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8.xml" ContentType="application/vnd.openxmlformats-officedocument.spreadsheetml.comment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1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9.xml" ContentType="application/vnd.openxmlformats-officedocument.spreadsheetml.comments+xml"/>
  <Override PartName="/xl/comments1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89_Kotelna Kostelec/240618/"/>
    </mc:Choice>
  </mc:AlternateContent>
  <xr:revisionPtr revIDLastSave="0" documentId="8_{2E7D6103-9E3B-40F6-ADB4-5542172D9E69}" xr6:coauthVersionLast="47" xr6:coauthVersionMax="47" xr10:uidLastSave="{00000000-0000-0000-0000-000000000000}"/>
  <bookViews>
    <workbookView xWindow="-120" yWindow="-120" windowWidth="51840" windowHeight="2139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SO 01 D.1.1 Pol" sheetId="13" r:id="rId5"/>
    <sheet name="SO 01 D.1.4 Pol" sheetId="14" r:id="rId6"/>
    <sheet name="SO 01 D.1.4.4 Pol" sheetId="15" r:id="rId7"/>
    <sheet name="SO 02 D.2.4 Pol" sheetId="16" r:id="rId8"/>
    <sheet name="SO 03 D.3.1.1 Pol" sheetId="17" r:id="rId9"/>
    <sheet name="SO 03 D.3.1.2 Pol" sheetId="18" r:id="rId10"/>
    <sheet name="SO 03 D.3.1.3 Pol" sheetId="19" r:id="rId11"/>
    <sheet name="SO 03 D.3.4.4 Pol" sheetId="20" r:id="rId12"/>
    <sheet name="SO 03 D.3.4a Pol" sheetId="21" r:id="rId13"/>
    <sheet name="SO 03 D.3.4a0 Pol" sheetId="22" r:id="rId14"/>
    <sheet name="SO 03 D.3.4b Pol" sheetId="23" r:id="rId15"/>
    <sheet name="SO 03 D.3.4c Pol" sheetId="24" r:id="rId16"/>
    <sheet name="SO 03 D.3.4d Pol" sheetId="25" r:id="rId17"/>
    <sheet name="SO 03 D.3.4e Pol" sheetId="26" r:id="rId18"/>
    <sheet name="SO 03 D.3.4f Pol" sheetId="27" r:id="rId19"/>
    <sheet name="SO 03 D.3.4g Pol" sheetId="28" r:id="rId20"/>
  </sheets>
  <externalReferences>
    <externalReference r:id="rId21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'SO 01 D.1.1 Pol'!$1:$7</definedName>
    <definedName name="_xlnm.Print_Titles" localSheetId="5">'SO 01 D.1.4 Pol'!$1:$7</definedName>
    <definedName name="_xlnm.Print_Titles" localSheetId="6">'SO 01 D.1.4.4 Pol'!$1:$7</definedName>
    <definedName name="_xlnm.Print_Titles" localSheetId="7">'SO 02 D.2.4 Pol'!$1:$7</definedName>
    <definedName name="_xlnm.Print_Titles" localSheetId="8">'SO 03 D.3.1.1 Pol'!$1:$7</definedName>
    <definedName name="_xlnm.Print_Titles" localSheetId="9">'SO 03 D.3.1.2 Pol'!$1:$7</definedName>
    <definedName name="_xlnm.Print_Titles" localSheetId="10">'SO 03 D.3.1.3 Pol'!$1:$7</definedName>
    <definedName name="_xlnm.Print_Titles" localSheetId="11">'SO 03 D.3.4.4 Pol'!$1:$7</definedName>
    <definedName name="_xlnm.Print_Titles" localSheetId="12">'SO 03 D.3.4a Pol'!$1:$7</definedName>
    <definedName name="_xlnm.Print_Titles" localSheetId="13">'SO 03 D.3.4a0 Pol'!$1:$7</definedName>
    <definedName name="_xlnm.Print_Titles" localSheetId="14">'SO 03 D.3.4b Pol'!$1:$7</definedName>
    <definedName name="_xlnm.Print_Titles" localSheetId="15">'SO 03 D.3.4c Pol'!$1:$7</definedName>
    <definedName name="_xlnm.Print_Titles" localSheetId="16">'SO 03 D.3.4d Pol'!$1:$7</definedName>
    <definedName name="_xlnm.Print_Titles" localSheetId="17">'SO 03 D.3.4e Pol'!$1:$7</definedName>
    <definedName name="_xlnm.Print_Titles" localSheetId="18">'SO 03 D.3.4f Pol'!$1:$7</definedName>
    <definedName name="_xlnm.Print_Titles" localSheetId="19">'SO 03 D.3.4g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Naklady'!$A$1:$Y$37</definedName>
    <definedName name="_xlnm.Print_Area" localSheetId="4">'SO 01 D.1.1 Pol'!$A$1:$Y$788</definedName>
    <definedName name="_xlnm.Print_Area" localSheetId="5">'SO 01 D.1.4 Pol'!$A$1:$Y$306</definedName>
    <definedName name="_xlnm.Print_Area" localSheetId="6">'SO 01 D.1.4.4 Pol'!$A$1:$Y$124</definedName>
    <definedName name="_xlnm.Print_Area" localSheetId="7">'SO 02 D.2.4 Pol'!$A$1:$Y$204</definedName>
    <definedName name="_xlnm.Print_Area" localSheetId="8">'SO 03 D.3.1.1 Pol'!$A$1:$Y$272</definedName>
    <definedName name="_xlnm.Print_Area" localSheetId="9">'SO 03 D.3.1.2 Pol'!$A$1:$Y$220</definedName>
    <definedName name="_xlnm.Print_Area" localSheetId="10">'SO 03 D.3.1.3 Pol'!$A$1:$Y$292</definedName>
    <definedName name="_xlnm.Print_Area" localSheetId="11">'SO 03 D.3.4.4 Pol'!$A$1:$Y$254</definedName>
    <definedName name="_xlnm.Print_Area" localSheetId="12">'SO 03 D.3.4a Pol'!$A$1:$Y$352</definedName>
    <definedName name="_xlnm.Print_Area" localSheetId="13">'SO 03 D.3.4a0 Pol'!$A$1:$Y$55</definedName>
    <definedName name="_xlnm.Print_Area" localSheetId="14">'SO 03 D.3.4b Pol'!$A$1:$Y$114</definedName>
    <definedName name="_xlnm.Print_Area" localSheetId="15">'SO 03 D.3.4c Pol'!$A$1:$Y$205</definedName>
    <definedName name="_xlnm.Print_Area" localSheetId="16">'SO 03 D.3.4d Pol'!$A$1:$Y$111</definedName>
    <definedName name="_xlnm.Print_Area" localSheetId="17">'SO 03 D.3.4e Pol'!$A$1:$Y$72</definedName>
    <definedName name="_xlnm.Print_Area" localSheetId="18">'SO 03 D.3.4f Pol'!$A$1:$Y$198</definedName>
    <definedName name="_xlnm.Print_Area" localSheetId="19">'SO 03 D.3.4g Pol'!$A$1:$Y$112</definedName>
    <definedName name="_xlnm.Print_Area" localSheetId="1">Stavba!$A$1:$J$172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07" i="28" l="1"/>
  <c r="G9" i="28"/>
  <c r="I9" i="28"/>
  <c r="K9" i="28"/>
  <c r="M9" i="28"/>
  <c r="O9" i="28"/>
  <c r="Q9" i="28"/>
  <c r="V9" i="28"/>
  <c r="G10" i="28"/>
  <c r="I10" i="28"/>
  <c r="K10" i="28"/>
  <c r="M10" i="28"/>
  <c r="O10" i="28"/>
  <c r="Q10" i="28"/>
  <c r="V10" i="28"/>
  <c r="G11" i="28"/>
  <c r="M11" i="28" s="1"/>
  <c r="I11" i="28"/>
  <c r="K11" i="28"/>
  <c r="O11" i="28"/>
  <c r="Q11" i="28"/>
  <c r="V11" i="28"/>
  <c r="G12" i="28"/>
  <c r="I12" i="28"/>
  <c r="K12" i="28"/>
  <c r="M12" i="28"/>
  <c r="O12" i="28"/>
  <c r="Q12" i="28"/>
  <c r="V12" i="28"/>
  <c r="G13" i="28"/>
  <c r="M13" i="28" s="1"/>
  <c r="I13" i="28"/>
  <c r="K13" i="28"/>
  <c r="O13" i="28"/>
  <c r="Q13" i="28"/>
  <c r="V13" i="28"/>
  <c r="G14" i="28"/>
  <c r="I14" i="28"/>
  <c r="K14" i="28"/>
  <c r="M14" i="28"/>
  <c r="O14" i="28"/>
  <c r="Q14" i="28"/>
  <c r="V14" i="28"/>
  <c r="G17" i="28"/>
  <c r="I17" i="28"/>
  <c r="K17" i="28"/>
  <c r="M17" i="28"/>
  <c r="O17" i="28"/>
  <c r="Q17" i="28"/>
  <c r="V17" i="28"/>
  <c r="G18" i="28"/>
  <c r="I18" i="28"/>
  <c r="K18" i="28"/>
  <c r="M18" i="28"/>
  <c r="O18" i="28"/>
  <c r="Q18" i="28"/>
  <c r="V18" i="28"/>
  <c r="G19" i="28"/>
  <c r="I19" i="28"/>
  <c r="K19" i="28"/>
  <c r="M19" i="28"/>
  <c r="O19" i="28"/>
  <c r="Q19" i="28"/>
  <c r="V19" i="28"/>
  <c r="G21" i="28"/>
  <c r="M21" i="28" s="1"/>
  <c r="I21" i="28"/>
  <c r="K21" i="28"/>
  <c r="O21" i="28"/>
  <c r="Q21" i="28"/>
  <c r="V21" i="28"/>
  <c r="G25" i="28"/>
  <c r="I25" i="28"/>
  <c r="K25" i="28"/>
  <c r="M25" i="28"/>
  <c r="O25" i="28"/>
  <c r="Q25" i="28"/>
  <c r="V25" i="28"/>
  <c r="G26" i="28"/>
  <c r="I26" i="28"/>
  <c r="K26" i="28"/>
  <c r="M26" i="28"/>
  <c r="O26" i="28"/>
  <c r="Q26" i="28"/>
  <c r="V26" i="28"/>
  <c r="G27" i="28"/>
  <c r="I27" i="28"/>
  <c r="K27" i="28"/>
  <c r="M27" i="28"/>
  <c r="O27" i="28"/>
  <c r="Q27" i="28"/>
  <c r="V27" i="28"/>
  <c r="G29" i="28"/>
  <c r="I29" i="28"/>
  <c r="K29" i="28"/>
  <c r="M29" i="28"/>
  <c r="O29" i="28"/>
  <c r="Q29" i="28"/>
  <c r="V29" i="28"/>
  <c r="G32" i="28"/>
  <c r="I32" i="28"/>
  <c r="K32" i="28"/>
  <c r="M32" i="28"/>
  <c r="O32" i="28"/>
  <c r="Q32" i="28"/>
  <c r="V32" i="28"/>
  <c r="G34" i="28"/>
  <c r="I34" i="28"/>
  <c r="K34" i="28"/>
  <c r="M34" i="28"/>
  <c r="O34" i="28"/>
  <c r="Q34" i="28"/>
  <c r="V34" i="28"/>
  <c r="G35" i="28"/>
  <c r="I35" i="28"/>
  <c r="K35" i="28"/>
  <c r="M35" i="28"/>
  <c r="O35" i="28"/>
  <c r="Q35" i="28"/>
  <c r="V35" i="28"/>
  <c r="G37" i="28"/>
  <c r="M37" i="28" s="1"/>
  <c r="I37" i="28"/>
  <c r="K37" i="28"/>
  <c r="O37" i="28"/>
  <c r="Q37" i="28"/>
  <c r="V37" i="28"/>
  <c r="G39" i="28"/>
  <c r="I39" i="28"/>
  <c r="K39" i="28"/>
  <c r="M39" i="28"/>
  <c r="O39" i="28"/>
  <c r="Q39" i="28"/>
  <c r="V39" i="28"/>
  <c r="G41" i="28"/>
  <c r="I41" i="28"/>
  <c r="K41" i="28"/>
  <c r="M41" i="28"/>
  <c r="O41" i="28"/>
  <c r="Q41" i="28"/>
  <c r="V41" i="28"/>
  <c r="G44" i="28"/>
  <c r="I44" i="28"/>
  <c r="K44" i="28"/>
  <c r="M44" i="28"/>
  <c r="O44" i="28"/>
  <c r="Q44" i="28"/>
  <c r="V44" i="28"/>
  <c r="G45" i="28"/>
  <c r="I45" i="28"/>
  <c r="K45" i="28"/>
  <c r="M45" i="28"/>
  <c r="O45" i="28"/>
  <c r="Q45" i="28"/>
  <c r="V45" i="28"/>
  <c r="G46" i="28"/>
  <c r="I46" i="28"/>
  <c r="K46" i="28"/>
  <c r="M46" i="28"/>
  <c r="O46" i="28"/>
  <c r="Q46" i="28"/>
  <c r="V46" i="28"/>
  <c r="G48" i="28"/>
  <c r="I48" i="28"/>
  <c r="K48" i="28"/>
  <c r="M48" i="28"/>
  <c r="O48" i="28"/>
  <c r="Q48" i="28"/>
  <c r="V48" i="28"/>
  <c r="G50" i="28"/>
  <c r="I50" i="28"/>
  <c r="K50" i="28"/>
  <c r="M50" i="28"/>
  <c r="O50" i="28"/>
  <c r="Q50" i="28"/>
  <c r="V50" i="28"/>
  <c r="G52" i="28"/>
  <c r="I52" i="28"/>
  <c r="K52" i="28"/>
  <c r="M52" i="28"/>
  <c r="O52" i="28"/>
  <c r="Q52" i="28"/>
  <c r="V52" i="28"/>
  <c r="G54" i="28"/>
  <c r="I54" i="28"/>
  <c r="K54" i="28"/>
  <c r="M54" i="28"/>
  <c r="O54" i="28"/>
  <c r="Q54" i="28"/>
  <c r="V54" i="28"/>
  <c r="G58" i="28"/>
  <c r="I58" i="28"/>
  <c r="K58" i="28"/>
  <c r="M58" i="28"/>
  <c r="O58" i="28"/>
  <c r="Q58" i="28"/>
  <c r="V58" i="28"/>
  <c r="G61" i="28"/>
  <c r="I61" i="28"/>
  <c r="K61" i="28"/>
  <c r="M61" i="28"/>
  <c r="O61" i="28"/>
  <c r="Q61" i="28"/>
  <c r="V61" i="28"/>
  <c r="G63" i="28"/>
  <c r="I63" i="28"/>
  <c r="K63" i="28"/>
  <c r="O63" i="28"/>
  <c r="Q63" i="28"/>
  <c r="V63" i="28"/>
  <c r="G65" i="28"/>
  <c r="I65" i="28"/>
  <c r="K65" i="28"/>
  <c r="M65" i="28"/>
  <c r="O65" i="28"/>
  <c r="Q65" i="28"/>
  <c r="V65" i="28"/>
  <c r="G67" i="28"/>
  <c r="I67" i="28"/>
  <c r="K67" i="28"/>
  <c r="M67" i="28"/>
  <c r="O67" i="28"/>
  <c r="Q67" i="28"/>
  <c r="V67" i="28"/>
  <c r="G70" i="28"/>
  <c r="I70" i="28"/>
  <c r="K70" i="28"/>
  <c r="M70" i="28"/>
  <c r="O70" i="28"/>
  <c r="Q70" i="28"/>
  <c r="V70" i="28"/>
  <c r="G71" i="28"/>
  <c r="I71" i="28"/>
  <c r="K71" i="28"/>
  <c r="M71" i="28"/>
  <c r="O71" i="28"/>
  <c r="Q71" i="28"/>
  <c r="V71" i="28"/>
  <c r="G72" i="28"/>
  <c r="I72" i="28"/>
  <c r="K72" i="28"/>
  <c r="M72" i="28"/>
  <c r="O72" i="28"/>
  <c r="Q72" i="28"/>
  <c r="V72" i="28"/>
  <c r="G73" i="28"/>
  <c r="I73" i="28"/>
  <c r="K73" i="28"/>
  <c r="M73" i="28"/>
  <c r="O73" i="28"/>
  <c r="Q73" i="28"/>
  <c r="V73" i="28"/>
  <c r="G74" i="28"/>
  <c r="I74" i="28"/>
  <c r="K74" i="28"/>
  <c r="M74" i="28"/>
  <c r="O74" i="28"/>
  <c r="Q74" i="28"/>
  <c r="V74" i="28"/>
  <c r="G75" i="28"/>
  <c r="I75" i="28"/>
  <c r="K75" i="28"/>
  <c r="M75" i="28"/>
  <c r="O75" i="28"/>
  <c r="Q75" i="28"/>
  <c r="V75" i="28"/>
  <c r="G76" i="28"/>
  <c r="M76" i="28" s="1"/>
  <c r="I76" i="28"/>
  <c r="K76" i="28"/>
  <c r="O76" i="28"/>
  <c r="Q76" i="28"/>
  <c r="V76" i="28"/>
  <c r="G77" i="28"/>
  <c r="I77" i="28"/>
  <c r="K77" i="28"/>
  <c r="M77" i="28"/>
  <c r="O77" i="28"/>
  <c r="Q77" i="28"/>
  <c r="V77" i="28"/>
  <c r="G78" i="28"/>
  <c r="I78" i="28"/>
  <c r="K78" i="28"/>
  <c r="M78" i="28"/>
  <c r="O78" i="28"/>
  <c r="Q78" i="28"/>
  <c r="V78" i="28"/>
  <c r="G79" i="28"/>
  <c r="I79" i="28"/>
  <c r="K79" i="28"/>
  <c r="M79" i="28"/>
  <c r="O79" i="28"/>
  <c r="Q79" i="28"/>
  <c r="V79" i="28"/>
  <c r="G80" i="28"/>
  <c r="I80" i="28"/>
  <c r="K80" i="28"/>
  <c r="M80" i="28"/>
  <c r="O80" i="28"/>
  <c r="Q80" i="28"/>
  <c r="V80" i="28"/>
  <c r="G82" i="28"/>
  <c r="I82" i="28"/>
  <c r="K82" i="28"/>
  <c r="M82" i="28"/>
  <c r="O82" i="28"/>
  <c r="Q82" i="28"/>
  <c r="V82" i="28"/>
  <c r="G83" i="28"/>
  <c r="I83" i="28"/>
  <c r="K83" i="28"/>
  <c r="M83" i="28"/>
  <c r="O83" i="28"/>
  <c r="Q83" i="28"/>
  <c r="V83" i="28"/>
  <c r="G84" i="28"/>
  <c r="M84" i="28" s="1"/>
  <c r="I84" i="28"/>
  <c r="K84" i="28"/>
  <c r="O84" i="28"/>
  <c r="Q84" i="28"/>
  <c r="V84" i="28"/>
  <c r="G85" i="28"/>
  <c r="M85" i="28" s="1"/>
  <c r="I85" i="28"/>
  <c r="K85" i="28"/>
  <c r="O85" i="28"/>
  <c r="Q85" i="28"/>
  <c r="V85" i="28"/>
  <c r="G87" i="28"/>
  <c r="I87" i="28"/>
  <c r="K87" i="28"/>
  <c r="M87" i="28"/>
  <c r="O87" i="28"/>
  <c r="Q87" i="28"/>
  <c r="V87" i="28"/>
  <c r="G88" i="28"/>
  <c r="I88" i="28"/>
  <c r="K88" i="28"/>
  <c r="M88" i="28"/>
  <c r="O88" i="28"/>
  <c r="Q88" i="28"/>
  <c r="V88" i="28"/>
  <c r="G90" i="28"/>
  <c r="I90" i="28"/>
  <c r="K90" i="28"/>
  <c r="M90" i="28"/>
  <c r="O90" i="28"/>
  <c r="Q90" i="28"/>
  <c r="V90" i="28"/>
  <c r="G91" i="28"/>
  <c r="I91" i="28"/>
  <c r="K91" i="28"/>
  <c r="M91" i="28"/>
  <c r="O91" i="28"/>
  <c r="Q91" i="28"/>
  <c r="V91" i="28"/>
  <c r="G93" i="28"/>
  <c r="M93" i="28" s="1"/>
  <c r="I93" i="28"/>
  <c r="K93" i="28"/>
  <c r="O93" i="28"/>
  <c r="Q93" i="28"/>
  <c r="V93" i="28"/>
  <c r="G96" i="28"/>
  <c r="I96" i="28"/>
  <c r="K96" i="28"/>
  <c r="M96" i="28"/>
  <c r="O96" i="28"/>
  <c r="Q96" i="28"/>
  <c r="V96" i="28"/>
  <c r="G99" i="28"/>
  <c r="I99" i="28"/>
  <c r="K99" i="28"/>
  <c r="M99" i="28"/>
  <c r="O99" i="28"/>
  <c r="Q99" i="28"/>
  <c r="V99" i="28"/>
  <c r="G103" i="28"/>
  <c r="I103" i="28"/>
  <c r="K103" i="28"/>
  <c r="M103" i="28"/>
  <c r="O103" i="28"/>
  <c r="Q103" i="28"/>
  <c r="V103" i="28"/>
  <c r="G104" i="28"/>
  <c r="I104" i="28"/>
  <c r="K104" i="28"/>
  <c r="M104" i="28"/>
  <c r="O104" i="28"/>
  <c r="Q104" i="28"/>
  <c r="V104" i="28"/>
  <c r="G105" i="28"/>
  <c r="I105" i="28"/>
  <c r="K105" i="28"/>
  <c r="M105" i="28"/>
  <c r="O105" i="28"/>
  <c r="Q105" i="28"/>
  <c r="V105" i="28"/>
  <c r="G106" i="28"/>
  <c r="I106" i="28"/>
  <c r="K106" i="28"/>
  <c r="M106" i="28"/>
  <c r="O106" i="28"/>
  <c r="Q106" i="28"/>
  <c r="V106" i="28"/>
  <c r="G108" i="28"/>
  <c r="I108" i="28"/>
  <c r="K108" i="28"/>
  <c r="M108" i="28"/>
  <c r="O108" i="28"/>
  <c r="Q108" i="28"/>
  <c r="V108" i="28"/>
  <c r="G109" i="28"/>
  <c r="M109" i="28" s="1"/>
  <c r="I109" i="28"/>
  <c r="K109" i="28"/>
  <c r="O109" i="28"/>
  <c r="Q109" i="28"/>
  <c r="V109" i="28"/>
  <c r="AE111" i="28"/>
  <c r="F61" i="1" s="1"/>
  <c r="BA193" i="27"/>
  <c r="G9" i="27"/>
  <c r="I9" i="27"/>
  <c r="K9" i="27"/>
  <c r="M9" i="27"/>
  <c r="O9" i="27"/>
  <c r="Q9" i="27"/>
  <c r="V9" i="27"/>
  <c r="G10" i="27"/>
  <c r="I10" i="27"/>
  <c r="K10" i="27"/>
  <c r="M10" i="27"/>
  <c r="O10" i="27"/>
  <c r="Q10" i="27"/>
  <c r="V10" i="27"/>
  <c r="G11" i="27"/>
  <c r="I11" i="27"/>
  <c r="K11" i="27"/>
  <c r="O11" i="27"/>
  <c r="Q11" i="27"/>
  <c r="V11" i="27"/>
  <c r="G12" i="27"/>
  <c r="M12" i="27" s="1"/>
  <c r="I12" i="27"/>
  <c r="K12" i="27"/>
  <c r="O12" i="27"/>
  <c r="Q12" i="27"/>
  <c r="V12" i="27"/>
  <c r="G13" i="27"/>
  <c r="I13" i="27"/>
  <c r="K13" i="27"/>
  <c r="M13" i="27"/>
  <c r="O13" i="27"/>
  <c r="Q13" i="27"/>
  <c r="V13" i="27"/>
  <c r="G18" i="27"/>
  <c r="I18" i="27"/>
  <c r="K18" i="27"/>
  <c r="M18" i="27"/>
  <c r="O18" i="27"/>
  <c r="Q18" i="27"/>
  <c r="V18" i="27"/>
  <c r="G19" i="27"/>
  <c r="I19" i="27"/>
  <c r="K19" i="27"/>
  <c r="M19" i="27"/>
  <c r="O19" i="27"/>
  <c r="Q19" i="27"/>
  <c r="V19" i="27"/>
  <c r="G20" i="27"/>
  <c r="I20" i="27"/>
  <c r="K20" i="27"/>
  <c r="M20" i="27"/>
  <c r="O20" i="27"/>
  <c r="Q20" i="27"/>
  <c r="V20" i="27"/>
  <c r="G23" i="27"/>
  <c r="I23" i="27"/>
  <c r="K23" i="27"/>
  <c r="M23" i="27"/>
  <c r="O23" i="27"/>
  <c r="Q23" i="27"/>
  <c r="V23" i="27"/>
  <c r="G28" i="27"/>
  <c r="G27" i="27" s="1"/>
  <c r="I28" i="27"/>
  <c r="I27" i="27" s="1"/>
  <c r="K28" i="27"/>
  <c r="K27" i="27" s="1"/>
  <c r="M28" i="27"/>
  <c r="M27" i="27" s="1"/>
  <c r="O28" i="27"/>
  <c r="O27" i="27" s="1"/>
  <c r="Q28" i="27"/>
  <c r="Q27" i="27" s="1"/>
  <c r="V28" i="27"/>
  <c r="V27" i="27" s="1"/>
  <c r="G30" i="27"/>
  <c r="I30" i="27"/>
  <c r="K30" i="27"/>
  <c r="M30" i="27"/>
  <c r="O30" i="27"/>
  <c r="Q30" i="27"/>
  <c r="V30" i="27"/>
  <c r="G31" i="27"/>
  <c r="M31" i="27" s="1"/>
  <c r="I31" i="27"/>
  <c r="K31" i="27"/>
  <c r="O31" i="27"/>
  <c r="Q31" i="27"/>
  <c r="V31" i="27"/>
  <c r="G32" i="27"/>
  <c r="I32" i="27"/>
  <c r="K32" i="27"/>
  <c r="M32" i="27"/>
  <c r="O32" i="27"/>
  <c r="Q32" i="27"/>
  <c r="V32" i="27"/>
  <c r="G33" i="27"/>
  <c r="I33" i="27"/>
  <c r="K33" i="27"/>
  <c r="M33" i="27"/>
  <c r="O33" i="27"/>
  <c r="O29" i="27" s="1"/>
  <c r="Q33" i="27"/>
  <c r="Q29" i="27" s="1"/>
  <c r="V33" i="27"/>
  <c r="V29" i="27" s="1"/>
  <c r="G35" i="27"/>
  <c r="I35" i="27"/>
  <c r="K35" i="27"/>
  <c r="M35" i="27"/>
  <c r="O35" i="27"/>
  <c r="Q35" i="27"/>
  <c r="V35" i="27"/>
  <c r="G39" i="27"/>
  <c r="I39" i="27"/>
  <c r="K39" i="27"/>
  <c r="M39" i="27"/>
  <c r="O39" i="27"/>
  <c r="Q39" i="27"/>
  <c r="V39" i="27"/>
  <c r="G42" i="27"/>
  <c r="M42" i="27" s="1"/>
  <c r="I42" i="27"/>
  <c r="K42" i="27"/>
  <c r="O42" i="27"/>
  <c r="Q42" i="27"/>
  <c r="V42" i="27"/>
  <c r="G45" i="27"/>
  <c r="I45" i="27"/>
  <c r="K45" i="27"/>
  <c r="M45" i="27"/>
  <c r="O45" i="27"/>
  <c r="Q45" i="27"/>
  <c r="V45" i="27"/>
  <c r="G46" i="27"/>
  <c r="I46" i="27"/>
  <c r="K46" i="27"/>
  <c r="M46" i="27"/>
  <c r="O46" i="27"/>
  <c r="Q46" i="27"/>
  <c r="V46" i="27"/>
  <c r="G47" i="27"/>
  <c r="I47" i="27"/>
  <c r="K47" i="27"/>
  <c r="M47" i="27"/>
  <c r="O47" i="27"/>
  <c r="Q47" i="27"/>
  <c r="V47" i="27"/>
  <c r="G48" i="27"/>
  <c r="I48" i="27"/>
  <c r="K48" i="27"/>
  <c r="M48" i="27"/>
  <c r="O48" i="27"/>
  <c r="Q48" i="27"/>
  <c r="V48" i="27"/>
  <c r="G50" i="27"/>
  <c r="I50" i="27"/>
  <c r="K50" i="27"/>
  <c r="M50" i="27"/>
  <c r="O50" i="27"/>
  <c r="Q50" i="27"/>
  <c r="V50" i="27"/>
  <c r="G52" i="27"/>
  <c r="I52" i="27"/>
  <c r="K52" i="27"/>
  <c r="M52" i="27"/>
  <c r="O52" i="27"/>
  <c r="Q52" i="27"/>
  <c r="V52" i="27"/>
  <c r="G54" i="27"/>
  <c r="M54" i="27" s="1"/>
  <c r="I54" i="27"/>
  <c r="K54" i="27"/>
  <c r="O54" i="27"/>
  <c r="Q54" i="27"/>
  <c r="V54" i="27"/>
  <c r="G56" i="27"/>
  <c r="M56" i="27" s="1"/>
  <c r="I56" i="27"/>
  <c r="K56" i="27"/>
  <c r="O56" i="27"/>
  <c r="Q56" i="27"/>
  <c r="V56" i="27"/>
  <c r="G57" i="27"/>
  <c r="I57" i="27"/>
  <c r="K57" i="27"/>
  <c r="M57" i="27"/>
  <c r="O57" i="27"/>
  <c r="Q57" i="27"/>
  <c r="V57" i="27"/>
  <c r="G60" i="27"/>
  <c r="I60" i="27"/>
  <c r="K60" i="27"/>
  <c r="M60" i="27"/>
  <c r="O60" i="27"/>
  <c r="Q60" i="27"/>
  <c r="V60" i="27"/>
  <c r="G61" i="27"/>
  <c r="I61" i="27"/>
  <c r="K61" i="27"/>
  <c r="M61" i="27"/>
  <c r="O61" i="27"/>
  <c r="Q61" i="27"/>
  <c r="V61" i="27"/>
  <c r="G65" i="27"/>
  <c r="I65" i="27"/>
  <c r="K65" i="27"/>
  <c r="M65" i="27"/>
  <c r="O65" i="27"/>
  <c r="Q65" i="27"/>
  <c r="V65" i="27"/>
  <c r="G68" i="27"/>
  <c r="I68" i="27"/>
  <c r="K68" i="27"/>
  <c r="O68" i="27"/>
  <c r="Q68" i="27"/>
  <c r="V68" i="27"/>
  <c r="G69" i="27"/>
  <c r="I69" i="27"/>
  <c r="K69" i="27"/>
  <c r="M69" i="27"/>
  <c r="O69" i="27"/>
  <c r="Q69" i="27"/>
  <c r="V69" i="27"/>
  <c r="G70" i="27"/>
  <c r="I70" i="27"/>
  <c r="K70" i="27"/>
  <c r="M70" i="27"/>
  <c r="O70" i="27"/>
  <c r="Q70" i="27"/>
  <c r="V70" i="27"/>
  <c r="G71" i="27"/>
  <c r="I71" i="27"/>
  <c r="K71" i="27"/>
  <c r="M71" i="27"/>
  <c r="O71" i="27"/>
  <c r="Q71" i="27"/>
  <c r="V71" i="27"/>
  <c r="G72" i="27"/>
  <c r="M72" i="27" s="1"/>
  <c r="I72" i="27"/>
  <c r="K72" i="27"/>
  <c r="O72" i="27"/>
  <c r="Q72" i="27"/>
  <c r="V72" i="27"/>
  <c r="G73" i="27"/>
  <c r="I73" i="27"/>
  <c r="K73" i="27"/>
  <c r="M73" i="27"/>
  <c r="O73" i="27"/>
  <c r="Q73" i="27"/>
  <c r="V73" i="27"/>
  <c r="G74" i="27"/>
  <c r="I74" i="27"/>
  <c r="K74" i="27"/>
  <c r="M74" i="27"/>
  <c r="O74" i="27"/>
  <c r="Q74" i="27"/>
  <c r="V74" i="27"/>
  <c r="G77" i="27"/>
  <c r="I77" i="27"/>
  <c r="K77" i="27"/>
  <c r="M77" i="27"/>
  <c r="O77" i="27"/>
  <c r="Q77" i="27"/>
  <c r="V77" i="27"/>
  <c r="G78" i="27"/>
  <c r="I78" i="27"/>
  <c r="K78" i="27"/>
  <c r="M78" i="27"/>
  <c r="O78" i="27"/>
  <c r="Q78" i="27"/>
  <c r="V78" i="27"/>
  <c r="G79" i="27"/>
  <c r="M79" i="27" s="1"/>
  <c r="I79" i="27"/>
  <c r="K79" i="27"/>
  <c r="O79" i="27"/>
  <c r="Q79" i="27"/>
  <c r="V79" i="27"/>
  <c r="G80" i="27"/>
  <c r="I80" i="27"/>
  <c r="K80" i="27"/>
  <c r="M80" i="27"/>
  <c r="O80" i="27"/>
  <c r="Q80" i="27"/>
  <c r="V80" i="27"/>
  <c r="G81" i="27"/>
  <c r="I81" i="27"/>
  <c r="K81" i="27"/>
  <c r="M81" i="27"/>
  <c r="O81" i="27"/>
  <c r="Q81" i="27"/>
  <c r="V81" i="27"/>
  <c r="G82" i="27"/>
  <c r="I82" i="27"/>
  <c r="K82" i="27"/>
  <c r="M82" i="27"/>
  <c r="O82" i="27"/>
  <c r="Q82" i="27"/>
  <c r="V82" i="27"/>
  <c r="G84" i="27"/>
  <c r="I84" i="27"/>
  <c r="K84" i="27"/>
  <c r="M84" i="27"/>
  <c r="O84" i="27"/>
  <c r="Q84" i="27"/>
  <c r="V84" i="27"/>
  <c r="G86" i="27"/>
  <c r="I86" i="27"/>
  <c r="K86" i="27"/>
  <c r="M86" i="27"/>
  <c r="O86" i="27"/>
  <c r="Q86" i="27"/>
  <c r="V86" i="27"/>
  <c r="G88" i="27"/>
  <c r="M88" i="27" s="1"/>
  <c r="I88" i="27"/>
  <c r="K88" i="27"/>
  <c r="O88" i="27"/>
  <c r="Q88" i="27"/>
  <c r="V88" i="27"/>
  <c r="G90" i="27"/>
  <c r="I90" i="27"/>
  <c r="K90" i="27"/>
  <c r="M90" i="27"/>
  <c r="O90" i="27"/>
  <c r="Q90" i="27"/>
  <c r="V90" i="27"/>
  <c r="G92" i="27"/>
  <c r="I92" i="27"/>
  <c r="K92" i="27"/>
  <c r="M92" i="27"/>
  <c r="O92" i="27"/>
  <c r="Q92" i="27"/>
  <c r="V92" i="27"/>
  <c r="G93" i="27"/>
  <c r="I93" i="27"/>
  <c r="K93" i="27"/>
  <c r="M93" i="27"/>
  <c r="O93" i="27"/>
  <c r="Q93" i="27"/>
  <c r="V93" i="27"/>
  <c r="G94" i="27"/>
  <c r="I94" i="27"/>
  <c r="K94" i="27"/>
  <c r="M94" i="27"/>
  <c r="O94" i="27"/>
  <c r="Q94" i="27"/>
  <c r="V94" i="27"/>
  <c r="G95" i="27"/>
  <c r="I95" i="27"/>
  <c r="K95" i="27"/>
  <c r="M95" i="27"/>
  <c r="O95" i="27"/>
  <c r="Q95" i="27"/>
  <c r="V95" i="27"/>
  <c r="G98" i="27"/>
  <c r="I98" i="27"/>
  <c r="K98" i="27"/>
  <c r="M98" i="27"/>
  <c r="O98" i="27"/>
  <c r="Q98" i="27"/>
  <c r="V98" i="27"/>
  <c r="G102" i="27"/>
  <c r="M102" i="27" s="1"/>
  <c r="I102" i="27"/>
  <c r="K102" i="27"/>
  <c r="O102" i="27"/>
  <c r="Q102" i="27"/>
  <c r="V102" i="27"/>
  <c r="G105" i="27"/>
  <c r="I105" i="27"/>
  <c r="K105" i="27"/>
  <c r="M105" i="27"/>
  <c r="O105" i="27"/>
  <c r="Q105" i="27"/>
  <c r="V105" i="27"/>
  <c r="G107" i="27"/>
  <c r="I107" i="27"/>
  <c r="K107" i="27"/>
  <c r="M107" i="27"/>
  <c r="O107" i="27"/>
  <c r="Q107" i="27"/>
  <c r="V107" i="27"/>
  <c r="G109" i="27"/>
  <c r="M109" i="27" s="1"/>
  <c r="I109" i="27"/>
  <c r="K109" i="27"/>
  <c r="O109" i="27"/>
  <c r="Q109" i="27"/>
  <c r="V109" i="27"/>
  <c r="G110" i="27"/>
  <c r="I110" i="27"/>
  <c r="K110" i="27"/>
  <c r="M110" i="27"/>
  <c r="O110" i="27"/>
  <c r="Q110" i="27"/>
  <c r="V110" i="27"/>
  <c r="G115" i="27"/>
  <c r="I115" i="27"/>
  <c r="K115" i="27"/>
  <c r="M115" i="27"/>
  <c r="O115" i="27"/>
  <c r="Q115" i="27"/>
  <c r="V115" i="27"/>
  <c r="G119" i="27"/>
  <c r="I119" i="27"/>
  <c r="K119" i="27"/>
  <c r="M119" i="27"/>
  <c r="O119" i="27"/>
  <c r="Q119" i="27"/>
  <c r="V119" i="27"/>
  <c r="G121" i="27"/>
  <c r="I121" i="27"/>
  <c r="K121" i="27"/>
  <c r="M121" i="27"/>
  <c r="O121" i="27"/>
  <c r="Q121" i="27"/>
  <c r="V121" i="27"/>
  <c r="G125" i="27"/>
  <c r="I125" i="27"/>
  <c r="K125" i="27"/>
  <c r="M125" i="27"/>
  <c r="O125" i="27"/>
  <c r="Q125" i="27"/>
  <c r="V125" i="27"/>
  <c r="G126" i="27"/>
  <c r="M126" i="27" s="1"/>
  <c r="I126" i="27"/>
  <c r="K126" i="27"/>
  <c r="O126" i="27"/>
  <c r="Q126" i="27"/>
  <c r="V126" i="27"/>
  <c r="G127" i="27"/>
  <c r="I127" i="27"/>
  <c r="K127" i="27"/>
  <c r="M127" i="27"/>
  <c r="O127" i="27"/>
  <c r="Q127" i="27"/>
  <c r="V127" i="27"/>
  <c r="G128" i="27"/>
  <c r="I128" i="27"/>
  <c r="K128" i="27"/>
  <c r="M128" i="27"/>
  <c r="O128" i="27"/>
  <c r="Q128" i="27"/>
  <c r="V128" i="27"/>
  <c r="G129" i="27"/>
  <c r="I129" i="27"/>
  <c r="K129" i="27"/>
  <c r="M129" i="27"/>
  <c r="O129" i="27"/>
  <c r="Q129" i="27"/>
  <c r="V129" i="27"/>
  <c r="G130" i="27"/>
  <c r="I130" i="27"/>
  <c r="K130" i="27"/>
  <c r="M130" i="27"/>
  <c r="O130" i="27"/>
  <c r="Q130" i="27"/>
  <c r="V130" i="27"/>
  <c r="G131" i="27"/>
  <c r="I131" i="27"/>
  <c r="K131" i="27"/>
  <c r="M131" i="27"/>
  <c r="O131" i="27"/>
  <c r="Q131" i="27"/>
  <c r="V131" i="27"/>
  <c r="G132" i="27"/>
  <c r="I132" i="27"/>
  <c r="K132" i="27"/>
  <c r="M132" i="27"/>
  <c r="O132" i="27"/>
  <c r="Q132" i="27"/>
  <c r="V132" i="27"/>
  <c r="G133" i="27"/>
  <c r="M133" i="27" s="1"/>
  <c r="I133" i="27"/>
  <c r="K133" i="27"/>
  <c r="O133" i="27"/>
  <c r="Q133" i="27"/>
  <c r="V133" i="27"/>
  <c r="G134" i="27"/>
  <c r="I134" i="27"/>
  <c r="K134" i="27"/>
  <c r="M134" i="27"/>
  <c r="O134" i="27"/>
  <c r="Q134" i="27"/>
  <c r="V134" i="27"/>
  <c r="G135" i="27"/>
  <c r="I135" i="27"/>
  <c r="K135" i="27"/>
  <c r="M135" i="27"/>
  <c r="O135" i="27"/>
  <c r="Q135" i="27"/>
  <c r="V135" i="27"/>
  <c r="G136" i="27"/>
  <c r="I136" i="27"/>
  <c r="K136" i="27"/>
  <c r="M136" i="27"/>
  <c r="O136" i="27"/>
  <c r="Q136" i="27"/>
  <c r="V136" i="27"/>
  <c r="G137" i="27"/>
  <c r="I137" i="27"/>
  <c r="K137" i="27"/>
  <c r="M137" i="27"/>
  <c r="O137" i="27"/>
  <c r="Q137" i="27"/>
  <c r="V137" i="27"/>
  <c r="G138" i="27"/>
  <c r="I138" i="27"/>
  <c r="K138" i="27"/>
  <c r="M138" i="27"/>
  <c r="O138" i="27"/>
  <c r="Q138" i="27"/>
  <c r="V138" i="27"/>
  <c r="G139" i="27"/>
  <c r="I139" i="27"/>
  <c r="K139" i="27"/>
  <c r="M139" i="27"/>
  <c r="O139" i="27"/>
  <c r="Q139" i="27"/>
  <c r="V139" i="27"/>
  <c r="G140" i="27"/>
  <c r="M140" i="27" s="1"/>
  <c r="I140" i="27"/>
  <c r="K140" i="27"/>
  <c r="O140" i="27"/>
  <c r="Q140" i="27"/>
  <c r="V140" i="27"/>
  <c r="G141" i="27"/>
  <c r="I141" i="27"/>
  <c r="K141" i="27"/>
  <c r="M141" i="27"/>
  <c r="O141" i="27"/>
  <c r="Q141" i="27"/>
  <c r="V141" i="27"/>
  <c r="G143" i="27"/>
  <c r="I143" i="27"/>
  <c r="K143" i="27"/>
  <c r="M143" i="27"/>
  <c r="O143" i="27"/>
  <c r="Q143" i="27"/>
  <c r="V143" i="27"/>
  <c r="G144" i="27"/>
  <c r="I144" i="27"/>
  <c r="K144" i="27"/>
  <c r="M144" i="27"/>
  <c r="O144" i="27"/>
  <c r="Q144" i="27"/>
  <c r="V144" i="27"/>
  <c r="G146" i="27"/>
  <c r="M146" i="27" s="1"/>
  <c r="I146" i="27"/>
  <c r="K146" i="27"/>
  <c r="O146" i="27"/>
  <c r="Q146" i="27"/>
  <c r="V146" i="27"/>
  <c r="G147" i="27"/>
  <c r="I147" i="27"/>
  <c r="K147" i="27"/>
  <c r="M147" i="27"/>
  <c r="O147" i="27"/>
  <c r="Q147" i="27"/>
  <c r="V147" i="27"/>
  <c r="G148" i="27"/>
  <c r="I148" i="27"/>
  <c r="K148" i="27"/>
  <c r="M148" i="27"/>
  <c r="O148" i="27"/>
  <c r="Q148" i="27"/>
  <c r="V148" i="27"/>
  <c r="G151" i="27"/>
  <c r="I151" i="27"/>
  <c r="K151" i="27"/>
  <c r="M151" i="27"/>
  <c r="O151" i="27"/>
  <c r="Q151" i="27"/>
  <c r="V151" i="27"/>
  <c r="G152" i="27"/>
  <c r="I152" i="27"/>
  <c r="K152" i="27"/>
  <c r="M152" i="27"/>
  <c r="O152" i="27"/>
  <c r="Q152" i="27"/>
  <c r="V152" i="27"/>
  <c r="G153" i="27"/>
  <c r="I153" i="27"/>
  <c r="K153" i="27"/>
  <c r="M153" i="27"/>
  <c r="O153" i="27"/>
  <c r="Q153" i="27"/>
  <c r="V153" i="27"/>
  <c r="G154" i="27"/>
  <c r="M154" i="27" s="1"/>
  <c r="I154" i="27"/>
  <c r="K154" i="27"/>
  <c r="O154" i="27"/>
  <c r="Q154" i="27"/>
  <c r="V154" i="27"/>
  <c r="G155" i="27"/>
  <c r="I155" i="27"/>
  <c r="K155" i="27"/>
  <c r="M155" i="27"/>
  <c r="O155" i="27"/>
  <c r="Q155" i="27"/>
  <c r="V155" i="27"/>
  <c r="G156" i="27"/>
  <c r="I156" i="27"/>
  <c r="K156" i="27"/>
  <c r="M156" i="27"/>
  <c r="O156" i="27"/>
  <c r="Q156" i="27"/>
  <c r="V156" i="27"/>
  <c r="G157" i="27"/>
  <c r="I157" i="27"/>
  <c r="K157" i="27"/>
  <c r="M157" i="27"/>
  <c r="O157" i="27"/>
  <c r="Q157" i="27"/>
  <c r="V157" i="27"/>
  <c r="G158" i="27"/>
  <c r="I158" i="27"/>
  <c r="K158" i="27"/>
  <c r="M158" i="27"/>
  <c r="O158" i="27"/>
  <c r="Q158" i="27"/>
  <c r="V158" i="27"/>
  <c r="G160" i="27"/>
  <c r="I160" i="27"/>
  <c r="K160" i="27"/>
  <c r="M160" i="27"/>
  <c r="O160" i="27"/>
  <c r="Q160" i="27"/>
  <c r="V160" i="27"/>
  <c r="G162" i="27"/>
  <c r="I162" i="27"/>
  <c r="K162" i="27"/>
  <c r="M162" i="27"/>
  <c r="O162" i="27"/>
  <c r="Q162" i="27"/>
  <c r="V162" i="27"/>
  <c r="G164" i="27"/>
  <c r="M164" i="27" s="1"/>
  <c r="I164" i="27"/>
  <c r="K164" i="27"/>
  <c r="O164" i="27"/>
  <c r="Q164" i="27"/>
  <c r="V164" i="27"/>
  <c r="G167" i="27"/>
  <c r="I167" i="27"/>
  <c r="K167" i="27"/>
  <c r="M167" i="27"/>
  <c r="O167" i="27"/>
  <c r="Q167" i="27"/>
  <c r="V167" i="27"/>
  <c r="G168" i="27"/>
  <c r="I168" i="27"/>
  <c r="K168" i="27"/>
  <c r="M168" i="27"/>
  <c r="O168" i="27"/>
  <c r="Q168" i="27"/>
  <c r="V168" i="27"/>
  <c r="G169" i="27"/>
  <c r="I169" i="27"/>
  <c r="K169" i="27"/>
  <c r="M169" i="27"/>
  <c r="O169" i="27"/>
  <c r="Q169" i="27"/>
  <c r="V169" i="27"/>
  <c r="G170" i="27"/>
  <c r="I170" i="27"/>
  <c r="K170" i="27"/>
  <c r="M170" i="27"/>
  <c r="O170" i="27"/>
  <c r="Q170" i="27"/>
  <c r="V170" i="27"/>
  <c r="G172" i="27"/>
  <c r="I172" i="27"/>
  <c r="K172" i="27"/>
  <c r="M172" i="27"/>
  <c r="O172" i="27"/>
  <c r="Q172" i="27"/>
  <c r="V172" i="27"/>
  <c r="G174" i="27"/>
  <c r="I174" i="27"/>
  <c r="K174" i="27"/>
  <c r="O174" i="27"/>
  <c r="Q174" i="27"/>
  <c r="V174" i="27"/>
  <c r="G175" i="27"/>
  <c r="I175" i="27"/>
  <c r="K175" i="27"/>
  <c r="M175" i="27"/>
  <c r="O175" i="27"/>
  <c r="Q175" i="27"/>
  <c r="V175" i="27"/>
  <c r="G177" i="27"/>
  <c r="I177" i="27"/>
  <c r="K177" i="27"/>
  <c r="M177" i="27"/>
  <c r="O177" i="27"/>
  <c r="Q177" i="27"/>
  <c r="V177" i="27"/>
  <c r="G180" i="27"/>
  <c r="I180" i="27"/>
  <c r="K180" i="27"/>
  <c r="O180" i="27"/>
  <c r="Q180" i="27"/>
  <c r="V180" i="27"/>
  <c r="G185" i="27"/>
  <c r="I185" i="27"/>
  <c r="K185" i="27"/>
  <c r="M185" i="27"/>
  <c r="O185" i="27"/>
  <c r="Q185" i="27"/>
  <c r="V185" i="27"/>
  <c r="G189" i="27"/>
  <c r="I189" i="27"/>
  <c r="K189" i="27"/>
  <c r="M189" i="27"/>
  <c r="O189" i="27"/>
  <c r="Q189" i="27"/>
  <c r="V189" i="27"/>
  <c r="G190" i="27"/>
  <c r="I190" i="27"/>
  <c r="K190" i="27"/>
  <c r="M190" i="27"/>
  <c r="O190" i="27"/>
  <c r="Q190" i="27"/>
  <c r="V190" i="27"/>
  <c r="G191" i="27"/>
  <c r="I191" i="27"/>
  <c r="K191" i="27"/>
  <c r="M191" i="27"/>
  <c r="O191" i="27"/>
  <c r="Q191" i="27"/>
  <c r="V191" i="27"/>
  <c r="G192" i="27"/>
  <c r="M192" i="27" s="1"/>
  <c r="I192" i="27"/>
  <c r="K192" i="27"/>
  <c r="O192" i="27"/>
  <c r="Q192" i="27"/>
  <c r="V192" i="27"/>
  <c r="G194" i="27"/>
  <c r="I194" i="27"/>
  <c r="K194" i="27"/>
  <c r="M194" i="27"/>
  <c r="O194" i="27"/>
  <c r="Q194" i="27"/>
  <c r="V194" i="27"/>
  <c r="G195" i="27"/>
  <c r="I195" i="27"/>
  <c r="K195" i="27"/>
  <c r="M195" i="27"/>
  <c r="O195" i="27"/>
  <c r="Q195" i="27"/>
  <c r="V195" i="27"/>
  <c r="AE197" i="27"/>
  <c r="F60" i="1" s="1"/>
  <c r="BA67" i="26"/>
  <c r="G9" i="26"/>
  <c r="I9" i="26"/>
  <c r="K9" i="26"/>
  <c r="M9" i="26"/>
  <c r="O9" i="26"/>
  <c r="Q9" i="26"/>
  <c r="V9" i="26"/>
  <c r="G10" i="26"/>
  <c r="I10" i="26"/>
  <c r="K10" i="26"/>
  <c r="M10" i="26"/>
  <c r="O10" i="26"/>
  <c r="Q10" i="26"/>
  <c r="V10" i="26"/>
  <c r="G11" i="26"/>
  <c r="M11" i="26" s="1"/>
  <c r="I11" i="26"/>
  <c r="K11" i="26"/>
  <c r="O11" i="26"/>
  <c r="Q11" i="26"/>
  <c r="V11" i="26"/>
  <c r="G12" i="26"/>
  <c r="I12" i="26"/>
  <c r="K12" i="26"/>
  <c r="M12" i="26"/>
  <c r="O12" i="26"/>
  <c r="Q12" i="26"/>
  <c r="V12" i="26"/>
  <c r="G13" i="26"/>
  <c r="I13" i="26"/>
  <c r="K13" i="26"/>
  <c r="M13" i="26"/>
  <c r="O13" i="26"/>
  <c r="Q13" i="26"/>
  <c r="V13" i="26"/>
  <c r="G15" i="26"/>
  <c r="I15" i="26"/>
  <c r="K15" i="26"/>
  <c r="M15" i="26"/>
  <c r="O15" i="26"/>
  <c r="Q15" i="26"/>
  <c r="V15" i="26"/>
  <c r="G18" i="26"/>
  <c r="I18" i="26"/>
  <c r="K18" i="26"/>
  <c r="M18" i="26"/>
  <c r="O18" i="26"/>
  <c r="Q18" i="26"/>
  <c r="V18" i="26"/>
  <c r="G19" i="26"/>
  <c r="I19" i="26"/>
  <c r="K19" i="26"/>
  <c r="M19" i="26"/>
  <c r="O19" i="26"/>
  <c r="Q19" i="26"/>
  <c r="V19" i="26"/>
  <c r="G20" i="26"/>
  <c r="M20" i="26" s="1"/>
  <c r="I20" i="26"/>
  <c r="K20" i="26"/>
  <c r="O20" i="26"/>
  <c r="Q20" i="26"/>
  <c r="V20" i="26"/>
  <c r="G22" i="26"/>
  <c r="I22" i="26"/>
  <c r="K22" i="26"/>
  <c r="M22" i="26"/>
  <c r="O22" i="26"/>
  <c r="Q22" i="26"/>
  <c r="V22" i="26"/>
  <c r="G24" i="26"/>
  <c r="I24" i="26"/>
  <c r="K24" i="26"/>
  <c r="M24" i="26"/>
  <c r="O24" i="26"/>
  <c r="Q24" i="26"/>
  <c r="V24" i="26"/>
  <c r="G25" i="26"/>
  <c r="M25" i="26" s="1"/>
  <c r="I25" i="26"/>
  <c r="K25" i="26"/>
  <c r="O25" i="26"/>
  <c r="Q25" i="26"/>
  <c r="V25" i="26"/>
  <c r="G26" i="26"/>
  <c r="I26" i="26"/>
  <c r="K26" i="26"/>
  <c r="M26" i="26"/>
  <c r="O26" i="26"/>
  <c r="Q26" i="26"/>
  <c r="V26" i="26"/>
  <c r="G27" i="26"/>
  <c r="I27" i="26"/>
  <c r="K27" i="26"/>
  <c r="M27" i="26"/>
  <c r="O27" i="26"/>
  <c r="Q27" i="26"/>
  <c r="V27" i="26"/>
  <c r="G29" i="26"/>
  <c r="I29" i="26"/>
  <c r="K29" i="26"/>
  <c r="M29" i="26"/>
  <c r="O29" i="26"/>
  <c r="Q29" i="26"/>
  <c r="V29" i="26"/>
  <c r="G32" i="26"/>
  <c r="I32" i="26"/>
  <c r="K32" i="26"/>
  <c r="M32" i="26"/>
  <c r="O32" i="26"/>
  <c r="Q32" i="26"/>
  <c r="V32" i="26"/>
  <c r="G34" i="26"/>
  <c r="M34" i="26" s="1"/>
  <c r="I34" i="26"/>
  <c r="K34" i="26"/>
  <c r="O34" i="26"/>
  <c r="Q34" i="26"/>
  <c r="V34" i="26"/>
  <c r="G37" i="26"/>
  <c r="I37" i="26"/>
  <c r="K37" i="26"/>
  <c r="M37" i="26"/>
  <c r="O37" i="26"/>
  <c r="Q37" i="26"/>
  <c r="V37" i="26"/>
  <c r="G39" i="26"/>
  <c r="I39" i="26"/>
  <c r="K39" i="26"/>
  <c r="M39" i="26"/>
  <c r="O39" i="26"/>
  <c r="Q39" i="26"/>
  <c r="V39" i="26"/>
  <c r="G41" i="26"/>
  <c r="M41" i="26" s="1"/>
  <c r="I41" i="26"/>
  <c r="K41" i="26"/>
  <c r="O41" i="26"/>
  <c r="Q41" i="26"/>
  <c r="V41" i="26"/>
  <c r="G42" i="26"/>
  <c r="I42" i="26"/>
  <c r="K42" i="26"/>
  <c r="M42" i="26"/>
  <c r="O42" i="26"/>
  <c r="Q42" i="26"/>
  <c r="V42" i="26"/>
  <c r="G43" i="26"/>
  <c r="I43" i="26"/>
  <c r="K43" i="26"/>
  <c r="M43" i="26"/>
  <c r="O43" i="26"/>
  <c r="Q43" i="26"/>
  <c r="V43" i="26"/>
  <c r="G44" i="26"/>
  <c r="M44" i="26" s="1"/>
  <c r="I44" i="26"/>
  <c r="K44" i="26"/>
  <c r="O44" i="26"/>
  <c r="Q44" i="26"/>
  <c r="V44" i="26"/>
  <c r="G45" i="26"/>
  <c r="I45" i="26"/>
  <c r="K45" i="26"/>
  <c r="M45" i="26"/>
  <c r="O45" i="26"/>
  <c r="Q45" i="26"/>
  <c r="V45" i="26"/>
  <c r="G46" i="26"/>
  <c r="I46" i="26"/>
  <c r="K46" i="26"/>
  <c r="M46" i="26"/>
  <c r="O46" i="26"/>
  <c r="Q46" i="26"/>
  <c r="V46" i="26"/>
  <c r="G48" i="26"/>
  <c r="I48" i="26"/>
  <c r="K48" i="26"/>
  <c r="M48" i="26"/>
  <c r="O48" i="26"/>
  <c r="Q48" i="26"/>
  <c r="V48" i="26"/>
  <c r="G49" i="26"/>
  <c r="I49" i="26"/>
  <c r="K49" i="26"/>
  <c r="M49" i="26"/>
  <c r="O49" i="26"/>
  <c r="Q49" i="26"/>
  <c r="V49" i="26"/>
  <c r="G51" i="26"/>
  <c r="I51" i="26"/>
  <c r="K51" i="26"/>
  <c r="M51" i="26"/>
  <c r="O51" i="26"/>
  <c r="Q51" i="26"/>
  <c r="V51" i="26"/>
  <c r="G53" i="26"/>
  <c r="M53" i="26" s="1"/>
  <c r="I53" i="26"/>
  <c r="K53" i="26"/>
  <c r="O53" i="26"/>
  <c r="Q53" i="26"/>
  <c r="V53" i="26"/>
  <c r="G54" i="26"/>
  <c r="I54" i="26"/>
  <c r="K54" i="26"/>
  <c r="M54" i="26"/>
  <c r="O54" i="26"/>
  <c r="Q54" i="26"/>
  <c r="V54" i="26"/>
  <c r="G56" i="26"/>
  <c r="I56" i="26"/>
  <c r="K56" i="26"/>
  <c r="M56" i="26"/>
  <c r="O56" i="26"/>
  <c r="Q56" i="26"/>
  <c r="V56" i="26"/>
  <c r="G59" i="26"/>
  <c r="I59" i="26"/>
  <c r="I58" i="26" s="1"/>
  <c r="K59" i="26"/>
  <c r="K58" i="26" s="1"/>
  <c r="O59" i="26"/>
  <c r="O58" i="26" s="1"/>
  <c r="Q59" i="26"/>
  <c r="Q58" i="26" s="1"/>
  <c r="V59" i="26"/>
  <c r="V58" i="26" s="1"/>
  <c r="G63" i="26"/>
  <c r="I63" i="26"/>
  <c r="K63" i="26"/>
  <c r="M63" i="26"/>
  <c r="O63" i="26"/>
  <c r="Q63" i="26"/>
  <c r="V63" i="26"/>
  <c r="G64" i="26"/>
  <c r="I64" i="26"/>
  <c r="K64" i="26"/>
  <c r="M64" i="26"/>
  <c r="O64" i="26"/>
  <c r="Q64" i="26"/>
  <c r="V64" i="26"/>
  <c r="G65" i="26"/>
  <c r="I65" i="26"/>
  <c r="K65" i="26"/>
  <c r="M65" i="26"/>
  <c r="O65" i="26"/>
  <c r="Q65" i="26"/>
  <c r="V65" i="26"/>
  <c r="G66" i="26"/>
  <c r="I66" i="26"/>
  <c r="K66" i="26"/>
  <c r="M66" i="26"/>
  <c r="O66" i="26"/>
  <c r="Q66" i="26"/>
  <c r="V66" i="26"/>
  <c r="G68" i="26"/>
  <c r="M68" i="26" s="1"/>
  <c r="I68" i="26"/>
  <c r="K68" i="26"/>
  <c r="O68" i="26"/>
  <c r="Q68" i="26"/>
  <c r="V68" i="26"/>
  <c r="G69" i="26"/>
  <c r="I69" i="26"/>
  <c r="K69" i="26"/>
  <c r="M69" i="26"/>
  <c r="O69" i="26"/>
  <c r="Q69" i="26"/>
  <c r="V69" i="26"/>
  <c r="AE71" i="26"/>
  <c r="F59" i="1" s="1"/>
  <c r="BA106" i="25"/>
  <c r="G9" i="25"/>
  <c r="I9" i="25"/>
  <c r="K9" i="25"/>
  <c r="M9" i="25"/>
  <c r="O9" i="25"/>
  <c r="Q9" i="25"/>
  <c r="V9" i="25"/>
  <c r="G10" i="25"/>
  <c r="I10" i="25"/>
  <c r="K10" i="25"/>
  <c r="M10" i="25"/>
  <c r="O10" i="25"/>
  <c r="Q10" i="25"/>
  <c r="V10" i="25"/>
  <c r="G11" i="25"/>
  <c r="M11" i="25" s="1"/>
  <c r="I11" i="25"/>
  <c r="K11" i="25"/>
  <c r="O11" i="25"/>
  <c r="Q11" i="25"/>
  <c r="V11" i="25"/>
  <c r="G14" i="25"/>
  <c r="I14" i="25"/>
  <c r="K14" i="25"/>
  <c r="M14" i="25"/>
  <c r="O14" i="25"/>
  <c r="Q14" i="25"/>
  <c r="V14" i="25"/>
  <c r="G15" i="25"/>
  <c r="I15" i="25"/>
  <c r="K15" i="25"/>
  <c r="M15" i="25"/>
  <c r="O15" i="25"/>
  <c r="Q15" i="25"/>
  <c r="V15" i="25"/>
  <c r="G16" i="25"/>
  <c r="I16" i="25"/>
  <c r="K16" i="25"/>
  <c r="M16" i="25"/>
  <c r="O16" i="25"/>
  <c r="Q16" i="25"/>
  <c r="V16" i="25"/>
  <c r="G18" i="25"/>
  <c r="I18" i="25"/>
  <c r="K18" i="25"/>
  <c r="M18" i="25"/>
  <c r="O18" i="25"/>
  <c r="Q18" i="25"/>
  <c r="V18" i="25"/>
  <c r="G21" i="25"/>
  <c r="G20" i="25" s="1"/>
  <c r="I21" i="25"/>
  <c r="I20" i="25" s="1"/>
  <c r="K21" i="25"/>
  <c r="K20" i="25" s="1"/>
  <c r="M21" i="25"/>
  <c r="M20" i="25" s="1"/>
  <c r="O21" i="25"/>
  <c r="O20" i="25" s="1"/>
  <c r="Q21" i="25"/>
  <c r="Q20" i="25" s="1"/>
  <c r="V21" i="25"/>
  <c r="V20" i="25" s="1"/>
  <c r="G23" i="25"/>
  <c r="I23" i="25"/>
  <c r="K23" i="25"/>
  <c r="M23" i="25"/>
  <c r="O23" i="25"/>
  <c r="Q23" i="25"/>
  <c r="V23" i="25"/>
  <c r="G24" i="25"/>
  <c r="I24" i="25"/>
  <c r="K24" i="25"/>
  <c r="M24" i="25"/>
  <c r="O24" i="25"/>
  <c r="Q24" i="25"/>
  <c r="V24" i="25"/>
  <c r="G25" i="25"/>
  <c r="I25" i="25"/>
  <c r="K25" i="25"/>
  <c r="M25" i="25"/>
  <c r="O25" i="25"/>
  <c r="Q25" i="25"/>
  <c r="V25" i="25"/>
  <c r="G27" i="25"/>
  <c r="I27" i="25"/>
  <c r="K27" i="25"/>
  <c r="M27" i="25"/>
  <c r="O27" i="25"/>
  <c r="Q27" i="25"/>
  <c r="V27" i="25"/>
  <c r="G29" i="25"/>
  <c r="I29" i="25"/>
  <c r="K29" i="25"/>
  <c r="M29" i="25"/>
  <c r="O29" i="25"/>
  <c r="Q29" i="25"/>
  <c r="V29" i="25"/>
  <c r="G31" i="25"/>
  <c r="I31" i="25"/>
  <c r="K31" i="25"/>
  <c r="M31" i="25"/>
  <c r="O31" i="25"/>
  <c r="Q31" i="25"/>
  <c r="V31" i="25"/>
  <c r="G32" i="25"/>
  <c r="I32" i="25"/>
  <c r="K32" i="25"/>
  <c r="M32" i="25"/>
  <c r="O32" i="25"/>
  <c r="Q32" i="25"/>
  <c r="V32" i="25"/>
  <c r="G33" i="25"/>
  <c r="I33" i="25"/>
  <c r="K33" i="25"/>
  <c r="M33" i="25"/>
  <c r="O33" i="25"/>
  <c r="Q33" i="25"/>
  <c r="V33" i="25"/>
  <c r="G35" i="25"/>
  <c r="M35" i="25" s="1"/>
  <c r="I35" i="25"/>
  <c r="K35" i="25"/>
  <c r="O35" i="25"/>
  <c r="Q35" i="25"/>
  <c r="V35" i="25"/>
  <c r="G37" i="25"/>
  <c r="I37" i="25"/>
  <c r="K37" i="25"/>
  <c r="M37" i="25"/>
  <c r="O37" i="25"/>
  <c r="Q37" i="25"/>
  <c r="V37" i="25"/>
  <c r="G40" i="25"/>
  <c r="I40" i="25"/>
  <c r="K40" i="25"/>
  <c r="M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4" i="25"/>
  <c r="I44" i="25"/>
  <c r="K44" i="25"/>
  <c r="O44" i="25"/>
  <c r="Q44" i="25"/>
  <c r="V44" i="25"/>
  <c r="G46" i="25"/>
  <c r="I46" i="25"/>
  <c r="K46" i="25"/>
  <c r="M46" i="25"/>
  <c r="O46" i="25"/>
  <c r="Q46" i="25"/>
  <c r="V46" i="25"/>
  <c r="G48" i="25"/>
  <c r="I48" i="25"/>
  <c r="K48" i="25"/>
  <c r="M48" i="25"/>
  <c r="O48" i="25"/>
  <c r="Q48" i="25"/>
  <c r="V48" i="25"/>
  <c r="G52" i="25"/>
  <c r="I52" i="25"/>
  <c r="K52" i="25"/>
  <c r="K43" i="25" s="1"/>
  <c r="M52" i="25"/>
  <c r="O52" i="25"/>
  <c r="O43" i="25" s="1"/>
  <c r="Q52" i="25"/>
  <c r="V52" i="25"/>
  <c r="G54" i="25"/>
  <c r="I54" i="25"/>
  <c r="K54" i="25"/>
  <c r="M54" i="25"/>
  <c r="O54" i="25"/>
  <c r="Q54" i="25"/>
  <c r="V54" i="25"/>
  <c r="G57" i="25"/>
  <c r="I57" i="25"/>
  <c r="K57" i="25"/>
  <c r="M57" i="25"/>
  <c r="O57" i="25"/>
  <c r="Q57" i="25"/>
  <c r="V57" i="25"/>
  <c r="G59" i="25"/>
  <c r="M59" i="25" s="1"/>
  <c r="I59" i="25"/>
  <c r="K59" i="25"/>
  <c r="O59" i="25"/>
  <c r="Q59" i="25"/>
  <c r="V59" i="25"/>
  <c r="G60" i="25"/>
  <c r="I60" i="25"/>
  <c r="K60" i="25"/>
  <c r="M60" i="25"/>
  <c r="O60" i="25"/>
  <c r="Q60" i="25"/>
  <c r="V60" i="25"/>
  <c r="G61" i="25"/>
  <c r="I61" i="25"/>
  <c r="K61" i="25"/>
  <c r="M61" i="25"/>
  <c r="O61" i="25"/>
  <c r="Q61" i="25"/>
  <c r="V61" i="25"/>
  <c r="G62" i="25"/>
  <c r="I62" i="25"/>
  <c r="K62" i="25"/>
  <c r="M62" i="25"/>
  <c r="O62" i="25"/>
  <c r="Q62" i="25"/>
  <c r="V62" i="25"/>
  <c r="G63" i="25"/>
  <c r="I63" i="25"/>
  <c r="K63" i="25"/>
  <c r="M63" i="25"/>
  <c r="O63" i="25"/>
  <c r="Q63" i="25"/>
  <c r="V63" i="25"/>
  <c r="G64" i="25"/>
  <c r="I64" i="25"/>
  <c r="K64" i="25"/>
  <c r="M64" i="25"/>
  <c r="O64" i="25"/>
  <c r="Q64" i="25"/>
  <c r="V64" i="25"/>
  <c r="G65" i="25"/>
  <c r="I65" i="25"/>
  <c r="K65" i="25"/>
  <c r="M65" i="25"/>
  <c r="O65" i="25"/>
  <c r="Q65" i="25"/>
  <c r="V65" i="25"/>
  <c r="G66" i="25"/>
  <c r="I66" i="25"/>
  <c r="K66" i="25"/>
  <c r="M66" i="25"/>
  <c r="O66" i="25"/>
  <c r="Q66" i="25"/>
  <c r="V66" i="25"/>
  <c r="G67" i="25"/>
  <c r="I67" i="25"/>
  <c r="K67" i="25"/>
  <c r="M67" i="25"/>
  <c r="O67" i="25"/>
  <c r="Q67" i="25"/>
  <c r="V67" i="25"/>
  <c r="G68" i="25"/>
  <c r="I68" i="25"/>
  <c r="K68" i="25"/>
  <c r="M68" i="25"/>
  <c r="O68" i="25"/>
  <c r="Q68" i="25"/>
  <c r="V68" i="25"/>
  <c r="G69" i="25"/>
  <c r="M69" i="25" s="1"/>
  <c r="I69" i="25"/>
  <c r="K69" i="25"/>
  <c r="O69" i="25"/>
  <c r="Q69" i="25"/>
  <c r="V69" i="25"/>
  <c r="G70" i="25"/>
  <c r="I70" i="25"/>
  <c r="K70" i="25"/>
  <c r="M70" i="25"/>
  <c r="O70" i="25"/>
  <c r="Q70" i="25"/>
  <c r="V70" i="25"/>
  <c r="G71" i="25"/>
  <c r="I71" i="25"/>
  <c r="K71" i="25"/>
  <c r="M71" i="25"/>
  <c r="O71" i="25"/>
  <c r="Q71" i="25"/>
  <c r="V71" i="25"/>
  <c r="G73" i="25"/>
  <c r="I73" i="25"/>
  <c r="K73" i="25"/>
  <c r="M73" i="25"/>
  <c r="O73" i="25"/>
  <c r="Q73" i="25"/>
  <c r="V73" i="25"/>
  <c r="G74" i="25"/>
  <c r="I74" i="25"/>
  <c r="K74" i="25"/>
  <c r="M74" i="25"/>
  <c r="O74" i="25"/>
  <c r="Q74" i="25"/>
  <c r="V74" i="25"/>
  <c r="G75" i="25"/>
  <c r="I75" i="25"/>
  <c r="K75" i="25"/>
  <c r="M75" i="25"/>
  <c r="O75" i="25"/>
  <c r="Q75" i="25"/>
  <c r="V75" i="25"/>
  <c r="G78" i="25"/>
  <c r="I78" i="25"/>
  <c r="K78" i="25"/>
  <c r="M78" i="25"/>
  <c r="O78" i="25"/>
  <c r="Q78" i="25"/>
  <c r="V78" i="25"/>
  <c r="G79" i="25"/>
  <c r="M79" i="25" s="1"/>
  <c r="I79" i="25"/>
  <c r="K79" i="25"/>
  <c r="O79" i="25"/>
  <c r="Q79" i="25"/>
  <c r="V79" i="25"/>
  <c r="G80" i="25"/>
  <c r="I80" i="25"/>
  <c r="K80" i="25"/>
  <c r="M80" i="25"/>
  <c r="O80" i="25"/>
  <c r="Q80" i="25"/>
  <c r="V80" i="25"/>
  <c r="G81" i="25"/>
  <c r="I81" i="25"/>
  <c r="K81" i="25"/>
  <c r="M81" i="25"/>
  <c r="O81" i="25"/>
  <c r="Q81" i="25"/>
  <c r="V81" i="25"/>
  <c r="G82" i="25"/>
  <c r="I82" i="25"/>
  <c r="K82" i="25"/>
  <c r="M82" i="25"/>
  <c r="O82" i="25"/>
  <c r="Q82" i="25"/>
  <c r="V82" i="25"/>
  <c r="G84" i="25"/>
  <c r="I84" i="25"/>
  <c r="K84" i="25"/>
  <c r="M84" i="25"/>
  <c r="O84" i="25"/>
  <c r="Q84" i="25"/>
  <c r="V84" i="25"/>
  <c r="G86" i="25"/>
  <c r="I86" i="25"/>
  <c r="K86" i="25"/>
  <c r="M86" i="25"/>
  <c r="O86" i="25"/>
  <c r="Q86" i="25"/>
  <c r="V86" i="25"/>
  <c r="G87" i="25"/>
  <c r="I87" i="25"/>
  <c r="K87" i="25"/>
  <c r="M87" i="25"/>
  <c r="O87" i="25"/>
  <c r="Q87" i="25"/>
  <c r="V87" i="25"/>
  <c r="G88" i="25"/>
  <c r="M88" i="25" s="1"/>
  <c r="I88" i="25"/>
  <c r="K88" i="25"/>
  <c r="O88" i="25"/>
  <c r="Q88" i="25"/>
  <c r="V88" i="25"/>
  <c r="G90" i="25"/>
  <c r="I90" i="25"/>
  <c r="K90" i="25"/>
  <c r="M90" i="25"/>
  <c r="O90" i="25"/>
  <c r="Q90" i="25"/>
  <c r="V90" i="25"/>
  <c r="G92" i="25"/>
  <c r="I92" i="25"/>
  <c r="K92" i="25"/>
  <c r="M92" i="25"/>
  <c r="O92" i="25"/>
  <c r="Q92" i="25"/>
  <c r="V92" i="25"/>
  <c r="G93" i="25"/>
  <c r="I93" i="25"/>
  <c r="K93" i="25"/>
  <c r="M93" i="25"/>
  <c r="O93" i="25"/>
  <c r="Q93" i="25"/>
  <c r="V93" i="25"/>
  <c r="G95" i="25"/>
  <c r="I95" i="25"/>
  <c r="K95" i="25"/>
  <c r="M95" i="25"/>
  <c r="O95" i="25"/>
  <c r="Q95" i="25"/>
  <c r="V95" i="25"/>
  <c r="G98" i="25"/>
  <c r="G97" i="25" s="1"/>
  <c r="I98" i="25"/>
  <c r="I97" i="25" s="1"/>
  <c r="K98" i="25"/>
  <c r="K97" i="25" s="1"/>
  <c r="M98" i="25"/>
  <c r="M97" i="25" s="1"/>
  <c r="O98" i="25"/>
  <c r="O97" i="25" s="1"/>
  <c r="Q98" i="25"/>
  <c r="Q97" i="25" s="1"/>
  <c r="V98" i="25"/>
  <c r="V97" i="25" s="1"/>
  <c r="G102" i="25"/>
  <c r="I102" i="25"/>
  <c r="K102" i="25"/>
  <c r="M102" i="25"/>
  <c r="O102" i="25"/>
  <c r="Q102" i="25"/>
  <c r="V102" i="25"/>
  <c r="G103" i="25"/>
  <c r="M103" i="25" s="1"/>
  <c r="I103" i="25"/>
  <c r="K103" i="25"/>
  <c r="O103" i="25"/>
  <c r="Q103" i="25"/>
  <c r="V103" i="25"/>
  <c r="G104" i="25"/>
  <c r="I104" i="25"/>
  <c r="K104" i="25"/>
  <c r="M104" i="25"/>
  <c r="O104" i="25"/>
  <c r="Q104" i="25"/>
  <c r="V104" i="25"/>
  <c r="G105" i="25"/>
  <c r="I105" i="25"/>
  <c r="K105" i="25"/>
  <c r="M105" i="25"/>
  <c r="O105" i="25"/>
  <c r="Q105" i="25"/>
  <c r="V105" i="25"/>
  <c r="G107" i="25"/>
  <c r="I107" i="25"/>
  <c r="K107" i="25"/>
  <c r="M107" i="25"/>
  <c r="O107" i="25"/>
  <c r="Q107" i="25"/>
  <c r="V107" i="25"/>
  <c r="G108" i="25"/>
  <c r="I108" i="25"/>
  <c r="K108" i="25"/>
  <c r="M108" i="25"/>
  <c r="O108" i="25"/>
  <c r="Q108" i="25"/>
  <c r="V108" i="25"/>
  <c r="AE110" i="25"/>
  <c r="F58" i="1" s="1"/>
  <c r="BA200" i="24"/>
  <c r="G9" i="24"/>
  <c r="I9" i="24"/>
  <c r="K9" i="24"/>
  <c r="M9" i="24"/>
  <c r="O9" i="24"/>
  <c r="Q9" i="24"/>
  <c r="V9" i="24"/>
  <c r="G11" i="24"/>
  <c r="I11" i="24"/>
  <c r="K11" i="24"/>
  <c r="M11" i="24"/>
  <c r="O11" i="24"/>
  <c r="Q11" i="24"/>
  <c r="V11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I16" i="24"/>
  <c r="K16" i="24"/>
  <c r="M16" i="24"/>
  <c r="O16" i="24"/>
  <c r="Q16" i="24"/>
  <c r="V16" i="24"/>
  <c r="G17" i="24"/>
  <c r="I17" i="24"/>
  <c r="K17" i="24"/>
  <c r="M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7" i="24"/>
  <c r="I27" i="24"/>
  <c r="K27" i="24"/>
  <c r="M27" i="24"/>
  <c r="O27" i="24"/>
  <c r="Q27" i="24"/>
  <c r="V27" i="24"/>
  <c r="G28" i="24"/>
  <c r="I28" i="24"/>
  <c r="K28" i="24"/>
  <c r="M28" i="24"/>
  <c r="O28" i="24"/>
  <c r="Q28" i="24"/>
  <c r="V28" i="24"/>
  <c r="G29" i="24"/>
  <c r="I29" i="24"/>
  <c r="K29" i="24"/>
  <c r="M29" i="24"/>
  <c r="O29" i="24"/>
  <c r="Q29" i="24"/>
  <c r="V29" i="24"/>
  <c r="G32" i="24"/>
  <c r="I32" i="24"/>
  <c r="K32" i="24"/>
  <c r="M32" i="24"/>
  <c r="O32" i="24"/>
  <c r="Q32" i="24"/>
  <c r="V32" i="24"/>
  <c r="G37" i="24"/>
  <c r="G36" i="24" s="1"/>
  <c r="I37" i="24"/>
  <c r="I36" i="24" s="1"/>
  <c r="K37" i="24"/>
  <c r="K36" i="24" s="1"/>
  <c r="M37" i="24"/>
  <c r="M36" i="24" s="1"/>
  <c r="O37" i="24"/>
  <c r="O36" i="24" s="1"/>
  <c r="Q37" i="24"/>
  <c r="Q36" i="24" s="1"/>
  <c r="V37" i="24"/>
  <c r="V36" i="24" s="1"/>
  <c r="G39" i="24"/>
  <c r="I39" i="24"/>
  <c r="K39" i="24"/>
  <c r="M39" i="24"/>
  <c r="O39" i="24"/>
  <c r="Q39" i="24"/>
  <c r="V39" i="24"/>
  <c r="G40" i="24"/>
  <c r="M40" i="24" s="1"/>
  <c r="I40" i="24"/>
  <c r="K40" i="24"/>
  <c r="O40" i="24"/>
  <c r="Q40" i="24"/>
  <c r="V40" i="24"/>
  <c r="G41" i="24"/>
  <c r="I41" i="24"/>
  <c r="K41" i="24"/>
  <c r="M41" i="24"/>
  <c r="O41" i="24"/>
  <c r="Q41" i="24"/>
  <c r="V41" i="24"/>
  <c r="G43" i="24"/>
  <c r="I43" i="24"/>
  <c r="K43" i="24"/>
  <c r="M43" i="24"/>
  <c r="O43" i="24"/>
  <c r="Q43" i="24"/>
  <c r="V43" i="24"/>
  <c r="G47" i="24"/>
  <c r="I47" i="24"/>
  <c r="K47" i="24"/>
  <c r="M47" i="24"/>
  <c r="O47" i="24"/>
  <c r="Q47" i="24"/>
  <c r="V47" i="24"/>
  <c r="G52" i="24"/>
  <c r="I52" i="24"/>
  <c r="K52" i="24"/>
  <c r="M52" i="24"/>
  <c r="O52" i="24"/>
  <c r="Q52" i="24"/>
  <c r="V52" i="24"/>
  <c r="G54" i="24"/>
  <c r="I54" i="24"/>
  <c r="K54" i="24"/>
  <c r="M54" i="24"/>
  <c r="O54" i="24"/>
  <c r="Q54" i="24"/>
  <c r="V54" i="24"/>
  <c r="G56" i="24"/>
  <c r="M56" i="24" s="1"/>
  <c r="I56" i="24"/>
  <c r="K56" i="24"/>
  <c r="O56" i="24"/>
  <c r="Q56" i="24"/>
  <c r="V56" i="24"/>
  <c r="G57" i="24"/>
  <c r="I57" i="24"/>
  <c r="K57" i="24"/>
  <c r="M57" i="24"/>
  <c r="O57" i="24"/>
  <c r="Q57" i="24"/>
  <c r="V57" i="24"/>
  <c r="G58" i="24"/>
  <c r="I58" i="24"/>
  <c r="K58" i="24"/>
  <c r="M58" i="24"/>
  <c r="O58" i="24"/>
  <c r="Q58" i="24"/>
  <c r="V58" i="24"/>
  <c r="G59" i="24"/>
  <c r="I59" i="24"/>
  <c r="K59" i="24"/>
  <c r="M59" i="24"/>
  <c r="O59" i="24"/>
  <c r="Q59" i="24"/>
  <c r="V59" i="24"/>
  <c r="G61" i="24"/>
  <c r="I61" i="24"/>
  <c r="K61" i="24"/>
  <c r="M61" i="24"/>
  <c r="O61" i="24"/>
  <c r="Q61" i="24"/>
  <c r="V61" i="24"/>
  <c r="G63" i="24"/>
  <c r="I63" i="24"/>
  <c r="K63" i="24"/>
  <c r="M63" i="24"/>
  <c r="O63" i="24"/>
  <c r="Q63" i="24"/>
  <c r="V63" i="24"/>
  <c r="G65" i="24"/>
  <c r="I65" i="24"/>
  <c r="K65" i="24"/>
  <c r="M65" i="24"/>
  <c r="O65" i="24"/>
  <c r="Q65" i="24"/>
  <c r="V65" i="24"/>
  <c r="G67" i="24"/>
  <c r="M67" i="24" s="1"/>
  <c r="I67" i="24"/>
  <c r="K67" i="24"/>
  <c r="O67" i="24"/>
  <c r="Q67" i="24"/>
  <c r="V67" i="24"/>
  <c r="G69" i="24"/>
  <c r="M69" i="24" s="1"/>
  <c r="I69" i="24"/>
  <c r="K69" i="24"/>
  <c r="O69" i="24"/>
  <c r="Q69" i="24"/>
  <c r="V69" i="24"/>
  <c r="G71" i="24"/>
  <c r="I71" i="24"/>
  <c r="K71" i="24"/>
  <c r="M71" i="24"/>
  <c r="O71" i="24"/>
  <c r="Q71" i="24"/>
  <c r="V71" i="24"/>
  <c r="G74" i="24"/>
  <c r="I74" i="24"/>
  <c r="K74" i="24"/>
  <c r="M74" i="24"/>
  <c r="O74" i="24"/>
  <c r="Q74" i="24"/>
  <c r="V74" i="24"/>
  <c r="G75" i="24"/>
  <c r="I75" i="24"/>
  <c r="K75" i="24"/>
  <c r="M75" i="24"/>
  <c r="O75" i="24"/>
  <c r="Q75" i="24"/>
  <c r="V75" i="24"/>
  <c r="G76" i="24"/>
  <c r="I76" i="24"/>
  <c r="K76" i="24"/>
  <c r="M76" i="24"/>
  <c r="O76" i="24"/>
  <c r="Q76" i="24"/>
  <c r="V76" i="24"/>
  <c r="G77" i="24"/>
  <c r="I77" i="24"/>
  <c r="K77" i="24"/>
  <c r="M77" i="24"/>
  <c r="O77" i="24"/>
  <c r="Q77" i="24"/>
  <c r="V77" i="24"/>
  <c r="G78" i="24"/>
  <c r="I78" i="24"/>
  <c r="K78" i="24"/>
  <c r="M78" i="24"/>
  <c r="O78" i="24"/>
  <c r="Q78" i="24"/>
  <c r="V78" i="24"/>
  <c r="G79" i="24"/>
  <c r="I79" i="24"/>
  <c r="K79" i="24"/>
  <c r="M79" i="24"/>
  <c r="O79" i="24"/>
  <c r="Q79" i="24"/>
  <c r="V79" i="24"/>
  <c r="G81" i="24"/>
  <c r="I81" i="24"/>
  <c r="K81" i="24"/>
  <c r="M81" i="24"/>
  <c r="O81" i="24"/>
  <c r="Q81" i="24"/>
  <c r="V81" i="24"/>
  <c r="G83" i="24"/>
  <c r="I83" i="24"/>
  <c r="K83" i="24"/>
  <c r="M83" i="24"/>
  <c r="O83" i="24"/>
  <c r="Q83" i="24"/>
  <c r="V83" i="24"/>
  <c r="G86" i="24"/>
  <c r="I86" i="24"/>
  <c r="K86" i="24"/>
  <c r="M86" i="24"/>
  <c r="O86" i="24"/>
  <c r="Q86" i="24"/>
  <c r="V86" i="24"/>
  <c r="G88" i="24"/>
  <c r="I88" i="24"/>
  <c r="K88" i="24"/>
  <c r="M88" i="24"/>
  <c r="O88" i="24"/>
  <c r="Q88" i="24"/>
  <c r="V88" i="24"/>
  <c r="G90" i="24"/>
  <c r="I90" i="24"/>
  <c r="K90" i="24"/>
  <c r="M90" i="24"/>
  <c r="O90" i="24"/>
  <c r="Q90" i="24"/>
  <c r="V90" i="24"/>
  <c r="G93" i="24"/>
  <c r="I93" i="24"/>
  <c r="K93" i="24"/>
  <c r="M93" i="24"/>
  <c r="O93" i="24"/>
  <c r="Q93" i="24"/>
  <c r="V93" i="24"/>
  <c r="G95" i="24"/>
  <c r="I95" i="24"/>
  <c r="K95" i="24"/>
  <c r="O95" i="24"/>
  <c r="Q95" i="24"/>
  <c r="V95" i="24"/>
  <c r="G100" i="24"/>
  <c r="I100" i="24"/>
  <c r="K100" i="24"/>
  <c r="M100" i="24"/>
  <c r="O100" i="24"/>
  <c r="Q100" i="24"/>
  <c r="V100" i="24"/>
  <c r="G104" i="24"/>
  <c r="I104" i="24"/>
  <c r="K104" i="24"/>
  <c r="M104" i="24"/>
  <c r="O104" i="24"/>
  <c r="Q104" i="24"/>
  <c r="V104" i="24"/>
  <c r="G107" i="24"/>
  <c r="I107" i="24"/>
  <c r="K107" i="24"/>
  <c r="M107" i="24"/>
  <c r="O107" i="24"/>
  <c r="Q107" i="24"/>
  <c r="V107" i="24"/>
  <c r="G109" i="24"/>
  <c r="I109" i="24"/>
  <c r="K109" i="24"/>
  <c r="M109" i="24"/>
  <c r="O109" i="24"/>
  <c r="Q109" i="24"/>
  <c r="V109" i="24"/>
  <c r="G111" i="24"/>
  <c r="I111" i="24"/>
  <c r="K111" i="24"/>
  <c r="M111" i="24"/>
  <c r="O111" i="24"/>
  <c r="Q111" i="24"/>
  <c r="V111" i="24"/>
  <c r="G112" i="24"/>
  <c r="M112" i="24" s="1"/>
  <c r="I112" i="24"/>
  <c r="K112" i="24"/>
  <c r="O112" i="24"/>
  <c r="Q112" i="24"/>
  <c r="V112" i="24"/>
  <c r="G115" i="24"/>
  <c r="M115" i="24" s="1"/>
  <c r="I115" i="24"/>
  <c r="K115" i="24"/>
  <c r="O115" i="24"/>
  <c r="Q115" i="24"/>
  <c r="V115" i="24"/>
  <c r="G120" i="24"/>
  <c r="I120" i="24"/>
  <c r="K120" i="24"/>
  <c r="M120" i="24"/>
  <c r="O120" i="24"/>
  <c r="Q120" i="24"/>
  <c r="V120" i="24"/>
  <c r="G122" i="24"/>
  <c r="I122" i="24"/>
  <c r="K122" i="24"/>
  <c r="M122" i="24"/>
  <c r="O122" i="24"/>
  <c r="Q122" i="24"/>
  <c r="V122" i="24"/>
  <c r="G125" i="24"/>
  <c r="I125" i="24"/>
  <c r="K125" i="24"/>
  <c r="M125" i="24"/>
  <c r="O125" i="24"/>
  <c r="Q125" i="24"/>
  <c r="V125" i="24"/>
  <c r="G127" i="24"/>
  <c r="I127" i="24"/>
  <c r="K127" i="24"/>
  <c r="M127" i="24"/>
  <c r="O127" i="24"/>
  <c r="Q127" i="24"/>
  <c r="V127" i="24"/>
  <c r="G128" i="24"/>
  <c r="I128" i="24"/>
  <c r="K128" i="24"/>
  <c r="M128" i="24"/>
  <c r="O128" i="24"/>
  <c r="Q128" i="24"/>
  <c r="V128" i="24"/>
  <c r="G129" i="24"/>
  <c r="I129" i="24"/>
  <c r="K129" i="24"/>
  <c r="M129" i="24"/>
  <c r="O129" i="24"/>
  <c r="Q129" i="24"/>
  <c r="V129" i="24"/>
  <c r="G130" i="24"/>
  <c r="I130" i="24"/>
  <c r="K130" i="24"/>
  <c r="M130" i="24"/>
  <c r="O130" i="24"/>
  <c r="Q130" i="24"/>
  <c r="V130" i="24"/>
  <c r="G131" i="24"/>
  <c r="I131" i="24"/>
  <c r="K131" i="24"/>
  <c r="M131" i="24"/>
  <c r="O131" i="24"/>
  <c r="Q131" i="24"/>
  <c r="V131" i="24"/>
  <c r="G132" i="24"/>
  <c r="M132" i="24" s="1"/>
  <c r="I132" i="24"/>
  <c r="K132" i="24"/>
  <c r="O132" i="24"/>
  <c r="Q132" i="24"/>
  <c r="V132" i="24"/>
  <c r="G133" i="24"/>
  <c r="I133" i="24"/>
  <c r="K133" i="24"/>
  <c r="M133" i="24"/>
  <c r="O133" i="24"/>
  <c r="Q133" i="24"/>
  <c r="V133" i="24"/>
  <c r="G134" i="24"/>
  <c r="I134" i="24"/>
  <c r="K134" i="24"/>
  <c r="M134" i="24"/>
  <c r="O134" i="24"/>
  <c r="Q134" i="24"/>
  <c r="V134" i="24"/>
  <c r="G135" i="24"/>
  <c r="I135" i="24"/>
  <c r="K135" i="24"/>
  <c r="M135" i="24"/>
  <c r="O135" i="24"/>
  <c r="Q135" i="24"/>
  <c r="V135" i="24"/>
  <c r="G136" i="24"/>
  <c r="I136" i="24"/>
  <c r="K136" i="24"/>
  <c r="M136" i="24"/>
  <c r="O136" i="24"/>
  <c r="Q136" i="24"/>
  <c r="V136" i="24"/>
  <c r="G137" i="24"/>
  <c r="I137" i="24"/>
  <c r="K137" i="24"/>
  <c r="M137" i="24"/>
  <c r="O137" i="24"/>
  <c r="Q137" i="24"/>
  <c r="V137" i="24"/>
  <c r="G138" i="24"/>
  <c r="I138" i="24"/>
  <c r="K138" i="24"/>
  <c r="M138" i="24"/>
  <c r="O138" i="24"/>
  <c r="Q138" i="24"/>
  <c r="V138" i="24"/>
  <c r="G139" i="24"/>
  <c r="M139" i="24" s="1"/>
  <c r="I139" i="24"/>
  <c r="K139" i="24"/>
  <c r="O139" i="24"/>
  <c r="Q139" i="24"/>
  <c r="V139" i="24"/>
  <c r="G140" i="24"/>
  <c r="I140" i="24"/>
  <c r="K140" i="24"/>
  <c r="M140" i="24"/>
  <c r="O140" i="24"/>
  <c r="Q140" i="24"/>
  <c r="V140" i="24"/>
  <c r="G141" i="24"/>
  <c r="I141" i="24"/>
  <c r="K141" i="24"/>
  <c r="M141" i="24"/>
  <c r="O141" i="24"/>
  <c r="Q141" i="24"/>
  <c r="V141" i="24"/>
  <c r="G142" i="24"/>
  <c r="I142" i="24"/>
  <c r="K142" i="24"/>
  <c r="M142" i="24"/>
  <c r="O142" i="24"/>
  <c r="Q142" i="24"/>
  <c r="V142" i="24"/>
  <c r="G143" i="24"/>
  <c r="I143" i="24"/>
  <c r="K143" i="24"/>
  <c r="M143" i="24"/>
  <c r="O143" i="24"/>
  <c r="Q143" i="24"/>
  <c r="V143" i="24"/>
  <c r="G144" i="24"/>
  <c r="I144" i="24"/>
  <c r="K144" i="24"/>
  <c r="M144" i="24"/>
  <c r="O144" i="24"/>
  <c r="Q144" i="24"/>
  <c r="V144" i="24"/>
  <c r="G145" i="24"/>
  <c r="I145" i="24"/>
  <c r="K145" i="24"/>
  <c r="M145" i="24"/>
  <c r="O145" i="24"/>
  <c r="Q145" i="24"/>
  <c r="V145" i="24"/>
  <c r="G146" i="24"/>
  <c r="M146" i="24" s="1"/>
  <c r="I146" i="24"/>
  <c r="K146" i="24"/>
  <c r="O146" i="24"/>
  <c r="Q146" i="24"/>
  <c r="V146" i="24"/>
  <c r="G147" i="24"/>
  <c r="M147" i="24" s="1"/>
  <c r="I147" i="24"/>
  <c r="K147" i="24"/>
  <c r="O147" i="24"/>
  <c r="Q147" i="24"/>
  <c r="V147" i="24"/>
  <c r="G149" i="24"/>
  <c r="I149" i="24"/>
  <c r="K149" i="24"/>
  <c r="M149" i="24"/>
  <c r="O149" i="24"/>
  <c r="Q149" i="24"/>
  <c r="V149" i="24"/>
  <c r="G151" i="24"/>
  <c r="I151" i="24"/>
  <c r="K151" i="24"/>
  <c r="M151" i="24"/>
  <c r="O151" i="24"/>
  <c r="Q151" i="24"/>
  <c r="V151" i="24"/>
  <c r="G152" i="24"/>
  <c r="I152" i="24"/>
  <c r="K152" i="24"/>
  <c r="M152" i="24"/>
  <c r="O152" i="24"/>
  <c r="Q152" i="24"/>
  <c r="V152" i="24"/>
  <c r="G153" i="24"/>
  <c r="I153" i="24"/>
  <c r="K153" i="24"/>
  <c r="M153" i="24"/>
  <c r="O153" i="24"/>
  <c r="Q153" i="24"/>
  <c r="V153" i="24"/>
  <c r="G156" i="24"/>
  <c r="I156" i="24"/>
  <c r="K156" i="24"/>
  <c r="M156" i="24"/>
  <c r="O156" i="24"/>
  <c r="Q156" i="24"/>
  <c r="V156" i="24"/>
  <c r="G157" i="24"/>
  <c r="I157" i="24"/>
  <c r="K157" i="24"/>
  <c r="M157" i="24"/>
  <c r="O157" i="24"/>
  <c r="Q157" i="24"/>
  <c r="V157" i="24"/>
  <c r="G158" i="24"/>
  <c r="I158" i="24"/>
  <c r="K158" i="24"/>
  <c r="M158" i="24"/>
  <c r="O158" i="24"/>
  <c r="Q158" i="24"/>
  <c r="V158" i="24"/>
  <c r="G159" i="24"/>
  <c r="I159" i="24"/>
  <c r="K159" i="24"/>
  <c r="M159" i="24"/>
  <c r="O159" i="24"/>
  <c r="Q159" i="24"/>
  <c r="V159" i="24"/>
  <c r="G160" i="24"/>
  <c r="M160" i="24" s="1"/>
  <c r="I160" i="24"/>
  <c r="K160" i="24"/>
  <c r="O160" i="24"/>
  <c r="Q160" i="24"/>
  <c r="V160" i="24"/>
  <c r="G161" i="24"/>
  <c r="I161" i="24"/>
  <c r="K161" i="24"/>
  <c r="M161" i="24"/>
  <c r="O161" i="24"/>
  <c r="Q161" i="24"/>
  <c r="V161" i="24"/>
  <c r="G162" i="24"/>
  <c r="I162" i="24"/>
  <c r="K162" i="24"/>
  <c r="M162" i="24"/>
  <c r="O162" i="24"/>
  <c r="Q162" i="24"/>
  <c r="V162" i="24"/>
  <c r="G163" i="24"/>
  <c r="I163" i="24"/>
  <c r="K163" i="24"/>
  <c r="M163" i="24"/>
  <c r="O163" i="24"/>
  <c r="Q163" i="24"/>
  <c r="V163" i="24"/>
  <c r="G164" i="24"/>
  <c r="I164" i="24"/>
  <c r="K164" i="24"/>
  <c r="M164" i="24"/>
  <c r="O164" i="24"/>
  <c r="Q164" i="24"/>
  <c r="V164" i="24"/>
  <c r="G165" i="24"/>
  <c r="I165" i="24"/>
  <c r="K165" i="24"/>
  <c r="M165" i="24"/>
  <c r="O165" i="24"/>
  <c r="Q165" i="24"/>
  <c r="V165" i="24"/>
  <c r="G167" i="24"/>
  <c r="I167" i="24"/>
  <c r="K167" i="24"/>
  <c r="M167" i="24"/>
  <c r="O167" i="24"/>
  <c r="Q167" i="24"/>
  <c r="V167" i="24"/>
  <c r="G169" i="24"/>
  <c r="M169" i="24" s="1"/>
  <c r="I169" i="24"/>
  <c r="K169" i="24"/>
  <c r="O169" i="24"/>
  <c r="Q169" i="24"/>
  <c r="V169" i="24"/>
  <c r="G170" i="24"/>
  <c r="I170" i="24"/>
  <c r="K170" i="24"/>
  <c r="M170" i="24"/>
  <c r="O170" i="24"/>
  <c r="Q170" i="24"/>
  <c r="V170" i="24"/>
  <c r="G174" i="24"/>
  <c r="I174" i="24"/>
  <c r="K174" i="24"/>
  <c r="M174" i="24"/>
  <c r="O174" i="24"/>
  <c r="Q174" i="24"/>
  <c r="V174" i="24"/>
  <c r="G175" i="24"/>
  <c r="I175" i="24"/>
  <c r="K175" i="24"/>
  <c r="M175" i="24"/>
  <c r="O175" i="24"/>
  <c r="Q175" i="24"/>
  <c r="V175" i="24"/>
  <c r="G176" i="24"/>
  <c r="I176" i="24"/>
  <c r="K176" i="24"/>
  <c r="M176" i="24"/>
  <c r="O176" i="24"/>
  <c r="Q176" i="24"/>
  <c r="V176" i="24"/>
  <c r="G177" i="24"/>
  <c r="I177" i="24"/>
  <c r="K177" i="24"/>
  <c r="M177" i="24"/>
  <c r="O177" i="24"/>
  <c r="Q177" i="24"/>
  <c r="V177" i="24"/>
  <c r="G179" i="24"/>
  <c r="I179" i="24"/>
  <c r="K179" i="24"/>
  <c r="M179" i="24"/>
  <c r="O179" i="24"/>
  <c r="Q179" i="24"/>
  <c r="V179" i="24"/>
  <c r="G181" i="24"/>
  <c r="I181" i="24"/>
  <c r="K181" i="24"/>
  <c r="O181" i="24"/>
  <c r="Q181" i="24"/>
  <c r="V181" i="24"/>
  <c r="G182" i="24"/>
  <c r="I182" i="24"/>
  <c r="K182" i="24"/>
  <c r="M182" i="24"/>
  <c r="O182" i="24"/>
  <c r="Q182" i="24"/>
  <c r="V182" i="24"/>
  <c r="G184" i="24"/>
  <c r="I184" i="24"/>
  <c r="K184" i="24"/>
  <c r="M184" i="24"/>
  <c r="O184" i="24"/>
  <c r="Q184" i="24"/>
  <c r="V184" i="24"/>
  <c r="G187" i="24"/>
  <c r="I187" i="24"/>
  <c r="K187" i="24"/>
  <c r="M187" i="24"/>
  <c r="O187" i="24"/>
  <c r="Q187" i="24"/>
  <c r="V187" i="24"/>
  <c r="G192" i="24"/>
  <c r="I192" i="24"/>
  <c r="K192" i="24"/>
  <c r="M192" i="24"/>
  <c r="O192" i="24"/>
  <c r="Q192" i="24"/>
  <c r="V192" i="24"/>
  <c r="G196" i="24"/>
  <c r="I196" i="24"/>
  <c r="K196" i="24"/>
  <c r="M196" i="24"/>
  <c r="O196" i="24"/>
  <c r="Q196" i="24"/>
  <c r="V196" i="24"/>
  <c r="G197" i="24"/>
  <c r="I197" i="24"/>
  <c r="K197" i="24"/>
  <c r="M197" i="24"/>
  <c r="O197" i="24"/>
  <c r="Q197" i="24"/>
  <c r="V197" i="24"/>
  <c r="G198" i="24"/>
  <c r="M198" i="24" s="1"/>
  <c r="I198" i="24"/>
  <c r="K198" i="24"/>
  <c r="O198" i="24"/>
  <c r="Q198" i="24"/>
  <c r="V198" i="24"/>
  <c r="G199" i="24"/>
  <c r="I199" i="24"/>
  <c r="K199" i="24"/>
  <c r="M199" i="24"/>
  <c r="O199" i="24"/>
  <c r="Q199" i="24"/>
  <c r="V199" i="24"/>
  <c r="G201" i="24"/>
  <c r="I201" i="24"/>
  <c r="K201" i="24"/>
  <c r="M201" i="24"/>
  <c r="O201" i="24"/>
  <c r="Q201" i="24"/>
  <c r="V201" i="24"/>
  <c r="G202" i="24"/>
  <c r="I202" i="24"/>
  <c r="K202" i="24"/>
  <c r="M202" i="24"/>
  <c r="O202" i="24"/>
  <c r="Q202" i="24"/>
  <c r="V202" i="24"/>
  <c r="AE204" i="24"/>
  <c r="F57" i="1" s="1"/>
  <c r="BA109" i="23"/>
  <c r="G9" i="23"/>
  <c r="I9" i="23"/>
  <c r="K9" i="23"/>
  <c r="M9" i="23"/>
  <c r="O9" i="23"/>
  <c r="Q9" i="23"/>
  <c r="V9" i="23"/>
  <c r="G10" i="23"/>
  <c r="I10" i="23"/>
  <c r="K10" i="23"/>
  <c r="M10" i="23"/>
  <c r="O10" i="23"/>
  <c r="Q10" i="23"/>
  <c r="V10" i="23"/>
  <c r="G11" i="23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3" i="23"/>
  <c r="I13" i="23"/>
  <c r="K13" i="23"/>
  <c r="M13" i="23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Q15" i="23"/>
  <c r="V15" i="23"/>
  <c r="G16" i="23"/>
  <c r="I16" i="23"/>
  <c r="K16" i="23"/>
  <c r="M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M19" i="23" s="1"/>
  <c r="I19" i="23"/>
  <c r="K19" i="23"/>
  <c r="O19" i="23"/>
  <c r="Q19" i="23"/>
  <c r="V19" i="23"/>
  <c r="G20" i="23"/>
  <c r="I20" i="23"/>
  <c r="K20" i="23"/>
  <c r="M20" i="23"/>
  <c r="O20" i="23"/>
  <c r="Q20" i="23"/>
  <c r="V20" i="23"/>
  <c r="G22" i="23"/>
  <c r="G21" i="23" s="1"/>
  <c r="I22" i="23"/>
  <c r="I21" i="23" s="1"/>
  <c r="K22" i="23"/>
  <c r="K21" i="23" s="1"/>
  <c r="M22" i="23"/>
  <c r="M21" i="23" s="1"/>
  <c r="O22" i="23"/>
  <c r="O21" i="23" s="1"/>
  <c r="Q22" i="23"/>
  <c r="Q21" i="23" s="1"/>
  <c r="V22" i="23"/>
  <c r="V21" i="23" s="1"/>
  <c r="G24" i="23"/>
  <c r="I24" i="23"/>
  <c r="K24" i="23"/>
  <c r="M24" i="23"/>
  <c r="O24" i="23"/>
  <c r="Q24" i="23"/>
  <c r="V24" i="23"/>
  <c r="G25" i="23"/>
  <c r="I25" i="23"/>
  <c r="K25" i="23"/>
  <c r="M25" i="23"/>
  <c r="O25" i="23"/>
  <c r="Q25" i="23"/>
  <c r="V25" i="23"/>
  <c r="G26" i="23"/>
  <c r="I26" i="23"/>
  <c r="K26" i="23"/>
  <c r="M26" i="23"/>
  <c r="O26" i="23"/>
  <c r="Q26" i="23"/>
  <c r="V26" i="23"/>
  <c r="G28" i="23"/>
  <c r="M28" i="23" s="1"/>
  <c r="I28" i="23"/>
  <c r="K28" i="23"/>
  <c r="O28" i="23"/>
  <c r="Q28" i="23"/>
  <c r="V28" i="23"/>
  <c r="G33" i="23"/>
  <c r="I33" i="23"/>
  <c r="K33" i="23"/>
  <c r="M33" i="23"/>
  <c r="O33" i="23"/>
  <c r="Q33" i="23"/>
  <c r="V33" i="23"/>
  <c r="G35" i="23"/>
  <c r="I35" i="23"/>
  <c r="K35" i="23"/>
  <c r="M35" i="23"/>
  <c r="O35" i="23"/>
  <c r="Q35" i="23"/>
  <c r="V35" i="23"/>
  <c r="G38" i="23"/>
  <c r="I38" i="23"/>
  <c r="K38" i="23"/>
  <c r="M38" i="23"/>
  <c r="O38" i="23"/>
  <c r="Q38" i="23"/>
  <c r="V38" i="23"/>
  <c r="G39" i="23"/>
  <c r="I39" i="23"/>
  <c r="K39" i="23"/>
  <c r="M39" i="23"/>
  <c r="O39" i="23"/>
  <c r="Q39" i="23"/>
  <c r="V39" i="23"/>
  <c r="G40" i="23"/>
  <c r="I40" i="23"/>
  <c r="K40" i="23"/>
  <c r="M40" i="23"/>
  <c r="O40" i="23"/>
  <c r="Q40" i="23"/>
  <c r="V40" i="23"/>
  <c r="G42" i="23"/>
  <c r="I42" i="23"/>
  <c r="K42" i="23"/>
  <c r="M42" i="23"/>
  <c r="O42" i="23"/>
  <c r="Q42" i="23"/>
  <c r="V42" i="23"/>
  <c r="G43" i="23"/>
  <c r="M43" i="23" s="1"/>
  <c r="I43" i="23"/>
  <c r="K43" i="23"/>
  <c r="O43" i="23"/>
  <c r="Q43" i="23"/>
  <c r="V43" i="23"/>
  <c r="G46" i="23"/>
  <c r="I46" i="23"/>
  <c r="K46" i="23"/>
  <c r="M46" i="23"/>
  <c r="O46" i="23"/>
  <c r="Q46" i="23"/>
  <c r="V46" i="23"/>
  <c r="G47" i="23"/>
  <c r="I47" i="23"/>
  <c r="K47" i="23"/>
  <c r="M47" i="23"/>
  <c r="O47" i="23"/>
  <c r="Q47" i="23"/>
  <c r="V47" i="23"/>
  <c r="G48" i="23"/>
  <c r="I48" i="23"/>
  <c r="K48" i="23"/>
  <c r="M48" i="23"/>
  <c r="O48" i="23"/>
  <c r="Q48" i="23"/>
  <c r="V48" i="23"/>
  <c r="G50" i="23"/>
  <c r="I50" i="23"/>
  <c r="K50" i="23"/>
  <c r="M50" i="23"/>
  <c r="O50" i="23"/>
  <c r="Q50" i="23"/>
  <c r="V50" i="23"/>
  <c r="G51" i="23"/>
  <c r="M51" i="23" s="1"/>
  <c r="I51" i="23"/>
  <c r="K51" i="23"/>
  <c r="O51" i="23"/>
  <c r="Q51" i="23"/>
  <c r="V51" i="23"/>
  <c r="G52" i="23"/>
  <c r="I52" i="23"/>
  <c r="K52" i="23"/>
  <c r="M52" i="23"/>
  <c r="O52" i="23"/>
  <c r="Q52" i="23"/>
  <c r="V52" i="23"/>
  <c r="G53" i="23"/>
  <c r="I53" i="23"/>
  <c r="K53" i="23"/>
  <c r="M53" i="23"/>
  <c r="O53" i="23"/>
  <c r="Q53" i="23"/>
  <c r="V53" i="23"/>
  <c r="G56" i="23"/>
  <c r="I56" i="23"/>
  <c r="K56" i="23"/>
  <c r="M56" i="23"/>
  <c r="O56" i="23"/>
  <c r="Q56" i="23"/>
  <c r="V56" i="23"/>
  <c r="G59" i="23"/>
  <c r="I59" i="23"/>
  <c r="K59" i="23"/>
  <c r="M59" i="23"/>
  <c r="O59" i="23"/>
  <c r="Q59" i="23"/>
  <c r="V59" i="23"/>
  <c r="G60" i="23"/>
  <c r="I60" i="23"/>
  <c r="K60" i="23"/>
  <c r="M60" i="23"/>
  <c r="O60" i="23"/>
  <c r="Q60" i="23"/>
  <c r="V60" i="23"/>
  <c r="G61" i="23"/>
  <c r="I61" i="23"/>
  <c r="K61" i="23"/>
  <c r="M61" i="23"/>
  <c r="O61" i="23"/>
  <c r="Q61" i="23"/>
  <c r="V61" i="23"/>
  <c r="G64" i="23"/>
  <c r="I64" i="23"/>
  <c r="K64" i="23"/>
  <c r="M64" i="23"/>
  <c r="O64" i="23"/>
  <c r="Q64" i="23"/>
  <c r="V64" i="23"/>
  <c r="G67" i="23"/>
  <c r="I67" i="23"/>
  <c r="K67" i="23"/>
  <c r="M67" i="23"/>
  <c r="O67" i="23"/>
  <c r="Q67" i="23"/>
  <c r="V67" i="23"/>
  <c r="G68" i="23"/>
  <c r="I68" i="23"/>
  <c r="K68" i="23"/>
  <c r="M68" i="23"/>
  <c r="O68" i="23"/>
  <c r="Q68" i="23"/>
  <c r="V68" i="23"/>
  <c r="G69" i="23"/>
  <c r="M69" i="23" s="1"/>
  <c r="I69" i="23"/>
  <c r="K69" i="23"/>
  <c r="O69" i="23"/>
  <c r="Q69" i="23"/>
  <c r="V69" i="23"/>
  <c r="G71" i="23"/>
  <c r="I71" i="23"/>
  <c r="K71" i="23"/>
  <c r="M71" i="23"/>
  <c r="O71" i="23"/>
  <c r="Q71" i="23"/>
  <c r="V71" i="23"/>
  <c r="G72" i="23"/>
  <c r="I72" i="23"/>
  <c r="K72" i="23"/>
  <c r="M72" i="23"/>
  <c r="O72" i="23"/>
  <c r="Q72" i="23"/>
  <c r="V72" i="23"/>
  <c r="G73" i="23"/>
  <c r="I73" i="23"/>
  <c r="K73" i="23"/>
  <c r="M73" i="23"/>
  <c r="O73" i="23"/>
  <c r="Q73" i="23"/>
  <c r="V73" i="23"/>
  <c r="G74" i="23"/>
  <c r="I74" i="23"/>
  <c r="K74" i="23"/>
  <c r="M74" i="23"/>
  <c r="O74" i="23"/>
  <c r="Q74" i="23"/>
  <c r="V74" i="23"/>
  <c r="G75" i="23"/>
  <c r="I75" i="23"/>
  <c r="K75" i="23"/>
  <c r="M75" i="23"/>
  <c r="O75" i="23"/>
  <c r="Q75" i="23"/>
  <c r="V75" i="23"/>
  <c r="G76" i="23"/>
  <c r="M76" i="23" s="1"/>
  <c r="I76" i="23"/>
  <c r="K76" i="23"/>
  <c r="O76" i="23"/>
  <c r="Q76" i="23"/>
  <c r="V76" i="23"/>
  <c r="G77" i="23"/>
  <c r="I77" i="23"/>
  <c r="K77" i="23"/>
  <c r="M77" i="23"/>
  <c r="O77" i="23"/>
  <c r="Q77" i="23"/>
  <c r="V77" i="23"/>
  <c r="G78" i="23"/>
  <c r="I78" i="23"/>
  <c r="K78" i="23"/>
  <c r="M78" i="23"/>
  <c r="O78" i="23"/>
  <c r="Q78" i="23"/>
  <c r="V78" i="23"/>
  <c r="G79" i="23"/>
  <c r="I79" i="23"/>
  <c r="K79" i="23"/>
  <c r="M79" i="23"/>
  <c r="O79" i="23"/>
  <c r="Q79" i="23"/>
  <c r="V79" i="23"/>
  <c r="G80" i="23"/>
  <c r="I80" i="23"/>
  <c r="K80" i="23"/>
  <c r="M80" i="23"/>
  <c r="O80" i="23"/>
  <c r="Q80" i="23"/>
  <c r="V80" i="23"/>
  <c r="G81" i="23"/>
  <c r="I81" i="23"/>
  <c r="K81" i="23"/>
  <c r="M81" i="23"/>
  <c r="O81" i="23"/>
  <c r="Q81" i="23"/>
  <c r="V81" i="23"/>
  <c r="G82" i="23"/>
  <c r="I82" i="23"/>
  <c r="K82" i="23"/>
  <c r="M82" i="23"/>
  <c r="O82" i="23"/>
  <c r="Q82" i="23"/>
  <c r="V82" i="23"/>
  <c r="G83" i="23"/>
  <c r="M83" i="23" s="1"/>
  <c r="I83" i="23"/>
  <c r="K83" i="23"/>
  <c r="O83" i="23"/>
  <c r="Q83" i="23"/>
  <c r="V83" i="23"/>
  <c r="G84" i="23"/>
  <c r="I84" i="23"/>
  <c r="K84" i="23"/>
  <c r="M84" i="23"/>
  <c r="O84" i="23"/>
  <c r="Q84" i="23"/>
  <c r="V84" i="23"/>
  <c r="G85" i="23"/>
  <c r="I85" i="23"/>
  <c r="K85" i="23"/>
  <c r="M85" i="23"/>
  <c r="O85" i="23"/>
  <c r="Q85" i="23"/>
  <c r="V85" i="23"/>
  <c r="G86" i="23"/>
  <c r="I86" i="23"/>
  <c r="K86" i="23"/>
  <c r="M86" i="23"/>
  <c r="O86" i="23"/>
  <c r="Q86" i="23"/>
  <c r="V86" i="23"/>
  <c r="G87" i="23"/>
  <c r="I87" i="23"/>
  <c r="K87" i="23"/>
  <c r="M87" i="23"/>
  <c r="O87" i="23"/>
  <c r="Q87" i="23"/>
  <c r="V87" i="23"/>
  <c r="G88" i="23"/>
  <c r="I88" i="23"/>
  <c r="K88" i="23"/>
  <c r="M88" i="23"/>
  <c r="O88" i="23"/>
  <c r="Q88" i="23"/>
  <c r="V88" i="23"/>
  <c r="G89" i="23"/>
  <c r="I89" i="23"/>
  <c r="K89" i="23"/>
  <c r="M89" i="23"/>
  <c r="O89" i="23"/>
  <c r="Q89" i="23"/>
  <c r="V89" i="23"/>
  <c r="G90" i="23"/>
  <c r="I90" i="23"/>
  <c r="K90" i="23"/>
  <c r="M90" i="23"/>
  <c r="O90" i="23"/>
  <c r="Q90" i="23"/>
  <c r="V90" i="23"/>
  <c r="G91" i="23"/>
  <c r="I91" i="23"/>
  <c r="K91" i="23"/>
  <c r="M91" i="23"/>
  <c r="O91" i="23"/>
  <c r="Q91" i="23"/>
  <c r="V91" i="23"/>
  <c r="G92" i="23"/>
  <c r="I92" i="23"/>
  <c r="K92" i="23"/>
  <c r="M92" i="23"/>
  <c r="O92" i="23"/>
  <c r="Q92" i="23"/>
  <c r="V92" i="23"/>
  <c r="G94" i="23"/>
  <c r="I94" i="23"/>
  <c r="K94" i="23"/>
  <c r="M94" i="23"/>
  <c r="O94" i="23"/>
  <c r="Q94" i="23"/>
  <c r="V94" i="23"/>
  <c r="G95" i="23"/>
  <c r="I95" i="23"/>
  <c r="K95" i="23"/>
  <c r="M95" i="23"/>
  <c r="O95" i="23"/>
  <c r="Q95" i="23"/>
  <c r="V95" i="23"/>
  <c r="G97" i="23"/>
  <c r="I97" i="23"/>
  <c r="K97" i="23"/>
  <c r="M97" i="23"/>
  <c r="O97" i="23"/>
  <c r="Q97" i="23"/>
  <c r="V97" i="23"/>
  <c r="G100" i="23"/>
  <c r="I100" i="23"/>
  <c r="K100" i="23"/>
  <c r="M100" i="23"/>
  <c r="O100" i="23"/>
  <c r="Q100" i="23"/>
  <c r="V100" i="23"/>
  <c r="G104" i="23"/>
  <c r="I104" i="23"/>
  <c r="K104" i="23"/>
  <c r="M104" i="23"/>
  <c r="O104" i="23"/>
  <c r="Q104" i="23"/>
  <c r="V104" i="23"/>
  <c r="G106" i="23"/>
  <c r="I106" i="23"/>
  <c r="K106" i="23"/>
  <c r="M106" i="23"/>
  <c r="O106" i="23"/>
  <c r="Q106" i="23"/>
  <c r="V106" i="23"/>
  <c r="G107" i="23"/>
  <c r="I107" i="23"/>
  <c r="K107" i="23"/>
  <c r="M107" i="23"/>
  <c r="O107" i="23"/>
  <c r="Q107" i="23"/>
  <c r="V107" i="23"/>
  <c r="G108" i="23"/>
  <c r="I108" i="23"/>
  <c r="K108" i="23"/>
  <c r="M108" i="23"/>
  <c r="O108" i="23"/>
  <c r="Q108" i="23"/>
  <c r="V108" i="23"/>
  <c r="G110" i="23"/>
  <c r="I110" i="23"/>
  <c r="K110" i="23"/>
  <c r="M110" i="23"/>
  <c r="O110" i="23"/>
  <c r="Q110" i="23"/>
  <c r="V110" i="23"/>
  <c r="G111" i="23"/>
  <c r="I111" i="23"/>
  <c r="K111" i="23"/>
  <c r="M111" i="23"/>
  <c r="O111" i="23"/>
  <c r="Q111" i="23"/>
  <c r="V111" i="23"/>
  <c r="AE113" i="23"/>
  <c r="F56" i="1" s="1"/>
  <c r="BA50" i="22"/>
  <c r="BA46" i="22"/>
  <c r="BA44" i="22"/>
  <c r="BA43" i="22"/>
  <c r="G9" i="22"/>
  <c r="I9" i="22"/>
  <c r="K9" i="22"/>
  <c r="M9" i="22"/>
  <c r="O9" i="22"/>
  <c r="Q9" i="22"/>
  <c r="V9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4" i="22"/>
  <c r="I14" i="22"/>
  <c r="K14" i="22"/>
  <c r="M14" i="22"/>
  <c r="O14" i="22"/>
  <c r="Q14" i="22"/>
  <c r="V14" i="22"/>
  <c r="G17" i="22"/>
  <c r="I17" i="22"/>
  <c r="K17" i="22"/>
  <c r="M17" i="22"/>
  <c r="O17" i="22"/>
  <c r="Q17" i="22"/>
  <c r="V17" i="22"/>
  <c r="G18" i="22"/>
  <c r="I18" i="22"/>
  <c r="K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I21" i="22"/>
  <c r="K21" i="22"/>
  <c r="M21" i="22"/>
  <c r="O21" i="22"/>
  <c r="Q21" i="22"/>
  <c r="V21" i="22"/>
  <c r="G22" i="22"/>
  <c r="I22" i="22"/>
  <c r="K22" i="22"/>
  <c r="M22" i="22"/>
  <c r="O22" i="22"/>
  <c r="Q22" i="22"/>
  <c r="V22" i="22"/>
  <c r="G23" i="22"/>
  <c r="I23" i="22"/>
  <c r="K23" i="22"/>
  <c r="M23" i="22"/>
  <c r="O23" i="22"/>
  <c r="Q23" i="22"/>
  <c r="V23" i="22"/>
  <c r="G24" i="22"/>
  <c r="I24" i="22"/>
  <c r="K24" i="22"/>
  <c r="M24" i="22"/>
  <c r="O24" i="22"/>
  <c r="Q24" i="22"/>
  <c r="V24" i="22"/>
  <c r="G25" i="22"/>
  <c r="M25" i="22" s="1"/>
  <c r="I25" i="22"/>
  <c r="K25" i="22"/>
  <c r="O25" i="22"/>
  <c r="Q25" i="22"/>
  <c r="V25" i="22"/>
  <c r="G26" i="22"/>
  <c r="I26" i="22"/>
  <c r="K26" i="22"/>
  <c r="M26" i="22"/>
  <c r="O26" i="22"/>
  <c r="Q26" i="22"/>
  <c r="V26" i="22"/>
  <c r="G28" i="22"/>
  <c r="I28" i="22"/>
  <c r="K28" i="22"/>
  <c r="M28" i="22"/>
  <c r="O28" i="22"/>
  <c r="Q28" i="22"/>
  <c r="V28" i="22"/>
  <c r="G32" i="22"/>
  <c r="I32" i="22"/>
  <c r="K32" i="22"/>
  <c r="M32" i="22"/>
  <c r="O32" i="22"/>
  <c r="Q32" i="22"/>
  <c r="V32" i="22"/>
  <c r="G34" i="22"/>
  <c r="I34" i="22"/>
  <c r="K34" i="22"/>
  <c r="M34" i="22"/>
  <c r="O34" i="22"/>
  <c r="Q34" i="22"/>
  <c r="V34" i="22"/>
  <c r="G36" i="22"/>
  <c r="I36" i="22"/>
  <c r="K36" i="22"/>
  <c r="M36" i="22"/>
  <c r="O36" i="22"/>
  <c r="Q36" i="22"/>
  <c r="V36" i="22"/>
  <c r="G37" i="22"/>
  <c r="I37" i="22"/>
  <c r="K37" i="22"/>
  <c r="M37" i="22"/>
  <c r="O37" i="22"/>
  <c r="Q37" i="22"/>
  <c r="V37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I41" i="22"/>
  <c r="K41" i="22"/>
  <c r="M41" i="22"/>
  <c r="O41" i="22"/>
  <c r="Q41" i="22"/>
  <c r="V41" i="22"/>
  <c r="G42" i="22"/>
  <c r="I42" i="22"/>
  <c r="K42" i="22"/>
  <c r="M42" i="22"/>
  <c r="O42" i="22"/>
  <c r="Q42" i="22"/>
  <c r="V42" i="22"/>
  <c r="G45" i="22"/>
  <c r="I45" i="22"/>
  <c r="K45" i="22"/>
  <c r="M45" i="22"/>
  <c r="O45" i="22"/>
  <c r="Q45" i="22"/>
  <c r="V45" i="22"/>
  <c r="G48" i="22"/>
  <c r="I48" i="22"/>
  <c r="K48" i="22"/>
  <c r="M48" i="22"/>
  <c r="O48" i="22"/>
  <c r="Q48" i="22"/>
  <c r="V48" i="22"/>
  <c r="G49" i="22"/>
  <c r="M49" i="22" s="1"/>
  <c r="I49" i="22"/>
  <c r="K49" i="22"/>
  <c r="O49" i="22"/>
  <c r="Q49" i="22"/>
  <c r="V49" i="22"/>
  <c r="G51" i="22"/>
  <c r="I51" i="22"/>
  <c r="K51" i="22"/>
  <c r="M51" i="22"/>
  <c r="O51" i="22"/>
  <c r="Q51" i="22"/>
  <c r="V51" i="22"/>
  <c r="G52" i="22"/>
  <c r="I52" i="22"/>
  <c r="K52" i="22"/>
  <c r="M52" i="22"/>
  <c r="O52" i="22"/>
  <c r="Q52" i="22"/>
  <c r="V52" i="22"/>
  <c r="AE54" i="22"/>
  <c r="F55" i="1" s="1"/>
  <c r="BA347" i="21"/>
  <c r="G9" i="21"/>
  <c r="G8" i="21" s="1"/>
  <c r="I9" i="21"/>
  <c r="I8" i="21" s="1"/>
  <c r="K9" i="21"/>
  <c r="K8" i="21" s="1"/>
  <c r="M9" i="21"/>
  <c r="M8" i="21" s="1"/>
  <c r="O9" i="21"/>
  <c r="O8" i="21" s="1"/>
  <c r="Q9" i="21"/>
  <c r="Q8" i="21" s="1"/>
  <c r="V9" i="21"/>
  <c r="V8" i="21" s="1"/>
  <c r="G11" i="2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I16" i="21"/>
  <c r="K16" i="21"/>
  <c r="M16" i="2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20" i="21"/>
  <c r="I20" i="21"/>
  <c r="K20" i="21"/>
  <c r="M20" i="21"/>
  <c r="O20" i="21"/>
  <c r="Q20" i="21"/>
  <c r="V20" i="21"/>
  <c r="G21" i="21"/>
  <c r="I21" i="21"/>
  <c r="K21" i="21"/>
  <c r="M21" i="21"/>
  <c r="O21" i="21"/>
  <c r="Q21" i="21"/>
  <c r="V21" i="21"/>
  <c r="G22" i="21"/>
  <c r="I22" i="21"/>
  <c r="K22" i="21"/>
  <c r="M22" i="21"/>
  <c r="O22" i="21"/>
  <c r="Q22" i="21"/>
  <c r="V22" i="21"/>
  <c r="G24" i="21"/>
  <c r="I24" i="21"/>
  <c r="K24" i="21"/>
  <c r="M24" i="21"/>
  <c r="O24" i="21"/>
  <c r="Q24" i="21"/>
  <c r="V24" i="21"/>
  <c r="G26" i="21"/>
  <c r="I26" i="21"/>
  <c r="K26" i="21"/>
  <c r="M26" i="21"/>
  <c r="O26" i="21"/>
  <c r="Q26" i="21"/>
  <c r="V26" i="21"/>
  <c r="G27" i="21"/>
  <c r="I27" i="21"/>
  <c r="K27" i="21"/>
  <c r="M27" i="21"/>
  <c r="O27" i="21"/>
  <c r="Q27" i="21"/>
  <c r="V27" i="21"/>
  <c r="G28" i="21"/>
  <c r="I28" i="21"/>
  <c r="K28" i="21"/>
  <c r="M28" i="21"/>
  <c r="O28" i="21"/>
  <c r="Q28" i="21"/>
  <c r="V28" i="21"/>
  <c r="G29" i="21"/>
  <c r="I29" i="21"/>
  <c r="K29" i="21"/>
  <c r="M29" i="21"/>
  <c r="O29" i="21"/>
  <c r="Q29" i="21"/>
  <c r="V29" i="21"/>
  <c r="G30" i="21"/>
  <c r="M30" i="21" s="1"/>
  <c r="I30" i="21"/>
  <c r="K30" i="21"/>
  <c r="O30" i="21"/>
  <c r="Q30" i="21"/>
  <c r="V30" i="21"/>
  <c r="G31" i="21"/>
  <c r="M31" i="21" s="1"/>
  <c r="I31" i="21"/>
  <c r="K31" i="21"/>
  <c r="O31" i="21"/>
  <c r="Q31" i="21"/>
  <c r="V31" i="21"/>
  <c r="G32" i="21"/>
  <c r="I32" i="21"/>
  <c r="K32" i="21"/>
  <c r="M32" i="21"/>
  <c r="O32" i="21"/>
  <c r="Q32" i="21"/>
  <c r="V32" i="21"/>
  <c r="G33" i="21"/>
  <c r="I33" i="21"/>
  <c r="K33" i="21"/>
  <c r="M33" i="21"/>
  <c r="O33" i="21"/>
  <c r="Q33" i="21"/>
  <c r="V33" i="21"/>
  <c r="G34" i="21"/>
  <c r="I34" i="21"/>
  <c r="K34" i="21"/>
  <c r="M34" i="21"/>
  <c r="O34" i="21"/>
  <c r="Q34" i="21"/>
  <c r="V34" i="21"/>
  <c r="G35" i="21"/>
  <c r="I35" i="21"/>
  <c r="K35" i="21"/>
  <c r="M35" i="21"/>
  <c r="O35" i="21"/>
  <c r="Q35" i="21"/>
  <c r="V35" i="21"/>
  <c r="G36" i="21"/>
  <c r="I36" i="21"/>
  <c r="K36" i="21"/>
  <c r="M36" i="21"/>
  <c r="O36" i="21"/>
  <c r="Q36" i="21"/>
  <c r="V36" i="21"/>
  <c r="G37" i="21"/>
  <c r="M37" i="21" s="1"/>
  <c r="I37" i="21"/>
  <c r="K37" i="21"/>
  <c r="O37" i="21"/>
  <c r="Q37" i="21"/>
  <c r="V37" i="21"/>
  <c r="G38" i="21"/>
  <c r="M38" i="21" s="1"/>
  <c r="I38" i="21"/>
  <c r="K38" i="21"/>
  <c r="O38" i="21"/>
  <c r="Q38" i="21"/>
  <c r="V38" i="21"/>
  <c r="G39" i="21"/>
  <c r="I39" i="21"/>
  <c r="K39" i="21"/>
  <c r="M39" i="21"/>
  <c r="O39" i="21"/>
  <c r="Q39" i="21"/>
  <c r="V39" i="21"/>
  <c r="G40" i="21"/>
  <c r="I40" i="21"/>
  <c r="K40" i="21"/>
  <c r="M40" i="21"/>
  <c r="O40" i="21"/>
  <c r="Q40" i="21"/>
  <c r="V40" i="21"/>
  <c r="G41" i="21"/>
  <c r="I41" i="21"/>
  <c r="K41" i="21"/>
  <c r="M41" i="21"/>
  <c r="O41" i="21"/>
  <c r="Q41" i="21"/>
  <c r="V41" i="21"/>
  <c r="G43" i="21"/>
  <c r="I43" i="21"/>
  <c r="K43" i="21"/>
  <c r="M43" i="21"/>
  <c r="O43" i="21"/>
  <c r="Q43" i="21"/>
  <c r="V43" i="21"/>
  <c r="G44" i="21"/>
  <c r="I44" i="21"/>
  <c r="K44" i="21"/>
  <c r="M44" i="21"/>
  <c r="O44" i="21"/>
  <c r="Q44" i="21"/>
  <c r="V44" i="21"/>
  <c r="G45" i="21"/>
  <c r="M45" i="21" s="1"/>
  <c r="I45" i="21"/>
  <c r="K45" i="21"/>
  <c r="O45" i="21"/>
  <c r="Q45" i="21"/>
  <c r="V45" i="21"/>
  <c r="G46" i="21"/>
  <c r="M46" i="21" s="1"/>
  <c r="I46" i="21"/>
  <c r="K46" i="21"/>
  <c r="O46" i="21"/>
  <c r="Q46" i="21"/>
  <c r="V46" i="21"/>
  <c r="G47" i="21"/>
  <c r="I47" i="21"/>
  <c r="K47" i="21"/>
  <c r="M47" i="21"/>
  <c r="O47" i="21"/>
  <c r="Q47" i="21"/>
  <c r="V47" i="21"/>
  <c r="G48" i="21"/>
  <c r="I48" i="21"/>
  <c r="K48" i="21"/>
  <c r="M48" i="21"/>
  <c r="O48" i="21"/>
  <c r="Q48" i="21"/>
  <c r="V48" i="21"/>
  <c r="G49" i="21"/>
  <c r="I49" i="21"/>
  <c r="K49" i="21"/>
  <c r="M49" i="21"/>
  <c r="O49" i="21"/>
  <c r="Q49" i="21"/>
  <c r="V49" i="21"/>
  <c r="G50" i="21"/>
  <c r="I50" i="21"/>
  <c r="K50" i="21"/>
  <c r="M50" i="21"/>
  <c r="O50" i="21"/>
  <c r="Q50" i="21"/>
  <c r="V50" i="21"/>
  <c r="G55" i="21"/>
  <c r="I55" i="21"/>
  <c r="K55" i="21"/>
  <c r="M55" i="21"/>
  <c r="O55" i="21"/>
  <c r="Q55" i="21"/>
  <c r="V55" i="21"/>
  <c r="G59" i="21"/>
  <c r="I59" i="21"/>
  <c r="K59" i="21"/>
  <c r="M59" i="21"/>
  <c r="O59" i="21"/>
  <c r="Q59" i="21"/>
  <c r="V59" i="21"/>
  <c r="G64" i="21"/>
  <c r="I64" i="21"/>
  <c r="K64" i="21"/>
  <c r="M64" i="21"/>
  <c r="O64" i="21"/>
  <c r="Q64" i="21"/>
  <c r="V64" i="21"/>
  <c r="G65" i="21"/>
  <c r="I65" i="21"/>
  <c r="K65" i="21"/>
  <c r="M65" i="21"/>
  <c r="O65" i="21"/>
  <c r="Q65" i="21"/>
  <c r="V65" i="21"/>
  <c r="G67" i="21"/>
  <c r="M67" i="21" s="1"/>
  <c r="I67" i="21"/>
  <c r="K67" i="21"/>
  <c r="O67" i="21"/>
  <c r="Q67" i="21"/>
  <c r="V67" i="21"/>
  <c r="G72" i="21"/>
  <c r="I72" i="21"/>
  <c r="K72" i="21"/>
  <c r="M72" i="21"/>
  <c r="O72" i="21"/>
  <c r="Q72" i="21"/>
  <c r="V72" i="21"/>
  <c r="G74" i="21"/>
  <c r="I74" i="21"/>
  <c r="K74" i="21"/>
  <c r="M74" i="21"/>
  <c r="O74" i="21"/>
  <c r="Q74" i="21"/>
  <c r="V74" i="21"/>
  <c r="G77" i="21"/>
  <c r="I77" i="21"/>
  <c r="K77" i="21"/>
  <c r="M77" i="21"/>
  <c r="O77" i="21"/>
  <c r="Q77" i="21"/>
  <c r="V77" i="21"/>
  <c r="G81" i="21"/>
  <c r="I81" i="21"/>
  <c r="K81" i="21"/>
  <c r="M81" i="21"/>
  <c r="O81" i="21"/>
  <c r="Q81" i="21"/>
  <c r="V81" i="21"/>
  <c r="G84" i="21"/>
  <c r="I84" i="21"/>
  <c r="K84" i="21"/>
  <c r="M84" i="21"/>
  <c r="O84" i="21"/>
  <c r="Q84" i="21"/>
  <c r="V84" i="21"/>
  <c r="G85" i="21"/>
  <c r="M85" i="21" s="1"/>
  <c r="I85" i="21"/>
  <c r="K85" i="21"/>
  <c r="O85" i="21"/>
  <c r="Q85" i="21"/>
  <c r="V85" i="21"/>
  <c r="G86" i="21"/>
  <c r="M86" i="21" s="1"/>
  <c r="I86" i="21"/>
  <c r="K86" i="21"/>
  <c r="O86" i="21"/>
  <c r="Q86" i="21"/>
  <c r="V86" i="21"/>
  <c r="G87" i="21"/>
  <c r="I87" i="21"/>
  <c r="K87" i="21"/>
  <c r="M87" i="21"/>
  <c r="O87" i="21"/>
  <c r="Q87" i="21"/>
  <c r="V87" i="21"/>
  <c r="G88" i="21"/>
  <c r="I88" i="21"/>
  <c r="K88" i="21"/>
  <c r="M88" i="21"/>
  <c r="O88" i="21"/>
  <c r="Q88" i="21"/>
  <c r="V88" i="21"/>
  <c r="G90" i="21"/>
  <c r="I90" i="21"/>
  <c r="K90" i="21"/>
  <c r="M90" i="21"/>
  <c r="O90" i="21"/>
  <c r="Q90" i="21"/>
  <c r="V90" i="21"/>
  <c r="G92" i="21"/>
  <c r="I92" i="21"/>
  <c r="K92" i="21"/>
  <c r="M92" i="21"/>
  <c r="O92" i="21"/>
  <c r="Q92" i="21"/>
  <c r="V92" i="21"/>
  <c r="G94" i="21"/>
  <c r="I94" i="21"/>
  <c r="K94" i="21"/>
  <c r="M94" i="21"/>
  <c r="O94" i="21"/>
  <c r="Q94" i="21"/>
  <c r="V94" i="21"/>
  <c r="G96" i="21"/>
  <c r="M96" i="21" s="1"/>
  <c r="I96" i="21"/>
  <c r="K96" i="21"/>
  <c r="O96" i="21"/>
  <c r="Q96" i="21"/>
  <c r="V96" i="21"/>
  <c r="G98" i="21"/>
  <c r="M98" i="21" s="1"/>
  <c r="I98" i="21"/>
  <c r="K98" i="21"/>
  <c r="O98" i="21"/>
  <c r="Q98" i="21"/>
  <c r="V98" i="21"/>
  <c r="G100" i="21"/>
  <c r="I100" i="21"/>
  <c r="K100" i="21"/>
  <c r="M100" i="21"/>
  <c r="O100" i="21"/>
  <c r="Q100" i="21"/>
  <c r="V100" i="21"/>
  <c r="G102" i="21"/>
  <c r="I102" i="21"/>
  <c r="K102" i="21"/>
  <c r="M102" i="21"/>
  <c r="O102" i="21"/>
  <c r="Q102" i="21"/>
  <c r="V102" i="21"/>
  <c r="G105" i="21"/>
  <c r="I105" i="21"/>
  <c r="K105" i="21"/>
  <c r="M105" i="21"/>
  <c r="O105" i="21"/>
  <c r="Q105" i="21"/>
  <c r="V105" i="21"/>
  <c r="G106" i="21"/>
  <c r="I106" i="21"/>
  <c r="K106" i="21"/>
  <c r="M106" i="21"/>
  <c r="O106" i="21"/>
  <c r="Q106" i="21"/>
  <c r="V106" i="21"/>
  <c r="G107" i="21"/>
  <c r="I107" i="21"/>
  <c r="K107" i="21"/>
  <c r="M107" i="21"/>
  <c r="O107" i="21"/>
  <c r="Q107" i="21"/>
  <c r="V107" i="21"/>
  <c r="G108" i="21"/>
  <c r="I108" i="21"/>
  <c r="K108" i="21"/>
  <c r="M108" i="21"/>
  <c r="O108" i="21"/>
  <c r="Q108" i="21"/>
  <c r="V108" i="21"/>
  <c r="G109" i="21"/>
  <c r="I109" i="21"/>
  <c r="K109" i="21"/>
  <c r="M109" i="21"/>
  <c r="O109" i="21"/>
  <c r="Q109" i="21"/>
  <c r="V109" i="21"/>
  <c r="G110" i="21"/>
  <c r="M110" i="21" s="1"/>
  <c r="I110" i="21"/>
  <c r="K110" i="21"/>
  <c r="O110" i="21"/>
  <c r="Q110" i="21"/>
  <c r="V110" i="21"/>
  <c r="G114" i="21"/>
  <c r="M114" i="21" s="1"/>
  <c r="I114" i="21"/>
  <c r="K114" i="21"/>
  <c r="O114" i="21"/>
  <c r="Q114" i="21"/>
  <c r="V114" i="21"/>
  <c r="G119" i="21"/>
  <c r="I119" i="21"/>
  <c r="K119" i="21"/>
  <c r="M119" i="21"/>
  <c r="O119" i="21"/>
  <c r="Q119" i="21"/>
  <c r="V119" i="21"/>
  <c r="G125" i="21"/>
  <c r="I125" i="21"/>
  <c r="K125" i="21"/>
  <c r="M125" i="21"/>
  <c r="O125" i="21"/>
  <c r="Q125" i="21"/>
  <c r="V125" i="21"/>
  <c r="G127" i="21"/>
  <c r="I127" i="21"/>
  <c r="K127" i="21"/>
  <c r="M127" i="21"/>
  <c r="O127" i="21"/>
  <c r="Q127" i="21"/>
  <c r="V127" i="21"/>
  <c r="G128" i="21"/>
  <c r="I128" i="21"/>
  <c r="K128" i="21"/>
  <c r="M128" i="21"/>
  <c r="O128" i="21"/>
  <c r="Q128" i="21"/>
  <c r="V128" i="21"/>
  <c r="G129" i="21"/>
  <c r="I129" i="21"/>
  <c r="K129" i="21"/>
  <c r="M129" i="21"/>
  <c r="O129" i="21"/>
  <c r="Q129" i="21"/>
  <c r="V129" i="21"/>
  <c r="G130" i="21"/>
  <c r="M130" i="21" s="1"/>
  <c r="I130" i="21"/>
  <c r="K130" i="21"/>
  <c r="O130" i="21"/>
  <c r="Q130" i="21"/>
  <c r="V130" i="21"/>
  <c r="G131" i="21"/>
  <c r="M131" i="21" s="1"/>
  <c r="I131" i="21"/>
  <c r="K131" i="21"/>
  <c r="O131" i="21"/>
  <c r="Q131" i="21"/>
  <c r="V131" i="21"/>
  <c r="G132" i="21"/>
  <c r="I132" i="21"/>
  <c r="K132" i="21"/>
  <c r="M132" i="21"/>
  <c r="O132" i="21"/>
  <c r="Q132" i="21"/>
  <c r="V132" i="21"/>
  <c r="G133" i="21"/>
  <c r="I133" i="21"/>
  <c r="K133" i="21"/>
  <c r="M133" i="21"/>
  <c r="O133" i="21"/>
  <c r="Q133" i="21"/>
  <c r="V133" i="21"/>
  <c r="G134" i="21"/>
  <c r="I134" i="21"/>
  <c r="K134" i="21"/>
  <c r="M134" i="21"/>
  <c r="O134" i="21"/>
  <c r="Q134" i="21"/>
  <c r="V134" i="21"/>
  <c r="G135" i="21"/>
  <c r="I135" i="21"/>
  <c r="K135" i="21"/>
  <c r="M135" i="21"/>
  <c r="O135" i="21"/>
  <c r="Q135" i="21"/>
  <c r="V135" i="21"/>
  <c r="G139" i="21"/>
  <c r="I139" i="21"/>
  <c r="K139" i="21"/>
  <c r="M139" i="21"/>
  <c r="O139" i="21"/>
  <c r="Q139" i="21"/>
  <c r="V139" i="21"/>
  <c r="G142" i="21"/>
  <c r="M142" i="21" s="1"/>
  <c r="I142" i="21"/>
  <c r="K142" i="21"/>
  <c r="O142" i="21"/>
  <c r="Q142" i="21"/>
  <c r="V142" i="21"/>
  <c r="G147" i="21"/>
  <c r="M147" i="21" s="1"/>
  <c r="I147" i="21"/>
  <c r="K147" i="21"/>
  <c r="O147" i="21"/>
  <c r="Q147" i="21"/>
  <c r="V147" i="21"/>
  <c r="G148" i="21"/>
  <c r="I148" i="21"/>
  <c r="K148" i="21"/>
  <c r="M148" i="21"/>
  <c r="O148" i="21"/>
  <c r="Q148" i="21"/>
  <c r="V148" i="21"/>
  <c r="G149" i="21"/>
  <c r="I149" i="21"/>
  <c r="K149" i="21"/>
  <c r="M149" i="21"/>
  <c r="O149" i="21"/>
  <c r="Q149" i="21"/>
  <c r="V149" i="21"/>
  <c r="G150" i="21"/>
  <c r="I150" i="21"/>
  <c r="K150" i="21"/>
  <c r="M150" i="21"/>
  <c r="O150" i="21"/>
  <c r="Q150" i="21"/>
  <c r="V150" i="21"/>
  <c r="G151" i="21"/>
  <c r="I151" i="21"/>
  <c r="K151" i="21"/>
  <c r="M151" i="21"/>
  <c r="O151" i="21"/>
  <c r="Q151" i="21"/>
  <c r="V151" i="21"/>
  <c r="G152" i="21"/>
  <c r="I152" i="21"/>
  <c r="K152" i="21"/>
  <c r="M152" i="21"/>
  <c r="O152" i="21"/>
  <c r="Q152" i="21"/>
  <c r="V152" i="21"/>
  <c r="G155" i="21"/>
  <c r="I155" i="21"/>
  <c r="K155" i="21"/>
  <c r="M155" i="21"/>
  <c r="O155" i="21"/>
  <c r="Q155" i="21"/>
  <c r="V155" i="21"/>
  <c r="G156" i="21"/>
  <c r="I156" i="21"/>
  <c r="K156" i="21"/>
  <c r="M156" i="21"/>
  <c r="O156" i="21"/>
  <c r="Q156" i="21"/>
  <c r="V156" i="21"/>
  <c r="G158" i="21"/>
  <c r="M158" i="21" s="1"/>
  <c r="I158" i="21"/>
  <c r="K158" i="21"/>
  <c r="O158" i="21"/>
  <c r="Q158" i="21"/>
  <c r="V158" i="21"/>
  <c r="G159" i="21"/>
  <c r="M159" i="21" s="1"/>
  <c r="I159" i="21"/>
  <c r="K159" i="21"/>
  <c r="O159" i="21"/>
  <c r="Q159" i="21"/>
  <c r="V159" i="21"/>
  <c r="G160" i="21"/>
  <c r="I160" i="21"/>
  <c r="K160" i="21"/>
  <c r="M160" i="21"/>
  <c r="O160" i="21"/>
  <c r="Q160" i="21"/>
  <c r="V160" i="21"/>
  <c r="G163" i="21"/>
  <c r="I163" i="21"/>
  <c r="K163" i="21"/>
  <c r="M163" i="21"/>
  <c r="O163" i="21"/>
  <c r="Q163" i="21"/>
  <c r="V163" i="21"/>
  <c r="G164" i="21"/>
  <c r="I164" i="21"/>
  <c r="K164" i="21"/>
  <c r="M164" i="21"/>
  <c r="O164" i="21"/>
  <c r="Q164" i="21"/>
  <c r="V164" i="21"/>
  <c r="G165" i="21"/>
  <c r="I165" i="21"/>
  <c r="K165" i="21"/>
  <c r="M165" i="21"/>
  <c r="O165" i="21"/>
  <c r="Q165" i="21"/>
  <c r="V165" i="21"/>
  <c r="G166" i="21"/>
  <c r="I166" i="21"/>
  <c r="K166" i="21"/>
  <c r="M166" i="21"/>
  <c r="O166" i="21"/>
  <c r="Q166" i="21"/>
  <c r="V166" i="21"/>
  <c r="G169" i="21"/>
  <c r="M169" i="21" s="1"/>
  <c r="I169" i="21"/>
  <c r="K169" i="21"/>
  <c r="O169" i="21"/>
  <c r="Q169" i="21"/>
  <c r="V169" i="21"/>
  <c r="G170" i="21"/>
  <c r="I170" i="21"/>
  <c r="K170" i="21"/>
  <c r="M170" i="21"/>
  <c r="O170" i="21"/>
  <c r="Q170" i="21"/>
  <c r="V170" i="21"/>
  <c r="G171" i="21"/>
  <c r="I171" i="21"/>
  <c r="K171" i="21"/>
  <c r="M171" i="21"/>
  <c r="O171" i="21"/>
  <c r="Q171" i="21"/>
  <c r="V171" i="21"/>
  <c r="G172" i="21"/>
  <c r="I172" i="21"/>
  <c r="K172" i="21"/>
  <c r="M172" i="21"/>
  <c r="O172" i="21"/>
  <c r="Q172" i="21"/>
  <c r="V172" i="21"/>
  <c r="G173" i="21"/>
  <c r="I173" i="21"/>
  <c r="K173" i="21"/>
  <c r="M173" i="21"/>
  <c r="O173" i="21"/>
  <c r="Q173" i="21"/>
  <c r="V173" i="21"/>
  <c r="G175" i="21"/>
  <c r="I175" i="21"/>
  <c r="K175" i="21"/>
  <c r="M175" i="21"/>
  <c r="O175" i="21"/>
  <c r="Q175" i="21"/>
  <c r="V175" i="21"/>
  <c r="G177" i="21"/>
  <c r="M177" i="21" s="1"/>
  <c r="I177" i="21"/>
  <c r="K177" i="21"/>
  <c r="O177" i="21"/>
  <c r="Q177" i="21"/>
  <c r="V177" i="21"/>
  <c r="G178" i="21"/>
  <c r="M178" i="21" s="1"/>
  <c r="I178" i="21"/>
  <c r="K178" i="21"/>
  <c r="O178" i="21"/>
  <c r="Q178" i="21"/>
  <c r="V178" i="21"/>
  <c r="G184" i="21"/>
  <c r="I184" i="21"/>
  <c r="K184" i="21"/>
  <c r="M184" i="21"/>
  <c r="O184" i="21"/>
  <c r="Q184" i="21"/>
  <c r="V184" i="21"/>
  <c r="G185" i="21"/>
  <c r="I185" i="21"/>
  <c r="K185" i="21"/>
  <c r="M185" i="21"/>
  <c r="O185" i="21"/>
  <c r="Q185" i="21"/>
  <c r="V185" i="21"/>
  <c r="G186" i="21"/>
  <c r="I186" i="21"/>
  <c r="K186" i="21"/>
  <c r="M186" i="21"/>
  <c r="O186" i="21"/>
  <c r="Q186" i="21"/>
  <c r="V186" i="21"/>
  <c r="G187" i="21"/>
  <c r="I187" i="21"/>
  <c r="K187" i="21"/>
  <c r="M187" i="21"/>
  <c r="O187" i="21"/>
  <c r="Q187" i="21"/>
  <c r="V187" i="21"/>
  <c r="G188" i="21"/>
  <c r="I188" i="21"/>
  <c r="K188" i="21"/>
  <c r="M188" i="21"/>
  <c r="O188" i="21"/>
  <c r="Q188" i="21"/>
  <c r="V188" i="21"/>
  <c r="G189" i="21"/>
  <c r="I189" i="21"/>
  <c r="K189" i="21"/>
  <c r="M189" i="21"/>
  <c r="O189" i="21"/>
  <c r="Q189" i="21"/>
  <c r="V189" i="21"/>
  <c r="G190" i="21"/>
  <c r="I190" i="21"/>
  <c r="K190" i="21"/>
  <c r="M190" i="21"/>
  <c r="O190" i="21"/>
  <c r="Q190" i="21"/>
  <c r="V190" i="21"/>
  <c r="G191" i="21"/>
  <c r="I191" i="21"/>
  <c r="K191" i="21"/>
  <c r="M191" i="21"/>
  <c r="O191" i="21"/>
  <c r="Q191" i="21"/>
  <c r="V191" i="21"/>
  <c r="G193" i="21"/>
  <c r="M193" i="21" s="1"/>
  <c r="I193" i="21"/>
  <c r="K193" i="21"/>
  <c r="O193" i="21"/>
  <c r="Q193" i="21"/>
  <c r="V193" i="21"/>
  <c r="G195" i="21"/>
  <c r="I195" i="21"/>
  <c r="K195" i="21"/>
  <c r="M195" i="21"/>
  <c r="O195" i="21"/>
  <c r="Q195" i="21"/>
  <c r="V195" i="21"/>
  <c r="G198" i="21"/>
  <c r="I198" i="21"/>
  <c r="K198" i="21"/>
  <c r="M198" i="21"/>
  <c r="O198" i="21"/>
  <c r="Q198" i="21"/>
  <c r="V198" i="21"/>
  <c r="G201" i="21"/>
  <c r="I201" i="21"/>
  <c r="K201" i="21"/>
  <c r="M201" i="21"/>
  <c r="O201" i="21"/>
  <c r="Q201" i="21"/>
  <c r="V201" i="21"/>
  <c r="G204" i="21"/>
  <c r="I204" i="21"/>
  <c r="K204" i="21"/>
  <c r="M204" i="21"/>
  <c r="O204" i="21"/>
  <c r="Q204" i="21"/>
  <c r="V204" i="21"/>
  <c r="G207" i="21"/>
  <c r="I207" i="21"/>
  <c r="K207" i="21"/>
  <c r="M207" i="21"/>
  <c r="O207" i="21"/>
  <c r="Q207" i="21"/>
  <c r="V207" i="21"/>
  <c r="G209" i="21"/>
  <c r="I209" i="21"/>
  <c r="K209" i="21"/>
  <c r="O209" i="21"/>
  <c r="Q209" i="21"/>
  <c r="V209" i="21"/>
  <c r="G210" i="21"/>
  <c r="M210" i="21" s="1"/>
  <c r="I210" i="21"/>
  <c r="K210" i="21"/>
  <c r="O210" i="21"/>
  <c r="Q210" i="21"/>
  <c r="V210" i="21"/>
  <c r="G211" i="21"/>
  <c r="I211" i="21"/>
  <c r="K211" i="21"/>
  <c r="M211" i="21"/>
  <c r="O211" i="21"/>
  <c r="Q211" i="21"/>
  <c r="V211" i="21"/>
  <c r="G212" i="21"/>
  <c r="I212" i="21"/>
  <c r="K212" i="21"/>
  <c r="M212" i="21"/>
  <c r="O212" i="21"/>
  <c r="Q212" i="21"/>
  <c r="V212" i="21"/>
  <c r="G216" i="21"/>
  <c r="I216" i="21"/>
  <c r="K216" i="21"/>
  <c r="M216" i="21"/>
  <c r="O216" i="21"/>
  <c r="Q216" i="21"/>
  <c r="V216" i="21"/>
  <c r="G221" i="21"/>
  <c r="I221" i="21"/>
  <c r="K221" i="21"/>
  <c r="M221" i="21"/>
  <c r="O221" i="21"/>
  <c r="Q221" i="21"/>
  <c r="V221" i="21"/>
  <c r="G224" i="21"/>
  <c r="I224" i="21"/>
  <c r="K224" i="21"/>
  <c r="M224" i="21"/>
  <c r="O224" i="21"/>
  <c r="Q224" i="21"/>
  <c r="V224" i="21"/>
  <c r="G227" i="21"/>
  <c r="M227" i="21" s="1"/>
  <c r="I227" i="21"/>
  <c r="K227" i="21"/>
  <c r="O227" i="21"/>
  <c r="Q227" i="21"/>
  <c r="V227" i="21"/>
  <c r="G229" i="21"/>
  <c r="M229" i="21" s="1"/>
  <c r="I229" i="21"/>
  <c r="K229" i="21"/>
  <c r="O229" i="21"/>
  <c r="Q229" i="21"/>
  <c r="V229" i="21"/>
  <c r="G231" i="21"/>
  <c r="I231" i="21"/>
  <c r="K231" i="21"/>
  <c r="M231" i="21"/>
  <c r="O231" i="21"/>
  <c r="Q231" i="21"/>
  <c r="V231" i="21"/>
  <c r="G232" i="21"/>
  <c r="I232" i="21"/>
  <c r="K232" i="21"/>
  <c r="M232" i="21"/>
  <c r="O232" i="21"/>
  <c r="Q232" i="21"/>
  <c r="V232" i="21"/>
  <c r="G233" i="21"/>
  <c r="I233" i="21"/>
  <c r="K233" i="21"/>
  <c r="M233" i="21"/>
  <c r="O233" i="21"/>
  <c r="Q233" i="21"/>
  <c r="V233" i="21"/>
  <c r="G234" i="21"/>
  <c r="I234" i="21"/>
  <c r="K234" i="21"/>
  <c r="M234" i="21"/>
  <c r="O234" i="21"/>
  <c r="Q234" i="21"/>
  <c r="V234" i="21"/>
  <c r="G235" i="21"/>
  <c r="I235" i="21"/>
  <c r="K235" i="21"/>
  <c r="M235" i="21"/>
  <c r="O235" i="21"/>
  <c r="Q235" i="21"/>
  <c r="V235" i="21"/>
  <c r="G237" i="21"/>
  <c r="I237" i="21"/>
  <c r="K237" i="21"/>
  <c r="M237" i="21"/>
  <c r="O237" i="21"/>
  <c r="Q237" i="21"/>
  <c r="V237" i="21"/>
  <c r="G238" i="21"/>
  <c r="I238" i="21"/>
  <c r="K238" i="21"/>
  <c r="M238" i="21"/>
  <c r="O238" i="21"/>
  <c r="Q238" i="21"/>
  <c r="V238" i="21"/>
  <c r="G242" i="21"/>
  <c r="M242" i="21" s="1"/>
  <c r="I242" i="21"/>
  <c r="K242" i="21"/>
  <c r="O242" i="21"/>
  <c r="Q242" i="21"/>
  <c r="V242" i="21"/>
  <c r="G244" i="21"/>
  <c r="M244" i="21" s="1"/>
  <c r="I244" i="21"/>
  <c r="K244" i="21"/>
  <c r="O244" i="21"/>
  <c r="Q244" i="21"/>
  <c r="V244" i="21"/>
  <c r="G248" i="21"/>
  <c r="I248" i="21"/>
  <c r="K248" i="21"/>
  <c r="M248" i="21"/>
  <c r="O248" i="21"/>
  <c r="Q248" i="21"/>
  <c r="V248" i="21"/>
  <c r="G251" i="21"/>
  <c r="I251" i="21"/>
  <c r="K251" i="21"/>
  <c r="M251" i="21"/>
  <c r="O251" i="21"/>
  <c r="Q251" i="21"/>
  <c r="V251" i="21"/>
  <c r="G252" i="21"/>
  <c r="I252" i="21"/>
  <c r="K252" i="21"/>
  <c r="M252" i="21"/>
  <c r="O252" i="21"/>
  <c r="Q252" i="21"/>
  <c r="V252" i="21"/>
  <c r="G253" i="21"/>
  <c r="I253" i="21"/>
  <c r="K253" i="21"/>
  <c r="M253" i="21"/>
  <c r="O253" i="21"/>
  <c r="Q253" i="21"/>
  <c r="V253" i="21"/>
  <c r="G255" i="21"/>
  <c r="I255" i="21"/>
  <c r="K255" i="21"/>
  <c r="M255" i="21"/>
  <c r="O255" i="21"/>
  <c r="Q255" i="21"/>
  <c r="V255" i="21"/>
  <c r="G256" i="21"/>
  <c r="M256" i="21" s="1"/>
  <c r="I256" i="21"/>
  <c r="K256" i="21"/>
  <c r="O256" i="21"/>
  <c r="Q256" i="21"/>
  <c r="V256" i="21"/>
  <c r="G257" i="21"/>
  <c r="M257" i="21" s="1"/>
  <c r="I257" i="21"/>
  <c r="K257" i="21"/>
  <c r="O257" i="21"/>
  <c r="Q257" i="21"/>
  <c r="V257" i="21"/>
  <c r="G258" i="21"/>
  <c r="I258" i="21"/>
  <c r="K258" i="21"/>
  <c r="M258" i="21"/>
  <c r="O258" i="21"/>
  <c r="Q258" i="21"/>
  <c r="V258" i="21"/>
  <c r="G259" i="21"/>
  <c r="I259" i="21"/>
  <c r="K259" i="21"/>
  <c r="M259" i="21"/>
  <c r="O259" i="21"/>
  <c r="Q259" i="21"/>
  <c r="V259" i="21"/>
  <c r="G260" i="21"/>
  <c r="I260" i="21"/>
  <c r="K260" i="21"/>
  <c r="M260" i="21"/>
  <c r="O260" i="21"/>
  <c r="Q260" i="21"/>
  <c r="V260" i="21"/>
  <c r="G261" i="21"/>
  <c r="I261" i="21"/>
  <c r="K261" i="21"/>
  <c r="M261" i="21"/>
  <c r="O261" i="21"/>
  <c r="Q261" i="21"/>
  <c r="V261" i="21"/>
  <c r="G262" i="21"/>
  <c r="I262" i="21"/>
  <c r="K262" i="21"/>
  <c r="M262" i="21"/>
  <c r="O262" i="21"/>
  <c r="Q262" i="21"/>
  <c r="V262" i="21"/>
  <c r="G263" i="21"/>
  <c r="M263" i="21" s="1"/>
  <c r="I263" i="21"/>
  <c r="K263" i="21"/>
  <c r="O263" i="21"/>
  <c r="Q263" i="21"/>
  <c r="V263" i="21"/>
  <c r="G264" i="21"/>
  <c r="M264" i="21" s="1"/>
  <c r="I264" i="21"/>
  <c r="K264" i="21"/>
  <c r="O264" i="21"/>
  <c r="Q264" i="21"/>
  <c r="V264" i="21"/>
  <c r="G265" i="21"/>
  <c r="I265" i="21"/>
  <c r="K265" i="21"/>
  <c r="M265" i="21"/>
  <c r="O265" i="21"/>
  <c r="Q265" i="21"/>
  <c r="V265" i="21"/>
  <c r="G266" i="21"/>
  <c r="I266" i="21"/>
  <c r="K266" i="21"/>
  <c r="M266" i="21"/>
  <c r="O266" i="21"/>
  <c r="Q266" i="21"/>
  <c r="V266" i="21"/>
  <c r="G267" i="21"/>
  <c r="I267" i="21"/>
  <c r="K267" i="21"/>
  <c r="M267" i="21"/>
  <c r="O267" i="21"/>
  <c r="Q267" i="21"/>
  <c r="V267" i="21"/>
  <c r="G268" i="21"/>
  <c r="I268" i="21"/>
  <c r="K268" i="21"/>
  <c r="M268" i="21"/>
  <c r="O268" i="21"/>
  <c r="Q268" i="21"/>
  <c r="V268" i="21"/>
  <c r="G269" i="21"/>
  <c r="I269" i="21"/>
  <c r="K269" i="21"/>
  <c r="M269" i="21"/>
  <c r="O269" i="21"/>
  <c r="Q269" i="21"/>
  <c r="V269" i="21"/>
  <c r="G270" i="21"/>
  <c r="I270" i="21"/>
  <c r="K270" i="21"/>
  <c r="M270" i="21"/>
  <c r="O270" i="21"/>
  <c r="Q270" i="21"/>
  <c r="V270" i="21"/>
  <c r="G271" i="21"/>
  <c r="I271" i="21"/>
  <c r="K271" i="21"/>
  <c r="M271" i="21"/>
  <c r="O271" i="21"/>
  <c r="Q271" i="21"/>
  <c r="V271" i="21"/>
  <c r="G272" i="21"/>
  <c r="I272" i="21"/>
  <c r="K272" i="21"/>
  <c r="M272" i="21"/>
  <c r="O272" i="21"/>
  <c r="Q272" i="21"/>
  <c r="V272" i="21"/>
  <c r="G273" i="21"/>
  <c r="M273" i="21" s="1"/>
  <c r="I273" i="21"/>
  <c r="K273" i="21"/>
  <c r="O273" i="21"/>
  <c r="Q273" i="21"/>
  <c r="V273" i="21"/>
  <c r="G274" i="21"/>
  <c r="M274" i="21" s="1"/>
  <c r="I274" i="21"/>
  <c r="K274" i="21"/>
  <c r="O274" i="21"/>
  <c r="Q274" i="21"/>
  <c r="V274" i="21"/>
  <c r="G275" i="21"/>
  <c r="I275" i="21"/>
  <c r="K275" i="21"/>
  <c r="M275" i="21"/>
  <c r="O275" i="21"/>
  <c r="Q275" i="21"/>
  <c r="V275" i="21"/>
  <c r="G276" i="21"/>
  <c r="I276" i="21"/>
  <c r="K276" i="21"/>
  <c r="M276" i="21"/>
  <c r="O276" i="21"/>
  <c r="Q276" i="21"/>
  <c r="V276" i="21"/>
  <c r="G277" i="21"/>
  <c r="I277" i="21"/>
  <c r="K277" i="21"/>
  <c r="M277" i="21"/>
  <c r="O277" i="21"/>
  <c r="Q277" i="21"/>
  <c r="V277" i="21"/>
  <c r="G278" i="21"/>
  <c r="I278" i="21"/>
  <c r="K278" i="21"/>
  <c r="M278" i="21"/>
  <c r="O278" i="21"/>
  <c r="Q278" i="21"/>
  <c r="V278" i="21"/>
  <c r="G279" i="21"/>
  <c r="I279" i="21"/>
  <c r="K279" i="21"/>
  <c r="M279" i="21"/>
  <c r="O279" i="21"/>
  <c r="Q279" i="21"/>
  <c r="V279" i="21"/>
  <c r="G280" i="21"/>
  <c r="M280" i="21" s="1"/>
  <c r="I280" i="21"/>
  <c r="K280" i="21"/>
  <c r="O280" i="21"/>
  <c r="Q280" i="21"/>
  <c r="V280" i="21"/>
  <c r="G281" i="21"/>
  <c r="M281" i="21" s="1"/>
  <c r="I281" i="21"/>
  <c r="K281" i="21"/>
  <c r="O281" i="21"/>
  <c r="Q281" i="21"/>
  <c r="V281" i="21"/>
  <c r="G282" i="21"/>
  <c r="I282" i="21"/>
  <c r="K282" i="21"/>
  <c r="M282" i="21"/>
  <c r="O282" i="21"/>
  <c r="Q282" i="21"/>
  <c r="V282" i="21"/>
  <c r="G283" i="21"/>
  <c r="I283" i="21"/>
  <c r="K283" i="21"/>
  <c r="M283" i="21"/>
  <c r="O283" i="21"/>
  <c r="Q283" i="21"/>
  <c r="V283" i="21"/>
  <c r="G284" i="21"/>
  <c r="I284" i="21"/>
  <c r="K284" i="21"/>
  <c r="M284" i="21"/>
  <c r="O284" i="21"/>
  <c r="Q284" i="21"/>
  <c r="V284" i="21"/>
  <c r="G285" i="21"/>
  <c r="I285" i="21"/>
  <c r="K285" i="21"/>
  <c r="M285" i="21"/>
  <c r="O285" i="21"/>
  <c r="Q285" i="21"/>
  <c r="V285" i="21"/>
  <c r="G286" i="21"/>
  <c r="I286" i="21"/>
  <c r="K286" i="21"/>
  <c r="M286" i="21"/>
  <c r="O286" i="21"/>
  <c r="Q286" i="21"/>
  <c r="V286" i="21"/>
  <c r="G287" i="21"/>
  <c r="M287" i="21" s="1"/>
  <c r="I287" i="21"/>
  <c r="K287" i="21"/>
  <c r="O287" i="21"/>
  <c r="Q287" i="21"/>
  <c r="V287" i="21"/>
  <c r="G290" i="21"/>
  <c r="M290" i="21" s="1"/>
  <c r="I290" i="21"/>
  <c r="K290" i="21"/>
  <c r="O290" i="21"/>
  <c r="Q290" i="21"/>
  <c r="V290" i="21"/>
  <c r="G291" i="21"/>
  <c r="I291" i="21"/>
  <c r="K291" i="21"/>
  <c r="M291" i="21"/>
  <c r="O291" i="21"/>
  <c r="Q291" i="21"/>
  <c r="V291" i="21"/>
  <c r="G292" i="21"/>
  <c r="I292" i="21"/>
  <c r="K292" i="21"/>
  <c r="M292" i="21"/>
  <c r="O292" i="21"/>
  <c r="Q292" i="21"/>
  <c r="V292" i="21"/>
  <c r="G293" i="21"/>
  <c r="I293" i="21"/>
  <c r="K293" i="21"/>
  <c r="M293" i="21"/>
  <c r="O293" i="21"/>
  <c r="Q293" i="21"/>
  <c r="V293" i="21"/>
  <c r="G294" i="21"/>
  <c r="I294" i="21"/>
  <c r="K294" i="21"/>
  <c r="M294" i="21"/>
  <c r="O294" i="21"/>
  <c r="Q294" i="21"/>
  <c r="V294" i="21"/>
  <c r="G295" i="21"/>
  <c r="I295" i="21"/>
  <c r="K295" i="21"/>
  <c r="M295" i="21"/>
  <c r="O295" i="21"/>
  <c r="Q295" i="21"/>
  <c r="V295" i="21"/>
  <c r="G297" i="21"/>
  <c r="I297" i="21"/>
  <c r="K297" i="21"/>
  <c r="M297" i="21"/>
  <c r="O297" i="21"/>
  <c r="Q297" i="21"/>
  <c r="V297" i="21"/>
  <c r="G299" i="21"/>
  <c r="I299" i="21"/>
  <c r="K299" i="21"/>
  <c r="M299" i="21"/>
  <c r="O299" i="21"/>
  <c r="Q299" i="21"/>
  <c r="V299" i="21"/>
  <c r="G301" i="21"/>
  <c r="I301" i="21"/>
  <c r="K301" i="21"/>
  <c r="M301" i="21"/>
  <c r="O301" i="21"/>
  <c r="Q301" i="21"/>
  <c r="V301" i="21"/>
  <c r="G303" i="21"/>
  <c r="I303" i="21"/>
  <c r="K303" i="21"/>
  <c r="O303" i="21"/>
  <c r="Q303" i="21"/>
  <c r="V303" i="21"/>
  <c r="G305" i="21"/>
  <c r="I305" i="21"/>
  <c r="K305" i="21"/>
  <c r="M305" i="21"/>
  <c r="O305" i="21"/>
  <c r="Q305" i="21"/>
  <c r="V305" i="21"/>
  <c r="G309" i="21"/>
  <c r="I309" i="21"/>
  <c r="K309" i="21"/>
  <c r="M309" i="21"/>
  <c r="O309" i="21"/>
  <c r="Q309" i="21"/>
  <c r="V309" i="21"/>
  <c r="G310" i="21"/>
  <c r="I310" i="21"/>
  <c r="K310" i="21"/>
  <c r="M310" i="21"/>
  <c r="O310" i="21"/>
  <c r="Q310" i="21"/>
  <c r="V310" i="21"/>
  <c r="G311" i="21"/>
  <c r="I311" i="21"/>
  <c r="K311" i="21"/>
  <c r="M311" i="21"/>
  <c r="O311" i="21"/>
  <c r="Q311" i="21"/>
  <c r="V311" i="21"/>
  <c r="G313" i="21"/>
  <c r="I313" i="21"/>
  <c r="K313" i="21"/>
  <c r="O313" i="21"/>
  <c r="Q313" i="21"/>
  <c r="V313" i="21"/>
  <c r="G316" i="21"/>
  <c r="M316" i="21" s="1"/>
  <c r="I316" i="21"/>
  <c r="K316" i="21"/>
  <c r="O316" i="21"/>
  <c r="Q316" i="21"/>
  <c r="V316" i="21"/>
  <c r="G319" i="21"/>
  <c r="I319" i="21"/>
  <c r="K319" i="21"/>
  <c r="M319" i="21"/>
  <c r="O319" i="21"/>
  <c r="Q319" i="21"/>
  <c r="V319" i="21"/>
  <c r="G320" i="21"/>
  <c r="I320" i="21"/>
  <c r="K320" i="21"/>
  <c r="M320" i="21"/>
  <c r="O320" i="21"/>
  <c r="Q320" i="21"/>
  <c r="V320" i="21"/>
  <c r="G321" i="21"/>
  <c r="I321" i="21"/>
  <c r="K321" i="21"/>
  <c r="M321" i="21"/>
  <c r="O321" i="21"/>
  <c r="Q321" i="21"/>
  <c r="V321" i="21"/>
  <c r="G323" i="21"/>
  <c r="I323" i="21"/>
  <c r="K323" i="21"/>
  <c r="M323" i="21"/>
  <c r="O323" i="21"/>
  <c r="Q323" i="21"/>
  <c r="V323" i="21"/>
  <c r="G325" i="21"/>
  <c r="I325" i="21"/>
  <c r="K325" i="21"/>
  <c r="M325" i="21"/>
  <c r="O325" i="21"/>
  <c r="Q325" i="21"/>
  <c r="Q312" i="21" s="1"/>
  <c r="V325" i="21"/>
  <c r="V312" i="21" s="1"/>
  <c r="G328" i="21"/>
  <c r="I328" i="21"/>
  <c r="K328" i="21"/>
  <c r="O328" i="21"/>
  <c r="Q328" i="21"/>
  <c r="V328" i="21"/>
  <c r="G333" i="21"/>
  <c r="I333" i="21"/>
  <c r="K333" i="21"/>
  <c r="M333" i="21"/>
  <c r="O333" i="21"/>
  <c r="Q333" i="21"/>
  <c r="V333" i="21"/>
  <c r="G336" i="21"/>
  <c r="I336" i="21"/>
  <c r="K336" i="21"/>
  <c r="M336" i="21"/>
  <c r="O336" i="21"/>
  <c r="Q336" i="21"/>
  <c r="V336" i="21"/>
  <c r="G340" i="21"/>
  <c r="I340" i="21"/>
  <c r="K340" i="21"/>
  <c r="M340" i="21"/>
  <c r="O340" i="21"/>
  <c r="Q340" i="21"/>
  <c r="V340" i="21"/>
  <c r="G342" i="21"/>
  <c r="I342" i="21"/>
  <c r="K342" i="21"/>
  <c r="M342" i="21"/>
  <c r="O342" i="21"/>
  <c r="Q342" i="21"/>
  <c r="V342" i="21"/>
  <c r="G343" i="21"/>
  <c r="I343" i="21"/>
  <c r="K343" i="21"/>
  <c r="M343" i="21"/>
  <c r="O343" i="21"/>
  <c r="Q343" i="21"/>
  <c r="V343" i="21"/>
  <c r="G344" i="21"/>
  <c r="I344" i="21"/>
  <c r="K344" i="21"/>
  <c r="M344" i="21"/>
  <c r="O344" i="21"/>
  <c r="Q344" i="21"/>
  <c r="V344" i="21"/>
  <c r="G345" i="21"/>
  <c r="I345" i="21"/>
  <c r="K345" i="21"/>
  <c r="M345" i="21"/>
  <c r="O345" i="21"/>
  <c r="Q345" i="21"/>
  <c r="V345" i="21"/>
  <c r="G346" i="21"/>
  <c r="M346" i="21" s="1"/>
  <c r="I346" i="21"/>
  <c r="K346" i="21"/>
  <c r="O346" i="21"/>
  <c r="Q346" i="21"/>
  <c r="V346" i="21"/>
  <c r="G348" i="21"/>
  <c r="M348" i="21" s="1"/>
  <c r="I348" i="21"/>
  <c r="K348" i="21"/>
  <c r="O348" i="21"/>
  <c r="Q348" i="21"/>
  <c r="V348" i="21"/>
  <c r="G349" i="21"/>
  <c r="I349" i="21"/>
  <c r="K349" i="21"/>
  <c r="M349" i="21"/>
  <c r="O349" i="21"/>
  <c r="Q349" i="21"/>
  <c r="V349" i="21"/>
  <c r="AE351" i="21"/>
  <c r="F54" i="1" s="1"/>
  <c r="G9" i="20"/>
  <c r="I9" i="20"/>
  <c r="K9" i="20"/>
  <c r="M9" i="20"/>
  <c r="O9" i="20"/>
  <c r="Q9" i="20"/>
  <c r="V9" i="20"/>
  <c r="G10" i="20"/>
  <c r="I10" i="20"/>
  <c r="K10" i="20"/>
  <c r="M10" i="20"/>
  <c r="O10" i="20"/>
  <c r="Q10" i="20"/>
  <c r="V10" i="20"/>
  <c r="G11" i="20"/>
  <c r="M11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I17" i="20"/>
  <c r="K17" i="20"/>
  <c r="M17" i="20"/>
  <c r="O17" i="20"/>
  <c r="Q17" i="20"/>
  <c r="V17" i="20"/>
  <c r="G18" i="20"/>
  <c r="M18" i="20" s="1"/>
  <c r="I18" i="20"/>
  <c r="K18" i="20"/>
  <c r="O18" i="20"/>
  <c r="Q18" i="20"/>
  <c r="V18" i="20"/>
  <c r="G19" i="20"/>
  <c r="I19" i="20"/>
  <c r="K19" i="20"/>
  <c r="M19" i="20"/>
  <c r="O19" i="20"/>
  <c r="Q19" i="20"/>
  <c r="V19" i="20"/>
  <c r="G20" i="20"/>
  <c r="I20" i="20"/>
  <c r="K20" i="20"/>
  <c r="M20" i="20"/>
  <c r="O20" i="20"/>
  <c r="Q20" i="20"/>
  <c r="V20" i="20"/>
  <c r="G21" i="20"/>
  <c r="I21" i="20"/>
  <c r="K21" i="20"/>
  <c r="M21" i="20"/>
  <c r="O21" i="20"/>
  <c r="Q21" i="20"/>
  <c r="V21" i="20"/>
  <c r="G22" i="20"/>
  <c r="M22" i="20" s="1"/>
  <c r="I22" i="20"/>
  <c r="K22" i="20"/>
  <c r="O22" i="20"/>
  <c r="Q22" i="20"/>
  <c r="V22" i="20"/>
  <c r="G23" i="20"/>
  <c r="I23" i="20"/>
  <c r="K23" i="20"/>
  <c r="M23" i="20"/>
  <c r="O23" i="20"/>
  <c r="Q23" i="20"/>
  <c r="V23" i="20"/>
  <c r="G24" i="20"/>
  <c r="I24" i="20"/>
  <c r="K24" i="20"/>
  <c r="M24" i="20"/>
  <c r="O24" i="20"/>
  <c r="Q24" i="20"/>
  <c r="V24" i="20"/>
  <c r="G26" i="20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G31" i="20"/>
  <c r="I31" i="20"/>
  <c r="K31" i="20"/>
  <c r="M31" i="20"/>
  <c r="O31" i="20"/>
  <c r="Q31" i="20"/>
  <c r="V31" i="20"/>
  <c r="G32" i="20"/>
  <c r="I32" i="20"/>
  <c r="K32" i="20"/>
  <c r="M32" i="20"/>
  <c r="O32" i="20"/>
  <c r="Q32" i="20"/>
  <c r="V32" i="20"/>
  <c r="G33" i="20"/>
  <c r="I33" i="20"/>
  <c r="K33" i="20"/>
  <c r="M33" i="20"/>
  <c r="O33" i="20"/>
  <c r="Q33" i="20"/>
  <c r="V33" i="20"/>
  <c r="G34" i="20"/>
  <c r="I34" i="20"/>
  <c r="K34" i="20"/>
  <c r="M34" i="20"/>
  <c r="O34" i="20"/>
  <c r="Q34" i="20"/>
  <c r="V34" i="20"/>
  <c r="G35" i="20"/>
  <c r="M35" i="20" s="1"/>
  <c r="I35" i="20"/>
  <c r="K35" i="20"/>
  <c r="O35" i="20"/>
  <c r="Q35" i="20"/>
  <c r="V35" i="20"/>
  <c r="G36" i="20"/>
  <c r="M36" i="20" s="1"/>
  <c r="I36" i="20"/>
  <c r="K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39" i="20"/>
  <c r="I39" i="20"/>
  <c r="K39" i="20"/>
  <c r="M39" i="20"/>
  <c r="O39" i="20"/>
  <c r="Q39" i="20"/>
  <c r="V39" i="20"/>
  <c r="G40" i="20"/>
  <c r="I40" i="20"/>
  <c r="K40" i="20"/>
  <c r="M40" i="20"/>
  <c r="O40" i="20"/>
  <c r="Q40" i="20"/>
  <c r="V40" i="20"/>
  <c r="G41" i="20"/>
  <c r="I41" i="20"/>
  <c r="K41" i="20"/>
  <c r="M41" i="20"/>
  <c r="O41" i="20"/>
  <c r="Q41" i="20"/>
  <c r="V41" i="20"/>
  <c r="G43" i="20"/>
  <c r="I43" i="20"/>
  <c r="K43" i="20"/>
  <c r="M43" i="20"/>
  <c r="O43" i="20"/>
  <c r="Q43" i="20"/>
  <c r="V43" i="20"/>
  <c r="G44" i="20"/>
  <c r="I44" i="20"/>
  <c r="K44" i="20"/>
  <c r="M44" i="20"/>
  <c r="O44" i="20"/>
  <c r="Q44" i="20"/>
  <c r="V44" i="20"/>
  <c r="G45" i="20"/>
  <c r="I45" i="20"/>
  <c r="K45" i="20"/>
  <c r="M45" i="20"/>
  <c r="O45" i="20"/>
  <c r="Q45" i="20"/>
  <c r="V45" i="20"/>
  <c r="G46" i="20"/>
  <c r="M46" i="20" s="1"/>
  <c r="I46" i="20"/>
  <c r="K46" i="20"/>
  <c r="O46" i="20"/>
  <c r="Q46" i="20"/>
  <c r="V46" i="20"/>
  <c r="G47" i="20"/>
  <c r="I47" i="20"/>
  <c r="K47" i="20"/>
  <c r="M47" i="20"/>
  <c r="O47" i="20"/>
  <c r="Q47" i="20"/>
  <c r="V47" i="20"/>
  <c r="G48" i="20"/>
  <c r="I48" i="20"/>
  <c r="K48" i="20"/>
  <c r="M48" i="20"/>
  <c r="O48" i="20"/>
  <c r="Q48" i="20"/>
  <c r="V48" i="20"/>
  <c r="G49" i="20"/>
  <c r="M49" i="20" s="1"/>
  <c r="I49" i="20"/>
  <c r="K49" i="20"/>
  <c r="O49" i="20"/>
  <c r="Q49" i="20"/>
  <c r="V49" i="20"/>
  <c r="G50" i="20"/>
  <c r="M50" i="20" s="1"/>
  <c r="I50" i="20"/>
  <c r="K50" i="20"/>
  <c r="O50" i="20"/>
  <c r="Q50" i="20"/>
  <c r="V50" i="20"/>
  <c r="G51" i="20"/>
  <c r="I51" i="20"/>
  <c r="K51" i="20"/>
  <c r="M51" i="20"/>
  <c r="O51" i="20"/>
  <c r="Q51" i="20"/>
  <c r="V51" i="20"/>
  <c r="G52" i="20"/>
  <c r="I52" i="20"/>
  <c r="K52" i="20"/>
  <c r="M52" i="20"/>
  <c r="O52" i="20"/>
  <c r="Q52" i="20"/>
  <c r="V52" i="20"/>
  <c r="G53" i="20"/>
  <c r="I53" i="20"/>
  <c r="K53" i="20"/>
  <c r="M53" i="20"/>
  <c r="O53" i="20"/>
  <c r="Q53" i="20"/>
  <c r="V53" i="20"/>
  <c r="G54" i="20"/>
  <c r="I54" i="20"/>
  <c r="K54" i="20"/>
  <c r="M54" i="20"/>
  <c r="O54" i="20"/>
  <c r="Q54" i="20"/>
  <c r="V54" i="20"/>
  <c r="G55" i="20"/>
  <c r="I55" i="20"/>
  <c r="K55" i="20"/>
  <c r="M55" i="20"/>
  <c r="O55" i="20"/>
  <c r="Q55" i="20"/>
  <c r="V55" i="20"/>
  <c r="G56" i="20"/>
  <c r="I56" i="20"/>
  <c r="K56" i="20"/>
  <c r="M56" i="20"/>
  <c r="O56" i="20"/>
  <c r="Q56" i="20"/>
  <c r="V56" i="20"/>
  <c r="G57" i="20"/>
  <c r="I57" i="20"/>
  <c r="K57" i="20"/>
  <c r="M57" i="20"/>
  <c r="O57" i="20"/>
  <c r="Q57" i="20"/>
  <c r="V57" i="20"/>
  <c r="G58" i="20"/>
  <c r="I58" i="20"/>
  <c r="K58" i="20"/>
  <c r="M58" i="20"/>
  <c r="O58" i="20"/>
  <c r="Q58" i="20"/>
  <c r="V58" i="20"/>
  <c r="G60" i="20"/>
  <c r="M60" i="20" s="1"/>
  <c r="I60" i="20"/>
  <c r="K60" i="20"/>
  <c r="O60" i="20"/>
  <c r="Q60" i="20"/>
  <c r="V60" i="20"/>
  <c r="G61" i="20"/>
  <c r="I61" i="20"/>
  <c r="K61" i="20"/>
  <c r="M61" i="20"/>
  <c r="O61" i="20"/>
  <c r="Q61" i="20"/>
  <c r="V61" i="20"/>
  <c r="G62" i="20"/>
  <c r="I62" i="20"/>
  <c r="K62" i="20"/>
  <c r="M62" i="20"/>
  <c r="O62" i="20"/>
  <c r="Q62" i="20"/>
  <c r="V62" i="20"/>
  <c r="G63" i="20"/>
  <c r="I63" i="20"/>
  <c r="K63" i="20"/>
  <c r="M63" i="20"/>
  <c r="O63" i="20"/>
  <c r="Q63" i="20"/>
  <c r="V63" i="20"/>
  <c r="G64" i="20"/>
  <c r="I64" i="20"/>
  <c r="K64" i="20"/>
  <c r="M64" i="20"/>
  <c r="O64" i="20"/>
  <c r="Q64" i="20"/>
  <c r="V64" i="20"/>
  <c r="G65" i="20"/>
  <c r="I65" i="20"/>
  <c r="K65" i="20"/>
  <c r="M65" i="20"/>
  <c r="O65" i="20"/>
  <c r="Q65" i="20"/>
  <c r="V65" i="20"/>
  <c r="G66" i="20"/>
  <c r="M66" i="20" s="1"/>
  <c r="I66" i="20"/>
  <c r="K66" i="20"/>
  <c r="O66" i="20"/>
  <c r="Q66" i="20"/>
  <c r="V66" i="20"/>
  <c r="G67" i="20"/>
  <c r="I67" i="20"/>
  <c r="K67" i="20"/>
  <c r="M67" i="20"/>
  <c r="O67" i="20"/>
  <c r="Q67" i="20"/>
  <c r="V67" i="20"/>
  <c r="G68" i="20"/>
  <c r="I68" i="20"/>
  <c r="K68" i="20"/>
  <c r="M68" i="20"/>
  <c r="O68" i="20"/>
  <c r="Q68" i="20"/>
  <c r="V68" i="20"/>
  <c r="G69" i="20"/>
  <c r="I69" i="20"/>
  <c r="K69" i="20"/>
  <c r="M69" i="20"/>
  <c r="O69" i="20"/>
  <c r="Q69" i="20"/>
  <c r="V69" i="20"/>
  <c r="G70" i="20"/>
  <c r="M70" i="20" s="1"/>
  <c r="I70" i="20"/>
  <c r="K70" i="20"/>
  <c r="O70" i="20"/>
  <c r="Q70" i="20"/>
  <c r="V70" i="20"/>
  <c r="G71" i="20"/>
  <c r="I71" i="20"/>
  <c r="K71" i="20"/>
  <c r="M71" i="20"/>
  <c r="O71" i="20"/>
  <c r="Q71" i="20"/>
  <c r="V71" i="20"/>
  <c r="G72" i="20"/>
  <c r="I72" i="20"/>
  <c r="K72" i="20"/>
  <c r="M72" i="20"/>
  <c r="O72" i="20"/>
  <c r="Q72" i="20"/>
  <c r="V72" i="20"/>
  <c r="G73" i="20"/>
  <c r="M73" i="20" s="1"/>
  <c r="I73" i="20"/>
  <c r="K73" i="20"/>
  <c r="O73" i="20"/>
  <c r="Q73" i="20"/>
  <c r="V73" i="20"/>
  <c r="G74" i="20"/>
  <c r="M74" i="20" s="1"/>
  <c r="I74" i="20"/>
  <c r="K74" i="20"/>
  <c r="O74" i="20"/>
  <c r="Q74" i="20"/>
  <c r="V74" i="20"/>
  <c r="G75" i="20"/>
  <c r="I75" i="20"/>
  <c r="K75" i="20"/>
  <c r="M75" i="20"/>
  <c r="O75" i="20"/>
  <c r="Q75" i="20"/>
  <c r="V75" i="20"/>
  <c r="G77" i="20"/>
  <c r="I77" i="20"/>
  <c r="K77" i="20"/>
  <c r="M77" i="20"/>
  <c r="O77" i="20"/>
  <c r="Q77" i="20"/>
  <c r="V77" i="20"/>
  <c r="G78" i="20"/>
  <c r="I78" i="20"/>
  <c r="K78" i="20"/>
  <c r="M78" i="20"/>
  <c r="O78" i="20"/>
  <c r="Q78" i="20"/>
  <c r="V78" i="20"/>
  <c r="G79" i="20"/>
  <c r="I79" i="20"/>
  <c r="K79" i="20"/>
  <c r="M79" i="20"/>
  <c r="O79" i="20"/>
  <c r="Q79" i="20"/>
  <c r="V79" i="20"/>
  <c r="G80" i="20"/>
  <c r="I80" i="20"/>
  <c r="K80" i="20"/>
  <c r="M80" i="20"/>
  <c r="O80" i="20"/>
  <c r="Q80" i="20"/>
  <c r="V80" i="20"/>
  <c r="G81" i="20"/>
  <c r="I81" i="20"/>
  <c r="K81" i="20"/>
  <c r="M81" i="20"/>
  <c r="O81" i="20"/>
  <c r="Q81" i="20"/>
  <c r="V81" i="20"/>
  <c r="G82" i="20"/>
  <c r="I82" i="20"/>
  <c r="K82" i="20"/>
  <c r="M82" i="20"/>
  <c r="O82" i="20"/>
  <c r="Q82" i="20"/>
  <c r="V82" i="20"/>
  <c r="G83" i="20"/>
  <c r="M83" i="20" s="1"/>
  <c r="I83" i="20"/>
  <c r="K83" i="20"/>
  <c r="O83" i="20"/>
  <c r="Q83" i="20"/>
  <c r="V83" i="20"/>
  <c r="G84" i="20"/>
  <c r="M84" i="20" s="1"/>
  <c r="I84" i="20"/>
  <c r="K84" i="20"/>
  <c r="O84" i="20"/>
  <c r="Q84" i="20"/>
  <c r="V84" i="20"/>
  <c r="G85" i="20"/>
  <c r="I85" i="20"/>
  <c r="K85" i="20"/>
  <c r="M85" i="20"/>
  <c r="O85" i="20"/>
  <c r="Q85" i="20"/>
  <c r="V85" i="20"/>
  <c r="G86" i="20"/>
  <c r="I86" i="20"/>
  <c r="K86" i="20"/>
  <c r="M86" i="20"/>
  <c r="O86" i="20"/>
  <c r="Q86" i="20"/>
  <c r="V86" i="20"/>
  <c r="G87" i="20"/>
  <c r="I87" i="20"/>
  <c r="K87" i="20"/>
  <c r="M87" i="20"/>
  <c r="O87" i="20"/>
  <c r="Q87" i="20"/>
  <c r="V87" i="20"/>
  <c r="G88" i="20"/>
  <c r="I88" i="20"/>
  <c r="K88" i="20"/>
  <c r="M88" i="20"/>
  <c r="O88" i="20"/>
  <c r="Q88" i="20"/>
  <c r="V88" i="20"/>
  <c r="G90" i="20"/>
  <c r="I90" i="20"/>
  <c r="K90" i="20"/>
  <c r="O90" i="20"/>
  <c r="Q90" i="20"/>
  <c r="V90" i="20"/>
  <c r="G91" i="20"/>
  <c r="I91" i="20"/>
  <c r="K91" i="20"/>
  <c r="M91" i="20"/>
  <c r="O91" i="20"/>
  <c r="Q91" i="20"/>
  <c r="V91" i="20"/>
  <c r="G92" i="20"/>
  <c r="I92" i="20"/>
  <c r="K92" i="20"/>
  <c r="M92" i="20"/>
  <c r="O92" i="20"/>
  <c r="Q92" i="20"/>
  <c r="V92" i="20"/>
  <c r="G93" i="20"/>
  <c r="I93" i="20"/>
  <c r="K93" i="20"/>
  <c r="M93" i="20"/>
  <c r="O93" i="20"/>
  <c r="Q93" i="20"/>
  <c r="V93" i="20"/>
  <c r="G94" i="20"/>
  <c r="M94" i="20" s="1"/>
  <c r="I94" i="20"/>
  <c r="K94" i="20"/>
  <c r="O94" i="20"/>
  <c r="Q94" i="20"/>
  <c r="V94" i="20"/>
  <c r="G95" i="20"/>
  <c r="I95" i="20"/>
  <c r="K95" i="20"/>
  <c r="M95" i="20"/>
  <c r="O95" i="20"/>
  <c r="Q95" i="20"/>
  <c r="V95" i="20"/>
  <c r="G96" i="20"/>
  <c r="I96" i="20"/>
  <c r="K96" i="20"/>
  <c r="M96" i="20"/>
  <c r="O96" i="20"/>
  <c r="Q96" i="20"/>
  <c r="V96" i="20"/>
  <c r="G97" i="20"/>
  <c r="M97" i="20" s="1"/>
  <c r="I97" i="20"/>
  <c r="K97" i="20"/>
  <c r="O97" i="20"/>
  <c r="Q97" i="20"/>
  <c r="V97" i="20"/>
  <c r="G98" i="20"/>
  <c r="M98" i="20" s="1"/>
  <c r="I98" i="20"/>
  <c r="K98" i="20"/>
  <c r="O98" i="20"/>
  <c r="Q98" i="20"/>
  <c r="V98" i="20"/>
  <c r="G99" i="20"/>
  <c r="I99" i="20"/>
  <c r="K99" i="20"/>
  <c r="M99" i="20"/>
  <c r="O99" i="20"/>
  <c r="Q99" i="20"/>
  <c r="V99" i="20"/>
  <c r="G100" i="20"/>
  <c r="I100" i="20"/>
  <c r="K100" i="20"/>
  <c r="M100" i="20"/>
  <c r="O100" i="20"/>
  <c r="Q100" i="20"/>
  <c r="V100" i="20"/>
  <c r="G101" i="20"/>
  <c r="I101" i="20"/>
  <c r="K101" i="20"/>
  <c r="M101" i="20"/>
  <c r="O101" i="20"/>
  <c r="Q101" i="20"/>
  <c r="V101" i="20"/>
  <c r="G102" i="20"/>
  <c r="I102" i="20"/>
  <c r="K102" i="20"/>
  <c r="M102" i="20"/>
  <c r="O102" i="20"/>
  <c r="Q102" i="20"/>
  <c r="V102" i="20"/>
  <c r="G103" i="20"/>
  <c r="I103" i="20"/>
  <c r="K103" i="20"/>
  <c r="M103" i="20"/>
  <c r="O103" i="20"/>
  <c r="Q103" i="20"/>
  <c r="V103" i="20"/>
  <c r="G104" i="20"/>
  <c r="I104" i="20"/>
  <c r="K104" i="20"/>
  <c r="M104" i="20"/>
  <c r="O104" i="20"/>
  <c r="Q104" i="20"/>
  <c r="V104" i="20"/>
  <c r="G105" i="20"/>
  <c r="I105" i="20"/>
  <c r="K105" i="20"/>
  <c r="M105" i="20"/>
  <c r="O105" i="20"/>
  <c r="Q105" i="20"/>
  <c r="V105" i="20"/>
  <c r="G107" i="20"/>
  <c r="M107" i="20" s="1"/>
  <c r="I107" i="20"/>
  <c r="K107" i="20"/>
  <c r="O107" i="20"/>
  <c r="Q107" i="20"/>
  <c r="V107" i="20"/>
  <c r="G108" i="20"/>
  <c r="M108" i="20" s="1"/>
  <c r="I108" i="20"/>
  <c r="K108" i="20"/>
  <c r="O108" i="20"/>
  <c r="Q108" i="20"/>
  <c r="V108" i="20"/>
  <c r="G109" i="20"/>
  <c r="I109" i="20"/>
  <c r="K109" i="20"/>
  <c r="M109" i="20"/>
  <c r="O109" i="20"/>
  <c r="Q109" i="20"/>
  <c r="V109" i="20"/>
  <c r="G110" i="20"/>
  <c r="I110" i="20"/>
  <c r="K110" i="20"/>
  <c r="M110" i="20"/>
  <c r="O110" i="20"/>
  <c r="Q110" i="20"/>
  <c r="V110" i="20"/>
  <c r="G111" i="20"/>
  <c r="I111" i="20"/>
  <c r="K111" i="20"/>
  <c r="M111" i="20"/>
  <c r="O111" i="20"/>
  <c r="Q111" i="20"/>
  <c r="V111" i="20"/>
  <c r="G112" i="20"/>
  <c r="I112" i="20"/>
  <c r="K112" i="20"/>
  <c r="M112" i="20"/>
  <c r="O112" i="20"/>
  <c r="Q112" i="20"/>
  <c r="V112" i="20"/>
  <c r="G113" i="20"/>
  <c r="I113" i="20"/>
  <c r="K113" i="20"/>
  <c r="M113" i="20"/>
  <c r="O113" i="20"/>
  <c r="Q113" i="20"/>
  <c r="V113" i="20"/>
  <c r="G114" i="20"/>
  <c r="M114" i="20" s="1"/>
  <c r="I114" i="20"/>
  <c r="K114" i="20"/>
  <c r="O114" i="20"/>
  <c r="Q114" i="20"/>
  <c r="V114" i="20"/>
  <c r="G115" i="20"/>
  <c r="I115" i="20"/>
  <c r="K115" i="20"/>
  <c r="M115" i="20"/>
  <c r="O115" i="20"/>
  <c r="Q115" i="20"/>
  <c r="V115" i="20"/>
  <c r="G116" i="20"/>
  <c r="I116" i="20"/>
  <c r="K116" i="20"/>
  <c r="M116" i="20"/>
  <c r="O116" i="20"/>
  <c r="Q116" i="20"/>
  <c r="V116" i="20"/>
  <c r="G117" i="20"/>
  <c r="I117" i="20"/>
  <c r="K117" i="20"/>
  <c r="M117" i="20"/>
  <c r="O117" i="20"/>
  <c r="Q117" i="20"/>
  <c r="V117" i="20"/>
  <c r="G118" i="20"/>
  <c r="M118" i="20" s="1"/>
  <c r="I118" i="20"/>
  <c r="K118" i="20"/>
  <c r="O118" i="20"/>
  <c r="Q118" i="20"/>
  <c r="V118" i="20"/>
  <c r="G120" i="20"/>
  <c r="I120" i="20"/>
  <c r="K120" i="20"/>
  <c r="M120" i="20"/>
  <c r="O120" i="20"/>
  <c r="Q120" i="20"/>
  <c r="V120" i="20"/>
  <c r="G121" i="20"/>
  <c r="M121" i="20" s="1"/>
  <c r="I121" i="20"/>
  <c r="K121" i="20"/>
  <c r="O121" i="20"/>
  <c r="Q121" i="20"/>
  <c r="V121" i="20"/>
  <c r="G122" i="20"/>
  <c r="I122" i="20"/>
  <c r="K122" i="20"/>
  <c r="M122" i="20"/>
  <c r="O122" i="20"/>
  <c r="Q122" i="20"/>
  <c r="V122" i="20"/>
  <c r="G123" i="20"/>
  <c r="I123" i="20"/>
  <c r="K123" i="20"/>
  <c r="M123" i="20"/>
  <c r="O123" i="20"/>
  <c r="Q123" i="20"/>
  <c r="V123" i="20"/>
  <c r="G124" i="20"/>
  <c r="I124" i="20"/>
  <c r="K124" i="20"/>
  <c r="M124" i="20"/>
  <c r="O124" i="20"/>
  <c r="Q124" i="20"/>
  <c r="V124" i="20"/>
  <c r="G125" i="20"/>
  <c r="I125" i="20"/>
  <c r="K125" i="20"/>
  <c r="M125" i="20"/>
  <c r="O125" i="20"/>
  <c r="Q125" i="20"/>
  <c r="V125" i="20"/>
  <c r="G126" i="20"/>
  <c r="I126" i="20"/>
  <c r="K126" i="20"/>
  <c r="M126" i="20"/>
  <c r="O126" i="20"/>
  <c r="Q126" i="20"/>
  <c r="V126" i="20"/>
  <c r="G127" i="20"/>
  <c r="I127" i="20"/>
  <c r="K127" i="20"/>
  <c r="M127" i="20"/>
  <c r="O127" i="20"/>
  <c r="Q127" i="20"/>
  <c r="V127" i="20"/>
  <c r="G128" i="20"/>
  <c r="I128" i="20"/>
  <c r="K128" i="20"/>
  <c r="M128" i="20"/>
  <c r="O128" i="20"/>
  <c r="Q128" i="20"/>
  <c r="V128" i="20"/>
  <c r="G129" i="20"/>
  <c r="I129" i="20"/>
  <c r="K129" i="20"/>
  <c r="M129" i="20"/>
  <c r="O129" i="20"/>
  <c r="Q129" i="20"/>
  <c r="V129" i="20"/>
  <c r="G130" i="20"/>
  <c r="I130" i="20"/>
  <c r="K130" i="20"/>
  <c r="M130" i="20"/>
  <c r="O130" i="20"/>
  <c r="Q130" i="20"/>
  <c r="V130" i="20"/>
  <c r="G131" i="20"/>
  <c r="M131" i="20" s="1"/>
  <c r="I131" i="20"/>
  <c r="K131" i="20"/>
  <c r="O131" i="20"/>
  <c r="Q131" i="20"/>
  <c r="V131" i="20"/>
  <c r="G133" i="20"/>
  <c r="G132" i="20" s="1"/>
  <c r="I168" i="1" s="1"/>
  <c r="I133" i="20"/>
  <c r="I132" i="20" s="1"/>
  <c r="K133" i="20"/>
  <c r="K132" i="20" s="1"/>
  <c r="M133" i="20"/>
  <c r="M132" i="20" s="1"/>
  <c r="O133" i="20"/>
  <c r="O132" i="20" s="1"/>
  <c r="Q133" i="20"/>
  <c r="Q132" i="20" s="1"/>
  <c r="V133" i="20"/>
  <c r="V132" i="20" s="1"/>
  <c r="G135" i="20"/>
  <c r="I135" i="20"/>
  <c r="K135" i="20"/>
  <c r="M135" i="20"/>
  <c r="O135" i="20"/>
  <c r="Q135" i="20"/>
  <c r="V135" i="20"/>
  <c r="G136" i="20"/>
  <c r="I136" i="20"/>
  <c r="K136" i="20"/>
  <c r="M136" i="20"/>
  <c r="O136" i="20"/>
  <c r="Q136" i="20"/>
  <c r="V136" i="20"/>
  <c r="G137" i="20"/>
  <c r="I137" i="20"/>
  <c r="K137" i="20"/>
  <c r="M137" i="20"/>
  <c r="O137" i="20"/>
  <c r="Q137" i="20"/>
  <c r="V137" i="20"/>
  <c r="G138" i="20"/>
  <c r="M138" i="20" s="1"/>
  <c r="I138" i="20"/>
  <c r="K138" i="20"/>
  <c r="O138" i="20"/>
  <c r="Q138" i="20"/>
  <c r="V138" i="20"/>
  <c r="G139" i="20"/>
  <c r="I139" i="20"/>
  <c r="K139" i="20"/>
  <c r="M139" i="20"/>
  <c r="O139" i="20"/>
  <c r="Q139" i="20"/>
  <c r="V139" i="20"/>
  <c r="G140" i="20"/>
  <c r="I140" i="20"/>
  <c r="K140" i="20"/>
  <c r="M140" i="20"/>
  <c r="O140" i="20"/>
  <c r="Q140" i="20"/>
  <c r="V140" i="20"/>
  <c r="G141" i="20"/>
  <c r="I141" i="20"/>
  <c r="K141" i="20"/>
  <c r="M141" i="20"/>
  <c r="O141" i="20"/>
  <c r="Q141" i="20"/>
  <c r="V141" i="20"/>
  <c r="G142" i="20"/>
  <c r="M142" i="20" s="1"/>
  <c r="I142" i="20"/>
  <c r="K142" i="20"/>
  <c r="O142" i="20"/>
  <c r="Q142" i="20"/>
  <c r="V142" i="20"/>
  <c r="G144" i="20"/>
  <c r="I144" i="20"/>
  <c r="K144" i="20"/>
  <c r="M144" i="20"/>
  <c r="O144" i="20"/>
  <c r="Q144" i="20"/>
  <c r="V144" i="20"/>
  <c r="G145" i="20"/>
  <c r="M145" i="20" s="1"/>
  <c r="I145" i="20"/>
  <c r="K145" i="20"/>
  <c r="O145" i="20"/>
  <c r="Q145" i="20"/>
  <c r="V145" i="20"/>
  <c r="G146" i="20"/>
  <c r="I146" i="20"/>
  <c r="K146" i="20"/>
  <c r="M146" i="20"/>
  <c r="O146" i="20"/>
  <c r="Q146" i="20"/>
  <c r="V146" i="20"/>
  <c r="G147" i="20"/>
  <c r="I147" i="20"/>
  <c r="K147" i="20"/>
  <c r="M147" i="20"/>
  <c r="O147" i="20"/>
  <c r="Q147" i="20"/>
  <c r="V147" i="20"/>
  <c r="G148" i="20"/>
  <c r="I148" i="20"/>
  <c r="K148" i="20"/>
  <c r="M148" i="20"/>
  <c r="O148" i="20"/>
  <c r="Q148" i="20"/>
  <c r="V148" i="20"/>
  <c r="G149" i="20"/>
  <c r="I149" i="20"/>
  <c r="K149" i="20"/>
  <c r="M149" i="20"/>
  <c r="O149" i="20"/>
  <c r="Q149" i="20"/>
  <c r="V149" i="20"/>
  <c r="G150" i="20"/>
  <c r="I150" i="20"/>
  <c r="K150" i="20"/>
  <c r="M150" i="20"/>
  <c r="O150" i="20"/>
  <c r="Q150" i="20"/>
  <c r="V150" i="20"/>
  <c r="G151" i="20"/>
  <c r="I151" i="20"/>
  <c r="K151" i="20"/>
  <c r="M151" i="20"/>
  <c r="O151" i="20"/>
  <c r="Q151" i="20"/>
  <c r="V151" i="20"/>
  <c r="G153" i="20"/>
  <c r="I153" i="20"/>
  <c r="K153" i="20"/>
  <c r="M153" i="20"/>
  <c r="O153" i="20"/>
  <c r="Q153" i="20"/>
  <c r="V153" i="20"/>
  <c r="G154" i="20"/>
  <c r="I154" i="20"/>
  <c r="K154" i="20"/>
  <c r="M154" i="20"/>
  <c r="O154" i="20"/>
  <c r="Q154" i="20"/>
  <c r="V154" i="20"/>
  <c r="G155" i="20"/>
  <c r="M155" i="20" s="1"/>
  <c r="I155" i="20"/>
  <c r="K155" i="20"/>
  <c r="O155" i="20"/>
  <c r="Q155" i="20"/>
  <c r="V155" i="20"/>
  <c r="G156" i="20"/>
  <c r="M156" i="20" s="1"/>
  <c r="I156" i="20"/>
  <c r="K156" i="20"/>
  <c r="O156" i="20"/>
  <c r="Q156" i="20"/>
  <c r="V156" i="20"/>
  <c r="G157" i="20"/>
  <c r="I157" i="20"/>
  <c r="K157" i="20"/>
  <c r="M157" i="20"/>
  <c r="O157" i="20"/>
  <c r="Q157" i="20"/>
  <c r="V157" i="20"/>
  <c r="G158" i="20"/>
  <c r="I158" i="20"/>
  <c r="K158" i="20"/>
  <c r="M158" i="20"/>
  <c r="O158" i="20"/>
  <c r="Q158" i="20"/>
  <c r="V158" i="20"/>
  <c r="G159" i="20"/>
  <c r="I159" i="20"/>
  <c r="K159" i="20"/>
  <c r="M159" i="20"/>
  <c r="O159" i="20"/>
  <c r="Q159" i="20"/>
  <c r="V159" i="20"/>
  <c r="G160" i="20"/>
  <c r="I160" i="20"/>
  <c r="K160" i="20"/>
  <c r="M160" i="20"/>
  <c r="O160" i="20"/>
  <c r="Q160" i="20"/>
  <c r="V160" i="20"/>
  <c r="G162" i="20"/>
  <c r="I162" i="20"/>
  <c r="K162" i="20"/>
  <c r="O162" i="20"/>
  <c r="Q162" i="20"/>
  <c r="V162" i="20"/>
  <c r="G163" i="20"/>
  <c r="I163" i="20"/>
  <c r="K163" i="20"/>
  <c r="M163" i="20"/>
  <c r="O163" i="20"/>
  <c r="Q163" i="20"/>
  <c r="V163" i="20"/>
  <c r="G164" i="20"/>
  <c r="I164" i="20"/>
  <c r="K164" i="20"/>
  <c r="M164" i="20"/>
  <c r="O164" i="20"/>
  <c r="Q164" i="20"/>
  <c r="V164" i="20"/>
  <c r="G165" i="20"/>
  <c r="I165" i="20"/>
  <c r="K165" i="20"/>
  <c r="M165" i="20"/>
  <c r="O165" i="20"/>
  <c r="Q165" i="20"/>
  <c r="V165" i="20"/>
  <c r="G166" i="20"/>
  <c r="M166" i="20" s="1"/>
  <c r="I166" i="20"/>
  <c r="K166" i="20"/>
  <c r="O166" i="20"/>
  <c r="Q166" i="20"/>
  <c r="V166" i="20"/>
  <c r="G167" i="20"/>
  <c r="I167" i="20"/>
  <c r="K167" i="20"/>
  <c r="M167" i="20"/>
  <c r="O167" i="20"/>
  <c r="Q167" i="20"/>
  <c r="V167" i="20"/>
  <c r="G168" i="20"/>
  <c r="I168" i="20"/>
  <c r="K168" i="20"/>
  <c r="M168" i="20"/>
  <c r="O168" i="20"/>
  <c r="Q168" i="20"/>
  <c r="V168" i="20"/>
  <c r="G169" i="20"/>
  <c r="M169" i="20" s="1"/>
  <c r="I169" i="20"/>
  <c r="K169" i="20"/>
  <c r="O169" i="20"/>
  <c r="Q169" i="20"/>
  <c r="V169" i="20"/>
  <c r="G171" i="20"/>
  <c r="I171" i="20"/>
  <c r="K171" i="20"/>
  <c r="M171" i="20"/>
  <c r="O171" i="20"/>
  <c r="Q171" i="20"/>
  <c r="V171" i="20"/>
  <c r="G172" i="20"/>
  <c r="I172" i="20"/>
  <c r="K172" i="20"/>
  <c r="M172" i="20"/>
  <c r="O172" i="20"/>
  <c r="Q172" i="20"/>
  <c r="V172" i="20"/>
  <c r="G173" i="20"/>
  <c r="I173" i="20"/>
  <c r="K173" i="20"/>
  <c r="M173" i="20"/>
  <c r="O173" i="20"/>
  <c r="Q173" i="20"/>
  <c r="V173" i="20"/>
  <c r="G174" i="20"/>
  <c r="I174" i="20"/>
  <c r="K174" i="20"/>
  <c r="M174" i="20"/>
  <c r="O174" i="20"/>
  <c r="Q174" i="20"/>
  <c r="V174" i="20"/>
  <c r="G175" i="20"/>
  <c r="I175" i="20"/>
  <c r="K175" i="20"/>
  <c r="M175" i="20"/>
  <c r="O175" i="20"/>
  <c r="Q175" i="20"/>
  <c r="V175" i="20"/>
  <c r="G176" i="20"/>
  <c r="I176" i="20"/>
  <c r="K176" i="20"/>
  <c r="M176" i="20"/>
  <c r="O176" i="20"/>
  <c r="Q176" i="20"/>
  <c r="V176" i="20"/>
  <c r="G177" i="20"/>
  <c r="I177" i="20"/>
  <c r="K177" i="20"/>
  <c r="M177" i="20"/>
  <c r="O177" i="20"/>
  <c r="Q177" i="20"/>
  <c r="V177" i="20"/>
  <c r="G178" i="20"/>
  <c r="I178" i="20"/>
  <c r="K178" i="20"/>
  <c r="M178" i="20"/>
  <c r="O178" i="20"/>
  <c r="Q178" i="20"/>
  <c r="V178" i="20"/>
  <c r="G180" i="20"/>
  <c r="M180" i="20" s="1"/>
  <c r="I180" i="20"/>
  <c r="K180" i="20"/>
  <c r="O180" i="20"/>
  <c r="Q180" i="20"/>
  <c r="V180" i="20"/>
  <c r="G181" i="20"/>
  <c r="I181" i="20"/>
  <c r="K181" i="20"/>
  <c r="M181" i="20"/>
  <c r="O181" i="20"/>
  <c r="Q181" i="20"/>
  <c r="V181" i="20"/>
  <c r="G182" i="20"/>
  <c r="I182" i="20"/>
  <c r="K182" i="20"/>
  <c r="M182" i="20"/>
  <c r="O182" i="20"/>
  <c r="Q182" i="20"/>
  <c r="V182" i="20"/>
  <c r="G183" i="20"/>
  <c r="I183" i="20"/>
  <c r="K183" i="20"/>
  <c r="M183" i="20"/>
  <c r="O183" i="20"/>
  <c r="Q183" i="20"/>
  <c r="V183" i="20"/>
  <c r="G184" i="20"/>
  <c r="I184" i="20"/>
  <c r="K184" i="20"/>
  <c r="M184" i="20"/>
  <c r="O184" i="20"/>
  <c r="Q184" i="20"/>
  <c r="V184" i="20"/>
  <c r="G185" i="20"/>
  <c r="I185" i="20"/>
  <c r="K185" i="20"/>
  <c r="M185" i="20"/>
  <c r="O185" i="20"/>
  <c r="Q185" i="20"/>
  <c r="V185" i="20"/>
  <c r="G186" i="20"/>
  <c r="M186" i="20" s="1"/>
  <c r="I186" i="20"/>
  <c r="K186" i="20"/>
  <c r="O186" i="20"/>
  <c r="Q186" i="20"/>
  <c r="V186" i="20"/>
  <c r="G187" i="20"/>
  <c r="I187" i="20"/>
  <c r="K187" i="20"/>
  <c r="M187" i="20"/>
  <c r="O187" i="20"/>
  <c r="Q187" i="20"/>
  <c r="V187" i="20"/>
  <c r="G189" i="20"/>
  <c r="I189" i="20"/>
  <c r="K189" i="20"/>
  <c r="M189" i="20"/>
  <c r="O189" i="20"/>
  <c r="Q189" i="20"/>
  <c r="V189" i="20"/>
  <c r="G190" i="20"/>
  <c r="I190" i="20"/>
  <c r="K190" i="20"/>
  <c r="M190" i="20"/>
  <c r="O190" i="20"/>
  <c r="Q190" i="20"/>
  <c r="V190" i="20"/>
  <c r="G191" i="20"/>
  <c r="I191" i="20"/>
  <c r="K191" i="20"/>
  <c r="M191" i="20"/>
  <c r="O191" i="20"/>
  <c r="Q191" i="20"/>
  <c r="V191" i="20"/>
  <c r="G192" i="20"/>
  <c r="I192" i="20"/>
  <c r="K192" i="20"/>
  <c r="M192" i="20"/>
  <c r="O192" i="20"/>
  <c r="Q192" i="20"/>
  <c r="V192" i="20"/>
  <c r="G193" i="20"/>
  <c r="M193" i="20" s="1"/>
  <c r="I193" i="20"/>
  <c r="K193" i="20"/>
  <c r="O193" i="20"/>
  <c r="Q193" i="20"/>
  <c r="V193" i="20"/>
  <c r="G194" i="20"/>
  <c r="I194" i="20"/>
  <c r="K194" i="20"/>
  <c r="M194" i="20"/>
  <c r="O194" i="20"/>
  <c r="Q194" i="20"/>
  <c r="V194" i="20"/>
  <c r="G195" i="20"/>
  <c r="I195" i="20"/>
  <c r="K195" i="20"/>
  <c r="M195" i="20"/>
  <c r="O195" i="20"/>
  <c r="Q195" i="20"/>
  <c r="V195" i="20"/>
  <c r="G196" i="20"/>
  <c r="I196" i="20"/>
  <c r="K196" i="20"/>
  <c r="M196" i="20"/>
  <c r="O196" i="20"/>
  <c r="Q196" i="20"/>
  <c r="V196" i="20"/>
  <c r="G198" i="20"/>
  <c r="I198" i="20"/>
  <c r="K198" i="20"/>
  <c r="M198" i="20"/>
  <c r="O198" i="20"/>
  <c r="Q198" i="20"/>
  <c r="V198" i="20"/>
  <c r="G199" i="20"/>
  <c r="I199" i="20"/>
  <c r="K199" i="20"/>
  <c r="M199" i="20"/>
  <c r="O199" i="20"/>
  <c r="Q199" i="20"/>
  <c r="V199" i="20"/>
  <c r="G200" i="20"/>
  <c r="I200" i="20"/>
  <c r="K200" i="20"/>
  <c r="M200" i="20"/>
  <c r="O200" i="20"/>
  <c r="Q200" i="20"/>
  <c r="V200" i="20"/>
  <c r="G201" i="20"/>
  <c r="I201" i="20"/>
  <c r="K201" i="20"/>
  <c r="M201" i="20"/>
  <c r="O201" i="20"/>
  <c r="Q201" i="20"/>
  <c r="V201" i="20"/>
  <c r="G202" i="20"/>
  <c r="I202" i="20"/>
  <c r="K202" i="20"/>
  <c r="M202" i="20"/>
  <c r="O202" i="20"/>
  <c r="Q202" i="20"/>
  <c r="V202" i="20"/>
  <c r="G203" i="20"/>
  <c r="M203" i="20" s="1"/>
  <c r="I203" i="20"/>
  <c r="K203" i="20"/>
  <c r="O203" i="20"/>
  <c r="Q203" i="20"/>
  <c r="V203" i="20"/>
  <c r="G204" i="20"/>
  <c r="M204" i="20" s="1"/>
  <c r="I204" i="20"/>
  <c r="K204" i="20"/>
  <c r="O204" i="20"/>
  <c r="Q204" i="20"/>
  <c r="V204" i="20"/>
  <c r="G205" i="20"/>
  <c r="I205" i="20"/>
  <c r="K205" i="20"/>
  <c r="M205" i="20"/>
  <c r="O205" i="20"/>
  <c r="Q205" i="20"/>
  <c r="V205" i="20"/>
  <c r="G207" i="20"/>
  <c r="I207" i="20"/>
  <c r="K207" i="20"/>
  <c r="M207" i="20"/>
  <c r="O207" i="20"/>
  <c r="Q207" i="20"/>
  <c r="V207" i="20"/>
  <c r="G208" i="20"/>
  <c r="I208" i="20"/>
  <c r="K208" i="20"/>
  <c r="M208" i="20"/>
  <c r="O208" i="20"/>
  <c r="Q208" i="20"/>
  <c r="V208" i="20"/>
  <c r="G209" i="20"/>
  <c r="I209" i="20"/>
  <c r="K209" i="20"/>
  <c r="M209" i="20"/>
  <c r="O209" i="20"/>
  <c r="Q209" i="20"/>
  <c r="V209" i="20"/>
  <c r="G210" i="20"/>
  <c r="G206" i="20" s="1"/>
  <c r="I161" i="1" s="1"/>
  <c r="I210" i="20"/>
  <c r="I206" i="20" s="1"/>
  <c r="K210" i="20"/>
  <c r="O210" i="20"/>
  <c r="Q210" i="20"/>
  <c r="V210" i="20"/>
  <c r="G212" i="20"/>
  <c r="I212" i="20"/>
  <c r="K212" i="20"/>
  <c r="M212" i="20"/>
  <c r="O212" i="20"/>
  <c r="Q212" i="20"/>
  <c r="V212" i="20"/>
  <c r="G213" i="20"/>
  <c r="I213" i="20"/>
  <c r="K213" i="20"/>
  <c r="M213" i="20"/>
  <c r="O213" i="20"/>
  <c r="Q213" i="20"/>
  <c r="V213" i="20"/>
  <c r="G214" i="20"/>
  <c r="I214" i="20"/>
  <c r="K214" i="20"/>
  <c r="M214" i="20"/>
  <c r="O214" i="20"/>
  <c r="Q214" i="20"/>
  <c r="V214" i="20"/>
  <c r="G215" i="20"/>
  <c r="I215" i="20"/>
  <c r="K215" i="20"/>
  <c r="M215" i="20"/>
  <c r="O215" i="20"/>
  <c r="Q215" i="20"/>
  <c r="V215" i="20"/>
  <c r="G216" i="20"/>
  <c r="I216" i="20"/>
  <c r="K216" i="20"/>
  <c r="M216" i="20"/>
  <c r="O216" i="20"/>
  <c r="Q216" i="20"/>
  <c r="V216" i="20"/>
  <c r="G217" i="20"/>
  <c r="M217" i="20" s="1"/>
  <c r="I217" i="20"/>
  <c r="K217" i="20"/>
  <c r="O217" i="20"/>
  <c r="Q217" i="20"/>
  <c r="V217" i="20"/>
  <c r="G218" i="20"/>
  <c r="I218" i="20"/>
  <c r="K218" i="20"/>
  <c r="M218" i="20"/>
  <c r="O218" i="20"/>
  <c r="Q218" i="20"/>
  <c r="V218" i="20"/>
  <c r="G219" i="20"/>
  <c r="I219" i="20"/>
  <c r="K219" i="20"/>
  <c r="M219" i="20"/>
  <c r="O219" i="20"/>
  <c r="Q219" i="20"/>
  <c r="V219" i="20"/>
  <c r="G220" i="20"/>
  <c r="I220" i="20"/>
  <c r="K220" i="20"/>
  <c r="M220" i="20"/>
  <c r="O220" i="20"/>
  <c r="Q220" i="20"/>
  <c r="V220" i="20"/>
  <c r="G221" i="20"/>
  <c r="I221" i="20"/>
  <c r="K221" i="20"/>
  <c r="M221" i="20"/>
  <c r="O221" i="20"/>
  <c r="Q221" i="20"/>
  <c r="V221" i="20"/>
  <c r="G222" i="20"/>
  <c r="I222" i="20"/>
  <c r="K222" i="20"/>
  <c r="M222" i="20"/>
  <c r="O222" i="20"/>
  <c r="Q222" i="20"/>
  <c r="V222" i="20"/>
  <c r="G224" i="20"/>
  <c r="I224" i="20"/>
  <c r="K224" i="20"/>
  <c r="M224" i="20"/>
  <c r="O224" i="20"/>
  <c r="Q224" i="20"/>
  <c r="V224" i="20"/>
  <c r="G225" i="20"/>
  <c r="I225" i="20"/>
  <c r="K225" i="20"/>
  <c r="M225" i="20"/>
  <c r="O225" i="20"/>
  <c r="Q225" i="20"/>
  <c r="V225" i="20"/>
  <c r="G226" i="20"/>
  <c r="I226" i="20"/>
  <c r="K226" i="20"/>
  <c r="M226" i="20"/>
  <c r="O226" i="20"/>
  <c r="Q226" i="20"/>
  <c r="V226" i="20"/>
  <c r="G228" i="20"/>
  <c r="I228" i="20"/>
  <c r="K228" i="20"/>
  <c r="O228" i="20"/>
  <c r="Q228" i="20"/>
  <c r="V228" i="20"/>
  <c r="G229" i="20"/>
  <c r="I229" i="20"/>
  <c r="K229" i="20"/>
  <c r="M229" i="20"/>
  <c r="O229" i="20"/>
  <c r="Q229" i="20"/>
  <c r="V229" i="20"/>
  <c r="G230" i="20"/>
  <c r="I230" i="20"/>
  <c r="K230" i="20"/>
  <c r="M230" i="20"/>
  <c r="O230" i="20"/>
  <c r="Q230" i="20"/>
  <c r="V230" i="20"/>
  <c r="G231" i="20"/>
  <c r="I231" i="20"/>
  <c r="K231" i="20"/>
  <c r="M231" i="20"/>
  <c r="O231" i="20"/>
  <c r="Q231" i="20"/>
  <c r="V231" i="20"/>
  <c r="G232" i="20"/>
  <c r="I232" i="20"/>
  <c r="K232" i="20"/>
  <c r="M232" i="20"/>
  <c r="O232" i="20"/>
  <c r="Q232" i="20"/>
  <c r="V232" i="20"/>
  <c r="G233" i="20"/>
  <c r="I233" i="20"/>
  <c r="K233" i="20"/>
  <c r="M233" i="20"/>
  <c r="O233" i="20"/>
  <c r="Q233" i="20"/>
  <c r="V233" i="20"/>
  <c r="G234" i="20"/>
  <c r="M234" i="20" s="1"/>
  <c r="I234" i="20"/>
  <c r="K234" i="20"/>
  <c r="O234" i="20"/>
  <c r="Q234" i="20"/>
  <c r="V234" i="20"/>
  <c r="G235" i="20"/>
  <c r="I235" i="20"/>
  <c r="K235" i="20"/>
  <c r="M235" i="20"/>
  <c r="O235" i="20"/>
  <c r="Q235" i="20"/>
  <c r="V235" i="20"/>
  <c r="G236" i="20"/>
  <c r="I236" i="20"/>
  <c r="K236" i="20"/>
  <c r="M236" i="20"/>
  <c r="O236" i="20"/>
  <c r="Q236" i="20"/>
  <c r="V236" i="20"/>
  <c r="G237" i="20"/>
  <c r="I237" i="20"/>
  <c r="K237" i="20"/>
  <c r="M237" i="20"/>
  <c r="O237" i="20"/>
  <c r="Q237" i="20"/>
  <c r="V237" i="20"/>
  <c r="G238" i="20"/>
  <c r="I238" i="20"/>
  <c r="K238" i="20"/>
  <c r="M238" i="20"/>
  <c r="O238" i="20"/>
  <c r="Q238" i="20"/>
  <c r="V238" i="20"/>
  <c r="G239" i="20"/>
  <c r="I239" i="20"/>
  <c r="K239" i="20"/>
  <c r="M239" i="20"/>
  <c r="O239" i="20"/>
  <c r="Q239" i="20"/>
  <c r="V239" i="20"/>
  <c r="G240" i="20"/>
  <c r="I240" i="20"/>
  <c r="K240" i="20"/>
  <c r="M240" i="20"/>
  <c r="O240" i="20"/>
  <c r="Q240" i="20"/>
  <c r="V240" i="20"/>
  <c r="G241" i="20"/>
  <c r="M241" i="20" s="1"/>
  <c r="I241" i="20"/>
  <c r="K241" i="20"/>
  <c r="O241" i="20"/>
  <c r="Q241" i="20"/>
  <c r="V241" i="20"/>
  <c r="G242" i="20"/>
  <c r="I242" i="20"/>
  <c r="K242" i="20"/>
  <c r="M242" i="20"/>
  <c r="O242" i="20"/>
  <c r="Q242" i="20"/>
  <c r="V242" i="20"/>
  <c r="G243" i="20"/>
  <c r="I243" i="20"/>
  <c r="K243" i="20"/>
  <c r="M243" i="20"/>
  <c r="O243" i="20"/>
  <c r="Q243" i="20"/>
  <c r="V243" i="20"/>
  <c r="G244" i="20"/>
  <c r="I244" i="20"/>
  <c r="K244" i="20"/>
  <c r="M244" i="20"/>
  <c r="O244" i="20"/>
  <c r="Q244" i="20"/>
  <c r="V244" i="20"/>
  <c r="G245" i="20"/>
  <c r="I245" i="20"/>
  <c r="K245" i="20"/>
  <c r="M245" i="20"/>
  <c r="O245" i="20"/>
  <c r="Q245" i="20"/>
  <c r="V245" i="20"/>
  <c r="G246" i="20"/>
  <c r="I246" i="20"/>
  <c r="K246" i="20"/>
  <c r="M246" i="20"/>
  <c r="O246" i="20"/>
  <c r="Q246" i="20"/>
  <c r="V246" i="20"/>
  <c r="G247" i="20"/>
  <c r="I247" i="20"/>
  <c r="K247" i="20"/>
  <c r="M247" i="20"/>
  <c r="O247" i="20"/>
  <c r="Q247" i="20"/>
  <c r="V247" i="20"/>
  <c r="G248" i="20"/>
  <c r="I248" i="20"/>
  <c r="K248" i="20"/>
  <c r="M248" i="20"/>
  <c r="O248" i="20"/>
  <c r="Q248" i="20"/>
  <c r="V248" i="20"/>
  <c r="G249" i="20"/>
  <c r="I249" i="20"/>
  <c r="K249" i="20"/>
  <c r="M249" i="20"/>
  <c r="O249" i="20"/>
  <c r="Q249" i="20"/>
  <c r="V249" i="20"/>
  <c r="G250" i="20"/>
  <c r="I250" i="20"/>
  <c r="K250" i="20"/>
  <c r="M250" i="20"/>
  <c r="O250" i="20"/>
  <c r="Q250" i="20"/>
  <c r="V250" i="20"/>
  <c r="G251" i="20"/>
  <c r="M251" i="20" s="1"/>
  <c r="I251" i="20"/>
  <c r="K251" i="20"/>
  <c r="K227" i="20" s="1"/>
  <c r="O251" i="20"/>
  <c r="Q251" i="20"/>
  <c r="V251" i="20"/>
  <c r="AE253" i="20"/>
  <c r="F53" i="1" s="1"/>
  <c r="BA257" i="19"/>
  <c r="BA245" i="19"/>
  <c r="BA191" i="19"/>
  <c r="BA126" i="19"/>
  <c r="BA118" i="19"/>
  <c r="BA42" i="19"/>
  <c r="G9" i="19"/>
  <c r="I9" i="19"/>
  <c r="K9" i="19"/>
  <c r="M9" i="19"/>
  <c r="O9" i="19"/>
  <c r="Q9" i="19"/>
  <c r="V9" i="19"/>
  <c r="G14" i="19"/>
  <c r="I14" i="19"/>
  <c r="K14" i="19"/>
  <c r="M14" i="19"/>
  <c r="O14" i="19"/>
  <c r="Q14" i="19"/>
  <c r="V14" i="19"/>
  <c r="G19" i="19"/>
  <c r="I19" i="19"/>
  <c r="K19" i="19"/>
  <c r="M19" i="19"/>
  <c r="O19" i="19"/>
  <c r="Q19" i="19"/>
  <c r="V19" i="19"/>
  <c r="G24" i="19"/>
  <c r="I24" i="19"/>
  <c r="K24" i="19"/>
  <c r="M24" i="19"/>
  <c r="O24" i="19"/>
  <c r="Q24" i="19"/>
  <c r="V24" i="19"/>
  <c r="G29" i="19"/>
  <c r="I29" i="19"/>
  <c r="K29" i="19"/>
  <c r="M29" i="19"/>
  <c r="O29" i="19"/>
  <c r="Q29" i="19"/>
  <c r="V29" i="19"/>
  <c r="G35" i="19"/>
  <c r="G34" i="19" s="1"/>
  <c r="I35" i="19"/>
  <c r="I34" i="19" s="1"/>
  <c r="K35" i="19"/>
  <c r="K34" i="19" s="1"/>
  <c r="M35" i="19"/>
  <c r="M34" i="19" s="1"/>
  <c r="O35" i="19"/>
  <c r="O34" i="19" s="1"/>
  <c r="Q35" i="19"/>
  <c r="Q34" i="19" s="1"/>
  <c r="V35" i="19"/>
  <c r="V34" i="19" s="1"/>
  <c r="G41" i="19"/>
  <c r="M41" i="19" s="1"/>
  <c r="M40" i="19" s="1"/>
  <c r="I41" i="19"/>
  <c r="I40" i="19" s="1"/>
  <c r="K41" i="19"/>
  <c r="K40" i="19" s="1"/>
  <c r="O41" i="19"/>
  <c r="O40" i="19" s="1"/>
  <c r="Q41" i="19"/>
  <c r="Q40" i="19" s="1"/>
  <c r="V41" i="19"/>
  <c r="V40" i="19" s="1"/>
  <c r="G48" i="19"/>
  <c r="I48" i="19"/>
  <c r="K48" i="19"/>
  <c r="M48" i="19"/>
  <c r="O48" i="19"/>
  <c r="Q48" i="19"/>
  <c r="V48" i="19"/>
  <c r="G53" i="19"/>
  <c r="I53" i="19"/>
  <c r="K53" i="19"/>
  <c r="M53" i="19"/>
  <c r="O53" i="19"/>
  <c r="Q53" i="19"/>
  <c r="V53" i="19"/>
  <c r="G58" i="19"/>
  <c r="I58" i="19"/>
  <c r="K58" i="19"/>
  <c r="M58" i="19"/>
  <c r="O58" i="19"/>
  <c r="Q58" i="19"/>
  <c r="V58" i="19"/>
  <c r="G62" i="19"/>
  <c r="I62" i="19"/>
  <c r="K62" i="19"/>
  <c r="M62" i="19"/>
  <c r="O62" i="19"/>
  <c r="Q62" i="19"/>
  <c r="V62" i="19"/>
  <c r="G67" i="19"/>
  <c r="G66" i="19" s="1"/>
  <c r="I67" i="19"/>
  <c r="I66" i="19" s="1"/>
  <c r="K67" i="19"/>
  <c r="K66" i="19" s="1"/>
  <c r="O67" i="19"/>
  <c r="O66" i="19" s="1"/>
  <c r="Q67" i="19"/>
  <c r="Q66" i="19" s="1"/>
  <c r="V67" i="19"/>
  <c r="V66" i="19" s="1"/>
  <c r="G71" i="19"/>
  <c r="G70" i="19" s="1"/>
  <c r="I71" i="19"/>
  <c r="I70" i="19" s="1"/>
  <c r="K71" i="19"/>
  <c r="K70" i="19" s="1"/>
  <c r="M71" i="19"/>
  <c r="M70" i="19" s="1"/>
  <c r="O71" i="19"/>
  <c r="O70" i="19" s="1"/>
  <c r="Q71" i="19"/>
  <c r="Q70" i="19" s="1"/>
  <c r="V71" i="19"/>
  <c r="V70" i="19" s="1"/>
  <c r="G75" i="19"/>
  <c r="I75" i="19"/>
  <c r="K75" i="19"/>
  <c r="M75" i="19"/>
  <c r="O75" i="19"/>
  <c r="Q75" i="19"/>
  <c r="V75" i="19"/>
  <c r="G81" i="19"/>
  <c r="I81" i="19"/>
  <c r="K81" i="19"/>
  <c r="M81" i="19"/>
  <c r="O81" i="19"/>
  <c r="Q81" i="19"/>
  <c r="V81" i="19"/>
  <c r="G87" i="19"/>
  <c r="I87" i="19"/>
  <c r="K87" i="19"/>
  <c r="M87" i="19"/>
  <c r="O87" i="19"/>
  <c r="Q87" i="19"/>
  <c r="V87" i="19"/>
  <c r="G92" i="19"/>
  <c r="M92" i="19" s="1"/>
  <c r="I92" i="19"/>
  <c r="K92" i="19"/>
  <c r="O92" i="19"/>
  <c r="Q92" i="19"/>
  <c r="V92" i="19"/>
  <c r="G97" i="19"/>
  <c r="I97" i="19"/>
  <c r="K97" i="19"/>
  <c r="M97" i="19"/>
  <c r="O97" i="19"/>
  <c r="Q97" i="19"/>
  <c r="V97" i="19"/>
  <c r="G107" i="19"/>
  <c r="I107" i="19"/>
  <c r="K107" i="19"/>
  <c r="M107" i="19"/>
  <c r="O107" i="19"/>
  <c r="Q107" i="19"/>
  <c r="V107" i="19"/>
  <c r="G112" i="19"/>
  <c r="I112" i="19"/>
  <c r="I74" i="19" s="1"/>
  <c r="K112" i="19"/>
  <c r="K74" i="19" s="1"/>
  <c r="M112" i="19"/>
  <c r="O112" i="19"/>
  <c r="Q112" i="19"/>
  <c r="V112" i="19"/>
  <c r="G117" i="19"/>
  <c r="I117" i="19"/>
  <c r="K117" i="19"/>
  <c r="M117" i="19"/>
  <c r="O117" i="19"/>
  <c r="Q117" i="19"/>
  <c r="V117" i="19"/>
  <c r="G121" i="19"/>
  <c r="I121" i="19"/>
  <c r="K121" i="19"/>
  <c r="M121" i="19"/>
  <c r="O121" i="19"/>
  <c r="Q121" i="19"/>
  <c r="V121" i="19"/>
  <c r="G125" i="19"/>
  <c r="I125" i="19"/>
  <c r="K125" i="19"/>
  <c r="M125" i="19"/>
  <c r="O125" i="19"/>
  <c r="Q125" i="19"/>
  <c r="V125" i="19"/>
  <c r="G130" i="19"/>
  <c r="I130" i="19"/>
  <c r="K130" i="19"/>
  <c r="M130" i="19"/>
  <c r="O130" i="19"/>
  <c r="Q130" i="19"/>
  <c r="V130" i="19"/>
  <c r="G133" i="19"/>
  <c r="M133" i="19" s="1"/>
  <c r="I133" i="19"/>
  <c r="K133" i="19"/>
  <c r="O133" i="19"/>
  <c r="Q133" i="19"/>
  <c r="V133" i="19"/>
  <c r="G137" i="19"/>
  <c r="I137" i="19"/>
  <c r="K137" i="19"/>
  <c r="M137" i="19"/>
  <c r="O137" i="19"/>
  <c r="Q137" i="19"/>
  <c r="V137" i="19"/>
  <c r="G144" i="19"/>
  <c r="I144" i="19"/>
  <c r="K144" i="19"/>
  <c r="M144" i="19"/>
  <c r="O144" i="19"/>
  <c r="Q144" i="19"/>
  <c r="V144" i="19"/>
  <c r="G148" i="19"/>
  <c r="I148" i="19"/>
  <c r="K148" i="19"/>
  <c r="M148" i="19"/>
  <c r="O148" i="19"/>
  <c r="Q148" i="19"/>
  <c r="V148" i="19"/>
  <c r="G152" i="19"/>
  <c r="I152" i="19"/>
  <c r="K152" i="19"/>
  <c r="M152" i="19"/>
  <c r="O152" i="19"/>
  <c r="Q152" i="19"/>
  <c r="V152" i="19"/>
  <c r="G156" i="19"/>
  <c r="I156" i="19"/>
  <c r="K156" i="19"/>
  <c r="M156" i="19"/>
  <c r="O156" i="19"/>
  <c r="Q156" i="19"/>
  <c r="V156" i="19"/>
  <c r="G160" i="19"/>
  <c r="I160" i="19"/>
  <c r="K160" i="19"/>
  <c r="M160" i="19"/>
  <c r="O160" i="19"/>
  <c r="Q160" i="19"/>
  <c r="V160" i="19"/>
  <c r="G164" i="19"/>
  <c r="M164" i="19" s="1"/>
  <c r="I164" i="19"/>
  <c r="K164" i="19"/>
  <c r="O164" i="19"/>
  <c r="Q164" i="19"/>
  <c r="V164" i="19"/>
  <c r="G168" i="19"/>
  <c r="I168" i="19"/>
  <c r="K168" i="19"/>
  <c r="M168" i="19"/>
  <c r="O168" i="19"/>
  <c r="Q168" i="19"/>
  <c r="V168" i="19"/>
  <c r="G172" i="19"/>
  <c r="I172" i="19"/>
  <c r="K172" i="19"/>
  <c r="M172" i="19"/>
  <c r="O172" i="19"/>
  <c r="Q172" i="19"/>
  <c r="V172" i="19"/>
  <c r="G175" i="19"/>
  <c r="I175" i="19"/>
  <c r="K175" i="19"/>
  <c r="M175" i="19"/>
  <c r="O175" i="19"/>
  <c r="Q175" i="19"/>
  <c r="V175" i="19"/>
  <c r="G180" i="19"/>
  <c r="G179" i="19" s="1"/>
  <c r="I180" i="19"/>
  <c r="I179" i="19" s="1"/>
  <c r="K180" i="19"/>
  <c r="K179" i="19" s="1"/>
  <c r="M180" i="19"/>
  <c r="M179" i="19" s="1"/>
  <c r="O180" i="19"/>
  <c r="O179" i="19" s="1"/>
  <c r="Q180" i="19"/>
  <c r="Q179" i="19" s="1"/>
  <c r="V180" i="19"/>
  <c r="V179" i="19" s="1"/>
  <c r="G186" i="19"/>
  <c r="M186" i="19" s="1"/>
  <c r="I186" i="19"/>
  <c r="K186" i="19"/>
  <c r="O186" i="19"/>
  <c r="Q186" i="19"/>
  <c r="V186" i="19"/>
  <c r="G190" i="19"/>
  <c r="I190" i="19"/>
  <c r="K190" i="19"/>
  <c r="M190" i="19"/>
  <c r="O190" i="19"/>
  <c r="Q190" i="19"/>
  <c r="V190" i="19"/>
  <c r="G195" i="19"/>
  <c r="I195" i="19"/>
  <c r="K195" i="19"/>
  <c r="M195" i="19"/>
  <c r="O195" i="19"/>
  <c r="Q195" i="19"/>
  <c r="V195" i="19"/>
  <c r="G199" i="19"/>
  <c r="I199" i="19"/>
  <c r="I185" i="19" s="1"/>
  <c r="K199" i="19"/>
  <c r="K185" i="19" s="1"/>
  <c r="M199" i="19"/>
  <c r="O199" i="19"/>
  <c r="Q199" i="19"/>
  <c r="V199" i="19"/>
  <c r="G202" i="19"/>
  <c r="I202" i="19"/>
  <c r="K202" i="19"/>
  <c r="M202" i="19"/>
  <c r="O202" i="19"/>
  <c r="Q202" i="19"/>
  <c r="V202" i="19"/>
  <c r="G206" i="19"/>
  <c r="I206" i="19"/>
  <c r="K206" i="19"/>
  <c r="M206" i="19"/>
  <c r="O206" i="19"/>
  <c r="Q206" i="19"/>
  <c r="V206" i="19"/>
  <c r="G209" i="19"/>
  <c r="I209" i="19"/>
  <c r="K209" i="19"/>
  <c r="M209" i="19"/>
  <c r="O209" i="19"/>
  <c r="Q209" i="19"/>
  <c r="V209" i="19"/>
  <c r="G210" i="19"/>
  <c r="I210" i="19"/>
  <c r="K210" i="19"/>
  <c r="M210" i="19"/>
  <c r="O210" i="19"/>
  <c r="Q210" i="19"/>
  <c r="V210" i="19"/>
  <c r="G213" i="19"/>
  <c r="I213" i="19"/>
  <c r="K213" i="19"/>
  <c r="M213" i="19"/>
  <c r="O213" i="19"/>
  <c r="Q213" i="19"/>
  <c r="V213" i="19"/>
  <c r="G222" i="19"/>
  <c r="I222" i="19"/>
  <c r="K222" i="19"/>
  <c r="M222" i="19"/>
  <c r="O222" i="19"/>
  <c r="Q222" i="19"/>
  <c r="V222" i="19"/>
  <c r="G231" i="19"/>
  <c r="I231" i="19"/>
  <c r="K231" i="19"/>
  <c r="M231" i="19"/>
  <c r="O231" i="19"/>
  <c r="Q231" i="19"/>
  <c r="V231" i="19"/>
  <c r="G241" i="19"/>
  <c r="I241" i="19"/>
  <c r="K241" i="19"/>
  <c r="M241" i="19"/>
  <c r="O241" i="19"/>
  <c r="Q241" i="19"/>
  <c r="V241" i="19"/>
  <c r="G244" i="19"/>
  <c r="G243" i="19" s="1"/>
  <c r="I244" i="19"/>
  <c r="I243" i="19" s="1"/>
  <c r="K244" i="19"/>
  <c r="K243" i="19" s="1"/>
  <c r="M244" i="19"/>
  <c r="M243" i="19" s="1"/>
  <c r="O244" i="19"/>
  <c r="O243" i="19" s="1"/>
  <c r="Q244" i="19"/>
  <c r="Q243" i="19" s="1"/>
  <c r="V244" i="19"/>
  <c r="V243" i="19" s="1"/>
  <c r="G249" i="19"/>
  <c r="I249" i="19"/>
  <c r="K249" i="19"/>
  <c r="M249" i="19"/>
  <c r="O249" i="19"/>
  <c r="Q249" i="19"/>
  <c r="V249" i="19"/>
  <c r="G250" i="19"/>
  <c r="I250" i="19"/>
  <c r="K250" i="19"/>
  <c r="M250" i="19"/>
  <c r="O250" i="19"/>
  <c r="Q250" i="19"/>
  <c r="V250" i="19"/>
  <c r="G251" i="19"/>
  <c r="I251" i="19"/>
  <c r="K251" i="19"/>
  <c r="M251" i="19"/>
  <c r="O251" i="19"/>
  <c r="Q251" i="19"/>
  <c r="V251" i="19"/>
  <c r="G253" i="19"/>
  <c r="I253" i="19"/>
  <c r="K253" i="19"/>
  <c r="M253" i="19"/>
  <c r="O253" i="19"/>
  <c r="Q253" i="19"/>
  <c r="V253" i="19"/>
  <c r="G262" i="19"/>
  <c r="I262" i="19"/>
  <c r="K262" i="19"/>
  <c r="M262" i="19"/>
  <c r="O262" i="19"/>
  <c r="Q262" i="19"/>
  <c r="V262" i="19"/>
  <c r="G266" i="19"/>
  <c r="M266" i="19" s="1"/>
  <c r="I266" i="19"/>
  <c r="K266" i="19"/>
  <c r="O266" i="19"/>
  <c r="Q266" i="19"/>
  <c r="V266" i="19"/>
  <c r="G271" i="19"/>
  <c r="I271" i="19"/>
  <c r="K271" i="19"/>
  <c r="M271" i="19"/>
  <c r="O271" i="19"/>
  <c r="Q271" i="19"/>
  <c r="V271" i="19"/>
  <c r="G275" i="19"/>
  <c r="I275" i="19"/>
  <c r="K275" i="19"/>
  <c r="M275" i="19"/>
  <c r="O275" i="19"/>
  <c r="Q275" i="19"/>
  <c r="V275" i="19"/>
  <c r="G280" i="19"/>
  <c r="I280" i="19"/>
  <c r="K280" i="19"/>
  <c r="M280" i="19"/>
  <c r="O280" i="19"/>
  <c r="Q280" i="19"/>
  <c r="V280" i="19"/>
  <c r="G285" i="19"/>
  <c r="I285" i="19"/>
  <c r="K285" i="19"/>
  <c r="M285" i="19"/>
  <c r="O285" i="19"/>
  <c r="Q285" i="19"/>
  <c r="V285" i="19"/>
  <c r="AE291" i="19"/>
  <c r="F52" i="1" s="1"/>
  <c r="BA185" i="18"/>
  <c r="BA177" i="18"/>
  <c r="BA156" i="18"/>
  <c r="BA151" i="18"/>
  <c r="BA92" i="18"/>
  <c r="BA24" i="18"/>
  <c r="BA20" i="18"/>
  <c r="G9" i="18"/>
  <c r="I9" i="18"/>
  <c r="K9" i="18"/>
  <c r="M9" i="18"/>
  <c r="O9" i="18"/>
  <c r="Q9" i="18"/>
  <c r="V9" i="18"/>
  <c r="G14" i="18"/>
  <c r="M14" i="18" s="1"/>
  <c r="I14" i="18"/>
  <c r="K14" i="18"/>
  <c r="O14" i="18"/>
  <c r="Q14" i="18"/>
  <c r="V14" i="18"/>
  <c r="G17" i="18"/>
  <c r="I17" i="18"/>
  <c r="K17" i="18"/>
  <c r="M17" i="18"/>
  <c r="O17" i="18"/>
  <c r="Q17" i="18"/>
  <c r="V17" i="18"/>
  <c r="G19" i="18"/>
  <c r="I19" i="18"/>
  <c r="K19" i="18"/>
  <c r="M19" i="18"/>
  <c r="O19" i="18"/>
  <c r="Q19" i="18"/>
  <c r="V19" i="18"/>
  <c r="G23" i="18"/>
  <c r="I23" i="18"/>
  <c r="K23" i="18"/>
  <c r="M23" i="18"/>
  <c r="O23" i="18"/>
  <c r="Q23" i="18"/>
  <c r="V23" i="18"/>
  <c r="G28" i="18"/>
  <c r="I28" i="18"/>
  <c r="K28" i="18"/>
  <c r="M28" i="18"/>
  <c r="O28" i="18"/>
  <c r="Q28" i="18"/>
  <c r="V28" i="18"/>
  <c r="G32" i="18"/>
  <c r="I32" i="18"/>
  <c r="K32" i="18"/>
  <c r="M32" i="18"/>
  <c r="O32" i="18"/>
  <c r="Q32" i="18"/>
  <c r="V32" i="18"/>
  <c r="V18" i="18" s="1"/>
  <c r="G36" i="18"/>
  <c r="I36" i="18"/>
  <c r="K36" i="18"/>
  <c r="M36" i="18"/>
  <c r="O36" i="18"/>
  <c r="Q36" i="18"/>
  <c r="V36" i="18"/>
  <c r="G39" i="18"/>
  <c r="I39" i="18"/>
  <c r="K39" i="18"/>
  <c r="M39" i="18"/>
  <c r="O39" i="18"/>
  <c r="Q39" i="18"/>
  <c r="V39" i="18"/>
  <c r="G42" i="18"/>
  <c r="I42" i="18"/>
  <c r="K42" i="18"/>
  <c r="M42" i="18"/>
  <c r="O42" i="18"/>
  <c r="Q42" i="18"/>
  <c r="V42" i="18"/>
  <c r="G45" i="18"/>
  <c r="M45" i="18" s="1"/>
  <c r="I45" i="18"/>
  <c r="K45" i="18"/>
  <c r="O45" i="18"/>
  <c r="Q45" i="18"/>
  <c r="V45" i="18"/>
  <c r="G51" i="18"/>
  <c r="I51" i="18"/>
  <c r="K51" i="18"/>
  <c r="M51" i="18"/>
  <c r="O51" i="18"/>
  <c r="Q51" i="18"/>
  <c r="V51" i="18"/>
  <c r="G56" i="18"/>
  <c r="M56" i="18" s="1"/>
  <c r="I56" i="18"/>
  <c r="K56" i="18"/>
  <c r="O56" i="18"/>
  <c r="Q56" i="18"/>
  <c r="V56" i="18"/>
  <c r="G62" i="18"/>
  <c r="I62" i="18"/>
  <c r="K62" i="18"/>
  <c r="M62" i="18"/>
  <c r="O62" i="18"/>
  <c r="Q62" i="18"/>
  <c r="V62" i="18"/>
  <c r="G68" i="18"/>
  <c r="I68" i="18"/>
  <c r="K68" i="18"/>
  <c r="M68" i="18"/>
  <c r="O68" i="18"/>
  <c r="Q68" i="18"/>
  <c r="V68" i="18"/>
  <c r="G73" i="18"/>
  <c r="I73" i="18"/>
  <c r="K73" i="18"/>
  <c r="M73" i="18"/>
  <c r="O73" i="18"/>
  <c r="Q73" i="18"/>
  <c r="V73" i="18"/>
  <c r="G78" i="18"/>
  <c r="I78" i="18"/>
  <c r="K78" i="18"/>
  <c r="M78" i="18"/>
  <c r="O78" i="18"/>
  <c r="Q78" i="18"/>
  <c r="V78" i="18"/>
  <c r="G83" i="18"/>
  <c r="I83" i="18"/>
  <c r="K83" i="18"/>
  <c r="M83" i="18"/>
  <c r="O83" i="18"/>
  <c r="Q83" i="18"/>
  <c r="V83" i="18"/>
  <c r="G87" i="18"/>
  <c r="G86" i="18" s="1"/>
  <c r="I87" i="18"/>
  <c r="I86" i="18" s="1"/>
  <c r="K87" i="18"/>
  <c r="K86" i="18" s="1"/>
  <c r="M87" i="18"/>
  <c r="M86" i="18" s="1"/>
  <c r="O87" i="18"/>
  <c r="O86" i="18" s="1"/>
  <c r="Q87" i="18"/>
  <c r="Q86" i="18" s="1"/>
  <c r="V87" i="18"/>
  <c r="V86" i="18" s="1"/>
  <c r="G91" i="18"/>
  <c r="I91" i="18"/>
  <c r="K91" i="18"/>
  <c r="M91" i="18"/>
  <c r="O91" i="18"/>
  <c r="Q91" i="18"/>
  <c r="V91" i="18"/>
  <c r="G95" i="18"/>
  <c r="M95" i="18" s="1"/>
  <c r="I95" i="18"/>
  <c r="K95" i="18"/>
  <c r="O95" i="18"/>
  <c r="Q95" i="18"/>
  <c r="V95" i="18"/>
  <c r="G99" i="18"/>
  <c r="I99" i="18"/>
  <c r="K99" i="18"/>
  <c r="M99" i="18"/>
  <c r="O99" i="18"/>
  <c r="Q99" i="18"/>
  <c r="V99" i="18"/>
  <c r="G103" i="18"/>
  <c r="I103" i="18"/>
  <c r="K103" i="18"/>
  <c r="M103" i="18"/>
  <c r="O103" i="18"/>
  <c r="Q103" i="18"/>
  <c r="V103" i="18"/>
  <c r="G107" i="18"/>
  <c r="I107" i="18"/>
  <c r="K107" i="18"/>
  <c r="M107" i="18"/>
  <c r="O107" i="18"/>
  <c r="Q107" i="18"/>
  <c r="V107" i="18"/>
  <c r="G111" i="18"/>
  <c r="I111" i="18"/>
  <c r="K111" i="18"/>
  <c r="M111" i="18"/>
  <c r="O111" i="18"/>
  <c r="Q111" i="18"/>
  <c r="V111" i="18"/>
  <c r="G114" i="18"/>
  <c r="I114" i="18"/>
  <c r="K114" i="18"/>
  <c r="M114" i="18"/>
  <c r="O114" i="18"/>
  <c r="Q114" i="18"/>
  <c r="V114" i="18"/>
  <c r="G117" i="18"/>
  <c r="M117" i="18" s="1"/>
  <c r="I117" i="18"/>
  <c r="K117" i="18"/>
  <c r="O117" i="18"/>
  <c r="Q117" i="18"/>
  <c r="V117" i="18"/>
  <c r="G122" i="18"/>
  <c r="I122" i="18"/>
  <c r="K122" i="18"/>
  <c r="M122" i="18"/>
  <c r="O122" i="18"/>
  <c r="Q122" i="18"/>
  <c r="V122" i="18"/>
  <c r="G125" i="18"/>
  <c r="I125" i="18"/>
  <c r="K125" i="18"/>
  <c r="M125" i="18"/>
  <c r="O125" i="18"/>
  <c r="Q125" i="18"/>
  <c r="V125" i="18"/>
  <c r="G128" i="18"/>
  <c r="I128" i="18"/>
  <c r="K128" i="18"/>
  <c r="M128" i="18"/>
  <c r="O128" i="18"/>
  <c r="Q128" i="18"/>
  <c r="V128" i="18"/>
  <c r="G132" i="18"/>
  <c r="I132" i="18"/>
  <c r="K132" i="18"/>
  <c r="M132" i="18"/>
  <c r="O132" i="18"/>
  <c r="Q132" i="18"/>
  <c r="V132" i="18"/>
  <c r="G136" i="18"/>
  <c r="I136" i="18"/>
  <c r="K136" i="18"/>
  <c r="M136" i="18"/>
  <c r="O136" i="18"/>
  <c r="Q136" i="18"/>
  <c r="V136" i="18"/>
  <c r="G140" i="18"/>
  <c r="M140" i="18" s="1"/>
  <c r="M139" i="18" s="1"/>
  <c r="I140" i="18"/>
  <c r="I139" i="18" s="1"/>
  <c r="K140" i="18"/>
  <c r="K139" i="18" s="1"/>
  <c r="O140" i="18"/>
  <c r="O139" i="18" s="1"/>
  <c r="Q140" i="18"/>
  <c r="Q139" i="18" s="1"/>
  <c r="V140" i="18"/>
  <c r="V139" i="18" s="1"/>
  <c r="G146" i="18"/>
  <c r="I146" i="18"/>
  <c r="K146" i="18"/>
  <c r="M146" i="18"/>
  <c r="O146" i="18"/>
  <c r="Q146" i="18"/>
  <c r="V146" i="18"/>
  <c r="G150" i="18"/>
  <c r="I150" i="18"/>
  <c r="K150" i="18"/>
  <c r="M150" i="18"/>
  <c r="O150" i="18"/>
  <c r="Q150" i="18"/>
  <c r="V150" i="18"/>
  <c r="G155" i="18"/>
  <c r="I155" i="18"/>
  <c r="K155" i="18"/>
  <c r="M155" i="18"/>
  <c r="O155" i="18"/>
  <c r="Q155" i="18"/>
  <c r="V155" i="18"/>
  <c r="G159" i="18"/>
  <c r="I159" i="18"/>
  <c r="K159" i="18"/>
  <c r="M159" i="18"/>
  <c r="O159" i="18"/>
  <c r="Q159" i="18"/>
  <c r="V159" i="18"/>
  <c r="G163" i="18"/>
  <c r="I163" i="18"/>
  <c r="K163" i="18"/>
  <c r="M163" i="18"/>
  <c r="O163" i="18"/>
  <c r="Q163" i="18"/>
  <c r="V163" i="18"/>
  <c r="G166" i="18"/>
  <c r="I166" i="18"/>
  <c r="K166" i="18"/>
  <c r="M166" i="18"/>
  <c r="O166" i="18"/>
  <c r="Q166" i="18"/>
  <c r="V166" i="18"/>
  <c r="G170" i="18"/>
  <c r="I170" i="18"/>
  <c r="K170" i="18"/>
  <c r="M170" i="18"/>
  <c r="O170" i="18"/>
  <c r="Q170" i="18"/>
  <c r="V170" i="18"/>
  <c r="G173" i="18"/>
  <c r="I173" i="18"/>
  <c r="K173" i="18"/>
  <c r="M173" i="18"/>
  <c r="O173" i="18"/>
  <c r="Q173" i="18"/>
  <c r="V173" i="18"/>
  <c r="G176" i="18"/>
  <c r="I176" i="18"/>
  <c r="K176" i="18"/>
  <c r="M176" i="18"/>
  <c r="O176" i="18"/>
  <c r="Q176" i="18"/>
  <c r="V176" i="18"/>
  <c r="G181" i="18"/>
  <c r="I181" i="18"/>
  <c r="K181" i="18"/>
  <c r="M181" i="18"/>
  <c r="O181" i="18"/>
  <c r="Q181" i="18"/>
  <c r="V181" i="18"/>
  <c r="G190" i="18"/>
  <c r="I190" i="18"/>
  <c r="K190" i="18"/>
  <c r="M190" i="18"/>
  <c r="O190" i="18"/>
  <c r="Q190" i="18"/>
  <c r="V190" i="18"/>
  <c r="G194" i="18"/>
  <c r="I194" i="18"/>
  <c r="K194" i="18"/>
  <c r="M194" i="18"/>
  <c r="O194" i="18"/>
  <c r="Q194" i="18"/>
  <c r="V194" i="18"/>
  <c r="G199" i="18"/>
  <c r="M199" i="18" s="1"/>
  <c r="I199" i="18"/>
  <c r="K199" i="18"/>
  <c r="O199" i="18"/>
  <c r="Q199" i="18"/>
  <c r="V199" i="18"/>
  <c r="G203" i="18"/>
  <c r="I203" i="18"/>
  <c r="K203" i="18"/>
  <c r="M203" i="18"/>
  <c r="O203" i="18"/>
  <c r="Q203" i="18"/>
  <c r="V203" i="18"/>
  <c r="G208" i="18"/>
  <c r="I208" i="18"/>
  <c r="K208" i="18"/>
  <c r="M208" i="18"/>
  <c r="O208" i="18"/>
  <c r="Q208" i="18"/>
  <c r="V208" i="18"/>
  <c r="G213" i="18"/>
  <c r="I213" i="18"/>
  <c r="K213" i="18"/>
  <c r="K180" i="18" s="1"/>
  <c r="M213" i="18"/>
  <c r="O213" i="18"/>
  <c r="O180" i="18" s="1"/>
  <c r="Q213" i="18"/>
  <c r="V213" i="18"/>
  <c r="AE219" i="18"/>
  <c r="F51" i="1" s="1"/>
  <c r="BA237" i="17"/>
  <c r="BA199" i="17"/>
  <c r="BA194" i="17"/>
  <c r="BA118" i="17"/>
  <c r="BA69" i="17"/>
  <c r="BA47" i="17"/>
  <c r="BA41" i="17"/>
  <c r="G9" i="17"/>
  <c r="I9" i="17"/>
  <c r="K9" i="17"/>
  <c r="M9" i="17"/>
  <c r="O9" i="17"/>
  <c r="Q9" i="17"/>
  <c r="V9" i="17"/>
  <c r="G14" i="17"/>
  <c r="M14" i="17" s="1"/>
  <c r="I14" i="17"/>
  <c r="K14" i="17"/>
  <c r="O14" i="17"/>
  <c r="Q14" i="17"/>
  <c r="V14" i="17"/>
  <c r="G19" i="17"/>
  <c r="M19" i="17" s="1"/>
  <c r="I19" i="17"/>
  <c r="K19" i="17"/>
  <c r="O19" i="17"/>
  <c r="Q19" i="17"/>
  <c r="V19" i="17"/>
  <c r="G24" i="17"/>
  <c r="I24" i="17"/>
  <c r="K24" i="17"/>
  <c r="M24" i="17"/>
  <c r="O24" i="17"/>
  <c r="Q24" i="17"/>
  <c r="V24" i="17"/>
  <c r="G30" i="17"/>
  <c r="I30" i="17"/>
  <c r="K30" i="17"/>
  <c r="M30" i="17"/>
  <c r="O30" i="17"/>
  <c r="Q30" i="17"/>
  <c r="V30" i="17"/>
  <c r="G34" i="17"/>
  <c r="I34" i="17"/>
  <c r="K34" i="17"/>
  <c r="M34" i="17"/>
  <c r="O34" i="17"/>
  <c r="Q34" i="17"/>
  <c r="V34" i="17"/>
  <c r="G40" i="17"/>
  <c r="I40" i="17"/>
  <c r="K40" i="17"/>
  <c r="M40" i="17"/>
  <c r="O40" i="17"/>
  <c r="Q40" i="17"/>
  <c r="V40" i="17"/>
  <c r="G46" i="17"/>
  <c r="M46" i="17" s="1"/>
  <c r="I46" i="17"/>
  <c r="K46" i="17"/>
  <c r="O46" i="17"/>
  <c r="Q46" i="17"/>
  <c r="V46" i="17"/>
  <c r="G53" i="17"/>
  <c r="M53" i="17" s="1"/>
  <c r="I53" i="17"/>
  <c r="K53" i="17"/>
  <c r="O53" i="17"/>
  <c r="Q53" i="17"/>
  <c r="V53" i="17"/>
  <c r="G59" i="17"/>
  <c r="I59" i="17"/>
  <c r="K59" i="17"/>
  <c r="M59" i="17"/>
  <c r="O59" i="17"/>
  <c r="Q59" i="17"/>
  <c r="V59" i="17"/>
  <c r="G65" i="17"/>
  <c r="I65" i="17"/>
  <c r="K65" i="17"/>
  <c r="M65" i="17"/>
  <c r="O65" i="17"/>
  <c r="Q65" i="17"/>
  <c r="V65" i="17"/>
  <c r="G66" i="17"/>
  <c r="I66" i="17"/>
  <c r="K66" i="17"/>
  <c r="M66" i="17"/>
  <c r="O66" i="17"/>
  <c r="Q66" i="17"/>
  <c r="V66" i="17"/>
  <c r="G68" i="17"/>
  <c r="M68" i="17" s="1"/>
  <c r="M67" i="17" s="1"/>
  <c r="I68" i="17"/>
  <c r="I67" i="17" s="1"/>
  <c r="K68" i="17"/>
  <c r="K67" i="17" s="1"/>
  <c r="O68" i="17"/>
  <c r="O67" i="17" s="1"/>
  <c r="Q68" i="17"/>
  <c r="Q67" i="17" s="1"/>
  <c r="V68" i="17"/>
  <c r="V67" i="17" s="1"/>
  <c r="G73" i="17"/>
  <c r="I73" i="17"/>
  <c r="K73" i="17"/>
  <c r="M73" i="17"/>
  <c r="O73" i="17"/>
  <c r="Q73" i="17"/>
  <c r="V73" i="17"/>
  <c r="G77" i="17"/>
  <c r="I77" i="17"/>
  <c r="K77" i="17"/>
  <c r="M77" i="17"/>
  <c r="O77" i="17"/>
  <c r="Q77" i="17"/>
  <c r="V77" i="17"/>
  <c r="G82" i="17"/>
  <c r="I82" i="17"/>
  <c r="K82" i="17"/>
  <c r="M82" i="17"/>
  <c r="O82" i="17"/>
  <c r="Q82" i="17"/>
  <c r="V82" i="17"/>
  <c r="G88" i="17"/>
  <c r="I88" i="17"/>
  <c r="K88" i="17"/>
  <c r="M88" i="17"/>
  <c r="O88" i="17"/>
  <c r="Q88" i="17"/>
  <c r="V88" i="17"/>
  <c r="G94" i="17"/>
  <c r="I94" i="17"/>
  <c r="K94" i="17"/>
  <c r="M94" i="17"/>
  <c r="O94" i="17"/>
  <c r="Q94" i="17"/>
  <c r="V94" i="17"/>
  <c r="G99" i="17"/>
  <c r="I99" i="17"/>
  <c r="K99" i="17"/>
  <c r="M99" i="17"/>
  <c r="O99" i="17"/>
  <c r="Q99" i="17"/>
  <c r="V99" i="17"/>
  <c r="G104" i="17"/>
  <c r="I104" i="17"/>
  <c r="K104" i="17"/>
  <c r="M104" i="17"/>
  <c r="O104" i="17"/>
  <c r="Q104" i="17"/>
  <c r="V104" i="17"/>
  <c r="G109" i="17"/>
  <c r="M109" i="17" s="1"/>
  <c r="I109" i="17"/>
  <c r="K109" i="17"/>
  <c r="O109" i="17"/>
  <c r="Q109" i="17"/>
  <c r="V109" i="17"/>
  <c r="G113" i="17"/>
  <c r="G112" i="17" s="1"/>
  <c r="I113" i="17"/>
  <c r="I112" i="17" s="1"/>
  <c r="K113" i="17"/>
  <c r="K112" i="17" s="1"/>
  <c r="M113" i="17"/>
  <c r="M112" i="17" s="1"/>
  <c r="O113" i="17"/>
  <c r="O112" i="17" s="1"/>
  <c r="Q113" i="17"/>
  <c r="Q112" i="17" s="1"/>
  <c r="V113" i="17"/>
  <c r="V112" i="17" s="1"/>
  <c r="G117" i="17"/>
  <c r="I117" i="17"/>
  <c r="K117" i="17"/>
  <c r="M117" i="17"/>
  <c r="O117" i="17"/>
  <c r="Q117" i="17"/>
  <c r="V117" i="17"/>
  <c r="G121" i="17"/>
  <c r="I121" i="17"/>
  <c r="K121" i="17"/>
  <c r="M121" i="17"/>
  <c r="O121" i="17"/>
  <c r="Q121" i="17"/>
  <c r="V121" i="17"/>
  <c r="G125" i="17"/>
  <c r="M125" i="17" s="1"/>
  <c r="I125" i="17"/>
  <c r="K125" i="17"/>
  <c r="O125" i="17"/>
  <c r="Q125" i="17"/>
  <c r="V125" i="17"/>
  <c r="G131" i="17"/>
  <c r="M131" i="17" s="1"/>
  <c r="I131" i="17"/>
  <c r="K131" i="17"/>
  <c r="O131" i="17"/>
  <c r="Q131" i="17"/>
  <c r="V131" i="17"/>
  <c r="G134" i="17"/>
  <c r="I134" i="17"/>
  <c r="K134" i="17"/>
  <c r="M134" i="17"/>
  <c r="O134" i="17"/>
  <c r="Q134" i="17"/>
  <c r="V134" i="17"/>
  <c r="G138" i="17"/>
  <c r="I138" i="17"/>
  <c r="K138" i="17"/>
  <c r="M138" i="17"/>
  <c r="O138" i="17"/>
  <c r="Q138" i="17"/>
  <c r="V138" i="17"/>
  <c r="G142" i="17"/>
  <c r="I142" i="17"/>
  <c r="K142" i="17"/>
  <c r="M142" i="17"/>
  <c r="O142" i="17"/>
  <c r="Q142" i="17"/>
  <c r="V142" i="17"/>
  <c r="G146" i="17"/>
  <c r="I146" i="17"/>
  <c r="K146" i="17"/>
  <c r="M146" i="17"/>
  <c r="O146" i="17"/>
  <c r="Q146" i="17"/>
  <c r="V146" i="17"/>
  <c r="G149" i="17"/>
  <c r="I149" i="17"/>
  <c r="K149" i="17"/>
  <c r="M149" i="17"/>
  <c r="O149" i="17"/>
  <c r="Q149" i="17"/>
  <c r="V149" i="17"/>
  <c r="G152" i="17"/>
  <c r="M152" i="17" s="1"/>
  <c r="I152" i="17"/>
  <c r="K152" i="17"/>
  <c r="O152" i="17"/>
  <c r="Q152" i="17"/>
  <c r="V152" i="17"/>
  <c r="G155" i="17"/>
  <c r="M155" i="17" s="1"/>
  <c r="I155" i="17"/>
  <c r="K155" i="17"/>
  <c r="O155" i="17"/>
  <c r="Q155" i="17"/>
  <c r="V155" i="17"/>
  <c r="G158" i="17"/>
  <c r="I158" i="17"/>
  <c r="K158" i="17"/>
  <c r="M158" i="17"/>
  <c r="O158" i="17"/>
  <c r="Q158" i="17"/>
  <c r="V158" i="17"/>
  <c r="G163" i="17"/>
  <c r="I163" i="17"/>
  <c r="K163" i="17"/>
  <c r="M163" i="17"/>
  <c r="O163" i="17"/>
  <c r="Q163" i="17"/>
  <c r="V163" i="17"/>
  <c r="G168" i="17"/>
  <c r="I168" i="17"/>
  <c r="K168" i="17"/>
  <c r="M168" i="17"/>
  <c r="O168" i="17"/>
  <c r="Q168" i="17"/>
  <c r="V168" i="17"/>
  <c r="G171" i="17"/>
  <c r="I171" i="17"/>
  <c r="K171" i="17"/>
  <c r="M171" i="17"/>
  <c r="O171" i="17"/>
  <c r="Q171" i="17"/>
  <c r="V171" i="17"/>
  <c r="G174" i="17"/>
  <c r="I174" i="17"/>
  <c r="K174" i="17"/>
  <c r="M174" i="17"/>
  <c r="O174" i="17"/>
  <c r="Q174" i="17"/>
  <c r="V174" i="17"/>
  <c r="G178" i="17"/>
  <c r="I178" i="17"/>
  <c r="K178" i="17"/>
  <c r="M178" i="17"/>
  <c r="O178" i="17"/>
  <c r="Q178" i="17"/>
  <c r="V178" i="17"/>
  <c r="G183" i="17"/>
  <c r="G182" i="17" s="1"/>
  <c r="I183" i="17"/>
  <c r="I182" i="17" s="1"/>
  <c r="K183" i="17"/>
  <c r="K182" i="17" s="1"/>
  <c r="M183" i="17"/>
  <c r="M182" i="17" s="1"/>
  <c r="O183" i="17"/>
  <c r="O182" i="17" s="1"/>
  <c r="Q183" i="17"/>
  <c r="Q182" i="17" s="1"/>
  <c r="V183" i="17"/>
  <c r="V182" i="17" s="1"/>
  <c r="G189" i="17"/>
  <c r="I189" i="17"/>
  <c r="K189" i="17"/>
  <c r="O189" i="17"/>
  <c r="Q189" i="17"/>
  <c r="V189" i="17"/>
  <c r="G193" i="17"/>
  <c r="I193" i="17"/>
  <c r="K193" i="17"/>
  <c r="M193" i="17"/>
  <c r="O193" i="17"/>
  <c r="Q193" i="17"/>
  <c r="V193" i="17"/>
  <c r="G198" i="17"/>
  <c r="I198" i="17"/>
  <c r="K198" i="17"/>
  <c r="M198" i="17"/>
  <c r="O198" i="17"/>
  <c r="Q198" i="17"/>
  <c r="V198" i="17"/>
  <c r="G204" i="17"/>
  <c r="I204" i="17"/>
  <c r="K204" i="17"/>
  <c r="M204" i="17"/>
  <c r="O204" i="17"/>
  <c r="Q204" i="17"/>
  <c r="V204" i="17"/>
  <c r="G208" i="17"/>
  <c r="I208" i="17"/>
  <c r="K208" i="17"/>
  <c r="M208" i="17"/>
  <c r="O208" i="17"/>
  <c r="Q208" i="17"/>
  <c r="V208" i="17"/>
  <c r="G211" i="17"/>
  <c r="M211" i="17" s="1"/>
  <c r="I211" i="17"/>
  <c r="K211" i="17"/>
  <c r="O211" i="17"/>
  <c r="Q211" i="17"/>
  <c r="V211" i="17"/>
  <c r="G215" i="17"/>
  <c r="M215" i="17" s="1"/>
  <c r="I215" i="17"/>
  <c r="K215" i="17"/>
  <c r="O215" i="17"/>
  <c r="Q215" i="17"/>
  <c r="V215" i="17"/>
  <c r="G218" i="17"/>
  <c r="I218" i="17"/>
  <c r="K218" i="17"/>
  <c r="M218" i="17"/>
  <c r="O218" i="17"/>
  <c r="Q218" i="17"/>
  <c r="V218" i="17"/>
  <c r="G219" i="17"/>
  <c r="I219" i="17"/>
  <c r="K219" i="17"/>
  <c r="M219" i="17"/>
  <c r="O219" i="17"/>
  <c r="Q219" i="17"/>
  <c r="V219" i="17"/>
  <c r="G220" i="17"/>
  <c r="I220" i="17"/>
  <c r="K220" i="17"/>
  <c r="M220" i="17"/>
  <c r="O220" i="17"/>
  <c r="Q220" i="17"/>
  <c r="V220" i="17"/>
  <c r="G221" i="17"/>
  <c r="I221" i="17"/>
  <c r="K221" i="17"/>
  <c r="M221" i="17"/>
  <c r="O221" i="17"/>
  <c r="Q221" i="17"/>
  <c r="Q217" i="17" s="1"/>
  <c r="V221" i="17"/>
  <c r="V217" i="17" s="1"/>
  <c r="G224" i="17"/>
  <c r="I224" i="17"/>
  <c r="K224" i="17"/>
  <c r="O224" i="17"/>
  <c r="Q224" i="17"/>
  <c r="V224" i="17"/>
  <c r="G228" i="17"/>
  <c r="I228" i="17"/>
  <c r="K228" i="17"/>
  <c r="M228" i="17"/>
  <c r="O228" i="17"/>
  <c r="Q228" i="17"/>
  <c r="V228" i="17"/>
  <c r="G233" i="17"/>
  <c r="I233" i="17"/>
  <c r="K233" i="17"/>
  <c r="M233" i="17"/>
  <c r="O233" i="17"/>
  <c r="Q233" i="17"/>
  <c r="V233" i="17"/>
  <c r="G242" i="17"/>
  <c r="I242" i="17"/>
  <c r="K242" i="17"/>
  <c r="M242" i="17"/>
  <c r="O242" i="17"/>
  <c r="Q242" i="17"/>
  <c r="V242" i="17"/>
  <c r="G246" i="17"/>
  <c r="I246" i="17"/>
  <c r="K246" i="17"/>
  <c r="M246" i="17"/>
  <c r="O246" i="17"/>
  <c r="Q246" i="17"/>
  <c r="V246" i="17"/>
  <c r="G251" i="17"/>
  <c r="I251" i="17"/>
  <c r="K251" i="17"/>
  <c r="M251" i="17"/>
  <c r="O251" i="17"/>
  <c r="Q251" i="17"/>
  <c r="V251" i="17"/>
  <c r="G255" i="17"/>
  <c r="I255" i="17"/>
  <c r="K255" i="17"/>
  <c r="M255" i="17"/>
  <c r="O255" i="17"/>
  <c r="Q255" i="17"/>
  <c r="V255" i="17"/>
  <c r="G260" i="17"/>
  <c r="I260" i="17"/>
  <c r="K260" i="17"/>
  <c r="M260" i="17"/>
  <c r="O260" i="17"/>
  <c r="Q260" i="17"/>
  <c r="V260" i="17"/>
  <c r="G265" i="17"/>
  <c r="M265" i="17" s="1"/>
  <c r="M232" i="17" s="1"/>
  <c r="I265" i="17"/>
  <c r="I232" i="17" s="1"/>
  <c r="K265" i="17"/>
  <c r="K232" i="17" s="1"/>
  <c r="O265" i="17"/>
  <c r="Q265" i="17"/>
  <c r="V265" i="17"/>
  <c r="AE271" i="17"/>
  <c r="BA77" i="16"/>
  <c r="BA69" i="16"/>
  <c r="BA57" i="16"/>
  <c r="BA54" i="16"/>
  <c r="BA51" i="16"/>
  <c r="BA39" i="16"/>
  <c r="BA36" i="16"/>
  <c r="BA18" i="16"/>
  <c r="BA15" i="16"/>
  <c r="G9" i="16"/>
  <c r="I9" i="16"/>
  <c r="K9" i="16"/>
  <c r="M9" i="16"/>
  <c r="O9" i="16"/>
  <c r="Q9" i="16"/>
  <c r="V9" i="16"/>
  <c r="G14" i="16"/>
  <c r="M14" i="16" s="1"/>
  <c r="I14" i="16"/>
  <c r="K14" i="16"/>
  <c r="O14" i="16"/>
  <c r="Q14" i="16"/>
  <c r="V14" i="16"/>
  <c r="G17" i="16"/>
  <c r="I17" i="16"/>
  <c r="K17" i="16"/>
  <c r="M17" i="16"/>
  <c r="O17" i="16"/>
  <c r="Q17" i="16"/>
  <c r="V17" i="16"/>
  <c r="G20" i="16"/>
  <c r="I20" i="16"/>
  <c r="K20" i="16"/>
  <c r="M20" i="16"/>
  <c r="O20" i="16"/>
  <c r="Q20" i="16"/>
  <c r="V20" i="16"/>
  <c r="G23" i="16"/>
  <c r="I23" i="16"/>
  <c r="K23" i="16"/>
  <c r="M23" i="16"/>
  <c r="O23" i="16"/>
  <c r="Q23" i="16"/>
  <c r="V23" i="16"/>
  <c r="G26" i="16"/>
  <c r="I26" i="16"/>
  <c r="K26" i="16"/>
  <c r="M26" i="16"/>
  <c r="O26" i="16"/>
  <c r="Q26" i="16"/>
  <c r="V26" i="16"/>
  <c r="G29" i="16"/>
  <c r="I29" i="16"/>
  <c r="K29" i="16"/>
  <c r="M29" i="16"/>
  <c r="O29" i="16"/>
  <c r="Q29" i="16"/>
  <c r="V29" i="16"/>
  <c r="G32" i="16"/>
  <c r="I32" i="16"/>
  <c r="K32" i="16"/>
  <c r="M32" i="16"/>
  <c r="O32" i="16"/>
  <c r="Q32" i="16"/>
  <c r="V32" i="16"/>
  <c r="G35" i="16"/>
  <c r="I35" i="16"/>
  <c r="K35" i="16"/>
  <c r="M35" i="16"/>
  <c r="O35" i="16"/>
  <c r="Q35" i="16"/>
  <c r="V35" i="16"/>
  <c r="G38" i="16"/>
  <c r="I38" i="16"/>
  <c r="K38" i="16"/>
  <c r="M38" i="16"/>
  <c r="O38" i="16"/>
  <c r="Q38" i="16"/>
  <c r="V38" i="16"/>
  <c r="G41" i="16"/>
  <c r="I41" i="16"/>
  <c r="K41" i="16"/>
  <c r="M41" i="16"/>
  <c r="O41" i="16"/>
  <c r="Q41" i="16"/>
  <c r="V41" i="16"/>
  <c r="G44" i="16"/>
  <c r="M44" i="16" s="1"/>
  <c r="I44" i="16"/>
  <c r="K44" i="16"/>
  <c r="O44" i="16"/>
  <c r="Q44" i="16"/>
  <c r="V44" i="16"/>
  <c r="G46" i="16"/>
  <c r="M46" i="16" s="1"/>
  <c r="I46" i="16"/>
  <c r="K46" i="16"/>
  <c r="O46" i="16"/>
  <c r="Q46" i="16"/>
  <c r="V46" i="16"/>
  <c r="G50" i="16"/>
  <c r="I50" i="16"/>
  <c r="K50" i="16"/>
  <c r="M50" i="16"/>
  <c r="O50" i="16"/>
  <c r="Q50" i="16"/>
  <c r="V50" i="16"/>
  <c r="G53" i="16"/>
  <c r="I53" i="16"/>
  <c r="K53" i="16"/>
  <c r="M53" i="16"/>
  <c r="O53" i="16"/>
  <c r="Q53" i="16"/>
  <c r="V53" i="16"/>
  <c r="G56" i="16"/>
  <c r="I56" i="16"/>
  <c r="K56" i="16"/>
  <c r="M56" i="16"/>
  <c r="O56" i="16"/>
  <c r="Q56" i="16"/>
  <c r="V56" i="16"/>
  <c r="G59" i="16"/>
  <c r="I59" i="16"/>
  <c r="K59" i="16"/>
  <c r="M59" i="16"/>
  <c r="O59" i="16"/>
  <c r="Q59" i="16"/>
  <c r="V59" i="16"/>
  <c r="G62" i="16"/>
  <c r="I62" i="16"/>
  <c r="K62" i="16"/>
  <c r="M62" i="16"/>
  <c r="O62" i="16"/>
  <c r="Q62" i="16"/>
  <c r="V62" i="16"/>
  <c r="G65" i="16"/>
  <c r="M65" i="16" s="1"/>
  <c r="I65" i="16"/>
  <c r="K65" i="16"/>
  <c r="O65" i="16"/>
  <c r="Q65" i="16"/>
  <c r="V65" i="16"/>
  <c r="G68" i="16"/>
  <c r="I68" i="16"/>
  <c r="K68" i="16"/>
  <c r="M68" i="16"/>
  <c r="O68" i="16"/>
  <c r="Q68" i="16"/>
  <c r="V68" i="16"/>
  <c r="G71" i="16"/>
  <c r="I71" i="16"/>
  <c r="K71" i="16"/>
  <c r="M71" i="16"/>
  <c r="O71" i="16"/>
  <c r="Q71" i="16"/>
  <c r="V71" i="16"/>
  <c r="G74" i="16"/>
  <c r="I74" i="16"/>
  <c r="K74" i="16"/>
  <c r="M74" i="16"/>
  <c r="O74" i="16"/>
  <c r="Q74" i="16"/>
  <c r="V74" i="16"/>
  <c r="G76" i="16"/>
  <c r="I76" i="16"/>
  <c r="K76" i="16"/>
  <c r="M76" i="16"/>
  <c r="O76" i="16"/>
  <c r="Q76" i="16"/>
  <c r="V76" i="16"/>
  <c r="G80" i="16"/>
  <c r="I80" i="16"/>
  <c r="K80" i="16"/>
  <c r="O80" i="16"/>
  <c r="Q80" i="16"/>
  <c r="V80" i="16"/>
  <c r="G81" i="16"/>
  <c r="I81" i="16"/>
  <c r="K81" i="16"/>
  <c r="M81" i="16"/>
  <c r="O81" i="16"/>
  <c r="Q81" i="16"/>
  <c r="V81" i="16"/>
  <c r="G82" i="16"/>
  <c r="I82" i="16"/>
  <c r="K82" i="16"/>
  <c r="M82" i="16"/>
  <c r="O82" i="16"/>
  <c r="Q82" i="16"/>
  <c r="V82" i="16"/>
  <c r="G83" i="16"/>
  <c r="I83" i="16"/>
  <c r="I79" i="16" s="1"/>
  <c r="K83" i="16"/>
  <c r="K79" i="16" s="1"/>
  <c r="M83" i="16"/>
  <c r="O83" i="16"/>
  <c r="Q83" i="16"/>
  <c r="V83" i="16"/>
  <c r="G85" i="16"/>
  <c r="I85" i="16"/>
  <c r="K85" i="16"/>
  <c r="M85" i="16"/>
  <c r="O85" i="16"/>
  <c r="Q85" i="16"/>
  <c r="V85" i="16"/>
  <c r="G87" i="16"/>
  <c r="I87" i="16"/>
  <c r="K87" i="16"/>
  <c r="M87" i="16"/>
  <c r="O87" i="16"/>
  <c r="Q87" i="16"/>
  <c r="V87" i="16"/>
  <c r="G92" i="16"/>
  <c r="I92" i="16"/>
  <c r="K92" i="16"/>
  <c r="M92" i="16"/>
  <c r="O92" i="16"/>
  <c r="Q92" i="16"/>
  <c r="V92" i="16"/>
  <c r="G94" i="16"/>
  <c r="I94" i="16"/>
  <c r="K94" i="16"/>
  <c r="M94" i="16"/>
  <c r="O94" i="16"/>
  <c r="Q94" i="16"/>
  <c r="V94" i="16"/>
  <c r="G102" i="16"/>
  <c r="I102" i="16"/>
  <c r="K102" i="16"/>
  <c r="M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7" i="16"/>
  <c r="I107" i="16"/>
  <c r="K107" i="16"/>
  <c r="M107" i="16"/>
  <c r="O107" i="16"/>
  <c r="Q107" i="16"/>
  <c r="V107" i="16"/>
  <c r="G109" i="16"/>
  <c r="I109" i="16"/>
  <c r="K109" i="16"/>
  <c r="M109" i="16"/>
  <c r="O109" i="16"/>
  <c r="Q109" i="16"/>
  <c r="V109" i="16"/>
  <c r="G111" i="16"/>
  <c r="I111" i="16"/>
  <c r="K111" i="16"/>
  <c r="M111" i="16"/>
  <c r="O111" i="16"/>
  <c r="Q111" i="16"/>
  <c r="V111" i="16"/>
  <c r="G113" i="16"/>
  <c r="I113" i="16"/>
  <c r="K113" i="16"/>
  <c r="M113" i="16"/>
  <c r="O113" i="16"/>
  <c r="Q113" i="16"/>
  <c r="V113" i="16"/>
  <c r="G115" i="16"/>
  <c r="M115" i="16" s="1"/>
  <c r="I115" i="16"/>
  <c r="K115" i="16"/>
  <c r="O115" i="16"/>
  <c r="Q115" i="16"/>
  <c r="V115" i="16"/>
  <c r="G117" i="16"/>
  <c r="I117" i="16"/>
  <c r="K117" i="16"/>
  <c r="M117" i="16"/>
  <c r="O117" i="16"/>
  <c r="Q117" i="16"/>
  <c r="V117" i="16"/>
  <c r="G119" i="16"/>
  <c r="I119" i="16"/>
  <c r="K119" i="16"/>
  <c r="M119" i="16"/>
  <c r="O119" i="16"/>
  <c r="Q119" i="16"/>
  <c r="V119" i="16"/>
  <c r="G121" i="16"/>
  <c r="I121" i="16"/>
  <c r="K121" i="16"/>
  <c r="M121" i="16"/>
  <c r="O121" i="16"/>
  <c r="Q121" i="16"/>
  <c r="V121" i="16"/>
  <c r="G123" i="16"/>
  <c r="I123" i="16"/>
  <c r="K123" i="16"/>
  <c r="M123" i="16"/>
  <c r="O123" i="16"/>
  <c r="Q123" i="16"/>
  <c r="V123" i="16"/>
  <c r="G125" i="16"/>
  <c r="I125" i="16"/>
  <c r="K125" i="16"/>
  <c r="M125" i="16"/>
  <c r="O125" i="16"/>
  <c r="Q125" i="16"/>
  <c r="V125" i="16"/>
  <c r="G127" i="16"/>
  <c r="I127" i="16"/>
  <c r="K127" i="16"/>
  <c r="M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I129" i="16"/>
  <c r="K129" i="16"/>
  <c r="M129" i="16"/>
  <c r="O129" i="16"/>
  <c r="Q129" i="16"/>
  <c r="V129" i="16"/>
  <c r="G130" i="16"/>
  <c r="I130" i="16"/>
  <c r="K130" i="16"/>
  <c r="M130" i="16"/>
  <c r="O130" i="16"/>
  <c r="Q130" i="16"/>
  <c r="V130" i="16"/>
  <c r="G131" i="16"/>
  <c r="I131" i="16"/>
  <c r="K131" i="16"/>
  <c r="M131" i="16"/>
  <c r="O131" i="16"/>
  <c r="Q131" i="16"/>
  <c r="V131" i="16"/>
  <c r="G132" i="16"/>
  <c r="I132" i="16"/>
  <c r="K132" i="16"/>
  <c r="M132" i="16"/>
  <c r="O132" i="16"/>
  <c r="Q132" i="16"/>
  <c r="V132" i="16"/>
  <c r="G133" i="16"/>
  <c r="I133" i="16"/>
  <c r="K133" i="16"/>
  <c r="M133" i="16"/>
  <c r="O133" i="16"/>
  <c r="Q133" i="16"/>
  <c r="V133" i="16"/>
  <c r="G134" i="16"/>
  <c r="I134" i="16"/>
  <c r="K134" i="16"/>
  <c r="M134" i="16"/>
  <c r="O134" i="16"/>
  <c r="Q134" i="16"/>
  <c r="V134" i="16"/>
  <c r="G136" i="16"/>
  <c r="I136" i="16"/>
  <c r="K136" i="16"/>
  <c r="M136" i="16"/>
  <c r="O136" i="16"/>
  <c r="Q136" i="16"/>
  <c r="V136" i="16"/>
  <c r="G138" i="16"/>
  <c r="I138" i="16"/>
  <c r="K138" i="16"/>
  <c r="M138" i="16"/>
  <c r="O138" i="16"/>
  <c r="Q138" i="16"/>
  <c r="V138" i="16"/>
  <c r="G141" i="16"/>
  <c r="M141" i="16" s="1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I143" i="16"/>
  <c r="K143" i="16"/>
  <c r="M143" i="16"/>
  <c r="O143" i="16"/>
  <c r="Q143" i="16"/>
  <c r="V143" i="16"/>
  <c r="G146" i="16"/>
  <c r="G145" i="16" s="1"/>
  <c r="I146" i="16"/>
  <c r="I145" i="16" s="1"/>
  <c r="K146" i="16"/>
  <c r="K145" i="16" s="1"/>
  <c r="M146" i="16"/>
  <c r="M145" i="16" s="1"/>
  <c r="O146" i="16"/>
  <c r="O145" i="16" s="1"/>
  <c r="Q146" i="16"/>
  <c r="Q145" i="16" s="1"/>
  <c r="V146" i="16"/>
  <c r="V145" i="16" s="1"/>
  <c r="G149" i="16"/>
  <c r="I149" i="16"/>
  <c r="K149" i="16"/>
  <c r="M149" i="16"/>
  <c r="O149" i="16"/>
  <c r="Q149" i="16"/>
  <c r="V149" i="16"/>
  <c r="G152" i="16"/>
  <c r="M152" i="16" s="1"/>
  <c r="I152" i="16"/>
  <c r="K152" i="16"/>
  <c r="O152" i="16"/>
  <c r="Q152" i="16"/>
  <c r="V152" i="16"/>
  <c r="G153" i="16"/>
  <c r="I153" i="16"/>
  <c r="K153" i="16"/>
  <c r="M153" i="16"/>
  <c r="O153" i="16"/>
  <c r="Q153" i="16"/>
  <c r="V153" i="16"/>
  <c r="G166" i="16"/>
  <c r="I166" i="16"/>
  <c r="K166" i="16"/>
  <c r="M166" i="16"/>
  <c r="O166" i="16"/>
  <c r="Q166" i="16"/>
  <c r="V166" i="16"/>
  <c r="G167" i="16"/>
  <c r="I167" i="16"/>
  <c r="K167" i="16"/>
  <c r="M167" i="16"/>
  <c r="O167" i="16"/>
  <c r="Q167" i="16"/>
  <c r="V167" i="16"/>
  <c r="G168" i="16"/>
  <c r="I168" i="16"/>
  <c r="K168" i="16"/>
  <c r="M168" i="16"/>
  <c r="O168" i="16"/>
  <c r="Q168" i="16"/>
  <c r="V168" i="16"/>
  <c r="G169" i="16"/>
  <c r="I169" i="16"/>
  <c r="K169" i="16"/>
  <c r="M169" i="16"/>
  <c r="O169" i="16"/>
  <c r="Q169" i="16"/>
  <c r="V169" i="16"/>
  <c r="G170" i="16"/>
  <c r="I170" i="16"/>
  <c r="K170" i="16"/>
  <c r="M170" i="16"/>
  <c r="O170" i="16"/>
  <c r="Q170" i="16"/>
  <c r="V170" i="16"/>
  <c r="G171" i="16"/>
  <c r="M171" i="16" s="1"/>
  <c r="I171" i="16"/>
  <c r="K171" i="16"/>
  <c r="O171" i="16"/>
  <c r="Q171" i="16"/>
  <c r="V171" i="16"/>
  <c r="G172" i="16"/>
  <c r="I172" i="16"/>
  <c r="K172" i="16"/>
  <c r="M172" i="16"/>
  <c r="O172" i="16"/>
  <c r="Q172" i="16"/>
  <c r="V172" i="16"/>
  <c r="G173" i="16"/>
  <c r="I173" i="16"/>
  <c r="K173" i="16"/>
  <c r="M173" i="16"/>
  <c r="O173" i="16"/>
  <c r="Q173" i="16"/>
  <c r="V173" i="16"/>
  <c r="G174" i="16"/>
  <c r="I174" i="16"/>
  <c r="K174" i="16"/>
  <c r="M174" i="16"/>
  <c r="O174" i="16"/>
  <c r="Q174" i="16"/>
  <c r="V174" i="16"/>
  <c r="G175" i="16"/>
  <c r="I175" i="16"/>
  <c r="K175" i="16"/>
  <c r="M175" i="16"/>
  <c r="O175" i="16"/>
  <c r="Q175" i="16"/>
  <c r="V175" i="16"/>
  <c r="G176" i="16"/>
  <c r="I176" i="16"/>
  <c r="K176" i="16"/>
  <c r="M176" i="16"/>
  <c r="O176" i="16"/>
  <c r="Q176" i="16"/>
  <c r="V176" i="16"/>
  <c r="G177" i="16"/>
  <c r="I177" i="16"/>
  <c r="K177" i="16"/>
  <c r="M177" i="16"/>
  <c r="O177" i="16"/>
  <c r="Q177" i="16"/>
  <c r="V177" i="16"/>
  <c r="G178" i="16"/>
  <c r="I178" i="16"/>
  <c r="K178" i="16"/>
  <c r="M178" i="16"/>
  <c r="O178" i="16"/>
  <c r="Q178" i="16"/>
  <c r="V178" i="16"/>
  <c r="G179" i="16"/>
  <c r="I179" i="16"/>
  <c r="K179" i="16"/>
  <c r="M179" i="16"/>
  <c r="O179" i="16"/>
  <c r="Q179" i="16"/>
  <c r="V179" i="16"/>
  <c r="G180" i="16"/>
  <c r="I180" i="16"/>
  <c r="K180" i="16"/>
  <c r="M180" i="16"/>
  <c r="O180" i="16"/>
  <c r="Q180" i="16"/>
  <c r="V180" i="16"/>
  <c r="G181" i="16"/>
  <c r="M181" i="16" s="1"/>
  <c r="I181" i="16"/>
  <c r="K181" i="16"/>
  <c r="O181" i="16"/>
  <c r="Q181" i="16"/>
  <c r="V181" i="16"/>
  <c r="G182" i="16"/>
  <c r="M182" i="16" s="1"/>
  <c r="I182" i="16"/>
  <c r="K182" i="16"/>
  <c r="O182" i="16"/>
  <c r="Q182" i="16"/>
  <c r="V182" i="16"/>
  <c r="G183" i="16"/>
  <c r="I183" i="16"/>
  <c r="K183" i="16"/>
  <c r="M183" i="16"/>
  <c r="O183" i="16"/>
  <c r="Q183" i="16"/>
  <c r="V183" i="16"/>
  <c r="G184" i="16"/>
  <c r="I184" i="16"/>
  <c r="K184" i="16"/>
  <c r="M184" i="16"/>
  <c r="O184" i="16"/>
  <c r="Q184" i="16"/>
  <c r="V184" i="16"/>
  <c r="G185" i="16"/>
  <c r="I185" i="16"/>
  <c r="K185" i="16"/>
  <c r="M185" i="16"/>
  <c r="O185" i="16"/>
  <c r="Q185" i="16"/>
  <c r="V185" i="16"/>
  <c r="G186" i="16"/>
  <c r="I186" i="16"/>
  <c r="K186" i="16"/>
  <c r="M186" i="16"/>
  <c r="O186" i="16"/>
  <c r="Q186" i="16"/>
  <c r="V186" i="16"/>
  <c r="G187" i="16"/>
  <c r="I187" i="16"/>
  <c r="K187" i="16"/>
  <c r="M187" i="16"/>
  <c r="O187" i="16"/>
  <c r="Q187" i="16"/>
  <c r="V187" i="16"/>
  <c r="G189" i="16"/>
  <c r="I189" i="16"/>
  <c r="K189" i="16"/>
  <c r="M189" i="16"/>
  <c r="O189" i="16"/>
  <c r="Q189" i="16"/>
  <c r="V189" i="16"/>
  <c r="G190" i="16"/>
  <c r="I190" i="16"/>
  <c r="K190" i="16"/>
  <c r="M190" i="16"/>
  <c r="O190" i="16"/>
  <c r="Q190" i="16"/>
  <c r="V190" i="16"/>
  <c r="G191" i="16"/>
  <c r="I191" i="16"/>
  <c r="K191" i="16"/>
  <c r="M191" i="16"/>
  <c r="O191" i="16"/>
  <c r="Q191" i="16"/>
  <c r="V191" i="16"/>
  <c r="G192" i="16"/>
  <c r="I192" i="16"/>
  <c r="K192" i="16"/>
  <c r="M192" i="16"/>
  <c r="O192" i="16"/>
  <c r="Q192" i="16"/>
  <c r="V192" i="16"/>
  <c r="G193" i="16"/>
  <c r="I193" i="16"/>
  <c r="K193" i="16"/>
  <c r="M193" i="16"/>
  <c r="O193" i="16"/>
  <c r="Q193" i="16"/>
  <c r="V193" i="16"/>
  <c r="G195" i="16"/>
  <c r="M195" i="16" s="1"/>
  <c r="I195" i="16"/>
  <c r="K195" i="16"/>
  <c r="O195" i="16"/>
  <c r="Q195" i="16"/>
  <c r="V195" i="16"/>
  <c r="G197" i="16"/>
  <c r="I197" i="16"/>
  <c r="K197" i="16"/>
  <c r="M197" i="16"/>
  <c r="O197" i="16"/>
  <c r="Q197" i="16"/>
  <c r="V197" i="16"/>
  <c r="G198" i="16"/>
  <c r="I198" i="16"/>
  <c r="K198" i="16"/>
  <c r="M198" i="16"/>
  <c r="O198" i="16"/>
  <c r="Q198" i="16"/>
  <c r="V198" i="16"/>
  <c r="G201" i="16"/>
  <c r="G200" i="16" s="1"/>
  <c r="I201" i="16"/>
  <c r="I200" i="16" s="1"/>
  <c r="K201" i="16"/>
  <c r="K200" i="16" s="1"/>
  <c r="M201" i="16"/>
  <c r="M200" i="16" s="1"/>
  <c r="O201" i="16"/>
  <c r="O200" i="16" s="1"/>
  <c r="Q201" i="16"/>
  <c r="Q200" i="16" s="1"/>
  <c r="V201" i="16"/>
  <c r="V200" i="16" s="1"/>
  <c r="AE203" i="16"/>
  <c r="G9" i="15"/>
  <c r="I9" i="15"/>
  <c r="K9" i="15"/>
  <c r="M9" i="15"/>
  <c r="O9" i="15"/>
  <c r="Q9" i="15"/>
  <c r="V9" i="15"/>
  <c r="G10" i="15"/>
  <c r="I10" i="15"/>
  <c r="K10" i="15"/>
  <c r="M10" i="15"/>
  <c r="O10" i="15"/>
  <c r="Q10" i="15"/>
  <c r="V10" i="15"/>
  <c r="G11" i="15"/>
  <c r="M11" i="15" s="1"/>
  <c r="I11" i="15"/>
  <c r="K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7" i="15"/>
  <c r="I17" i="15"/>
  <c r="K17" i="15"/>
  <c r="M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30" i="15"/>
  <c r="I30" i="15"/>
  <c r="K30" i="15"/>
  <c r="M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I37" i="15"/>
  <c r="K37" i="15"/>
  <c r="M37" i="15"/>
  <c r="O37" i="15"/>
  <c r="Q37" i="15"/>
  <c r="V37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I41" i="15"/>
  <c r="K41" i="15"/>
  <c r="M41" i="15"/>
  <c r="O41" i="15"/>
  <c r="Q41" i="15"/>
  <c r="V41" i="15"/>
  <c r="G42" i="15"/>
  <c r="I42" i="15"/>
  <c r="K42" i="15"/>
  <c r="O42" i="15"/>
  <c r="Q42" i="15"/>
  <c r="V42" i="15"/>
  <c r="G43" i="15"/>
  <c r="I43" i="15"/>
  <c r="K43" i="15"/>
  <c r="M43" i="15"/>
  <c r="O43" i="15"/>
  <c r="Q43" i="15"/>
  <c r="V43" i="15"/>
  <c r="G44" i="15"/>
  <c r="I44" i="15"/>
  <c r="K44" i="15"/>
  <c r="M44" i="15"/>
  <c r="O44" i="15"/>
  <c r="Q44" i="15"/>
  <c r="V44" i="15"/>
  <c r="G45" i="15"/>
  <c r="I45" i="15"/>
  <c r="K45" i="15"/>
  <c r="K38" i="15" s="1"/>
  <c r="M45" i="15"/>
  <c r="O45" i="15"/>
  <c r="O38" i="15" s="1"/>
  <c r="Q45" i="15"/>
  <c r="V45" i="15"/>
  <c r="G47" i="15"/>
  <c r="I47" i="15"/>
  <c r="K47" i="15"/>
  <c r="M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I53" i="15"/>
  <c r="K53" i="15"/>
  <c r="M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I56" i="15"/>
  <c r="K56" i="15"/>
  <c r="M56" i="15"/>
  <c r="O56" i="15"/>
  <c r="Q56" i="15"/>
  <c r="V56" i="15"/>
  <c r="G57" i="15"/>
  <c r="I57" i="15"/>
  <c r="K57" i="15"/>
  <c r="M57" i="15"/>
  <c r="O57" i="15"/>
  <c r="Q57" i="15"/>
  <c r="V57" i="15"/>
  <c r="G58" i="15"/>
  <c r="I58" i="15"/>
  <c r="K58" i="15"/>
  <c r="M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2" i="15"/>
  <c r="I62" i="15"/>
  <c r="K62" i="15"/>
  <c r="M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I68" i="15"/>
  <c r="K68" i="15"/>
  <c r="M68" i="15"/>
  <c r="O68" i="15"/>
  <c r="Q68" i="15"/>
  <c r="V68" i="15"/>
  <c r="G69" i="15"/>
  <c r="I69" i="15"/>
  <c r="K69" i="15"/>
  <c r="M69" i="15"/>
  <c r="O69" i="15"/>
  <c r="Q69" i="15"/>
  <c r="V69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I72" i="15"/>
  <c r="K72" i="15"/>
  <c r="M72" i="15"/>
  <c r="O72" i="15"/>
  <c r="Q72" i="15"/>
  <c r="V72" i="15"/>
  <c r="G73" i="15"/>
  <c r="M73" i="15" s="1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6" i="15"/>
  <c r="I76" i="15"/>
  <c r="K76" i="15"/>
  <c r="M76" i="15"/>
  <c r="O76" i="15"/>
  <c r="Q76" i="15"/>
  <c r="V76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I79" i="15"/>
  <c r="K79" i="15"/>
  <c r="M79" i="15"/>
  <c r="O79" i="15"/>
  <c r="Q79" i="15"/>
  <c r="V79" i="15"/>
  <c r="G80" i="15"/>
  <c r="I80" i="15"/>
  <c r="K80" i="15"/>
  <c r="M80" i="15"/>
  <c r="O80" i="15"/>
  <c r="Q80" i="15"/>
  <c r="V80" i="15"/>
  <c r="G81" i="15"/>
  <c r="I81" i="15"/>
  <c r="K81" i="15"/>
  <c r="M81" i="15"/>
  <c r="O81" i="15"/>
  <c r="Q81" i="15"/>
  <c r="V81" i="15"/>
  <c r="G82" i="15"/>
  <c r="I82" i="15"/>
  <c r="K82" i="15"/>
  <c r="M82" i="15"/>
  <c r="O82" i="15"/>
  <c r="Q82" i="15"/>
  <c r="V82" i="15"/>
  <c r="G83" i="15"/>
  <c r="M83" i="15" s="1"/>
  <c r="I83" i="15"/>
  <c r="K83" i="15"/>
  <c r="O83" i="15"/>
  <c r="Q83" i="15"/>
  <c r="V83" i="15"/>
  <c r="G84" i="15"/>
  <c r="I84" i="15"/>
  <c r="K84" i="15"/>
  <c r="M84" i="15"/>
  <c r="O84" i="15"/>
  <c r="Q84" i="15"/>
  <c r="V84" i="15"/>
  <c r="G85" i="15"/>
  <c r="I85" i="15"/>
  <c r="K85" i="15"/>
  <c r="M85" i="15"/>
  <c r="O85" i="15"/>
  <c r="Q85" i="15"/>
  <c r="V85" i="15"/>
  <c r="G87" i="15"/>
  <c r="I87" i="15"/>
  <c r="K87" i="15"/>
  <c r="M87" i="15"/>
  <c r="O87" i="15"/>
  <c r="Q87" i="15"/>
  <c r="V87" i="15"/>
  <c r="G88" i="15"/>
  <c r="I88" i="15"/>
  <c r="K88" i="15"/>
  <c r="M88" i="15"/>
  <c r="O88" i="15"/>
  <c r="Q88" i="15"/>
  <c r="V88" i="15"/>
  <c r="G89" i="15"/>
  <c r="I89" i="15"/>
  <c r="K89" i="15"/>
  <c r="M89" i="15"/>
  <c r="O89" i="15"/>
  <c r="Q89" i="15"/>
  <c r="V89" i="15"/>
  <c r="G90" i="15"/>
  <c r="I90" i="15"/>
  <c r="K90" i="15"/>
  <c r="O90" i="15"/>
  <c r="Q90" i="15"/>
  <c r="V90" i="15"/>
  <c r="G91" i="15"/>
  <c r="I91" i="15"/>
  <c r="K91" i="15"/>
  <c r="M91" i="15"/>
  <c r="O91" i="15"/>
  <c r="Q91" i="15"/>
  <c r="V91" i="15"/>
  <c r="G92" i="15"/>
  <c r="I92" i="15"/>
  <c r="K92" i="15"/>
  <c r="M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I95" i="15"/>
  <c r="K95" i="15"/>
  <c r="M95" i="15"/>
  <c r="O95" i="15"/>
  <c r="Q95" i="15"/>
  <c r="V95" i="15"/>
  <c r="G96" i="15"/>
  <c r="I96" i="15"/>
  <c r="K96" i="15"/>
  <c r="M96" i="15"/>
  <c r="O96" i="15"/>
  <c r="Q96" i="15"/>
  <c r="V96" i="15"/>
  <c r="G97" i="15"/>
  <c r="M97" i="15" s="1"/>
  <c r="I97" i="15"/>
  <c r="K97" i="15"/>
  <c r="O97" i="15"/>
  <c r="Q97" i="15"/>
  <c r="V97" i="15"/>
  <c r="G98" i="15"/>
  <c r="I98" i="15"/>
  <c r="K98" i="15"/>
  <c r="M98" i="15"/>
  <c r="O98" i="15"/>
  <c r="Q98" i="15"/>
  <c r="V98" i="15"/>
  <c r="G99" i="15"/>
  <c r="I99" i="15"/>
  <c r="K99" i="15"/>
  <c r="M99" i="15"/>
  <c r="O99" i="15"/>
  <c r="Q99" i="15"/>
  <c r="V99" i="15"/>
  <c r="G100" i="15"/>
  <c r="I100" i="15"/>
  <c r="K100" i="15"/>
  <c r="M100" i="15"/>
  <c r="O100" i="15"/>
  <c r="Q100" i="15"/>
  <c r="V100" i="15"/>
  <c r="G101" i="15"/>
  <c r="I101" i="15"/>
  <c r="K101" i="15"/>
  <c r="M101" i="15"/>
  <c r="O101" i="15"/>
  <c r="Q101" i="15"/>
  <c r="V101" i="15"/>
  <c r="G102" i="15"/>
  <c r="I102" i="15"/>
  <c r="K102" i="15"/>
  <c r="M102" i="15"/>
  <c r="O102" i="15"/>
  <c r="Q102" i="15"/>
  <c r="V102" i="15"/>
  <c r="G103" i="15"/>
  <c r="I103" i="15"/>
  <c r="K103" i="15"/>
  <c r="M103" i="15"/>
  <c r="O103" i="15"/>
  <c r="Q103" i="15"/>
  <c r="V103" i="15"/>
  <c r="G104" i="15"/>
  <c r="I104" i="15"/>
  <c r="K104" i="15"/>
  <c r="M104" i="15"/>
  <c r="O104" i="15"/>
  <c r="Q104" i="15"/>
  <c r="V104" i="15"/>
  <c r="G105" i="15"/>
  <c r="I105" i="15"/>
  <c r="K105" i="15"/>
  <c r="M105" i="15"/>
  <c r="O105" i="15"/>
  <c r="Q105" i="15"/>
  <c r="V105" i="15"/>
  <c r="G106" i="15"/>
  <c r="I106" i="15"/>
  <c r="K106" i="15"/>
  <c r="M106" i="15"/>
  <c r="O106" i="15"/>
  <c r="Q106" i="15"/>
  <c r="V106" i="15"/>
  <c r="G107" i="15"/>
  <c r="M107" i="15" s="1"/>
  <c r="I107" i="15"/>
  <c r="K107" i="15"/>
  <c r="O107" i="15"/>
  <c r="Q107" i="15"/>
  <c r="V107" i="15"/>
  <c r="G108" i="15"/>
  <c r="I108" i="15"/>
  <c r="K108" i="15"/>
  <c r="M108" i="15"/>
  <c r="O108" i="15"/>
  <c r="Q108" i="15"/>
  <c r="V108" i="15"/>
  <c r="G109" i="15"/>
  <c r="I109" i="15"/>
  <c r="K109" i="15"/>
  <c r="M109" i="15"/>
  <c r="O109" i="15"/>
  <c r="Q109" i="15"/>
  <c r="V109" i="15"/>
  <c r="G110" i="15"/>
  <c r="I110" i="15"/>
  <c r="K110" i="15"/>
  <c r="M110" i="15"/>
  <c r="O110" i="15"/>
  <c r="Q110" i="15"/>
  <c r="V110" i="15"/>
  <c r="G111" i="15"/>
  <c r="I111" i="15"/>
  <c r="K111" i="15"/>
  <c r="M111" i="15"/>
  <c r="O111" i="15"/>
  <c r="Q111" i="15"/>
  <c r="V111" i="15"/>
  <c r="G112" i="15"/>
  <c r="I112" i="15"/>
  <c r="K112" i="15"/>
  <c r="M112" i="15"/>
  <c r="O112" i="15"/>
  <c r="Q112" i="15"/>
  <c r="V112" i="15"/>
  <c r="G113" i="15"/>
  <c r="I113" i="15"/>
  <c r="K113" i="15"/>
  <c r="M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I115" i="15"/>
  <c r="K115" i="15"/>
  <c r="M115" i="15"/>
  <c r="O115" i="15"/>
  <c r="Q115" i="15"/>
  <c r="V115" i="15"/>
  <c r="G116" i="15"/>
  <c r="I116" i="15"/>
  <c r="K116" i="15"/>
  <c r="M116" i="15"/>
  <c r="O116" i="15"/>
  <c r="Q116" i="15"/>
  <c r="V116" i="15"/>
  <c r="G117" i="15"/>
  <c r="I117" i="15"/>
  <c r="K117" i="15"/>
  <c r="M117" i="15"/>
  <c r="O117" i="15"/>
  <c r="Q117" i="15"/>
  <c r="V117" i="15"/>
  <c r="G118" i="15"/>
  <c r="I118" i="15"/>
  <c r="K118" i="15"/>
  <c r="M118" i="15"/>
  <c r="O118" i="15"/>
  <c r="Q118" i="15"/>
  <c r="V118" i="15"/>
  <c r="G119" i="15"/>
  <c r="I119" i="15"/>
  <c r="K119" i="15"/>
  <c r="M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AE123" i="15"/>
  <c r="F46" i="1" s="1"/>
  <c r="BA210" i="14"/>
  <c r="BA208" i="14"/>
  <c r="BA167" i="14"/>
  <c r="BA166" i="14"/>
  <c r="BA158" i="14"/>
  <c r="BA157" i="14"/>
  <c r="BA150" i="14"/>
  <c r="BA42" i="14"/>
  <c r="G9" i="14"/>
  <c r="I9" i="14"/>
  <c r="K9" i="14"/>
  <c r="M9" i="14"/>
  <c r="O9" i="14"/>
  <c r="Q9" i="14"/>
  <c r="V9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6" i="14"/>
  <c r="G15" i="14" s="1"/>
  <c r="I16" i="14"/>
  <c r="I15" i="14" s="1"/>
  <c r="K16" i="14"/>
  <c r="K15" i="14" s="1"/>
  <c r="M16" i="14"/>
  <c r="M15" i="14" s="1"/>
  <c r="O16" i="14"/>
  <c r="O15" i="14" s="1"/>
  <c r="Q16" i="14"/>
  <c r="Q15" i="14" s="1"/>
  <c r="V16" i="14"/>
  <c r="V15" i="14" s="1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7" i="14"/>
  <c r="I27" i="14"/>
  <c r="K27" i="14"/>
  <c r="M27" i="14"/>
  <c r="O27" i="14"/>
  <c r="Q27" i="14"/>
  <c r="V27" i="14"/>
  <c r="G32" i="14"/>
  <c r="I32" i="14"/>
  <c r="K32" i="14"/>
  <c r="M32" i="14"/>
  <c r="O32" i="14"/>
  <c r="Q32" i="14"/>
  <c r="V32" i="14"/>
  <c r="G35" i="14"/>
  <c r="I35" i="14"/>
  <c r="K35" i="14"/>
  <c r="M35" i="14"/>
  <c r="O35" i="14"/>
  <c r="Q35" i="14"/>
  <c r="V35" i="14"/>
  <c r="G38" i="14"/>
  <c r="I38" i="14"/>
  <c r="K38" i="14"/>
  <c r="M38" i="14"/>
  <c r="O38" i="14"/>
  <c r="Q38" i="14"/>
  <c r="V38" i="14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Q43" i="14"/>
  <c r="V43" i="14"/>
  <c r="G44" i="14"/>
  <c r="M44" i="14" s="1"/>
  <c r="I44" i="14"/>
  <c r="K44" i="14"/>
  <c r="O44" i="14"/>
  <c r="Q44" i="14"/>
  <c r="V44" i="14"/>
  <c r="G45" i="14"/>
  <c r="I45" i="14"/>
  <c r="K45" i="14"/>
  <c r="M45" i="14"/>
  <c r="O45" i="14"/>
  <c r="Q45" i="14"/>
  <c r="V45" i="14"/>
  <c r="G46" i="14"/>
  <c r="I46" i="14"/>
  <c r="K46" i="14"/>
  <c r="M46" i="14"/>
  <c r="O46" i="14"/>
  <c r="Q46" i="14"/>
  <c r="V46" i="14"/>
  <c r="G50" i="14"/>
  <c r="I50" i="14"/>
  <c r="K50" i="14"/>
  <c r="M50" i="14"/>
  <c r="O50" i="14"/>
  <c r="Q50" i="14"/>
  <c r="V50" i="14"/>
  <c r="G52" i="14"/>
  <c r="I52" i="14"/>
  <c r="K52" i="14"/>
  <c r="M52" i="14"/>
  <c r="O52" i="14"/>
  <c r="Q52" i="14"/>
  <c r="V52" i="14"/>
  <c r="G54" i="14"/>
  <c r="I54" i="14"/>
  <c r="K54" i="14"/>
  <c r="M54" i="14"/>
  <c r="O54" i="14"/>
  <c r="Q54" i="14"/>
  <c r="V54" i="14"/>
  <c r="G57" i="14"/>
  <c r="I57" i="14"/>
  <c r="K57" i="14"/>
  <c r="M57" i="14"/>
  <c r="O57" i="14"/>
  <c r="Q57" i="14"/>
  <c r="V57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5" i="14"/>
  <c r="I65" i="14"/>
  <c r="K65" i="14"/>
  <c r="M65" i="14"/>
  <c r="O65" i="14"/>
  <c r="Q65" i="14"/>
  <c r="V65" i="14"/>
  <c r="G66" i="14"/>
  <c r="I66" i="14"/>
  <c r="K66" i="14"/>
  <c r="M66" i="14"/>
  <c r="O66" i="14"/>
  <c r="Q66" i="14"/>
  <c r="V66" i="14"/>
  <c r="G69" i="14"/>
  <c r="M69" i="14" s="1"/>
  <c r="I69" i="14"/>
  <c r="K69" i="14"/>
  <c r="O69" i="14"/>
  <c r="Q69" i="14"/>
  <c r="V69" i="14"/>
  <c r="G73" i="14"/>
  <c r="I73" i="14"/>
  <c r="K73" i="14"/>
  <c r="M73" i="14"/>
  <c r="O73" i="14"/>
  <c r="Q73" i="14"/>
  <c r="V73" i="14"/>
  <c r="G77" i="14"/>
  <c r="I77" i="14"/>
  <c r="K77" i="14"/>
  <c r="M77" i="14"/>
  <c r="O77" i="14"/>
  <c r="Q77" i="14"/>
  <c r="V77" i="14"/>
  <c r="G79" i="14"/>
  <c r="I79" i="14"/>
  <c r="K79" i="14"/>
  <c r="M79" i="14"/>
  <c r="O79" i="14"/>
  <c r="Q79" i="14"/>
  <c r="V79" i="14"/>
  <c r="G80" i="14"/>
  <c r="I80" i="14"/>
  <c r="K80" i="14"/>
  <c r="M80" i="14"/>
  <c r="O80" i="14"/>
  <c r="Q80" i="14"/>
  <c r="V80" i="14"/>
  <c r="G81" i="14"/>
  <c r="I81" i="14"/>
  <c r="K81" i="14"/>
  <c r="M81" i="14"/>
  <c r="O81" i="14"/>
  <c r="Q81" i="14"/>
  <c r="V81" i="14"/>
  <c r="G82" i="14"/>
  <c r="I82" i="14"/>
  <c r="K82" i="14"/>
  <c r="M82" i="14"/>
  <c r="O82" i="14"/>
  <c r="Q82" i="14"/>
  <c r="V82" i="14"/>
  <c r="G83" i="14"/>
  <c r="I83" i="14"/>
  <c r="K83" i="14"/>
  <c r="M83" i="14"/>
  <c r="O83" i="14"/>
  <c r="Q83" i="14"/>
  <c r="V83" i="14"/>
  <c r="G85" i="14"/>
  <c r="I85" i="14"/>
  <c r="K85" i="14"/>
  <c r="M85" i="14"/>
  <c r="O85" i="14"/>
  <c r="Q85" i="14"/>
  <c r="V85" i="14"/>
  <c r="G88" i="14"/>
  <c r="I88" i="14"/>
  <c r="K88" i="14"/>
  <c r="M88" i="14"/>
  <c r="O88" i="14"/>
  <c r="Q88" i="14"/>
  <c r="V88" i="14"/>
  <c r="G93" i="14"/>
  <c r="M93" i="14" s="1"/>
  <c r="I93" i="14"/>
  <c r="K93" i="14"/>
  <c r="O93" i="14"/>
  <c r="Q93" i="14"/>
  <c r="V93" i="14"/>
  <c r="G96" i="14"/>
  <c r="M96" i="14" s="1"/>
  <c r="I96" i="14"/>
  <c r="K96" i="14"/>
  <c r="O96" i="14"/>
  <c r="Q96" i="14"/>
  <c r="V96" i="14"/>
  <c r="G99" i="14"/>
  <c r="I99" i="14"/>
  <c r="K99" i="14"/>
  <c r="M99" i="14"/>
  <c r="O99" i="14"/>
  <c r="Q99" i="14"/>
  <c r="V99" i="14"/>
  <c r="G100" i="14"/>
  <c r="I100" i="14"/>
  <c r="K100" i="14"/>
  <c r="M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6" i="14"/>
  <c r="M106" i="14" s="1"/>
  <c r="I106" i="14"/>
  <c r="K106" i="14"/>
  <c r="O106" i="14"/>
  <c r="Q106" i="14"/>
  <c r="V106" i="14"/>
  <c r="G107" i="14"/>
  <c r="I107" i="14"/>
  <c r="K107" i="14"/>
  <c r="M107" i="14"/>
  <c r="O107" i="14"/>
  <c r="Q107" i="14"/>
  <c r="V107" i="14"/>
  <c r="G110" i="14"/>
  <c r="I110" i="14"/>
  <c r="K110" i="14"/>
  <c r="M110" i="14"/>
  <c r="O110" i="14"/>
  <c r="Q110" i="14"/>
  <c r="V110" i="14"/>
  <c r="G111" i="14"/>
  <c r="I111" i="14"/>
  <c r="K111" i="14"/>
  <c r="M111" i="14"/>
  <c r="O111" i="14"/>
  <c r="Q111" i="14"/>
  <c r="V111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G117" i="14"/>
  <c r="I117" i="14"/>
  <c r="K117" i="14"/>
  <c r="M117" i="14"/>
  <c r="O117" i="14"/>
  <c r="Q117" i="14"/>
  <c r="V117" i="14"/>
  <c r="G133" i="14"/>
  <c r="I133" i="14"/>
  <c r="K133" i="14"/>
  <c r="M133" i="14"/>
  <c r="O133" i="14"/>
  <c r="Q133" i="14"/>
  <c r="V133" i="14"/>
  <c r="G136" i="14"/>
  <c r="I136" i="14"/>
  <c r="K136" i="14"/>
  <c r="M136" i="14"/>
  <c r="O136" i="14"/>
  <c r="Q136" i="14"/>
  <c r="V136" i="14"/>
  <c r="G137" i="14"/>
  <c r="I137" i="14"/>
  <c r="K137" i="14"/>
  <c r="M137" i="14"/>
  <c r="O137" i="14"/>
  <c r="Q137" i="14"/>
  <c r="V137" i="14"/>
  <c r="G142" i="14"/>
  <c r="I142" i="14"/>
  <c r="K142" i="14"/>
  <c r="M142" i="14"/>
  <c r="O142" i="14"/>
  <c r="Q142" i="14"/>
  <c r="V142" i="14"/>
  <c r="G143" i="14"/>
  <c r="I143" i="14"/>
  <c r="K143" i="14"/>
  <c r="M143" i="14"/>
  <c r="O143" i="14"/>
  <c r="Q143" i="14"/>
  <c r="V143" i="14"/>
  <c r="G144" i="14"/>
  <c r="I144" i="14"/>
  <c r="K144" i="14"/>
  <c r="M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I147" i="14"/>
  <c r="K147" i="14"/>
  <c r="M147" i="14"/>
  <c r="O147" i="14"/>
  <c r="Q147" i="14"/>
  <c r="V147" i="14"/>
  <c r="G148" i="14"/>
  <c r="I148" i="14"/>
  <c r="K148" i="14"/>
  <c r="M148" i="14"/>
  <c r="O148" i="14"/>
  <c r="Q148" i="14"/>
  <c r="V148" i="14"/>
  <c r="G156" i="14"/>
  <c r="I156" i="14"/>
  <c r="K156" i="14"/>
  <c r="M156" i="14"/>
  <c r="O156" i="14"/>
  <c r="Q156" i="14"/>
  <c r="V156" i="14"/>
  <c r="G187" i="14"/>
  <c r="I187" i="14"/>
  <c r="K187" i="14"/>
  <c r="M187" i="14"/>
  <c r="O187" i="14"/>
  <c r="Q187" i="14"/>
  <c r="V187" i="14"/>
  <c r="G188" i="14"/>
  <c r="M188" i="14" s="1"/>
  <c r="I188" i="14"/>
  <c r="K188" i="14"/>
  <c r="O188" i="14"/>
  <c r="Q188" i="14"/>
  <c r="V188" i="14"/>
  <c r="G189" i="14"/>
  <c r="I189" i="14"/>
  <c r="K189" i="14"/>
  <c r="M189" i="14"/>
  <c r="O189" i="14"/>
  <c r="Q189" i="14"/>
  <c r="V189" i="14"/>
  <c r="G190" i="14"/>
  <c r="I190" i="14"/>
  <c r="K190" i="14"/>
  <c r="M190" i="14"/>
  <c r="O190" i="14"/>
  <c r="Q190" i="14"/>
  <c r="V190" i="14"/>
  <c r="G191" i="14"/>
  <c r="I191" i="14"/>
  <c r="K191" i="14"/>
  <c r="M191" i="14"/>
  <c r="O191" i="14"/>
  <c r="Q191" i="14"/>
  <c r="V191" i="14"/>
  <c r="G192" i="14"/>
  <c r="I192" i="14"/>
  <c r="K192" i="14"/>
  <c r="M192" i="14"/>
  <c r="O192" i="14"/>
  <c r="Q192" i="14"/>
  <c r="V192" i="14"/>
  <c r="G193" i="14"/>
  <c r="I193" i="14"/>
  <c r="K193" i="14"/>
  <c r="M193" i="14"/>
  <c r="O193" i="14"/>
  <c r="Q193" i="14"/>
  <c r="V193" i="14"/>
  <c r="G194" i="14"/>
  <c r="I194" i="14"/>
  <c r="K194" i="14"/>
  <c r="M194" i="14"/>
  <c r="O194" i="14"/>
  <c r="Q194" i="14"/>
  <c r="V194" i="14"/>
  <c r="G195" i="14"/>
  <c r="M195" i="14" s="1"/>
  <c r="I195" i="14"/>
  <c r="K195" i="14"/>
  <c r="O195" i="14"/>
  <c r="Q195" i="14"/>
  <c r="V195" i="14"/>
  <c r="G196" i="14"/>
  <c r="I196" i="14"/>
  <c r="K196" i="14"/>
  <c r="M196" i="14"/>
  <c r="O196" i="14"/>
  <c r="Q196" i="14"/>
  <c r="V196" i="14"/>
  <c r="G197" i="14"/>
  <c r="I197" i="14"/>
  <c r="K197" i="14"/>
  <c r="M197" i="14"/>
  <c r="O197" i="14"/>
  <c r="Q197" i="14"/>
  <c r="V197" i="14"/>
  <c r="G198" i="14"/>
  <c r="I198" i="14"/>
  <c r="K198" i="14"/>
  <c r="M198" i="14"/>
  <c r="O198" i="14"/>
  <c r="Q198" i="14"/>
  <c r="V198" i="14"/>
  <c r="G199" i="14"/>
  <c r="I199" i="14"/>
  <c r="K199" i="14"/>
  <c r="M199" i="14"/>
  <c r="O199" i="14"/>
  <c r="Q199" i="14"/>
  <c r="V199" i="14"/>
  <c r="G200" i="14"/>
  <c r="I200" i="14"/>
  <c r="K200" i="14"/>
  <c r="M200" i="14"/>
  <c r="O200" i="14"/>
  <c r="Q200" i="14"/>
  <c r="V200" i="14"/>
  <c r="G201" i="14"/>
  <c r="I201" i="14"/>
  <c r="K201" i="14"/>
  <c r="M201" i="14"/>
  <c r="O201" i="14"/>
  <c r="Q201" i="14"/>
  <c r="V201" i="14"/>
  <c r="G203" i="14"/>
  <c r="I203" i="14"/>
  <c r="K203" i="14"/>
  <c r="M203" i="14"/>
  <c r="O203" i="14"/>
  <c r="Q203" i="14"/>
  <c r="V203" i="14"/>
  <c r="G204" i="14"/>
  <c r="I204" i="14"/>
  <c r="K204" i="14"/>
  <c r="M204" i="14"/>
  <c r="O204" i="14"/>
  <c r="Q204" i="14"/>
  <c r="V204" i="14"/>
  <c r="G205" i="14"/>
  <c r="M205" i="14" s="1"/>
  <c r="I205" i="14"/>
  <c r="K205" i="14"/>
  <c r="O205" i="14"/>
  <c r="Q205" i="14"/>
  <c r="V205" i="14"/>
  <c r="G206" i="14"/>
  <c r="M206" i="14" s="1"/>
  <c r="I206" i="14"/>
  <c r="K206" i="14"/>
  <c r="O206" i="14"/>
  <c r="Q206" i="14"/>
  <c r="V206" i="14"/>
  <c r="G207" i="14"/>
  <c r="I207" i="14"/>
  <c r="K207" i="14"/>
  <c r="M207" i="14"/>
  <c r="O207" i="14"/>
  <c r="Q207" i="14"/>
  <c r="V207" i="14"/>
  <c r="G209" i="14"/>
  <c r="I209" i="14"/>
  <c r="K209" i="14"/>
  <c r="M209" i="14"/>
  <c r="O209" i="14"/>
  <c r="Q209" i="14"/>
  <c r="V209" i="14"/>
  <c r="G211" i="14"/>
  <c r="I211" i="14"/>
  <c r="K211" i="14"/>
  <c r="M211" i="14"/>
  <c r="O211" i="14"/>
  <c r="Q211" i="14"/>
  <c r="V211" i="14"/>
  <c r="G212" i="14"/>
  <c r="I212" i="14"/>
  <c r="K212" i="14"/>
  <c r="M212" i="14"/>
  <c r="O212" i="14"/>
  <c r="Q212" i="14"/>
  <c r="V212" i="14"/>
  <c r="G213" i="14"/>
  <c r="I213" i="14"/>
  <c r="K213" i="14"/>
  <c r="M213" i="14"/>
  <c r="O213" i="14"/>
  <c r="Q213" i="14"/>
  <c r="V213" i="14"/>
  <c r="G214" i="14"/>
  <c r="M214" i="14" s="1"/>
  <c r="I214" i="14"/>
  <c r="K214" i="14"/>
  <c r="O214" i="14"/>
  <c r="Q214" i="14"/>
  <c r="V214" i="14"/>
  <c r="G216" i="14"/>
  <c r="I216" i="14"/>
  <c r="K216" i="14"/>
  <c r="M216" i="14"/>
  <c r="O216" i="14"/>
  <c r="Q216" i="14"/>
  <c r="V216" i="14"/>
  <c r="G218" i="14"/>
  <c r="I218" i="14"/>
  <c r="K218" i="14"/>
  <c r="M218" i="14"/>
  <c r="O218" i="14"/>
  <c r="Q218" i="14"/>
  <c r="V218" i="14"/>
  <c r="G221" i="14"/>
  <c r="I221" i="14"/>
  <c r="K221" i="14"/>
  <c r="M221" i="14"/>
  <c r="O221" i="14"/>
  <c r="Q221" i="14"/>
  <c r="V221" i="14"/>
  <c r="G224" i="14"/>
  <c r="I224" i="14"/>
  <c r="K224" i="14"/>
  <c r="M224" i="14"/>
  <c r="O224" i="14"/>
  <c r="Q224" i="14"/>
  <c r="V224" i="14"/>
  <c r="G227" i="14"/>
  <c r="I227" i="14"/>
  <c r="K227" i="14"/>
  <c r="M227" i="14"/>
  <c r="O227" i="14"/>
  <c r="Q227" i="14"/>
  <c r="V227" i="14"/>
  <c r="G231" i="14"/>
  <c r="M231" i="14" s="1"/>
  <c r="I231" i="14"/>
  <c r="K231" i="14"/>
  <c r="O231" i="14"/>
  <c r="Q231" i="14"/>
  <c r="V231" i="14"/>
  <c r="G232" i="14"/>
  <c r="I232" i="14"/>
  <c r="K232" i="14"/>
  <c r="M232" i="14"/>
  <c r="O232" i="14"/>
  <c r="Q232" i="14"/>
  <c r="V232" i="14"/>
  <c r="G233" i="14"/>
  <c r="I233" i="14"/>
  <c r="K233" i="14"/>
  <c r="M233" i="14"/>
  <c r="O233" i="14"/>
  <c r="Q233" i="14"/>
  <c r="V233" i="14"/>
  <c r="G237" i="14"/>
  <c r="I237" i="14"/>
  <c r="K237" i="14"/>
  <c r="M237" i="14"/>
  <c r="O237" i="14"/>
  <c r="Q237" i="14"/>
  <c r="V237" i="14"/>
  <c r="G241" i="14"/>
  <c r="I241" i="14"/>
  <c r="K241" i="14"/>
  <c r="M241" i="14"/>
  <c r="O241" i="14"/>
  <c r="Q241" i="14"/>
  <c r="V241" i="14"/>
  <c r="G243" i="14"/>
  <c r="I243" i="14"/>
  <c r="K243" i="14"/>
  <c r="M243" i="14"/>
  <c r="O243" i="14"/>
  <c r="Q243" i="14"/>
  <c r="V243" i="14"/>
  <c r="G244" i="14"/>
  <c r="I244" i="14"/>
  <c r="K244" i="14"/>
  <c r="M244" i="14"/>
  <c r="O244" i="14"/>
  <c r="Q244" i="14"/>
  <c r="V244" i="14"/>
  <c r="G245" i="14"/>
  <c r="I245" i="14"/>
  <c r="K245" i="14"/>
  <c r="M245" i="14"/>
  <c r="O245" i="14"/>
  <c r="Q245" i="14"/>
  <c r="V245" i="14"/>
  <c r="G246" i="14"/>
  <c r="I246" i="14"/>
  <c r="K246" i="14"/>
  <c r="M246" i="14"/>
  <c r="O246" i="14"/>
  <c r="Q246" i="14"/>
  <c r="V246" i="14"/>
  <c r="G248" i="14"/>
  <c r="M248" i="14" s="1"/>
  <c r="I248" i="14"/>
  <c r="K248" i="14"/>
  <c r="O248" i="14"/>
  <c r="Q248" i="14"/>
  <c r="V248" i="14"/>
  <c r="G250" i="14"/>
  <c r="M250" i="14" s="1"/>
  <c r="I250" i="14"/>
  <c r="K250" i="14"/>
  <c r="O250" i="14"/>
  <c r="Q250" i="14"/>
  <c r="V250" i="14"/>
  <c r="G251" i="14"/>
  <c r="I251" i="14"/>
  <c r="K251" i="14"/>
  <c r="M251" i="14"/>
  <c r="O251" i="14"/>
  <c r="Q251" i="14"/>
  <c r="V251" i="14"/>
  <c r="G252" i="14"/>
  <c r="I252" i="14"/>
  <c r="K252" i="14"/>
  <c r="M252" i="14"/>
  <c r="O252" i="14"/>
  <c r="Q252" i="14"/>
  <c r="V252" i="14"/>
  <c r="G253" i="14"/>
  <c r="I253" i="14"/>
  <c r="K253" i="14"/>
  <c r="M253" i="14"/>
  <c r="O253" i="14"/>
  <c r="Q253" i="14"/>
  <c r="V253" i="14"/>
  <c r="G255" i="14"/>
  <c r="I255" i="14"/>
  <c r="K255" i="14"/>
  <c r="M255" i="14"/>
  <c r="O255" i="14"/>
  <c r="Q255" i="14"/>
  <c r="V255" i="14"/>
  <c r="G258" i="14"/>
  <c r="I258" i="14"/>
  <c r="K258" i="14"/>
  <c r="M258" i="14"/>
  <c r="O258" i="14"/>
  <c r="Q258" i="14"/>
  <c r="V258" i="14"/>
  <c r="G260" i="14"/>
  <c r="M260" i="14" s="1"/>
  <c r="I260" i="14"/>
  <c r="K260" i="14"/>
  <c r="O260" i="14"/>
  <c r="Q260" i="14"/>
  <c r="V260" i="14"/>
  <c r="G262" i="14"/>
  <c r="I262" i="14"/>
  <c r="K262" i="14"/>
  <c r="M262" i="14"/>
  <c r="O262" i="14"/>
  <c r="Q262" i="14"/>
  <c r="V262" i="14"/>
  <c r="G263" i="14"/>
  <c r="I263" i="14"/>
  <c r="K263" i="14"/>
  <c r="M263" i="14"/>
  <c r="O263" i="14"/>
  <c r="Q263" i="14"/>
  <c r="V263" i="14"/>
  <c r="G264" i="14"/>
  <c r="I264" i="14"/>
  <c r="K264" i="14"/>
  <c r="M264" i="14"/>
  <c r="O264" i="14"/>
  <c r="Q264" i="14"/>
  <c r="V264" i="14"/>
  <c r="G265" i="14"/>
  <c r="I265" i="14"/>
  <c r="K265" i="14"/>
  <c r="M265" i="14"/>
  <c r="O265" i="14"/>
  <c r="Q265" i="14"/>
  <c r="V265" i="14"/>
  <c r="G266" i="14"/>
  <c r="I266" i="14"/>
  <c r="K266" i="14"/>
  <c r="M266" i="14"/>
  <c r="O266" i="14"/>
  <c r="Q266" i="14"/>
  <c r="V266" i="14"/>
  <c r="G267" i="14"/>
  <c r="I267" i="14"/>
  <c r="K267" i="14"/>
  <c r="M267" i="14"/>
  <c r="O267" i="14"/>
  <c r="Q267" i="14"/>
  <c r="V267" i="14"/>
  <c r="G268" i="14"/>
  <c r="M268" i="14" s="1"/>
  <c r="I268" i="14"/>
  <c r="K268" i="14"/>
  <c r="O268" i="14"/>
  <c r="Q268" i="14"/>
  <c r="V268" i="14"/>
  <c r="G269" i="14"/>
  <c r="I269" i="14"/>
  <c r="K269" i="14"/>
  <c r="M269" i="14"/>
  <c r="O269" i="14"/>
  <c r="Q269" i="14"/>
  <c r="V269" i="14"/>
  <c r="G280" i="14"/>
  <c r="I280" i="14"/>
  <c r="K280" i="14"/>
  <c r="M280" i="14"/>
  <c r="O280" i="14"/>
  <c r="Q280" i="14"/>
  <c r="V280" i="14"/>
  <c r="G281" i="14"/>
  <c r="I281" i="14"/>
  <c r="K281" i="14"/>
  <c r="M281" i="14"/>
  <c r="O281" i="14"/>
  <c r="Q281" i="14"/>
  <c r="V281" i="14"/>
  <c r="G283" i="14"/>
  <c r="I283" i="14"/>
  <c r="K283" i="14"/>
  <c r="M283" i="14"/>
  <c r="O283" i="14"/>
  <c r="Q283" i="14"/>
  <c r="V283" i="14"/>
  <c r="G284" i="14"/>
  <c r="I284" i="14"/>
  <c r="K284" i="14"/>
  <c r="M284" i="14"/>
  <c r="O284" i="14"/>
  <c r="Q284" i="14"/>
  <c r="V284" i="14"/>
  <c r="G285" i="14"/>
  <c r="I285" i="14"/>
  <c r="K285" i="14"/>
  <c r="M285" i="14"/>
  <c r="O285" i="14"/>
  <c r="Q285" i="14"/>
  <c r="V285" i="14"/>
  <c r="G286" i="14"/>
  <c r="I286" i="14"/>
  <c r="K286" i="14"/>
  <c r="M286" i="14"/>
  <c r="O286" i="14"/>
  <c r="Q286" i="14"/>
  <c r="V286" i="14"/>
  <c r="G289" i="14"/>
  <c r="M289" i="14" s="1"/>
  <c r="I289" i="14"/>
  <c r="K289" i="14"/>
  <c r="O289" i="14"/>
  <c r="Q289" i="14"/>
  <c r="V289" i="14"/>
  <c r="G293" i="14"/>
  <c r="M293" i="14" s="1"/>
  <c r="I293" i="14"/>
  <c r="K293" i="14"/>
  <c r="O293" i="14"/>
  <c r="Q293" i="14"/>
  <c r="V293" i="14"/>
  <c r="G296" i="14"/>
  <c r="I296" i="14"/>
  <c r="K296" i="14"/>
  <c r="M296" i="14"/>
  <c r="O296" i="14"/>
  <c r="Q296" i="14"/>
  <c r="V296" i="14"/>
  <c r="G300" i="14"/>
  <c r="I300" i="14"/>
  <c r="K300" i="14"/>
  <c r="M300" i="14"/>
  <c r="O300" i="14"/>
  <c r="Q300" i="14"/>
  <c r="V300" i="14"/>
  <c r="G301" i="14"/>
  <c r="I301" i="14"/>
  <c r="K301" i="14"/>
  <c r="M301" i="14"/>
  <c r="O301" i="14"/>
  <c r="Q301" i="14"/>
  <c r="V301" i="14"/>
  <c r="G302" i="14"/>
  <c r="I302" i="14"/>
  <c r="K302" i="14"/>
  <c r="M302" i="14"/>
  <c r="O302" i="14"/>
  <c r="Q302" i="14"/>
  <c r="V302" i="14"/>
  <c r="G303" i="14"/>
  <c r="G299" i="14" s="1"/>
  <c r="I303" i="14"/>
  <c r="I299" i="14" s="1"/>
  <c r="K303" i="14"/>
  <c r="O303" i="14"/>
  <c r="Q303" i="14"/>
  <c r="V303" i="14"/>
  <c r="AE305" i="14"/>
  <c r="F45" i="1" s="1"/>
  <c r="BA753" i="13"/>
  <c r="BA480" i="13"/>
  <c r="BA475" i="13"/>
  <c r="BA470" i="13"/>
  <c r="BA449" i="13"/>
  <c r="BA340" i="13"/>
  <c r="BA283" i="13"/>
  <c r="BA243" i="13"/>
  <c r="BA134" i="13"/>
  <c r="BA130" i="13"/>
  <c r="BA116" i="13"/>
  <c r="BA112" i="13"/>
  <c r="BA102" i="13"/>
  <c r="BA98" i="13"/>
  <c r="BA82" i="13"/>
  <c r="BA78" i="13"/>
  <c r="BA17" i="13"/>
  <c r="G9" i="13"/>
  <c r="I9" i="13"/>
  <c r="K9" i="13"/>
  <c r="M9" i="13"/>
  <c r="O9" i="13"/>
  <c r="Q9" i="13"/>
  <c r="V9" i="13"/>
  <c r="G13" i="13"/>
  <c r="I13" i="13"/>
  <c r="K13" i="13"/>
  <c r="M13" i="13"/>
  <c r="O13" i="13"/>
  <c r="Q13" i="13"/>
  <c r="V13" i="13"/>
  <c r="G16" i="13"/>
  <c r="I16" i="13"/>
  <c r="K16" i="13"/>
  <c r="M16" i="13"/>
  <c r="O16" i="13"/>
  <c r="Q16" i="13"/>
  <c r="V16" i="13"/>
  <c r="G21" i="13"/>
  <c r="I21" i="13"/>
  <c r="K21" i="13"/>
  <c r="O21" i="13"/>
  <c r="Q21" i="13"/>
  <c r="V21" i="13"/>
  <c r="G27" i="13"/>
  <c r="I27" i="13"/>
  <c r="K27" i="13"/>
  <c r="M27" i="13"/>
  <c r="O27" i="13"/>
  <c r="Q27" i="13"/>
  <c r="V27" i="13"/>
  <c r="G38" i="13"/>
  <c r="I38" i="13"/>
  <c r="K38" i="13"/>
  <c r="M38" i="13"/>
  <c r="O38" i="13"/>
  <c r="Q38" i="13"/>
  <c r="V38" i="13"/>
  <c r="G42" i="13"/>
  <c r="I42" i="13"/>
  <c r="K42" i="13"/>
  <c r="M42" i="13"/>
  <c r="O42" i="13"/>
  <c r="Q42" i="13"/>
  <c r="V42" i="13"/>
  <c r="G53" i="13"/>
  <c r="I53" i="13"/>
  <c r="K53" i="13"/>
  <c r="M53" i="13"/>
  <c r="O53" i="13"/>
  <c r="Q53" i="13"/>
  <c r="V53" i="13"/>
  <c r="G64" i="13"/>
  <c r="I64" i="13"/>
  <c r="K64" i="13"/>
  <c r="M64" i="13"/>
  <c r="O64" i="13"/>
  <c r="Q64" i="13"/>
  <c r="V64" i="13"/>
  <c r="G68" i="13"/>
  <c r="I68" i="13"/>
  <c r="K68" i="13"/>
  <c r="M68" i="13"/>
  <c r="O68" i="13"/>
  <c r="Q68" i="13"/>
  <c r="V68" i="13"/>
  <c r="G73" i="13"/>
  <c r="I73" i="13"/>
  <c r="K73" i="13"/>
  <c r="M73" i="13"/>
  <c r="O73" i="13"/>
  <c r="Q73" i="13"/>
  <c r="V73" i="13"/>
  <c r="G77" i="13"/>
  <c r="I77" i="13"/>
  <c r="K77" i="13"/>
  <c r="M77" i="13"/>
  <c r="O77" i="13"/>
  <c r="Q77" i="13"/>
  <c r="V77" i="13"/>
  <c r="G81" i="13"/>
  <c r="I81" i="13"/>
  <c r="K81" i="13"/>
  <c r="M81" i="13"/>
  <c r="O81" i="13"/>
  <c r="Q81" i="13"/>
  <c r="V81" i="13"/>
  <c r="G86" i="13"/>
  <c r="I86" i="13"/>
  <c r="K86" i="13"/>
  <c r="M86" i="13"/>
  <c r="O86" i="13"/>
  <c r="Q86" i="13"/>
  <c r="V86" i="13"/>
  <c r="G92" i="13"/>
  <c r="I92" i="13"/>
  <c r="K92" i="13"/>
  <c r="M92" i="13"/>
  <c r="O92" i="13"/>
  <c r="Q92" i="13"/>
  <c r="V92" i="13"/>
  <c r="G97" i="13"/>
  <c r="I97" i="13"/>
  <c r="K97" i="13"/>
  <c r="M97" i="13"/>
  <c r="O97" i="13"/>
  <c r="Q97" i="13"/>
  <c r="V97" i="13"/>
  <c r="G101" i="13"/>
  <c r="M101" i="13" s="1"/>
  <c r="I101" i="13"/>
  <c r="K101" i="13"/>
  <c r="O101" i="13"/>
  <c r="Q101" i="13"/>
  <c r="V101" i="13"/>
  <c r="G106" i="13"/>
  <c r="I106" i="13"/>
  <c r="K106" i="13"/>
  <c r="M106" i="13"/>
  <c r="O106" i="13"/>
  <c r="Q106" i="13"/>
  <c r="V106" i="13"/>
  <c r="G111" i="13"/>
  <c r="I111" i="13"/>
  <c r="K111" i="13"/>
  <c r="M111" i="13"/>
  <c r="O111" i="13"/>
  <c r="Q111" i="13"/>
  <c r="V111" i="13"/>
  <c r="G115" i="13"/>
  <c r="I115" i="13"/>
  <c r="K115" i="13"/>
  <c r="M115" i="13"/>
  <c r="O115" i="13"/>
  <c r="Q115" i="13"/>
  <c r="V115" i="13"/>
  <c r="G120" i="13"/>
  <c r="I120" i="13"/>
  <c r="K120" i="13"/>
  <c r="M120" i="13"/>
  <c r="O120" i="13"/>
  <c r="Q120" i="13"/>
  <c r="V120" i="13"/>
  <c r="G124" i="13"/>
  <c r="I124" i="13"/>
  <c r="K124" i="13"/>
  <c r="M124" i="13"/>
  <c r="O124" i="13"/>
  <c r="Q124" i="13"/>
  <c r="V124" i="13"/>
  <c r="G129" i="13"/>
  <c r="I129" i="13"/>
  <c r="K129" i="13"/>
  <c r="M129" i="13"/>
  <c r="O129" i="13"/>
  <c r="Q129" i="13"/>
  <c r="V129" i="13"/>
  <c r="G133" i="13"/>
  <c r="I133" i="13"/>
  <c r="K133" i="13"/>
  <c r="M133" i="13"/>
  <c r="O133" i="13"/>
  <c r="Q133" i="13"/>
  <c r="V133" i="13"/>
  <c r="G138" i="13"/>
  <c r="I138" i="13"/>
  <c r="K138" i="13"/>
  <c r="M138" i="13"/>
  <c r="O138" i="13"/>
  <c r="Q138" i="13"/>
  <c r="V138" i="13"/>
  <c r="G143" i="13"/>
  <c r="I143" i="13"/>
  <c r="K143" i="13"/>
  <c r="M143" i="13"/>
  <c r="O143" i="13"/>
  <c r="Q143" i="13"/>
  <c r="V143" i="13"/>
  <c r="G147" i="13"/>
  <c r="M147" i="13" s="1"/>
  <c r="I147" i="13"/>
  <c r="K147" i="13"/>
  <c r="O147" i="13"/>
  <c r="Q147" i="13"/>
  <c r="V147" i="13"/>
  <c r="G156" i="13"/>
  <c r="I156" i="13"/>
  <c r="K156" i="13"/>
  <c r="M156" i="13"/>
  <c r="O156" i="13"/>
  <c r="Q156" i="13"/>
  <c r="V156" i="13"/>
  <c r="G162" i="13"/>
  <c r="I162" i="13"/>
  <c r="K162" i="13"/>
  <c r="M162" i="13"/>
  <c r="O162" i="13"/>
  <c r="Q162" i="13"/>
  <c r="V162" i="13"/>
  <c r="G166" i="13"/>
  <c r="I166" i="13"/>
  <c r="K166" i="13"/>
  <c r="M166" i="13"/>
  <c r="O166" i="13"/>
  <c r="Q166" i="13"/>
  <c r="V166" i="13"/>
  <c r="G171" i="13"/>
  <c r="G170" i="13" s="1"/>
  <c r="I100" i="1" s="1"/>
  <c r="I171" i="13"/>
  <c r="I170" i="13" s="1"/>
  <c r="K171" i="13"/>
  <c r="K170" i="13" s="1"/>
  <c r="M171" i="13"/>
  <c r="M170" i="13" s="1"/>
  <c r="O171" i="13"/>
  <c r="O170" i="13" s="1"/>
  <c r="Q171" i="13"/>
  <c r="Q170" i="13" s="1"/>
  <c r="V171" i="13"/>
  <c r="V170" i="13" s="1"/>
  <c r="G173" i="13"/>
  <c r="I173" i="13"/>
  <c r="K173" i="13"/>
  <c r="O173" i="13"/>
  <c r="Q173" i="13"/>
  <c r="V173" i="13"/>
  <c r="G181" i="13"/>
  <c r="I181" i="13"/>
  <c r="K181" i="13"/>
  <c r="M181" i="13"/>
  <c r="O181" i="13"/>
  <c r="Q181" i="13"/>
  <c r="V181" i="13"/>
  <c r="G189" i="13"/>
  <c r="I189" i="13"/>
  <c r="K189" i="13"/>
  <c r="M189" i="13"/>
  <c r="O189" i="13"/>
  <c r="Q189" i="13"/>
  <c r="V189" i="13"/>
  <c r="G194" i="13"/>
  <c r="I194" i="13"/>
  <c r="K194" i="13"/>
  <c r="M194" i="13"/>
  <c r="O194" i="13"/>
  <c r="Q194" i="13"/>
  <c r="V194" i="13"/>
  <c r="G199" i="13"/>
  <c r="I199" i="13"/>
  <c r="K199" i="13"/>
  <c r="M199" i="13"/>
  <c r="O199" i="13"/>
  <c r="Q199" i="13"/>
  <c r="V199" i="13"/>
  <c r="G200" i="13"/>
  <c r="I200" i="13"/>
  <c r="K200" i="13"/>
  <c r="M200" i="13"/>
  <c r="O200" i="13"/>
  <c r="Q200" i="13"/>
  <c r="V200" i="13"/>
  <c r="G201" i="13"/>
  <c r="I201" i="13"/>
  <c r="K201" i="13"/>
  <c r="M201" i="13"/>
  <c r="O201" i="13"/>
  <c r="Q201" i="13"/>
  <c r="Q172" i="13" s="1"/>
  <c r="V201" i="13"/>
  <c r="G205" i="13"/>
  <c r="G204" i="13" s="1"/>
  <c r="I102" i="1" s="1"/>
  <c r="I205" i="13"/>
  <c r="I204" i="13" s="1"/>
  <c r="K205" i="13"/>
  <c r="K204" i="13" s="1"/>
  <c r="M205" i="13"/>
  <c r="M204" i="13" s="1"/>
  <c r="O205" i="13"/>
  <c r="O204" i="13" s="1"/>
  <c r="Q205" i="13"/>
  <c r="Q204" i="13" s="1"/>
  <c r="V205" i="13"/>
  <c r="V204" i="13" s="1"/>
  <c r="G209" i="13"/>
  <c r="G208" i="13" s="1"/>
  <c r="I103" i="1" s="1"/>
  <c r="I209" i="13"/>
  <c r="I208" i="13" s="1"/>
  <c r="K209" i="13"/>
  <c r="K208" i="13" s="1"/>
  <c r="M209" i="13"/>
  <c r="M208" i="13" s="1"/>
  <c r="O209" i="13"/>
  <c r="O208" i="13" s="1"/>
  <c r="Q209" i="13"/>
  <c r="Q208" i="13" s="1"/>
  <c r="V209" i="13"/>
  <c r="V208" i="13" s="1"/>
  <c r="G213" i="13"/>
  <c r="I213" i="13"/>
  <c r="K213" i="13"/>
  <c r="M213" i="13"/>
  <c r="O213" i="13"/>
  <c r="Q213" i="13"/>
  <c r="V213" i="13"/>
  <c r="G218" i="13"/>
  <c r="I218" i="13"/>
  <c r="K218" i="13"/>
  <c r="M218" i="13"/>
  <c r="O218" i="13"/>
  <c r="Q218" i="13"/>
  <c r="V218" i="13"/>
  <c r="G222" i="13"/>
  <c r="I222" i="13"/>
  <c r="K222" i="13"/>
  <c r="M222" i="13"/>
  <c r="O222" i="13"/>
  <c r="Q222" i="13"/>
  <c r="V222" i="13"/>
  <c r="G226" i="13"/>
  <c r="I226" i="13"/>
  <c r="K226" i="13"/>
  <c r="M226" i="13"/>
  <c r="O226" i="13"/>
  <c r="Q226" i="13"/>
  <c r="V226" i="13"/>
  <c r="G231" i="13"/>
  <c r="I231" i="13"/>
  <c r="K231" i="13"/>
  <c r="O231" i="13"/>
  <c r="Q231" i="13"/>
  <c r="V231" i="13"/>
  <c r="G236" i="13"/>
  <c r="I236" i="13"/>
  <c r="K236" i="13"/>
  <c r="M236" i="13"/>
  <c r="O236" i="13"/>
  <c r="Q236" i="13"/>
  <c r="V236" i="13"/>
  <c r="G242" i="13"/>
  <c r="I242" i="13"/>
  <c r="K242" i="13"/>
  <c r="M242" i="13"/>
  <c r="O242" i="13"/>
  <c r="Q242" i="13"/>
  <c r="V242" i="13"/>
  <c r="G250" i="13"/>
  <c r="I250" i="13"/>
  <c r="K250" i="13"/>
  <c r="M250" i="13"/>
  <c r="O250" i="13"/>
  <c r="Q250" i="13"/>
  <c r="V250" i="13"/>
  <c r="G257" i="13"/>
  <c r="I257" i="13"/>
  <c r="K257" i="13"/>
  <c r="M257" i="13"/>
  <c r="O257" i="13"/>
  <c r="Q257" i="13"/>
  <c r="V257" i="13"/>
  <c r="G264" i="13"/>
  <c r="I264" i="13"/>
  <c r="K264" i="13"/>
  <c r="M264" i="13"/>
  <c r="O264" i="13"/>
  <c r="Q264" i="13"/>
  <c r="V264" i="13"/>
  <c r="G268" i="13"/>
  <c r="M268" i="13" s="1"/>
  <c r="I268" i="13"/>
  <c r="K268" i="13"/>
  <c r="O268" i="13"/>
  <c r="Q268" i="13"/>
  <c r="V268" i="13"/>
  <c r="G271" i="13"/>
  <c r="I271" i="13"/>
  <c r="K271" i="13"/>
  <c r="M271" i="13"/>
  <c r="O271" i="13"/>
  <c r="Q271" i="13"/>
  <c r="V271" i="13"/>
  <c r="G279" i="13"/>
  <c r="I279" i="13"/>
  <c r="K279" i="13"/>
  <c r="M279" i="13"/>
  <c r="O279" i="13"/>
  <c r="Q279" i="13"/>
  <c r="V279" i="13"/>
  <c r="G282" i="13"/>
  <c r="I282" i="13"/>
  <c r="K282" i="13"/>
  <c r="M282" i="13"/>
  <c r="O282" i="13"/>
  <c r="Q282" i="13"/>
  <c r="V282" i="13"/>
  <c r="G286" i="13"/>
  <c r="I286" i="13"/>
  <c r="K286" i="13"/>
  <c r="M286" i="13"/>
  <c r="O286" i="13"/>
  <c r="Q286" i="13"/>
  <c r="V286" i="13"/>
  <c r="G294" i="13"/>
  <c r="I294" i="13"/>
  <c r="K294" i="13"/>
  <c r="M294" i="13"/>
  <c r="O294" i="13"/>
  <c r="Q294" i="13"/>
  <c r="V294" i="13"/>
  <c r="G304" i="13"/>
  <c r="I304" i="13"/>
  <c r="K304" i="13"/>
  <c r="M304" i="13"/>
  <c r="O304" i="13"/>
  <c r="Q304" i="13"/>
  <c r="V304" i="13"/>
  <c r="G324" i="13"/>
  <c r="M324" i="13" s="1"/>
  <c r="I324" i="13"/>
  <c r="K324" i="13"/>
  <c r="O324" i="13"/>
  <c r="Q324" i="13"/>
  <c r="V324" i="13"/>
  <c r="G328" i="13"/>
  <c r="I328" i="13"/>
  <c r="K328" i="13"/>
  <c r="M328" i="13"/>
  <c r="O328" i="13"/>
  <c r="Q328" i="13"/>
  <c r="V328" i="13"/>
  <c r="G334" i="13"/>
  <c r="I334" i="13"/>
  <c r="K334" i="13"/>
  <c r="M334" i="13"/>
  <c r="O334" i="13"/>
  <c r="Q334" i="13"/>
  <c r="V334" i="13"/>
  <c r="G339" i="13"/>
  <c r="I339" i="13"/>
  <c r="K339" i="13"/>
  <c r="M339" i="13"/>
  <c r="O339" i="13"/>
  <c r="Q339" i="13"/>
  <c r="V339" i="13"/>
  <c r="G347" i="13"/>
  <c r="I347" i="13"/>
  <c r="K347" i="13"/>
  <c r="M347" i="13"/>
  <c r="O347" i="13"/>
  <c r="Q347" i="13"/>
  <c r="V347" i="13"/>
  <c r="G359" i="13"/>
  <c r="I359" i="13"/>
  <c r="K359" i="13"/>
  <c r="M359" i="13"/>
  <c r="O359" i="13"/>
  <c r="Q359" i="13"/>
  <c r="V359" i="13"/>
  <c r="G374" i="13"/>
  <c r="I374" i="13"/>
  <c r="K374" i="13"/>
  <c r="M374" i="13"/>
  <c r="O374" i="13"/>
  <c r="Q374" i="13"/>
  <c r="V374" i="13"/>
  <c r="G388" i="13"/>
  <c r="I388" i="13"/>
  <c r="K388" i="13"/>
  <c r="M388" i="13"/>
  <c r="O388" i="13"/>
  <c r="Q388" i="13"/>
  <c r="V388" i="13"/>
  <c r="G401" i="13"/>
  <c r="I401" i="13"/>
  <c r="K401" i="13"/>
  <c r="O401" i="13"/>
  <c r="Q401" i="13"/>
  <c r="V401" i="13"/>
  <c r="G404" i="13"/>
  <c r="I404" i="13"/>
  <c r="K404" i="13"/>
  <c r="M404" i="13"/>
  <c r="O404" i="13"/>
  <c r="Q404" i="13"/>
  <c r="V404" i="13"/>
  <c r="G417" i="13"/>
  <c r="I417" i="13"/>
  <c r="K417" i="13"/>
  <c r="M417" i="13"/>
  <c r="O417" i="13"/>
  <c r="Q417" i="13"/>
  <c r="V417" i="13"/>
  <c r="G430" i="13"/>
  <c r="I430" i="13"/>
  <c r="K430" i="13"/>
  <c r="M430" i="13"/>
  <c r="O430" i="13"/>
  <c r="Q430" i="13"/>
  <c r="V430" i="13"/>
  <c r="G433" i="13"/>
  <c r="I433" i="13"/>
  <c r="K433" i="13"/>
  <c r="M433" i="13"/>
  <c r="O433" i="13"/>
  <c r="Q433" i="13"/>
  <c r="V433" i="13"/>
  <c r="G434" i="13"/>
  <c r="I434" i="13"/>
  <c r="K434" i="13"/>
  <c r="M434" i="13"/>
  <c r="O434" i="13"/>
  <c r="Q434" i="13"/>
  <c r="V434" i="13"/>
  <c r="G448" i="13"/>
  <c r="I448" i="13"/>
  <c r="K448" i="13"/>
  <c r="O448" i="13"/>
  <c r="Q448" i="13"/>
  <c r="V448" i="13"/>
  <c r="G452" i="13"/>
  <c r="I452" i="13"/>
  <c r="K452" i="13"/>
  <c r="M452" i="13"/>
  <c r="O452" i="13"/>
  <c r="Q452" i="13"/>
  <c r="V452" i="13"/>
  <c r="G456" i="13"/>
  <c r="I456" i="13"/>
  <c r="K456" i="13"/>
  <c r="M456" i="13"/>
  <c r="O456" i="13"/>
  <c r="Q456" i="13"/>
  <c r="V456" i="13"/>
  <c r="G460" i="13"/>
  <c r="I460" i="13"/>
  <c r="K460" i="13"/>
  <c r="M460" i="13"/>
  <c r="O460" i="13"/>
  <c r="Q460" i="13"/>
  <c r="V460" i="13"/>
  <c r="G469" i="13"/>
  <c r="I469" i="13"/>
  <c r="K469" i="13"/>
  <c r="M469" i="13"/>
  <c r="O469" i="13"/>
  <c r="Q469" i="13"/>
  <c r="V469" i="13"/>
  <c r="G474" i="13"/>
  <c r="I474" i="13"/>
  <c r="K474" i="13"/>
  <c r="M474" i="13"/>
  <c r="O474" i="13"/>
  <c r="Q474" i="13"/>
  <c r="V474" i="13"/>
  <c r="G479" i="13"/>
  <c r="M479" i="13" s="1"/>
  <c r="I479" i="13"/>
  <c r="K479" i="13"/>
  <c r="O479" i="13"/>
  <c r="Q479" i="13"/>
  <c r="V479" i="13"/>
  <c r="G484" i="13"/>
  <c r="I484" i="13"/>
  <c r="K484" i="13"/>
  <c r="M484" i="13"/>
  <c r="O484" i="13"/>
  <c r="Q484" i="13"/>
  <c r="V484" i="13"/>
  <c r="G489" i="13"/>
  <c r="I489" i="13"/>
  <c r="K489" i="13"/>
  <c r="M489" i="13"/>
  <c r="O489" i="13"/>
  <c r="Q489" i="13"/>
  <c r="V489" i="13"/>
  <c r="G492" i="13"/>
  <c r="I492" i="13"/>
  <c r="K492" i="13"/>
  <c r="M492" i="13"/>
  <c r="O492" i="13"/>
  <c r="Q492" i="13"/>
  <c r="V492" i="13"/>
  <c r="G495" i="13"/>
  <c r="I495" i="13"/>
  <c r="K495" i="13"/>
  <c r="M495" i="13"/>
  <c r="O495" i="13"/>
  <c r="Q495" i="13"/>
  <c r="V495" i="13"/>
  <c r="G499" i="13"/>
  <c r="I499" i="13"/>
  <c r="K499" i="13"/>
  <c r="M499" i="13"/>
  <c r="O499" i="13"/>
  <c r="Q499" i="13"/>
  <c r="V499" i="13"/>
  <c r="G506" i="13"/>
  <c r="I506" i="13"/>
  <c r="K506" i="13"/>
  <c r="M506" i="13"/>
  <c r="O506" i="13"/>
  <c r="Q506" i="13"/>
  <c r="V506" i="13"/>
  <c r="G509" i="13"/>
  <c r="I509" i="13"/>
  <c r="K509" i="13"/>
  <c r="M509" i="13"/>
  <c r="O509" i="13"/>
  <c r="Q509" i="13"/>
  <c r="V509" i="13"/>
  <c r="G515" i="13"/>
  <c r="I515" i="13"/>
  <c r="K515" i="13"/>
  <c r="M515" i="13"/>
  <c r="O515" i="13"/>
  <c r="Q515" i="13"/>
  <c r="V515" i="13"/>
  <c r="G524" i="13"/>
  <c r="I524" i="13"/>
  <c r="K524" i="13"/>
  <c r="M524" i="13"/>
  <c r="O524" i="13"/>
  <c r="Q524" i="13"/>
  <c r="V524" i="13"/>
  <c r="G529" i="13"/>
  <c r="M529" i="13" s="1"/>
  <c r="I529" i="13"/>
  <c r="K529" i="13"/>
  <c r="O529" i="13"/>
  <c r="Q529" i="13"/>
  <c r="V529" i="13"/>
  <c r="G533" i="13"/>
  <c r="I533" i="13"/>
  <c r="K533" i="13"/>
  <c r="M533" i="13"/>
  <c r="O533" i="13"/>
  <c r="Q533" i="13"/>
  <c r="V533" i="13"/>
  <c r="G541" i="13"/>
  <c r="I541" i="13"/>
  <c r="K541" i="13"/>
  <c r="M541" i="13"/>
  <c r="O541" i="13"/>
  <c r="Q541" i="13"/>
  <c r="V541" i="13"/>
  <c r="G551" i="13"/>
  <c r="I551" i="13"/>
  <c r="K551" i="13"/>
  <c r="M551" i="13"/>
  <c r="O551" i="13"/>
  <c r="Q551" i="13"/>
  <c r="V551" i="13"/>
  <c r="G555" i="13"/>
  <c r="I555" i="13"/>
  <c r="K555" i="13"/>
  <c r="M555" i="13"/>
  <c r="O555" i="13"/>
  <c r="Q555" i="13"/>
  <c r="V555" i="13"/>
  <c r="G558" i="13"/>
  <c r="I558" i="13"/>
  <c r="K558" i="13"/>
  <c r="M558" i="13"/>
  <c r="O558" i="13"/>
  <c r="Q558" i="13"/>
  <c r="V558" i="13"/>
  <c r="G561" i="13"/>
  <c r="I561" i="13"/>
  <c r="K561" i="13"/>
  <c r="M561" i="13"/>
  <c r="O561" i="13"/>
  <c r="Q561" i="13"/>
  <c r="V561" i="13"/>
  <c r="G564" i="13"/>
  <c r="M564" i="13" s="1"/>
  <c r="I564" i="13"/>
  <c r="K564" i="13"/>
  <c r="O564" i="13"/>
  <c r="Q564" i="13"/>
  <c r="V564" i="13"/>
  <c r="G568" i="13"/>
  <c r="I568" i="13"/>
  <c r="K568" i="13"/>
  <c r="M568" i="13"/>
  <c r="O568" i="13"/>
  <c r="Q568" i="13"/>
  <c r="V568" i="13"/>
  <c r="G571" i="13"/>
  <c r="I571" i="13"/>
  <c r="K571" i="13"/>
  <c r="M571" i="13"/>
  <c r="O571" i="13"/>
  <c r="Q571" i="13"/>
  <c r="V571" i="13"/>
  <c r="G575" i="13"/>
  <c r="I575" i="13"/>
  <c r="K575" i="13"/>
  <c r="M575" i="13"/>
  <c r="O575" i="13"/>
  <c r="Q575" i="13"/>
  <c r="V575" i="13"/>
  <c r="G579" i="13"/>
  <c r="G578" i="13" s="1"/>
  <c r="I114" i="1" s="1"/>
  <c r="I579" i="13"/>
  <c r="I578" i="13" s="1"/>
  <c r="K579" i="13"/>
  <c r="K578" i="13" s="1"/>
  <c r="M579" i="13"/>
  <c r="M578" i="13" s="1"/>
  <c r="O579" i="13"/>
  <c r="O578" i="13" s="1"/>
  <c r="Q579" i="13"/>
  <c r="Q578" i="13" s="1"/>
  <c r="V579" i="13"/>
  <c r="V578" i="13" s="1"/>
  <c r="G584" i="13"/>
  <c r="I584" i="13"/>
  <c r="I583" i="13" s="1"/>
  <c r="K584" i="13"/>
  <c r="K583" i="13" s="1"/>
  <c r="O584" i="13"/>
  <c r="O583" i="13" s="1"/>
  <c r="Q584" i="13"/>
  <c r="Q583" i="13" s="1"/>
  <c r="V584" i="13"/>
  <c r="V583" i="13" s="1"/>
  <c r="G591" i="13"/>
  <c r="G590" i="13" s="1"/>
  <c r="I116" i="1" s="1"/>
  <c r="I591" i="13"/>
  <c r="I590" i="13" s="1"/>
  <c r="K591" i="13"/>
  <c r="K590" i="13" s="1"/>
  <c r="M591" i="13"/>
  <c r="M590" i="13" s="1"/>
  <c r="O591" i="13"/>
  <c r="O590" i="13" s="1"/>
  <c r="Q591" i="13"/>
  <c r="Q590" i="13" s="1"/>
  <c r="V591" i="13"/>
  <c r="V590" i="13" s="1"/>
  <c r="G595" i="13"/>
  <c r="I595" i="13"/>
  <c r="K595" i="13"/>
  <c r="M595" i="13"/>
  <c r="O595" i="13"/>
  <c r="Q595" i="13"/>
  <c r="V595" i="13"/>
  <c r="G598" i="13"/>
  <c r="I598" i="13"/>
  <c r="K598" i="13"/>
  <c r="M598" i="13"/>
  <c r="O598" i="13"/>
  <c r="Q598" i="13"/>
  <c r="V598" i="13"/>
  <c r="G602" i="13"/>
  <c r="I602" i="13"/>
  <c r="K602" i="13"/>
  <c r="M602" i="13"/>
  <c r="O602" i="13"/>
  <c r="Q602" i="13"/>
  <c r="V602" i="13"/>
  <c r="G606" i="13"/>
  <c r="I606" i="13"/>
  <c r="K606" i="13"/>
  <c r="M606" i="13"/>
  <c r="O606" i="13"/>
  <c r="Q606" i="13"/>
  <c r="V606" i="13"/>
  <c r="G610" i="13"/>
  <c r="I610" i="13"/>
  <c r="K610" i="13"/>
  <c r="M610" i="13"/>
  <c r="O610" i="13"/>
  <c r="Q610" i="13"/>
  <c r="V610" i="13"/>
  <c r="G613" i="13"/>
  <c r="I613" i="13"/>
  <c r="K613" i="13"/>
  <c r="M613" i="13"/>
  <c r="O613" i="13"/>
  <c r="Q613" i="13"/>
  <c r="V613" i="13"/>
  <c r="G616" i="13"/>
  <c r="M616" i="13" s="1"/>
  <c r="I616" i="13"/>
  <c r="K616" i="13"/>
  <c r="O616" i="13"/>
  <c r="Q616" i="13"/>
  <c r="V616" i="13"/>
  <c r="G620" i="13"/>
  <c r="I620" i="13"/>
  <c r="K620" i="13"/>
  <c r="M620" i="13"/>
  <c r="O620" i="13"/>
  <c r="Q620" i="13"/>
  <c r="V620" i="13"/>
  <c r="G626" i="13"/>
  <c r="I626" i="13"/>
  <c r="K626" i="13"/>
  <c r="M626" i="13"/>
  <c r="O626" i="13"/>
  <c r="Q626" i="13"/>
  <c r="V626" i="13"/>
  <c r="G629" i="13"/>
  <c r="I629" i="13"/>
  <c r="K629" i="13"/>
  <c r="M629" i="13"/>
  <c r="O629" i="13"/>
  <c r="Q629" i="13"/>
  <c r="V629" i="13"/>
  <c r="G632" i="13"/>
  <c r="I632" i="13"/>
  <c r="K632" i="13"/>
  <c r="M632" i="13"/>
  <c r="O632" i="13"/>
  <c r="Q632" i="13"/>
  <c r="V632" i="13"/>
  <c r="G635" i="13"/>
  <c r="I635" i="13"/>
  <c r="K635" i="13"/>
  <c r="O635" i="13"/>
  <c r="Q635" i="13"/>
  <c r="V635" i="13"/>
  <c r="G642" i="13"/>
  <c r="I642" i="13"/>
  <c r="K642" i="13"/>
  <c r="M642" i="13"/>
  <c r="O642" i="13"/>
  <c r="Q642" i="13"/>
  <c r="V642" i="13"/>
  <c r="G652" i="13"/>
  <c r="I652" i="13"/>
  <c r="K652" i="13"/>
  <c r="M652" i="13"/>
  <c r="O652" i="13"/>
  <c r="Q652" i="13"/>
  <c r="V652" i="13"/>
  <c r="G655" i="13"/>
  <c r="I655" i="13"/>
  <c r="K655" i="13"/>
  <c r="M655" i="13"/>
  <c r="O655" i="13"/>
  <c r="Q655" i="13"/>
  <c r="V655" i="13"/>
  <c r="G658" i="13"/>
  <c r="I658" i="13"/>
  <c r="K658" i="13"/>
  <c r="M658" i="13"/>
  <c r="O658" i="13"/>
  <c r="Q658" i="13"/>
  <c r="V658" i="13"/>
  <c r="G661" i="13"/>
  <c r="I661" i="13"/>
  <c r="K661" i="13"/>
  <c r="M661" i="13"/>
  <c r="O661" i="13"/>
  <c r="Q661" i="13"/>
  <c r="V661" i="13"/>
  <c r="G664" i="13"/>
  <c r="I664" i="13"/>
  <c r="K664" i="13"/>
  <c r="M664" i="13"/>
  <c r="O664" i="13"/>
  <c r="Q664" i="13"/>
  <c r="V664" i="13"/>
  <c r="G671" i="13"/>
  <c r="I671" i="13"/>
  <c r="K671" i="13"/>
  <c r="M671" i="13"/>
  <c r="O671" i="13"/>
  <c r="Q671" i="13"/>
  <c r="V671" i="13"/>
  <c r="G677" i="13"/>
  <c r="M677" i="13" s="1"/>
  <c r="I677" i="13"/>
  <c r="K677" i="13"/>
  <c r="O677" i="13"/>
  <c r="Q677" i="13"/>
  <c r="V677" i="13"/>
  <c r="G681" i="13"/>
  <c r="I681" i="13"/>
  <c r="K681" i="13"/>
  <c r="M681" i="13"/>
  <c r="O681" i="13"/>
  <c r="Q681" i="13"/>
  <c r="V681" i="13"/>
  <c r="G687" i="13"/>
  <c r="I687" i="13"/>
  <c r="K687" i="13"/>
  <c r="M687" i="13"/>
  <c r="O687" i="13"/>
  <c r="Q687" i="13"/>
  <c r="V687" i="13"/>
  <c r="G690" i="13"/>
  <c r="I690" i="13"/>
  <c r="K690" i="13"/>
  <c r="M690" i="13"/>
  <c r="O690" i="13"/>
  <c r="Q690" i="13"/>
  <c r="V690" i="13"/>
  <c r="G693" i="13"/>
  <c r="I693" i="13"/>
  <c r="K693" i="13"/>
  <c r="M693" i="13"/>
  <c r="O693" i="13"/>
  <c r="Q693" i="13"/>
  <c r="V693" i="13"/>
  <c r="G694" i="13"/>
  <c r="I694" i="13"/>
  <c r="K694" i="13"/>
  <c r="M694" i="13"/>
  <c r="O694" i="13"/>
  <c r="Q694" i="13"/>
  <c r="V694" i="13"/>
  <c r="G695" i="13"/>
  <c r="M695" i="13" s="1"/>
  <c r="I695" i="13"/>
  <c r="K695" i="13"/>
  <c r="O695" i="13"/>
  <c r="Q695" i="13"/>
  <c r="V695" i="13"/>
  <c r="G696" i="13"/>
  <c r="I696" i="13"/>
  <c r="K696" i="13"/>
  <c r="M696" i="13"/>
  <c r="O696" i="13"/>
  <c r="Q696" i="13"/>
  <c r="V696" i="13"/>
  <c r="G697" i="13"/>
  <c r="I697" i="13"/>
  <c r="K697" i="13"/>
  <c r="M697" i="13"/>
  <c r="O697" i="13"/>
  <c r="Q697" i="13"/>
  <c r="V697" i="13"/>
  <c r="G700" i="13"/>
  <c r="I700" i="13"/>
  <c r="K700" i="13"/>
  <c r="M700" i="13"/>
  <c r="O700" i="13"/>
  <c r="Q700" i="13"/>
  <c r="V700" i="13"/>
  <c r="G701" i="13"/>
  <c r="I701" i="13"/>
  <c r="K701" i="13"/>
  <c r="M701" i="13"/>
  <c r="O701" i="13"/>
  <c r="Q701" i="13"/>
  <c r="V701" i="13"/>
  <c r="G702" i="13"/>
  <c r="I702" i="13"/>
  <c r="K702" i="13"/>
  <c r="M702" i="13"/>
  <c r="O702" i="13"/>
  <c r="Q702" i="13"/>
  <c r="V702" i="13"/>
  <c r="G703" i="13"/>
  <c r="I703" i="13"/>
  <c r="K703" i="13"/>
  <c r="O703" i="13"/>
  <c r="Q703" i="13"/>
  <c r="V703" i="13"/>
  <c r="G704" i="13"/>
  <c r="I704" i="13"/>
  <c r="K704" i="13"/>
  <c r="M704" i="13"/>
  <c r="O704" i="13"/>
  <c r="Q704" i="13"/>
  <c r="V704" i="13"/>
  <c r="G705" i="13"/>
  <c r="I705" i="13"/>
  <c r="K705" i="13"/>
  <c r="M705" i="13"/>
  <c r="O705" i="13"/>
  <c r="Q705" i="13"/>
  <c r="V705" i="13"/>
  <c r="G706" i="13"/>
  <c r="I706" i="13"/>
  <c r="K706" i="13"/>
  <c r="M706" i="13"/>
  <c r="O706" i="13"/>
  <c r="Q706" i="13"/>
  <c r="V706" i="13"/>
  <c r="G707" i="13"/>
  <c r="I707" i="13"/>
  <c r="K707" i="13"/>
  <c r="M707" i="13"/>
  <c r="O707" i="13"/>
  <c r="Q707" i="13"/>
  <c r="V707" i="13"/>
  <c r="G708" i="13"/>
  <c r="I708" i="13"/>
  <c r="K708" i="13"/>
  <c r="M708" i="13"/>
  <c r="O708" i="13"/>
  <c r="Q708" i="13"/>
  <c r="V708" i="13"/>
  <c r="G709" i="13"/>
  <c r="I709" i="13"/>
  <c r="K709" i="13"/>
  <c r="M709" i="13"/>
  <c r="O709" i="13"/>
  <c r="Q709" i="13"/>
  <c r="V709" i="13"/>
  <c r="G710" i="13"/>
  <c r="M710" i="13" s="1"/>
  <c r="I710" i="13"/>
  <c r="K710" i="13"/>
  <c r="O710" i="13"/>
  <c r="Q710" i="13"/>
  <c r="V710" i="13"/>
  <c r="G711" i="13"/>
  <c r="I711" i="13"/>
  <c r="K711" i="13"/>
  <c r="M711" i="13"/>
  <c r="O711" i="13"/>
  <c r="Q711" i="13"/>
  <c r="V711" i="13"/>
  <c r="G712" i="13"/>
  <c r="I712" i="13"/>
  <c r="K712" i="13"/>
  <c r="M712" i="13"/>
  <c r="O712" i="13"/>
  <c r="Q712" i="13"/>
  <c r="V712" i="13"/>
  <c r="G713" i="13"/>
  <c r="I713" i="13"/>
  <c r="K713" i="13"/>
  <c r="M713" i="13"/>
  <c r="O713" i="13"/>
  <c r="Q713" i="13"/>
  <c r="V713" i="13"/>
  <c r="G714" i="13"/>
  <c r="I714" i="13"/>
  <c r="K714" i="13"/>
  <c r="M714" i="13"/>
  <c r="O714" i="13"/>
  <c r="Q714" i="13"/>
  <c r="V714" i="13"/>
  <c r="G715" i="13"/>
  <c r="I715" i="13"/>
  <c r="K715" i="13"/>
  <c r="M715" i="13"/>
  <c r="O715" i="13"/>
  <c r="Q715" i="13"/>
  <c r="V715" i="13"/>
  <c r="G718" i="13"/>
  <c r="I718" i="13"/>
  <c r="K718" i="13"/>
  <c r="M718" i="13"/>
  <c r="O718" i="13"/>
  <c r="Q718" i="13"/>
  <c r="V718" i="13"/>
  <c r="G719" i="13"/>
  <c r="I719" i="13"/>
  <c r="K719" i="13"/>
  <c r="M719" i="13"/>
  <c r="O719" i="13"/>
  <c r="Q719" i="13"/>
  <c r="V719" i="13"/>
  <c r="G720" i="13"/>
  <c r="I720" i="13"/>
  <c r="K720" i="13"/>
  <c r="M720" i="13"/>
  <c r="O720" i="13"/>
  <c r="Q720" i="13"/>
  <c r="V720" i="13"/>
  <c r="G723" i="13"/>
  <c r="I723" i="13"/>
  <c r="K723" i="13"/>
  <c r="O723" i="13"/>
  <c r="Q723" i="13"/>
  <c r="V723" i="13"/>
  <c r="G729" i="13"/>
  <c r="I729" i="13"/>
  <c r="K729" i="13"/>
  <c r="M729" i="13"/>
  <c r="O729" i="13"/>
  <c r="Q729" i="13"/>
  <c r="V729" i="13"/>
  <c r="G736" i="13"/>
  <c r="G735" i="13" s="1"/>
  <c r="I736" i="13"/>
  <c r="I735" i="13" s="1"/>
  <c r="K736" i="13"/>
  <c r="K735" i="13" s="1"/>
  <c r="M736" i="13"/>
  <c r="M735" i="13" s="1"/>
  <c r="O736" i="13"/>
  <c r="O735" i="13" s="1"/>
  <c r="Q736" i="13"/>
  <c r="Q735" i="13" s="1"/>
  <c r="V736" i="13"/>
  <c r="V735" i="13" s="1"/>
  <c r="G745" i="13"/>
  <c r="I745" i="13"/>
  <c r="K745" i="13"/>
  <c r="M745" i="13"/>
  <c r="O745" i="13"/>
  <c r="Q745" i="13"/>
  <c r="V745" i="13"/>
  <c r="G746" i="13"/>
  <c r="I746" i="13"/>
  <c r="K746" i="13"/>
  <c r="M746" i="13"/>
  <c r="O746" i="13"/>
  <c r="Q746" i="13"/>
  <c r="V746" i="13"/>
  <c r="G747" i="13"/>
  <c r="M747" i="13" s="1"/>
  <c r="I747" i="13"/>
  <c r="K747" i="13"/>
  <c r="O747" i="13"/>
  <c r="Q747" i="13"/>
  <c r="V747" i="13"/>
  <c r="G749" i="13"/>
  <c r="I749" i="13"/>
  <c r="K749" i="13"/>
  <c r="M749" i="13"/>
  <c r="O749" i="13"/>
  <c r="Q749" i="13"/>
  <c r="V749" i="13"/>
  <c r="G758" i="13"/>
  <c r="I758" i="13"/>
  <c r="K758" i="13"/>
  <c r="M758" i="13"/>
  <c r="O758" i="13"/>
  <c r="Q758" i="13"/>
  <c r="V758" i="13"/>
  <c r="G762" i="13"/>
  <c r="I762" i="13"/>
  <c r="K762" i="13"/>
  <c r="M762" i="13"/>
  <c r="O762" i="13"/>
  <c r="Q762" i="13"/>
  <c r="V762" i="13"/>
  <c r="G767" i="13"/>
  <c r="I767" i="13"/>
  <c r="K767" i="13"/>
  <c r="M767" i="13"/>
  <c r="O767" i="13"/>
  <c r="Q767" i="13"/>
  <c r="V767" i="13"/>
  <c r="G771" i="13"/>
  <c r="I771" i="13"/>
  <c r="K771" i="13"/>
  <c r="M771" i="13"/>
  <c r="O771" i="13"/>
  <c r="Q771" i="13"/>
  <c r="V771" i="13"/>
  <c r="G776" i="13"/>
  <c r="M776" i="13" s="1"/>
  <c r="I776" i="13"/>
  <c r="K776" i="13"/>
  <c r="O776" i="13"/>
  <c r="Q776" i="13"/>
  <c r="V776" i="13"/>
  <c r="G781" i="13"/>
  <c r="I781" i="13"/>
  <c r="K781" i="13"/>
  <c r="M781" i="13"/>
  <c r="O781" i="13"/>
  <c r="Q781" i="13"/>
  <c r="V781" i="13"/>
  <c r="AE787" i="13"/>
  <c r="BA34" i="12"/>
  <c r="BA32" i="12"/>
  <c r="BA30" i="12"/>
  <c r="BA28" i="12"/>
  <c r="BA26" i="12"/>
  <c r="BA22" i="12"/>
  <c r="BA19" i="12"/>
  <c r="BA17" i="12"/>
  <c r="BA15" i="12"/>
  <c r="BA13" i="12"/>
  <c r="G9" i="12"/>
  <c r="I9" i="12"/>
  <c r="K9" i="12"/>
  <c r="M9" i="12"/>
  <c r="O9" i="12"/>
  <c r="Q9" i="12"/>
  <c r="V9" i="12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4" i="12"/>
  <c r="M14" i="12" s="1"/>
  <c r="I14" i="12"/>
  <c r="K14" i="12"/>
  <c r="O14" i="12"/>
  <c r="Q14" i="12"/>
  <c r="V14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1" i="12"/>
  <c r="I21" i="12"/>
  <c r="K21" i="12"/>
  <c r="M21" i="12"/>
  <c r="O21" i="12"/>
  <c r="Q21" i="12"/>
  <c r="V21" i="12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O20" i="12" s="1"/>
  <c r="Q33" i="12"/>
  <c r="Q20" i="12" s="1"/>
  <c r="V33" i="12"/>
  <c r="AE36" i="12"/>
  <c r="AZ83" i="1"/>
  <c r="AZ81" i="1"/>
  <c r="AZ79" i="1"/>
  <c r="AZ77" i="1"/>
  <c r="AZ74" i="1"/>
  <c r="AZ69" i="1"/>
  <c r="AZ66" i="1"/>
  <c r="H62" i="1"/>
  <c r="J28" i="1"/>
  <c r="J26" i="1"/>
  <c r="G38" i="1"/>
  <c r="F38" i="1"/>
  <c r="J23" i="1"/>
  <c r="J24" i="1"/>
  <c r="J25" i="1"/>
  <c r="J27" i="1"/>
  <c r="E24" i="1"/>
  <c r="G24" i="1"/>
  <c r="E26" i="1"/>
  <c r="G26" i="1"/>
  <c r="F41" i="1" l="1"/>
  <c r="F40" i="1"/>
  <c r="F39" i="1"/>
  <c r="K20" i="12"/>
  <c r="M20" i="12"/>
  <c r="V20" i="12"/>
  <c r="I20" i="12"/>
  <c r="V11" i="12"/>
  <c r="Q11" i="12"/>
  <c r="O11" i="12"/>
  <c r="K11" i="12"/>
  <c r="I11" i="12"/>
  <c r="G11" i="12"/>
  <c r="I170" i="1" s="1"/>
  <c r="I19" i="1" s="1"/>
  <c r="V8" i="12"/>
  <c r="Q8" i="12"/>
  <c r="O8" i="12"/>
  <c r="K8" i="12"/>
  <c r="I8" i="12"/>
  <c r="AF36" i="12"/>
  <c r="F44" i="1"/>
  <c r="F43" i="1"/>
  <c r="O744" i="13"/>
  <c r="K744" i="13"/>
  <c r="V722" i="13"/>
  <c r="Q722" i="13"/>
  <c r="O722" i="13"/>
  <c r="K722" i="13"/>
  <c r="I722" i="13"/>
  <c r="I699" i="13"/>
  <c r="V699" i="13"/>
  <c r="Q699" i="13"/>
  <c r="O699" i="13"/>
  <c r="K699" i="13"/>
  <c r="Q692" i="13"/>
  <c r="O692" i="13"/>
  <c r="V663" i="13"/>
  <c r="Q663" i="13"/>
  <c r="O663" i="13"/>
  <c r="K663" i="13"/>
  <c r="I663" i="13"/>
  <c r="V654" i="13"/>
  <c r="Q654" i="13"/>
  <c r="O654" i="13"/>
  <c r="M654" i="13"/>
  <c r="K654" i="13"/>
  <c r="I654" i="13"/>
  <c r="G654" i="13"/>
  <c r="I132" i="1" s="1"/>
  <c r="V634" i="13"/>
  <c r="Q634" i="13"/>
  <c r="O634" i="13"/>
  <c r="K634" i="13"/>
  <c r="I634" i="13"/>
  <c r="V628" i="13"/>
  <c r="Q628" i="13"/>
  <c r="O628" i="13"/>
  <c r="M628" i="13"/>
  <c r="K628" i="13"/>
  <c r="I628" i="13"/>
  <c r="G628" i="13"/>
  <c r="I120" i="1" s="1"/>
  <c r="M594" i="13"/>
  <c r="K594" i="13"/>
  <c r="I594" i="13"/>
  <c r="G594" i="13"/>
  <c r="Q455" i="13"/>
  <c r="O455" i="13"/>
  <c r="V447" i="13"/>
  <c r="Q447" i="13"/>
  <c r="O447" i="13"/>
  <c r="K447" i="13"/>
  <c r="I447" i="13"/>
  <c r="Q358" i="13"/>
  <c r="O358" i="13"/>
  <c r="I358" i="13"/>
  <c r="V358" i="13"/>
  <c r="V327" i="13"/>
  <c r="Q327" i="13"/>
  <c r="O327" i="13"/>
  <c r="M327" i="13"/>
  <c r="K327" i="13"/>
  <c r="I327" i="13"/>
  <c r="G327" i="13"/>
  <c r="Q230" i="13"/>
  <c r="O230" i="13"/>
  <c r="V230" i="13"/>
  <c r="K230" i="13"/>
  <c r="I230" i="13"/>
  <c r="V212" i="13"/>
  <c r="Q212" i="13"/>
  <c r="O212" i="13"/>
  <c r="M212" i="13"/>
  <c r="K212" i="13"/>
  <c r="I212" i="13"/>
  <c r="G212" i="13"/>
  <c r="O172" i="13"/>
  <c r="K172" i="13"/>
  <c r="V172" i="13"/>
  <c r="I172" i="13"/>
  <c r="O72" i="13"/>
  <c r="M72" i="13"/>
  <c r="K72" i="13"/>
  <c r="I72" i="13"/>
  <c r="G72" i="13"/>
  <c r="Q8" i="13"/>
  <c r="O8" i="13"/>
  <c r="K8" i="13"/>
  <c r="I8" i="13"/>
  <c r="V8" i="13"/>
  <c r="V299" i="14"/>
  <c r="Q299" i="14"/>
  <c r="O299" i="14"/>
  <c r="K299" i="14"/>
  <c r="V288" i="14"/>
  <c r="Q288" i="14"/>
  <c r="O288" i="14"/>
  <c r="K288" i="14"/>
  <c r="I288" i="14"/>
  <c r="V282" i="14"/>
  <c r="Q282" i="14"/>
  <c r="O282" i="14"/>
  <c r="M282" i="14"/>
  <c r="K282" i="14"/>
  <c r="I282" i="14"/>
  <c r="G282" i="14"/>
  <c r="V242" i="14"/>
  <c r="Q242" i="14"/>
  <c r="O242" i="14"/>
  <c r="K242" i="14"/>
  <c r="I242" i="14"/>
  <c r="G242" i="14"/>
  <c r="V217" i="14"/>
  <c r="Q217" i="14"/>
  <c r="O217" i="14"/>
  <c r="K217" i="14"/>
  <c r="I217" i="14"/>
  <c r="G217" i="14"/>
  <c r="V202" i="14"/>
  <c r="Q202" i="14"/>
  <c r="O202" i="14"/>
  <c r="K202" i="14"/>
  <c r="I202" i="14"/>
  <c r="G202" i="14"/>
  <c r="V155" i="14"/>
  <c r="Q155" i="14"/>
  <c r="O155" i="14"/>
  <c r="M155" i="14"/>
  <c r="K155" i="14"/>
  <c r="I155" i="14"/>
  <c r="G155" i="14"/>
  <c r="I127" i="1" s="1"/>
  <c r="V135" i="14"/>
  <c r="Q135" i="14"/>
  <c r="O135" i="14"/>
  <c r="K135" i="14"/>
  <c r="I135" i="14"/>
  <c r="G135" i="14"/>
  <c r="I126" i="1" s="1"/>
  <c r="V98" i="14"/>
  <c r="Q98" i="14"/>
  <c r="O98" i="14"/>
  <c r="K98" i="14"/>
  <c r="I98" i="14"/>
  <c r="G98" i="14"/>
  <c r="I125" i="1" s="1"/>
  <c r="V64" i="14"/>
  <c r="Q64" i="14"/>
  <c r="O64" i="14"/>
  <c r="M64" i="14"/>
  <c r="K64" i="14"/>
  <c r="I64" i="14"/>
  <c r="G64" i="14"/>
  <c r="V56" i="14"/>
  <c r="Q56" i="14"/>
  <c r="O56" i="14"/>
  <c r="M56" i="14"/>
  <c r="K56" i="14"/>
  <c r="I56" i="14"/>
  <c r="G56" i="14"/>
  <c r="I122" i="1" s="1"/>
  <c r="V26" i="14"/>
  <c r="Q26" i="14"/>
  <c r="O26" i="14"/>
  <c r="K26" i="14"/>
  <c r="I26" i="14"/>
  <c r="G26" i="14"/>
  <c r="V19" i="14"/>
  <c r="Q19" i="14"/>
  <c r="O19" i="14"/>
  <c r="M19" i="14"/>
  <c r="K19" i="14"/>
  <c r="I19" i="14"/>
  <c r="G19" i="14"/>
  <c r="V8" i="14"/>
  <c r="Q8" i="14"/>
  <c r="O8" i="14"/>
  <c r="K8" i="14"/>
  <c r="I8" i="14"/>
  <c r="AF305" i="14"/>
  <c r="G45" i="1" s="1"/>
  <c r="I45" i="1" s="1"/>
  <c r="Q86" i="15"/>
  <c r="O86" i="15"/>
  <c r="K86" i="15"/>
  <c r="I86" i="15"/>
  <c r="G86" i="15"/>
  <c r="I150" i="1" s="1"/>
  <c r="V86" i="15"/>
  <c r="V65" i="15"/>
  <c r="Q65" i="15"/>
  <c r="O65" i="15"/>
  <c r="K65" i="15"/>
  <c r="I65" i="15"/>
  <c r="M65" i="15"/>
  <c r="V61" i="15"/>
  <c r="Q61" i="15"/>
  <c r="O61" i="15"/>
  <c r="M61" i="15"/>
  <c r="K61" i="15"/>
  <c r="I61" i="15"/>
  <c r="G61" i="15"/>
  <c r="I166" i="1" s="1"/>
  <c r="V46" i="15"/>
  <c r="Q46" i="15"/>
  <c r="O46" i="15"/>
  <c r="K46" i="15"/>
  <c r="I46" i="15"/>
  <c r="G46" i="15"/>
  <c r="I162" i="1" s="1"/>
  <c r="I38" i="15"/>
  <c r="G38" i="15"/>
  <c r="I160" i="1" s="1"/>
  <c r="V38" i="15"/>
  <c r="Q38" i="15"/>
  <c r="V29" i="15"/>
  <c r="Q29" i="15"/>
  <c r="O29" i="15"/>
  <c r="M29" i="15"/>
  <c r="K29" i="15"/>
  <c r="I29" i="15"/>
  <c r="G29" i="15"/>
  <c r="I151" i="1" s="1"/>
  <c r="AF123" i="15"/>
  <c r="G46" i="1" s="1"/>
  <c r="I46" i="1" s="1"/>
  <c r="V8" i="15"/>
  <c r="Q8" i="15"/>
  <c r="O8" i="15"/>
  <c r="K8" i="15"/>
  <c r="I8" i="15"/>
  <c r="G8" i="15"/>
  <c r="F48" i="1"/>
  <c r="F47" i="1"/>
  <c r="V194" i="16"/>
  <c r="Q194" i="16"/>
  <c r="O194" i="16"/>
  <c r="K194" i="16"/>
  <c r="I194" i="16"/>
  <c r="M194" i="16"/>
  <c r="V188" i="16"/>
  <c r="Q188" i="16"/>
  <c r="O188" i="16"/>
  <c r="M188" i="16"/>
  <c r="K188" i="16"/>
  <c r="I188" i="16"/>
  <c r="G188" i="16"/>
  <c r="V148" i="16"/>
  <c r="Q148" i="16"/>
  <c r="O148" i="16"/>
  <c r="K148" i="16"/>
  <c r="I148" i="16"/>
  <c r="G148" i="16"/>
  <c r="V135" i="16"/>
  <c r="Q135" i="16"/>
  <c r="O135" i="16"/>
  <c r="M135" i="16"/>
  <c r="K135" i="16"/>
  <c r="I135" i="16"/>
  <c r="G135" i="16"/>
  <c r="V84" i="16"/>
  <c r="Q84" i="16"/>
  <c r="O84" i="16"/>
  <c r="K84" i="16"/>
  <c r="I84" i="16"/>
  <c r="G84" i="16"/>
  <c r="I110" i="1" s="1"/>
  <c r="V79" i="16"/>
  <c r="Q79" i="16"/>
  <c r="O79" i="16"/>
  <c r="G79" i="16"/>
  <c r="I109" i="1" s="1"/>
  <c r="V70" i="16"/>
  <c r="Q70" i="16"/>
  <c r="O70" i="16"/>
  <c r="M70" i="16"/>
  <c r="K70" i="16"/>
  <c r="I70" i="16"/>
  <c r="G70" i="16"/>
  <c r="V8" i="16"/>
  <c r="Q8" i="16"/>
  <c r="O8" i="16"/>
  <c r="K8" i="16"/>
  <c r="I8" i="16"/>
  <c r="G8" i="16"/>
  <c r="F50" i="1"/>
  <c r="F49" i="1"/>
  <c r="V232" i="17"/>
  <c r="Q232" i="17"/>
  <c r="O232" i="17"/>
  <c r="V223" i="17"/>
  <c r="Q223" i="17"/>
  <c r="O223" i="17"/>
  <c r="K223" i="17"/>
  <c r="I223" i="17"/>
  <c r="M224" i="17"/>
  <c r="M223" i="17" s="1"/>
  <c r="G223" i="17"/>
  <c r="O217" i="17"/>
  <c r="M217" i="17"/>
  <c r="K217" i="17"/>
  <c r="I217" i="17"/>
  <c r="G217" i="17"/>
  <c r="V210" i="17"/>
  <c r="Q210" i="17"/>
  <c r="O210" i="17"/>
  <c r="K210" i="17"/>
  <c r="I210" i="17"/>
  <c r="M210" i="17"/>
  <c r="V188" i="17"/>
  <c r="Q188" i="17"/>
  <c r="O188" i="17"/>
  <c r="K188" i="17"/>
  <c r="I188" i="17"/>
  <c r="M189" i="17"/>
  <c r="M188" i="17" s="1"/>
  <c r="G188" i="17"/>
  <c r="V124" i="17"/>
  <c r="Q124" i="17"/>
  <c r="O124" i="17"/>
  <c r="K124" i="17"/>
  <c r="I124" i="17"/>
  <c r="V116" i="17"/>
  <c r="Q116" i="17"/>
  <c r="O116" i="17"/>
  <c r="M116" i="17"/>
  <c r="K116" i="17"/>
  <c r="I116" i="17"/>
  <c r="G116" i="17"/>
  <c r="V81" i="17"/>
  <c r="Q81" i="17"/>
  <c r="O81" i="17"/>
  <c r="K81" i="17"/>
  <c r="I81" i="17"/>
  <c r="G81" i="17"/>
  <c r="V72" i="17"/>
  <c r="Q72" i="17"/>
  <c r="O72" i="17"/>
  <c r="M72" i="17"/>
  <c r="K72" i="17"/>
  <c r="I72" i="17"/>
  <c r="G72" i="17"/>
  <c r="V58" i="17"/>
  <c r="Q58" i="17"/>
  <c r="O58" i="17"/>
  <c r="M58" i="17"/>
  <c r="K58" i="17"/>
  <c r="I58" i="17"/>
  <c r="G58" i="17"/>
  <c r="I29" i="17"/>
  <c r="V29" i="17"/>
  <c r="Q29" i="17"/>
  <c r="O29" i="17"/>
  <c r="K29" i="17"/>
  <c r="V8" i="17"/>
  <c r="Q8" i="17"/>
  <c r="O8" i="17"/>
  <c r="K8" i="17"/>
  <c r="I8" i="17"/>
  <c r="AF271" i="17"/>
  <c r="I180" i="18"/>
  <c r="M180" i="18"/>
  <c r="V180" i="18"/>
  <c r="Q180" i="18"/>
  <c r="V172" i="18"/>
  <c r="Q172" i="18"/>
  <c r="O172" i="18"/>
  <c r="M172" i="18"/>
  <c r="K172" i="18"/>
  <c r="I172" i="18"/>
  <c r="G172" i="18"/>
  <c r="I139" i="1" s="1"/>
  <c r="V165" i="18"/>
  <c r="Q165" i="18"/>
  <c r="O165" i="18"/>
  <c r="M165" i="18"/>
  <c r="K165" i="18"/>
  <c r="I165" i="18"/>
  <c r="G165" i="18"/>
  <c r="V145" i="18"/>
  <c r="Q145" i="18"/>
  <c r="O145" i="18"/>
  <c r="M145" i="18"/>
  <c r="K145" i="18"/>
  <c r="I145" i="18"/>
  <c r="G145" i="18"/>
  <c r="V98" i="18"/>
  <c r="Q98" i="18"/>
  <c r="O98" i="18"/>
  <c r="M98" i="18"/>
  <c r="K98" i="18"/>
  <c r="I98" i="18"/>
  <c r="G98" i="18"/>
  <c r="V90" i="18"/>
  <c r="Q90" i="18"/>
  <c r="O90" i="18"/>
  <c r="K90" i="18"/>
  <c r="I90" i="18"/>
  <c r="G90" i="18"/>
  <c r="K55" i="18"/>
  <c r="I55" i="18"/>
  <c r="V55" i="18"/>
  <c r="Q55" i="18"/>
  <c r="O55" i="18"/>
  <c r="M55" i="18"/>
  <c r="V35" i="18"/>
  <c r="Q35" i="18"/>
  <c r="O35" i="18"/>
  <c r="M35" i="18"/>
  <c r="K35" i="18"/>
  <c r="I35" i="18"/>
  <c r="G35" i="18"/>
  <c r="Q18" i="18"/>
  <c r="O18" i="18"/>
  <c r="M18" i="18"/>
  <c r="K18" i="18"/>
  <c r="I18" i="18"/>
  <c r="G18" i="18"/>
  <c r="V8" i="18"/>
  <c r="Q8" i="18"/>
  <c r="O8" i="18"/>
  <c r="K8" i="18"/>
  <c r="I8" i="18"/>
  <c r="AF219" i="18"/>
  <c r="G51" i="1" s="1"/>
  <c r="I51" i="1" s="1"/>
  <c r="V252" i="19"/>
  <c r="Q252" i="19"/>
  <c r="O252" i="19"/>
  <c r="M252" i="19"/>
  <c r="K252" i="19"/>
  <c r="I252" i="19"/>
  <c r="G252" i="19"/>
  <c r="V248" i="19"/>
  <c r="Q248" i="19"/>
  <c r="O248" i="19"/>
  <c r="M248" i="19"/>
  <c r="K248" i="19"/>
  <c r="I248" i="19"/>
  <c r="G248" i="19"/>
  <c r="V212" i="19"/>
  <c r="Q212" i="19"/>
  <c r="O212" i="19"/>
  <c r="M212" i="19"/>
  <c r="K212" i="19"/>
  <c r="I212" i="19"/>
  <c r="G212" i="19"/>
  <c r="I137" i="1" s="1"/>
  <c r="V208" i="19"/>
  <c r="Q208" i="19"/>
  <c r="O208" i="19"/>
  <c r="M208" i="19"/>
  <c r="K208" i="19"/>
  <c r="I208" i="19"/>
  <c r="G208" i="19"/>
  <c r="I135" i="1" s="1"/>
  <c r="V201" i="19"/>
  <c r="Q201" i="19"/>
  <c r="O201" i="19"/>
  <c r="M201" i="19"/>
  <c r="K201" i="19"/>
  <c r="I201" i="19"/>
  <c r="G201" i="19"/>
  <c r="V185" i="19"/>
  <c r="Q185" i="19"/>
  <c r="O185" i="19"/>
  <c r="M185" i="19"/>
  <c r="V124" i="19"/>
  <c r="Q124" i="19"/>
  <c r="O124" i="19"/>
  <c r="K124" i="19"/>
  <c r="I124" i="19"/>
  <c r="G124" i="19"/>
  <c r="V116" i="19"/>
  <c r="Q116" i="19"/>
  <c r="O116" i="19"/>
  <c r="M116" i="19"/>
  <c r="K116" i="19"/>
  <c r="I116" i="19"/>
  <c r="G116" i="19"/>
  <c r="M74" i="19"/>
  <c r="V74" i="19"/>
  <c r="Q74" i="19"/>
  <c r="O74" i="19"/>
  <c r="V47" i="19"/>
  <c r="Q47" i="19"/>
  <c r="O47" i="19"/>
  <c r="M47" i="19"/>
  <c r="K47" i="19"/>
  <c r="I47" i="19"/>
  <c r="G47" i="19"/>
  <c r="V8" i="19"/>
  <c r="Q8" i="19"/>
  <c r="O8" i="19"/>
  <c r="M8" i="19"/>
  <c r="K8" i="19"/>
  <c r="I8" i="19"/>
  <c r="G8" i="19"/>
  <c r="I227" i="20"/>
  <c r="V227" i="20"/>
  <c r="Q227" i="20"/>
  <c r="O227" i="20"/>
  <c r="M228" i="20"/>
  <c r="M227" i="20" s="1"/>
  <c r="G227" i="20"/>
  <c r="I165" i="1" s="1"/>
  <c r="V223" i="20"/>
  <c r="Q223" i="20"/>
  <c r="O223" i="20"/>
  <c r="M223" i="20"/>
  <c r="K223" i="20"/>
  <c r="I223" i="20"/>
  <c r="G223" i="20"/>
  <c r="I167" i="1" s="1"/>
  <c r="V211" i="20"/>
  <c r="Q211" i="20"/>
  <c r="O211" i="20"/>
  <c r="M211" i="20"/>
  <c r="K211" i="20"/>
  <c r="I211" i="20"/>
  <c r="G211" i="20"/>
  <c r="I163" i="1" s="1"/>
  <c r="V206" i="20"/>
  <c r="Q206" i="20"/>
  <c r="O206" i="20"/>
  <c r="K206" i="20"/>
  <c r="V197" i="20"/>
  <c r="Q197" i="20"/>
  <c r="O197" i="20"/>
  <c r="K197" i="20"/>
  <c r="I197" i="20"/>
  <c r="G197" i="20"/>
  <c r="I152" i="1" s="1"/>
  <c r="V188" i="20"/>
  <c r="Q188" i="20"/>
  <c r="O188" i="20"/>
  <c r="K188" i="20"/>
  <c r="I188" i="20"/>
  <c r="G188" i="20"/>
  <c r="I154" i="1" s="1"/>
  <c r="I179" i="20"/>
  <c r="V179" i="20"/>
  <c r="Q179" i="20"/>
  <c r="O179" i="20"/>
  <c r="K179" i="20"/>
  <c r="M179" i="20"/>
  <c r="V170" i="20"/>
  <c r="Q170" i="20"/>
  <c r="O170" i="20"/>
  <c r="M170" i="20"/>
  <c r="K170" i="20"/>
  <c r="I170" i="20"/>
  <c r="G170" i="20"/>
  <c r="I153" i="1" s="1"/>
  <c r="V161" i="20"/>
  <c r="Q161" i="20"/>
  <c r="O161" i="20"/>
  <c r="K161" i="20"/>
  <c r="I161" i="20"/>
  <c r="G161" i="20"/>
  <c r="I156" i="1" s="1"/>
  <c r="V152" i="20"/>
  <c r="Q152" i="20"/>
  <c r="O152" i="20"/>
  <c r="M152" i="20"/>
  <c r="K152" i="20"/>
  <c r="I152" i="20"/>
  <c r="G152" i="20"/>
  <c r="I157" i="1" s="1"/>
  <c r="V143" i="20"/>
  <c r="Q143" i="20"/>
  <c r="O143" i="20"/>
  <c r="K143" i="20"/>
  <c r="I143" i="20"/>
  <c r="G143" i="20"/>
  <c r="I158" i="1" s="1"/>
  <c r="O134" i="20"/>
  <c r="K134" i="20"/>
  <c r="I134" i="20"/>
  <c r="V134" i="20"/>
  <c r="Q134" i="20"/>
  <c r="V119" i="20"/>
  <c r="Q119" i="20"/>
  <c r="O119" i="20"/>
  <c r="K119" i="20"/>
  <c r="I119" i="20"/>
  <c r="G119" i="20"/>
  <c r="I142" i="1" s="1"/>
  <c r="V106" i="20"/>
  <c r="Q106" i="20"/>
  <c r="O106" i="20"/>
  <c r="K106" i="20"/>
  <c r="I106" i="20"/>
  <c r="V89" i="20"/>
  <c r="Q89" i="20"/>
  <c r="O89" i="20"/>
  <c r="K89" i="20"/>
  <c r="I89" i="20"/>
  <c r="G89" i="20"/>
  <c r="I145" i="1" s="1"/>
  <c r="K76" i="20"/>
  <c r="I76" i="20"/>
  <c r="M76" i="20"/>
  <c r="V76" i="20"/>
  <c r="Q76" i="20"/>
  <c r="O76" i="20"/>
  <c r="I59" i="20"/>
  <c r="V59" i="20"/>
  <c r="Q59" i="20"/>
  <c r="O59" i="20"/>
  <c r="K59" i="20"/>
  <c r="M59" i="20"/>
  <c r="V42" i="20"/>
  <c r="Q42" i="20"/>
  <c r="O42" i="20"/>
  <c r="K42" i="20"/>
  <c r="I42" i="20"/>
  <c r="V25" i="20"/>
  <c r="Q25" i="20"/>
  <c r="O25" i="20"/>
  <c r="K25" i="20"/>
  <c r="I25" i="20"/>
  <c r="M26" i="20"/>
  <c r="M25" i="20" s="1"/>
  <c r="G25" i="20"/>
  <c r="I147" i="1" s="1"/>
  <c r="AF253" i="20"/>
  <c r="G53" i="1" s="1"/>
  <c r="I53" i="1" s="1"/>
  <c r="V8" i="20"/>
  <c r="Q8" i="20"/>
  <c r="O8" i="20"/>
  <c r="K8" i="20"/>
  <c r="I8" i="20"/>
  <c r="G8" i="20"/>
  <c r="V341" i="21"/>
  <c r="Q341" i="21"/>
  <c r="O341" i="21"/>
  <c r="K341" i="21"/>
  <c r="I341" i="21"/>
  <c r="G341" i="21"/>
  <c r="V327" i="21"/>
  <c r="Q327" i="21"/>
  <c r="O327" i="21"/>
  <c r="K327" i="21"/>
  <c r="I327" i="21"/>
  <c r="M328" i="21"/>
  <c r="M327" i="21" s="1"/>
  <c r="G327" i="21"/>
  <c r="O312" i="21"/>
  <c r="K312" i="21"/>
  <c r="I312" i="21"/>
  <c r="G312" i="21"/>
  <c r="V302" i="21"/>
  <c r="Q302" i="21"/>
  <c r="O302" i="21"/>
  <c r="K302" i="21"/>
  <c r="I302" i="21"/>
  <c r="M303" i="21"/>
  <c r="M302" i="21" s="1"/>
  <c r="G302" i="21"/>
  <c r="I131" i="1" s="1"/>
  <c r="V236" i="21"/>
  <c r="Q236" i="21"/>
  <c r="O236" i="21"/>
  <c r="K236" i="21"/>
  <c r="I236" i="21"/>
  <c r="G236" i="21"/>
  <c r="I192" i="21"/>
  <c r="G192" i="21"/>
  <c r="V192" i="21"/>
  <c r="Q192" i="21"/>
  <c r="O192" i="21"/>
  <c r="K192" i="21"/>
  <c r="V168" i="21"/>
  <c r="Q168" i="21"/>
  <c r="O168" i="21"/>
  <c r="K168" i="21"/>
  <c r="I168" i="21"/>
  <c r="M168" i="21"/>
  <c r="V154" i="21"/>
  <c r="Q154" i="21"/>
  <c r="O154" i="21"/>
  <c r="M154" i="21"/>
  <c r="K154" i="21"/>
  <c r="I154" i="21"/>
  <c r="G154" i="21"/>
  <c r="I124" i="1" s="1"/>
  <c r="V104" i="21"/>
  <c r="Q104" i="21"/>
  <c r="O104" i="21"/>
  <c r="K104" i="21"/>
  <c r="I104" i="21"/>
  <c r="G104" i="21"/>
  <c r="I66" i="21"/>
  <c r="V66" i="21"/>
  <c r="Q66" i="21"/>
  <c r="O66" i="21"/>
  <c r="K66" i="21"/>
  <c r="M66" i="21"/>
  <c r="V19" i="21"/>
  <c r="Q19" i="21"/>
  <c r="O19" i="21"/>
  <c r="K19" i="21"/>
  <c r="I19" i="21"/>
  <c r="G19" i="21"/>
  <c r="I118" i="1" s="1"/>
  <c r="V10" i="21"/>
  <c r="Q10" i="21"/>
  <c r="O10" i="21"/>
  <c r="K10" i="21"/>
  <c r="I10" i="21"/>
  <c r="G10" i="21"/>
  <c r="V47" i="22"/>
  <c r="Q47" i="22"/>
  <c r="O47" i="22"/>
  <c r="K47" i="22"/>
  <c r="I47" i="22"/>
  <c r="G47" i="22"/>
  <c r="Q38" i="22"/>
  <c r="O38" i="22"/>
  <c r="V38" i="22"/>
  <c r="K38" i="22"/>
  <c r="I38" i="22"/>
  <c r="V35" i="22"/>
  <c r="Q35" i="22"/>
  <c r="O35" i="22"/>
  <c r="M35" i="22"/>
  <c r="K35" i="22"/>
  <c r="I35" i="22"/>
  <c r="G35" i="22"/>
  <c r="V27" i="22"/>
  <c r="Q27" i="22"/>
  <c r="O27" i="22"/>
  <c r="M27" i="22"/>
  <c r="K27" i="22"/>
  <c r="I27" i="22"/>
  <c r="G27" i="22"/>
  <c r="AF54" i="22"/>
  <c r="G55" i="1" s="1"/>
  <c r="I55" i="1" s="1"/>
  <c r="V8" i="22"/>
  <c r="Q8" i="22"/>
  <c r="O8" i="22"/>
  <c r="K8" i="22"/>
  <c r="I8" i="22"/>
  <c r="G8" i="22"/>
  <c r="V105" i="23"/>
  <c r="Q105" i="23"/>
  <c r="O105" i="23"/>
  <c r="M105" i="23"/>
  <c r="K105" i="23"/>
  <c r="I105" i="23"/>
  <c r="G105" i="23"/>
  <c r="V99" i="23"/>
  <c r="Q99" i="23"/>
  <c r="O99" i="23"/>
  <c r="M99" i="23"/>
  <c r="K99" i="23"/>
  <c r="I99" i="23"/>
  <c r="G99" i="23"/>
  <c r="V93" i="23"/>
  <c r="Q93" i="23"/>
  <c r="O93" i="23"/>
  <c r="M93" i="23"/>
  <c r="K93" i="23"/>
  <c r="I93" i="23"/>
  <c r="G93" i="23"/>
  <c r="V70" i="23"/>
  <c r="Q70" i="23"/>
  <c r="O70" i="23"/>
  <c r="K70" i="23"/>
  <c r="I70" i="23"/>
  <c r="G70" i="23"/>
  <c r="V49" i="23"/>
  <c r="Q49" i="23"/>
  <c r="O49" i="23"/>
  <c r="M49" i="23"/>
  <c r="K49" i="23"/>
  <c r="I49" i="23"/>
  <c r="G49" i="23"/>
  <c r="V45" i="23"/>
  <c r="Q45" i="23"/>
  <c r="O45" i="23"/>
  <c r="M45" i="23"/>
  <c r="K45" i="23"/>
  <c r="I45" i="23"/>
  <c r="G45" i="23"/>
  <c r="V27" i="23"/>
  <c r="Q27" i="23"/>
  <c r="O27" i="23"/>
  <c r="K27" i="23"/>
  <c r="I27" i="23"/>
  <c r="V23" i="23"/>
  <c r="Q23" i="23"/>
  <c r="O23" i="23"/>
  <c r="M23" i="23"/>
  <c r="K23" i="23"/>
  <c r="I23" i="23"/>
  <c r="G23" i="23"/>
  <c r="AF113" i="23"/>
  <c r="G56" i="1" s="1"/>
  <c r="I56" i="1" s="1"/>
  <c r="V8" i="23"/>
  <c r="Q8" i="23"/>
  <c r="O8" i="23"/>
  <c r="K8" i="23"/>
  <c r="I8" i="23"/>
  <c r="G8" i="23"/>
  <c r="V195" i="24"/>
  <c r="Q195" i="24"/>
  <c r="O195" i="24"/>
  <c r="K195" i="24"/>
  <c r="I195" i="24"/>
  <c r="G195" i="24"/>
  <c r="V186" i="24"/>
  <c r="Q186" i="24"/>
  <c r="O186" i="24"/>
  <c r="M186" i="24"/>
  <c r="K186" i="24"/>
  <c r="I186" i="24"/>
  <c r="G186" i="24"/>
  <c r="V180" i="24"/>
  <c r="Q180" i="24"/>
  <c r="O180" i="24"/>
  <c r="K180" i="24"/>
  <c r="I180" i="24"/>
  <c r="M181" i="24"/>
  <c r="M180" i="24" s="1"/>
  <c r="G180" i="24"/>
  <c r="V108" i="24"/>
  <c r="Q108" i="24"/>
  <c r="O108" i="24"/>
  <c r="K108" i="24"/>
  <c r="I108" i="24"/>
  <c r="G108" i="24"/>
  <c r="I80" i="24"/>
  <c r="G80" i="24"/>
  <c r="V80" i="24"/>
  <c r="Q80" i="24"/>
  <c r="O80" i="24"/>
  <c r="K80" i="24"/>
  <c r="V73" i="24"/>
  <c r="Q73" i="24"/>
  <c r="O73" i="24"/>
  <c r="M73" i="24"/>
  <c r="K73" i="24"/>
  <c r="I73" i="24"/>
  <c r="G73" i="24"/>
  <c r="V42" i="24"/>
  <c r="Q42" i="24"/>
  <c r="O42" i="24"/>
  <c r="K42" i="24"/>
  <c r="I42" i="24"/>
  <c r="G42" i="24"/>
  <c r="V38" i="24"/>
  <c r="Q38" i="24"/>
  <c r="O38" i="24"/>
  <c r="K38" i="24"/>
  <c r="I38" i="24"/>
  <c r="G38" i="24"/>
  <c r="G13" i="24"/>
  <c r="V13" i="24"/>
  <c r="Q13" i="24"/>
  <c r="O13" i="24"/>
  <c r="K13" i="24"/>
  <c r="I13" i="24"/>
  <c r="V8" i="24"/>
  <c r="Q8" i="24"/>
  <c r="O8" i="24"/>
  <c r="M8" i="24"/>
  <c r="K8" i="24"/>
  <c r="I8" i="24"/>
  <c r="G8" i="24"/>
  <c r="G204" i="24" s="1"/>
  <c r="V101" i="25"/>
  <c r="Q101" i="25"/>
  <c r="O101" i="25"/>
  <c r="K101" i="25"/>
  <c r="I101" i="25"/>
  <c r="G101" i="25"/>
  <c r="V91" i="25"/>
  <c r="Q91" i="25"/>
  <c r="O91" i="25"/>
  <c r="M91" i="25"/>
  <c r="K91" i="25"/>
  <c r="I91" i="25"/>
  <c r="G91" i="25"/>
  <c r="V53" i="25"/>
  <c r="Q53" i="25"/>
  <c r="O53" i="25"/>
  <c r="K53" i="25"/>
  <c r="I53" i="25"/>
  <c r="G53" i="25"/>
  <c r="V43" i="25"/>
  <c r="Q43" i="25"/>
  <c r="I43" i="25"/>
  <c r="G43" i="25"/>
  <c r="V39" i="25"/>
  <c r="Q39" i="25"/>
  <c r="O39" i="25"/>
  <c r="M39" i="25"/>
  <c r="K39" i="25"/>
  <c r="I39" i="25"/>
  <c r="G39" i="25"/>
  <c r="V26" i="25"/>
  <c r="Q26" i="25"/>
  <c r="O26" i="25"/>
  <c r="K26" i="25"/>
  <c r="I26" i="25"/>
  <c r="G26" i="25"/>
  <c r="V22" i="25"/>
  <c r="Q22" i="25"/>
  <c r="O22" i="25"/>
  <c r="M22" i="25"/>
  <c r="K22" i="25"/>
  <c r="I22" i="25"/>
  <c r="G22" i="25"/>
  <c r="AF110" i="25"/>
  <c r="G58" i="1" s="1"/>
  <c r="I58" i="1" s="1"/>
  <c r="V8" i="25"/>
  <c r="Q8" i="25"/>
  <c r="O8" i="25"/>
  <c r="K8" i="25"/>
  <c r="I8" i="25"/>
  <c r="G8" i="25"/>
  <c r="G110" i="25" s="1"/>
  <c r="V62" i="26"/>
  <c r="Q62" i="26"/>
  <c r="O62" i="26"/>
  <c r="K62" i="26"/>
  <c r="I62" i="26"/>
  <c r="G62" i="26"/>
  <c r="M59" i="26"/>
  <c r="M58" i="26" s="1"/>
  <c r="G58" i="26"/>
  <c r="V52" i="26"/>
  <c r="Q52" i="26"/>
  <c r="O52" i="26"/>
  <c r="K52" i="26"/>
  <c r="I52" i="26"/>
  <c r="M52" i="26"/>
  <c r="V38" i="26"/>
  <c r="Q38" i="26"/>
  <c r="O38" i="26"/>
  <c r="K38" i="26"/>
  <c r="I38" i="26"/>
  <c r="G38" i="26"/>
  <c r="V31" i="26"/>
  <c r="Q31" i="26"/>
  <c r="O31" i="26"/>
  <c r="K31" i="26"/>
  <c r="I31" i="26"/>
  <c r="G31" i="26"/>
  <c r="V21" i="26"/>
  <c r="Q21" i="26"/>
  <c r="O21" i="26"/>
  <c r="M21" i="26"/>
  <c r="K21" i="26"/>
  <c r="I21" i="26"/>
  <c r="G21" i="26"/>
  <c r="V17" i="26"/>
  <c r="Q17" i="26"/>
  <c r="O17" i="26"/>
  <c r="M17" i="26"/>
  <c r="K17" i="26"/>
  <c r="I17" i="26"/>
  <c r="G17" i="26"/>
  <c r="AF71" i="26"/>
  <c r="G59" i="1" s="1"/>
  <c r="I59" i="1" s="1"/>
  <c r="V8" i="26"/>
  <c r="Q8" i="26"/>
  <c r="O8" i="26"/>
  <c r="K8" i="26"/>
  <c r="I8" i="26"/>
  <c r="G8" i="26"/>
  <c r="K188" i="27"/>
  <c r="I188" i="27"/>
  <c r="M188" i="27"/>
  <c r="V188" i="27"/>
  <c r="Q188" i="27"/>
  <c r="O188" i="27"/>
  <c r="V179" i="27"/>
  <c r="Q179" i="27"/>
  <c r="O179" i="27"/>
  <c r="K179" i="27"/>
  <c r="I179" i="27"/>
  <c r="M180" i="27"/>
  <c r="M179" i="27" s="1"/>
  <c r="G179" i="27"/>
  <c r="V173" i="27"/>
  <c r="Q173" i="27"/>
  <c r="O173" i="27"/>
  <c r="K173" i="27"/>
  <c r="I173" i="27"/>
  <c r="G173" i="27"/>
  <c r="V106" i="27"/>
  <c r="Q106" i="27"/>
  <c r="O106" i="27"/>
  <c r="K106" i="27"/>
  <c r="I106" i="27"/>
  <c r="G106" i="27"/>
  <c r="V83" i="27"/>
  <c r="Q83" i="27"/>
  <c r="O83" i="27"/>
  <c r="K83" i="27"/>
  <c r="I83" i="27"/>
  <c r="G83" i="27"/>
  <c r="V76" i="27"/>
  <c r="Q76" i="27"/>
  <c r="O76" i="27"/>
  <c r="K76" i="27"/>
  <c r="I76" i="27"/>
  <c r="G76" i="27"/>
  <c r="K59" i="27"/>
  <c r="I59" i="27"/>
  <c r="G59" i="27"/>
  <c r="V59" i="27"/>
  <c r="Q59" i="27"/>
  <c r="O59" i="27"/>
  <c r="V34" i="27"/>
  <c r="Q34" i="27"/>
  <c r="O34" i="27"/>
  <c r="K34" i="27"/>
  <c r="I34" i="27"/>
  <c r="G34" i="27"/>
  <c r="K29" i="27"/>
  <c r="I29" i="27"/>
  <c r="G29" i="27"/>
  <c r="AF197" i="27"/>
  <c r="G60" i="1" s="1"/>
  <c r="I60" i="1" s="1"/>
  <c r="V8" i="27"/>
  <c r="Q8" i="27"/>
  <c r="O8" i="27"/>
  <c r="K8" i="27"/>
  <c r="I8" i="27"/>
  <c r="G8" i="27"/>
  <c r="V102" i="28"/>
  <c r="Q102" i="28"/>
  <c r="O102" i="28"/>
  <c r="M102" i="28"/>
  <c r="K102" i="28"/>
  <c r="I102" i="28"/>
  <c r="G102" i="28"/>
  <c r="V95" i="28"/>
  <c r="Q95" i="28"/>
  <c r="O95" i="28"/>
  <c r="M95" i="28"/>
  <c r="K95" i="28"/>
  <c r="I95" i="28"/>
  <c r="G95" i="28"/>
  <c r="V89" i="28"/>
  <c r="Q89" i="28"/>
  <c r="O89" i="28"/>
  <c r="K89" i="28"/>
  <c r="I89" i="28"/>
  <c r="G89" i="28"/>
  <c r="V62" i="28"/>
  <c r="Q62" i="28"/>
  <c r="O62" i="28"/>
  <c r="K62" i="28"/>
  <c r="I62" i="28"/>
  <c r="M63" i="28"/>
  <c r="M62" i="28" s="1"/>
  <c r="G62" i="28"/>
  <c r="V47" i="28"/>
  <c r="Q47" i="28"/>
  <c r="O47" i="28"/>
  <c r="M47" i="28"/>
  <c r="K47" i="28"/>
  <c r="I47" i="28"/>
  <c r="G47" i="28"/>
  <c r="V43" i="28"/>
  <c r="Q43" i="28"/>
  <c r="O43" i="28"/>
  <c r="M43" i="28"/>
  <c r="K43" i="28"/>
  <c r="I43" i="28"/>
  <c r="G43" i="28"/>
  <c r="V28" i="28"/>
  <c r="Q28" i="28"/>
  <c r="O28" i="28"/>
  <c r="K28" i="28"/>
  <c r="I28" i="28"/>
  <c r="G28" i="28"/>
  <c r="V24" i="28"/>
  <c r="Q24" i="28"/>
  <c r="O24" i="28"/>
  <c r="M24" i="28"/>
  <c r="K24" i="28"/>
  <c r="I24" i="28"/>
  <c r="G24" i="28"/>
  <c r="AF111" i="28"/>
  <c r="G61" i="1" s="1"/>
  <c r="I61" i="1" s="1"/>
  <c r="V8" i="28"/>
  <c r="Q8" i="28"/>
  <c r="O8" i="28"/>
  <c r="K8" i="28"/>
  <c r="I8" i="28"/>
  <c r="G8" i="28"/>
  <c r="G111" i="28" s="1"/>
  <c r="M28" i="28"/>
  <c r="M89" i="28"/>
  <c r="M8" i="28"/>
  <c r="M76" i="27"/>
  <c r="M106" i="27"/>
  <c r="M34" i="27"/>
  <c r="M83" i="27"/>
  <c r="M29" i="27"/>
  <c r="G188" i="27"/>
  <c r="M174" i="27"/>
  <c r="M173" i="27" s="1"/>
  <c r="M68" i="27"/>
  <c r="M59" i="27" s="1"/>
  <c r="M11" i="27"/>
  <c r="M8" i="27" s="1"/>
  <c r="M38" i="26"/>
  <c r="M8" i="26"/>
  <c r="M62" i="26"/>
  <c r="M31" i="26"/>
  <c r="G52" i="26"/>
  <c r="M53" i="25"/>
  <c r="M26" i="25"/>
  <c r="M8" i="25"/>
  <c r="M101" i="25"/>
  <c r="M44" i="25"/>
  <c r="M43" i="25" s="1"/>
  <c r="M108" i="24"/>
  <c r="M38" i="24"/>
  <c r="M195" i="24"/>
  <c r="M42" i="24"/>
  <c r="AF204" i="24"/>
  <c r="G57" i="1" s="1"/>
  <c r="I57" i="1" s="1"/>
  <c r="M20" i="24"/>
  <c r="M13" i="24" s="1"/>
  <c r="M95" i="24"/>
  <c r="M80" i="24" s="1"/>
  <c r="M70" i="23"/>
  <c r="M27" i="23"/>
  <c r="G27" i="23"/>
  <c r="M11" i="23"/>
  <c r="M8" i="23" s="1"/>
  <c r="M47" i="22"/>
  <c r="M38" i="22"/>
  <c r="G38" i="22"/>
  <c r="M18" i="22"/>
  <c r="M8" i="22" s="1"/>
  <c r="M341" i="21"/>
  <c r="M19" i="21"/>
  <c r="M104" i="21"/>
  <c r="M236" i="21"/>
  <c r="G168" i="21"/>
  <c r="G66" i="21"/>
  <c r="G351" i="21" s="1"/>
  <c r="AF351" i="21"/>
  <c r="G54" i="1" s="1"/>
  <c r="I54" i="1" s="1"/>
  <c r="M313" i="21"/>
  <c r="M312" i="21" s="1"/>
  <c r="M209" i="21"/>
  <c r="M192" i="21" s="1"/>
  <c r="M11" i="21"/>
  <c r="M10" i="21" s="1"/>
  <c r="M42" i="20"/>
  <c r="M143" i="20"/>
  <c r="M119" i="20"/>
  <c r="M197" i="20"/>
  <c r="M106" i="20"/>
  <c r="M134" i="20"/>
  <c r="M188" i="20"/>
  <c r="M8" i="20"/>
  <c r="G42" i="20"/>
  <c r="I146" i="1" s="1"/>
  <c r="G179" i="20"/>
  <c r="I155" i="1" s="1"/>
  <c r="G59" i="20"/>
  <c r="I148" i="1" s="1"/>
  <c r="G76" i="20"/>
  <c r="I143" i="1" s="1"/>
  <c r="G134" i="20"/>
  <c r="I159" i="1" s="1"/>
  <c r="G106" i="20"/>
  <c r="I144" i="1" s="1"/>
  <c r="M210" i="20"/>
  <c r="M206" i="20" s="1"/>
  <c r="M162" i="20"/>
  <c r="M161" i="20" s="1"/>
  <c r="M90" i="20"/>
  <c r="M89" i="20" s="1"/>
  <c r="M124" i="19"/>
  <c r="G74" i="19"/>
  <c r="G40" i="19"/>
  <c r="AF291" i="19"/>
  <c r="G52" i="1" s="1"/>
  <c r="I52" i="1" s="1"/>
  <c r="M67" i="19"/>
  <c r="M66" i="19" s="1"/>
  <c r="G185" i="19"/>
  <c r="M8" i="18"/>
  <c r="M90" i="18"/>
  <c r="G8" i="18"/>
  <c r="G180" i="18"/>
  <c r="G55" i="18"/>
  <c r="G139" i="18"/>
  <c r="M8" i="17"/>
  <c r="M124" i="17"/>
  <c r="M29" i="17"/>
  <c r="M81" i="17"/>
  <c r="G8" i="17"/>
  <c r="G232" i="17"/>
  <c r="G29" i="17"/>
  <c r="G210" i="17"/>
  <c r="G124" i="17"/>
  <c r="G67" i="17"/>
  <c r="M84" i="16"/>
  <c r="M148" i="16"/>
  <c r="M8" i="16"/>
  <c r="G194" i="16"/>
  <c r="AF203" i="16"/>
  <c r="M80" i="16"/>
  <c r="M79" i="16" s="1"/>
  <c r="M46" i="15"/>
  <c r="M8" i="15"/>
  <c r="G65" i="15"/>
  <c r="I164" i="1" s="1"/>
  <c r="M90" i="15"/>
  <c r="M86" i="15" s="1"/>
  <c r="M42" i="15"/>
  <c r="M38" i="15" s="1"/>
  <c r="M26" i="14"/>
  <c r="M242" i="14"/>
  <c r="M98" i="14"/>
  <c r="M288" i="14"/>
  <c r="M8" i="14"/>
  <c r="M217" i="14"/>
  <c r="M202" i="14"/>
  <c r="M135" i="14"/>
  <c r="G8" i="14"/>
  <c r="M303" i="14"/>
  <c r="M299" i="14" s="1"/>
  <c r="G288" i="14"/>
  <c r="G663" i="13"/>
  <c r="I133" i="1" s="1"/>
  <c r="I263" i="13"/>
  <c r="M21" i="13"/>
  <c r="M8" i="13" s="1"/>
  <c r="G8" i="13"/>
  <c r="AF787" i="13"/>
  <c r="M231" i="13"/>
  <c r="M230" i="13" s="1"/>
  <c r="G230" i="13"/>
  <c r="I105" i="1" s="1"/>
  <c r="G699" i="13"/>
  <c r="I136" i="1" s="1"/>
  <c r="M703" i="13"/>
  <c r="M699" i="13" s="1"/>
  <c r="V455" i="13"/>
  <c r="O263" i="13"/>
  <c r="M635" i="13"/>
  <c r="M634" i="13" s="1"/>
  <c r="G634" i="13"/>
  <c r="I121" i="1" s="1"/>
  <c r="M263" i="13"/>
  <c r="V692" i="13"/>
  <c r="K263" i="13"/>
  <c r="M723" i="13"/>
  <c r="M722" i="13" s="1"/>
  <c r="G722" i="13"/>
  <c r="I138" i="1" s="1"/>
  <c r="Q748" i="13"/>
  <c r="K692" i="13"/>
  <c r="O748" i="13"/>
  <c r="G692" i="13"/>
  <c r="I134" i="1" s="1"/>
  <c r="K748" i="13"/>
  <c r="V594" i="13"/>
  <c r="I748" i="13"/>
  <c r="Q594" i="13"/>
  <c r="M401" i="13"/>
  <c r="M358" i="13" s="1"/>
  <c r="G358" i="13"/>
  <c r="I111" i="1" s="1"/>
  <c r="V72" i="13"/>
  <c r="M448" i="13"/>
  <c r="M447" i="13" s="1"/>
  <c r="G447" i="13"/>
  <c r="I112" i="1" s="1"/>
  <c r="M173" i="13"/>
  <c r="M172" i="13" s="1"/>
  <c r="G172" i="13"/>
  <c r="I101" i="1" s="1"/>
  <c r="M455" i="13"/>
  <c r="K455" i="13"/>
  <c r="V263" i="13"/>
  <c r="M663" i="13"/>
  <c r="I455" i="13"/>
  <c r="Q263" i="13"/>
  <c r="G455" i="13"/>
  <c r="I113" i="1" s="1"/>
  <c r="V744" i="13"/>
  <c r="Q744" i="13"/>
  <c r="M744" i="13"/>
  <c r="G263" i="13"/>
  <c r="I106" i="1" s="1"/>
  <c r="V748" i="13"/>
  <c r="M692" i="13"/>
  <c r="I744" i="13"/>
  <c r="G744" i="13"/>
  <c r="I140" i="1" s="1"/>
  <c r="I692" i="13"/>
  <c r="M748" i="13"/>
  <c r="G583" i="13"/>
  <c r="I115" i="1" s="1"/>
  <c r="M584" i="13"/>
  <c r="M583" i="13" s="1"/>
  <c r="K358" i="13"/>
  <c r="G748" i="13"/>
  <c r="I169" i="1" s="1"/>
  <c r="O594" i="13"/>
  <c r="Q72" i="13"/>
  <c r="M11" i="12"/>
  <c r="M8" i="12"/>
  <c r="G8" i="12"/>
  <c r="G20" i="12"/>
  <c r="I171" i="1" l="1"/>
  <c r="I20" i="1" s="1"/>
  <c r="G36" i="12"/>
  <c r="G44" i="1"/>
  <c r="G43" i="1"/>
  <c r="I98" i="1"/>
  <c r="G787" i="13"/>
  <c r="G305" i="14"/>
  <c r="G48" i="1"/>
  <c r="G47" i="1"/>
  <c r="G271" i="17"/>
  <c r="G219" i="18"/>
  <c r="G197" i="27"/>
  <c r="G71" i="26"/>
  <c r="G113" i="23"/>
  <c r="I108" i="1"/>
  <c r="G54" i="22"/>
  <c r="I149" i="1"/>
  <c r="G253" i="20"/>
  <c r="G291" i="19"/>
  <c r="G50" i="1"/>
  <c r="G49" i="1"/>
  <c r="I49" i="1"/>
  <c r="I50" i="1"/>
  <c r="G203" i="16"/>
  <c r="I47" i="1"/>
  <c r="I48" i="1"/>
  <c r="I141" i="1"/>
  <c r="I18" i="1" s="1"/>
  <c r="G123" i="15"/>
  <c r="I117" i="1"/>
  <c r="I123" i="1"/>
  <c r="I128" i="1"/>
  <c r="I129" i="1"/>
  <c r="I130" i="1"/>
  <c r="I99" i="1"/>
  <c r="I104" i="1"/>
  <c r="I107" i="1"/>
  <c r="I119" i="1"/>
  <c r="I43" i="1"/>
  <c r="I44" i="1"/>
  <c r="G41" i="1"/>
  <c r="G40" i="1"/>
  <c r="G39" i="1"/>
  <c r="G62" i="1" s="1"/>
  <c r="G25" i="1" s="1"/>
  <c r="F62" i="1"/>
  <c r="G23" i="1" s="1"/>
  <c r="A27" i="1" s="1"/>
  <c r="I39" i="1"/>
  <c r="I62" i="1" s="1"/>
  <c r="I40" i="1"/>
  <c r="I41" i="1"/>
  <c r="G28" i="1"/>
  <c r="G27" i="1" s="1"/>
  <c r="G29" i="1" s="1"/>
  <c r="A28" i="1"/>
  <c r="J51" i="1" l="1"/>
  <c r="J48" i="1"/>
  <c r="J59" i="1"/>
  <c r="J58" i="1"/>
  <c r="J49" i="1"/>
  <c r="J60" i="1"/>
  <c r="J47" i="1"/>
  <c r="J46" i="1"/>
  <c r="J61" i="1"/>
  <c r="J40" i="1"/>
  <c r="J41" i="1"/>
  <c r="J50" i="1"/>
  <c r="J52" i="1"/>
  <c r="J39" i="1"/>
  <c r="J62" i="1" s="1"/>
  <c r="J53" i="1"/>
  <c r="J54" i="1"/>
  <c r="J55" i="1"/>
  <c r="J43" i="1"/>
  <c r="J56" i="1"/>
  <c r="J44" i="1"/>
  <c r="J57" i="1"/>
  <c r="J45" i="1"/>
  <c r="I17" i="1"/>
  <c r="I16" i="1"/>
  <c r="I21" i="1" s="1"/>
  <c r="I172" i="1"/>
  <c r="J154" i="1" l="1"/>
  <c r="J171" i="1"/>
  <c r="J170" i="1"/>
  <c r="J169" i="1"/>
  <c r="J168" i="1"/>
  <c r="J133" i="1"/>
  <c r="J135" i="1"/>
  <c r="J119" i="1"/>
  <c r="J134" i="1"/>
  <c r="J120" i="1"/>
  <c r="J98" i="1"/>
  <c r="J99" i="1"/>
  <c r="J155" i="1"/>
  <c r="J121" i="1"/>
  <c r="J109" i="1"/>
  <c r="J159" i="1"/>
  <c r="J144" i="1"/>
  <c r="J110" i="1"/>
  <c r="J143" i="1"/>
  <c r="J145" i="1"/>
  <c r="J157" i="1"/>
  <c r="J158" i="1"/>
  <c r="J122" i="1"/>
  <c r="J146" i="1"/>
  <c r="J156" i="1"/>
  <c r="J107" i="1"/>
  <c r="J108" i="1"/>
  <c r="J131" i="1"/>
  <c r="J147" i="1"/>
  <c r="J123" i="1"/>
  <c r="J111" i="1"/>
  <c r="J132" i="1"/>
  <c r="J167" i="1"/>
  <c r="J102" i="1"/>
  <c r="J114" i="1"/>
  <c r="J126" i="1"/>
  <c r="J138" i="1"/>
  <c r="J150" i="1"/>
  <c r="J162" i="1"/>
  <c r="J103" i="1"/>
  <c r="J115" i="1"/>
  <c r="J127" i="1"/>
  <c r="J139" i="1"/>
  <c r="J151" i="1"/>
  <c r="J163" i="1"/>
  <c r="J160" i="1"/>
  <c r="J136" i="1"/>
  <c r="J161" i="1"/>
  <c r="J124" i="1"/>
  <c r="J113" i="1"/>
  <c r="J128" i="1"/>
  <c r="J137" i="1"/>
  <c r="J140" i="1"/>
  <c r="J129" i="1"/>
  <c r="J141" i="1"/>
  <c r="J153" i="1"/>
  <c r="J165" i="1"/>
  <c r="J152" i="1"/>
  <c r="J100" i="1"/>
  <c r="J148" i="1"/>
  <c r="J101" i="1"/>
  <c r="J125" i="1"/>
  <c r="J104" i="1"/>
  <c r="J117" i="1"/>
  <c r="J106" i="1"/>
  <c r="J130" i="1"/>
  <c r="J166" i="1"/>
  <c r="J112" i="1"/>
  <c r="J149" i="1"/>
  <c r="J116" i="1"/>
  <c r="J164" i="1"/>
  <c r="J105" i="1"/>
  <c r="J118" i="1"/>
  <c r="J142" i="1"/>
  <c r="J1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3480B7A5-7546-46A8-ADBC-73730452E80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7D5ABDC-190D-4997-89F9-20346BCD0F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D74C76A5-E159-4CF5-A8F8-0A3EA0E2EA1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599C37-8240-4ED6-9411-F91836EEA5D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4F445529-8215-48DD-8C54-66671E7D07D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E4B7CD-AA64-4BA4-8D54-A8A85C9FAC8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1088522C-7C0B-4305-8282-2BCC11D049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E979C1A-8BAC-4CE7-A004-27D91BC2BDF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630BED6E-674C-41B3-A968-A5BBF9A0CE9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2EB3AD-FB48-492D-8727-51755B93EBC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FF64D9B5-1C92-45BE-8271-F81D7C8CD70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1FF1232-630B-4793-AB40-785F0929CF0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481D2F73-A8EC-427A-8065-01E43087FD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F15E6A9-3973-4B2A-80DB-41CA2FAE9C3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8738B4FB-8DE2-4F63-8686-62A0271C04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EFEACE-B5CB-41D3-A56D-D31BAE4ED9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86C6F7B7-7EE8-4874-A3B2-D85E180ABF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FD9F22D-D1F1-40D5-AC8B-5229F3645F4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B9C1C07D-C789-48AF-AE5C-CD547783AD1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6A9D74E-368E-4BCA-A113-3A75065E7BF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05CF9EF6-553F-4FEC-BD18-1EA8C430328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2A08FFC-89AA-462E-A0D5-4AEBA3E5D6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8F73D945-D0A3-4AEE-8DE9-5CCE2093B5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EC9D8B9-6D2A-4968-93BA-C03445A618B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64097CCA-0614-424C-B434-751E5AE0A13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A82279C-3667-49C3-95A8-22CCF0B4B3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945EAAD6-1A8A-47E1-8D4D-5C5E3D13C19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56C7F8B-D54B-4188-A77D-82AFDCC0518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BE31D479-AB86-4DA9-B079-295F151ED1F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A831228-D366-44D2-A4F0-6BB5E0D521C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0CB2EB66-E08E-4C1B-852D-4127064109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3486C9-06E1-4FA8-8593-9B93AB458A5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Patrik Hanáček</author>
  </authors>
  <commentList>
    <comment ref="S6" authorId="0" shapeId="0" xr:uid="{15B42906-86D6-4DD2-B00A-3B24306EE8C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08EB310-F57D-4722-88FB-D157A4B1E11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<sst xmlns="http://schemas.openxmlformats.org/spreadsheetml/2006/main" count="18702" uniqueCount="2940">
  <si>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</si>
  <si>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</si>
  <si>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</si>
  <si>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</si>
  <si>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</si>
  <si>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245Z002_C</t>
  </si>
  <si>
    <t>Zámek Kostelec nad Černými lesy - výstavba štěpkové kotelny, revitalizace ÚT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</si>
  <si>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</si>
  <si>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</si>
  <si>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</si>
  <si>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</si>
  <si>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</si>
  <si>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</si>
  <si>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</si>
  <si>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</si>
  <si>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</si>
  <si>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</si>
  <si>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</si>
  <si>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</si>
  <si>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</si>
  <si>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</si>
  <si>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</si>
  <si>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</si>
  <si>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</si>
  <si>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</si>
  <si>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</si>
  <si>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</si>
  <si>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</si>
  <si>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</si>
  <si>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</si>
  <si>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</si>
  <si>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</si>
  <si>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</si>
  <si>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</si>
  <si>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</si>
  <si>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</si>
  <si>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</si>
  <si>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</si>
  <si>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</si>
  <si>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</si>
  <si>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</si>
  <si>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</si>
  <si>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</si>
  <si>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Ostatní a vedlejší náklady</t>
  </si>
  <si>
    <t>00</t>
  </si>
  <si>
    <t>VEDLEJŠÍ A OSTATNÍ NÁKLADY</t>
  </si>
  <si>
    <t>Stavební objekt</t>
  </si>
  <si>
    <t>SO 01</t>
  </si>
  <si>
    <t>ÚPRAVY GARÁŽÍ</t>
  </si>
  <si>
    <t>D.1.1</t>
  </si>
  <si>
    <t>ARCHITEKTONICKO - STAVEBNÍ  ŘEŠENÍ - D.1.2 - STAVEBNĚ - KONSTRUKČNÍ ŘEŠENÍ</t>
  </si>
  <si>
    <t>D.1.4</t>
  </si>
  <si>
    <t>TPS</t>
  </si>
  <si>
    <t>D.1.4.4</t>
  </si>
  <si>
    <t>Elektro, MaR</t>
  </si>
  <si>
    <t>SO 02</t>
  </si>
  <si>
    <t>TEPLOVOD</t>
  </si>
  <si>
    <t>D.2.4</t>
  </si>
  <si>
    <t>SO 03</t>
  </si>
  <si>
    <t>SOUVISEJÍCÍ STAVEBNÍ ÚTVARY</t>
  </si>
  <si>
    <t>D.3.1.1</t>
  </si>
  <si>
    <t>SKLAD LTO - ARCHITEKTONICKO - STAVEBNÍ  ŘEŠENÍ - D.1.2 - STAVEBNĚ - KONSTRUKČNÍ ŘEŠENÍ</t>
  </si>
  <si>
    <t>D.3.1.2</t>
  </si>
  <si>
    <t>KOTELNA V DÍLNÁCH - ARCHITEKTONICKO - STAVEBNÍ  ŘEŠENÍ - D.1.2 - STAVEBNĚ - KONSTRUKČNÍ ŘEŠENÍ</t>
  </si>
  <si>
    <t>D.3.1.3</t>
  </si>
  <si>
    <t>KOTELNA V ZÁMKU - ARCHITEKTONICKO - STAVEBNÍ  ŘEŠENÍ - D.1.2 - STAVEBNĚ - KONSTRUKČNÍ ŘEŠENÍ</t>
  </si>
  <si>
    <t>D.3.4.4</t>
  </si>
  <si>
    <t>D.3.4a</t>
  </si>
  <si>
    <t>TPS-Zámek</t>
  </si>
  <si>
    <t>D.3.4a0</t>
  </si>
  <si>
    <t>TPS-Demontáže skladu LTO</t>
  </si>
  <si>
    <t>D.3.4b</t>
  </si>
  <si>
    <t>TPS-Dílny</t>
  </si>
  <si>
    <t>D.3.4c</t>
  </si>
  <si>
    <t>TPS-Předzámčí II, levá strana</t>
  </si>
  <si>
    <t>D.3.4d</t>
  </si>
  <si>
    <t>TPS-Předzámčí I, pravá strana</t>
  </si>
  <si>
    <t>D.3.4e</t>
  </si>
  <si>
    <t>TPS-Laboratoře</t>
  </si>
  <si>
    <t>D.3.4f</t>
  </si>
  <si>
    <t>TPS-penzion "Smiřických"</t>
  </si>
  <si>
    <t>D.3.4g</t>
  </si>
  <si>
    <t>TPS-penzion "T. M. Savojské"</t>
  </si>
  <si>
    <t>Celkem za stavbu</t>
  </si>
  <si>
    <t>#POPS</t>
  </si>
  <si>
    <t>Popis stavby: 245Z002_C - Zámek Kostelec nad Černými lesy - výstavba štěpkové kotelny, revitalizace ÚT</t>
  </si>
  <si>
    <t>#POPO</t>
  </si>
  <si>
    <t>Popis objektu: 00 - VEDLEJŠÍ A OSTATNÍ NÁKLADY</t>
  </si>
  <si>
    <t>Popis rozpočtu: 00 - VEDLEJŠÍ A OSTATNÍ NÁKLADY</t>
  </si>
  <si>
    <t>#POPR</t>
  </si>
  <si>
    <t>Popis objektu: SO 01 - ÚPRAVY GARÁŽÍ</t>
  </si>
  <si>
    <t>Popis rozpočtu: D.1.1 - ARCHITEKTONICKO - STAVEBNÍ  ŘEŠENÍ - D.1.2 - STAVEBNĚ - KONSTRUKČNÍ ŘEŠENÍ</t>
  </si>
  <si>
    <t>Popis rozpočtu: D.1.4 - TPS</t>
  </si>
  <si>
    <t>Popis rozpočtu: D.1.4.4 - Elektro, MaR</t>
  </si>
  <si>
    <t>Popis objektu: SO 02 - TEPLOVOD</t>
  </si>
  <si>
    <t>Popis rozpočtu: D.2.4 - TPS</t>
  </si>
  <si>
    <t>Popis objektu: SO 03 - SOUVISEJÍCÍ STAVEBNÍ ÚTVARY</t>
  </si>
  <si>
    <t>Popis rozpočtu: D.3.1.1 - SKLAD LTO - ARCHITEKTONICKO - STAVEBNÍ  ŘEŠENÍ - D.1.2 - STAVEBNĚ - KONSTRUKČNÍ ŘEŠENÍ</t>
  </si>
  <si>
    <t>Popis rozpočtu: D.3.1.2 - KOTELNA V DÍLNÁCH - ARCHITEKTONICKO - STAVEBNÍ  ŘEŠENÍ - D.1.2 - STAVEBNĚ - KONSTRUKČNÍ ŘEŠENÍ</t>
  </si>
  <si>
    <t>Popis rozpočtu: D.3.1.3 - KOTELNA V ZÁMKU - ARCHITEKTONICKO - STAVEBNÍ  ŘEŠENÍ - D.1.2 - STAVEBNĚ - KONSTRUKČNÍ ŘEŠENÍ</t>
  </si>
  <si>
    <t>Popis rozpočtu: D.3.4.4 - Elektro, MaR</t>
  </si>
  <si>
    <t>Popis rozpočtu: D.3.4a - TPS-Zámek</t>
  </si>
  <si>
    <t>Popis rozpočtu: D.3.4a0 - TPS-Demontáže skladu LTO</t>
  </si>
  <si>
    <t>Popis rozpočtu: D.3.4b - TPS-Dílny</t>
  </si>
  <si>
    <t>Popis rozpočtu: D.3.4c - TPS-Předzámčí II, levá strana</t>
  </si>
  <si>
    <t>Popis rozpočtu: D.3.4d - TPS-Předzámčí I, pravá strana</t>
  </si>
  <si>
    <t>Popis rozpočtu: D.3.4e - TPS-Laboratoře</t>
  </si>
  <si>
    <t>Popis rozpočtu: D.3.4f - TPS-penzion "Smiřických"</t>
  </si>
  <si>
    <t>Popis rozpočtu: D.3.4g - TPS-penzion "T. M. Savojské"</t>
  </si>
  <si>
    <t>Rekapitulace dílů</t>
  </si>
  <si>
    <t>Typ dílu</t>
  </si>
  <si>
    <t>1</t>
  </si>
  <si>
    <t>Zemní práce</t>
  </si>
  <si>
    <t>2</t>
  </si>
  <si>
    <t>Základy a zvláštní zakládání</t>
  </si>
  <si>
    <t>2_ZT</t>
  </si>
  <si>
    <t>Základy pro technologie</t>
  </si>
  <si>
    <t>3</t>
  </si>
  <si>
    <t>Svislé a kompletní konstrukce</t>
  </si>
  <si>
    <t>333_P</t>
  </si>
  <si>
    <t>Prefa kce ( výroba, doprava, dodávky, montáž, projekt )</t>
  </si>
  <si>
    <t>4</t>
  </si>
  <si>
    <t>Vodorovné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</si>
  <si>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</si>
  <si>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</si>
  <si>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</si>
  <si>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</si>
  <si>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</si>
  <si>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</si>
  <si>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</si>
  <si>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</si>
  <si>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700B</t>
  </si>
  <si>
    <t>Demontáže</t>
  </si>
  <si>
    <t>8</t>
  </si>
  <si>
    <t>Trubní vedení</t>
  </si>
  <si>
    <t>87</t>
  </si>
  <si>
    <t>Potrubí z trub z plastických hmot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</si>
  <si>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</si>
  <si>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</si>
  <si>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</si>
  <si>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</si>
  <si>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</si>
  <si>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</si>
  <si>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98</t>
  </si>
  <si>
    <t>Demolice</t>
  </si>
  <si>
    <t>99</t>
  </si>
  <si>
    <t>Staveništní přesun hmot</t>
  </si>
  <si>
    <t>995_01</t>
  </si>
  <si>
    <t>Prvky HSV</t>
  </si>
  <si>
    <t>700</t>
  </si>
  <si>
    <t>HZS - hodinové zúčtovací sazby, zkoušky, revize</t>
  </si>
  <si>
    <t>Strojovny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</si>
  <si>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</si>
  <si>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</si>
  <si>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</si>
  <si>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</si>
  <si>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</si>
  <si>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</si>
  <si>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</si>
  <si>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</si>
  <si>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</si>
  <si>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</si>
  <si>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724</t>
  </si>
  <si>
    <t>Strojní vybavení</t>
  </si>
  <si>
    <t>724.1</t>
  </si>
  <si>
    <t>Strojní vybavení - dopouštění, úprava vody</t>
  </si>
  <si>
    <t>730.1</t>
  </si>
  <si>
    <t>Komín</t>
  </si>
  <si>
    <t>731</t>
  </si>
  <si>
    <t>Kotelny</t>
  </si>
  <si>
    <t>732</t>
  </si>
  <si>
    <t>733</t>
  </si>
  <si>
    <t>Rozvod potrubí</t>
  </si>
  <si>
    <t>734</t>
  </si>
  <si>
    <t>Armatury</t>
  </si>
  <si>
    <t>735</t>
  </si>
  <si>
    <t>Otopná tělesa</t>
  </si>
  <si>
    <t>751</t>
  </si>
  <si>
    <t>Ocelové konstrukce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</si>
  <si>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</si>
  <si>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</si>
  <si>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</si>
  <si>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</si>
  <si>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</si>
  <si>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</si>
  <si>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</si>
  <si>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</si>
  <si>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</si>
  <si>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</si>
  <si>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</si>
  <si>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</si>
  <si>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</si>
  <si>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</si>
  <si>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799</t>
  </si>
  <si>
    <t>Ostatní</t>
  </si>
  <si>
    <t>MaR_D</t>
  </si>
  <si>
    <t>Detektory SO01 Kotelna</t>
  </si>
  <si>
    <t>Detektory SO03 Dílny</t>
  </si>
  <si>
    <t>Detektory SO03 Laboratoře</t>
  </si>
  <si>
    <t>Detektory SO03 Penzion Savojské</t>
  </si>
  <si>
    <t>Detektory SO03 Penzion Smiřických</t>
  </si>
  <si>
    <t>Detektory SO03 Předzámčí 2, byt správce</t>
  </si>
  <si>
    <t>Detektory SO03 Předzámčí 2, levá strana</t>
  </si>
  <si>
    <t>Detektory SO03 Předzámčí 2, pravá strana</t>
  </si>
  <si>
    <t>Detektory SO03 Zámek</t>
  </si>
  <si>
    <t>MaR_HR</t>
  </si>
  <si>
    <t>Hromosvody SO01 Kotelna</t>
  </si>
  <si>
    <t>MaR_HW</t>
  </si>
  <si>
    <t>Hardware SO01 Kotelna</t>
  </si>
  <si>
    <t>Hardware SO03 Dílny</t>
  </si>
  <si>
    <t>Hardware SO03 Laboratoře</t>
  </si>
  <si>
    <t>Hardware SO03 Penzion Savojské</t>
  </si>
  <si>
    <t>Hardware SO03 Penzion Smiřických</t>
  </si>
  <si>
    <t>Hardware SO03 Předzámčí 1, pravá strana</t>
  </si>
  <si>
    <t>Hardware SO03 Předzámčí 2, byt správce</t>
  </si>
  <si>
    <t>Hardware SO03 Předzámčí 2, levá strana</t>
  </si>
  <si>
    <t>Hardware SO03 Zámek</t>
  </si>
  <si>
    <t>MaR_KOM</t>
  </si>
  <si>
    <t>Komunikace SO01 Kotelna</t>
  </si>
  <si>
    <t>Komunikace SO03</t>
  </si>
  <si>
    <t>MAR_KT</t>
  </si>
  <si>
    <t>Kabelové trasy, kabely SO01 Kotelna</t>
  </si>
  <si>
    <t>Kabelové trasy, kabely SO03</t>
  </si>
  <si>
    <t>MAR_OE</t>
  </si>
  <si>
    <t>Ostatní elektro SO01 Kotelna</t>
  </si>
  <si>
    <t>Ostatní elektro SO03</t>
  </si>
  <si>
    <t>MaR_SW</t>
  </si>
  <si>
    <t>Software SO01 Kotelna</t>
  </si>
  <si>
    <t>Software SO03</t>
  </si>
  <si>
    <t>MaR_V</t>
  </si>
  <si>
    <t>Ventily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</si>
  <si>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</si>
  <si>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</si>
  <si>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</si>
  <si>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</si>
  <si>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</si>
  <si>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</si>
  <si>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</si>
  <si>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</si>
  <si>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</si>
  <si>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</si>
  <si>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</si>
  <si>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</si>
  <si>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</si>
  <si>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</si>
  <si>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</si>
  <si>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</si>
  <si>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</si>
  <si>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</si>
  <si>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</si>
  <si>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</si>
  <si>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</si>
  <si>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</si>
  <si>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</si>
  <si>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</si>
  <si>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</si>
  <si>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</si>
  <si>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</si>
  <si>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</si>
  <si>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</si>
  <si>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</si>
  <si>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</si>
  <si>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</si>
  <si>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</si>
  <si>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</si>
  <si>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</si>
  <si>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</si>
  <si>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</si>
  <si>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</si>
  <si>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</si>
  <si>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ON_OS_01</t>
  </si>
  <si>
    <t>Zpracování dodavatelské projektové dokumentace, ( DÍLENSKÉ, VÝROBNÍ ATD )</t>
  </si>
  <si>
    <t>sada</t>
  </si>
  <si>
    <t>Vlastní</t>
  </si>
  <si>
    <t>Indiv</t>
  </si>
  <si>
    <t>Práce</t>
  </si>
  <si>
    <t>Běžná</t>
  </si>
  <si>
    <t>POL1_</t>
  </si>
  <si>
    <t>ON_OS_02</t>
  </si>
  <si>
    <t>Dodatečný stavebně technický průzkum</t>
  </si>
  <si>
    <t>005111021R</t>
  </si>
  <si>
    <t>Vytyčení inženýrských sítí</t>
  </si>
  <si>
    <t xml:space="preserve">sada  </t>
  </si>
  <si>
    <t>VRN</t>
  </si>
  <si>
    <t>POL99_8</t>
  </si>
  <si>
    <t>Zaměření a vytýčení stávajících inženýrských sítí v místě stavby z hlediska jejich ochrany při provádění stavby.</t>
  </si>
  <si>
    <t>POP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</si>
  <si>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</si>
  <si>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</si>
  <si>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</si>
  <si>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</si>
  <si>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</si>
  <si>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</si>
  <si>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</si>
  <si>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</si>
  <si>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</si>
  <si>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</si>
  <si>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</si>
  <si>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</si>
  <si>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</si>
  <si>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</si>
  <si>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</si>
  <si>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</si>
  <si>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</si>
  <si>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</si>
  <si>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005211080R</t>
  </si>
  <si>
    <t xml:space="preserve">Bezpečnostní a hygienická opatření na staveništi </t>
  </si>
  <si>
    <t>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</si>
  <si>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</si>
  <si>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</si>
  <si>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</si>
  <si>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</si>
  <si>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</si>
  <si>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</si>
  <si>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</si>
  <si>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</si>
  <si>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</si>
  <si>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SUM</t>
  </si>
  <si>
    <t>END</t>
  </si>
  <si>
    <t>Položkový soupis prací a dodávek</t>
  </si>
  <si>
    <t>113106221R00</t>
  </si>
  <si>
    <t>Rozebrání vozovek a ploch s jakoukoliv výplní spár   v ploše jednotlivě do 200 m2, z drobných kostek nebo odseků, kladených do lože z kameniva těženého, škváry nebo strusky</t>
  </si>
  <si>
    <t>m2</t>
  </si>
  <si>
    <t>s přemístěním hmot na skládku na vzdálenost do 3 m nebo s naložením na dopravní prostředek</t>
  </si>
  <si>
    <t xml:space="preserve">D.1.1-09 : </t>
  </si>
  <si>
    <t>VV</t>
  </si>
  <si>
    <t>(0,18*5,0+0,1*5,2+1,95*5,0)</t>
  </si>
  <si>
    <t>113107315R00</t>
  </si>
  <si>
    <t>Odstranění podkladů nebo krytů z kameniva těženého, v ploše jednotlivě do 50 m2, tloušťka vrstvy 150 mm</t>
  </si>
  <si>
    <t>120001101R00</t>
  </si>
  <si>
    <t>Ztížené vykopávky v horninách jakékoliv třídy</t>
  </si>
  <si>
    <t>m3</t>
  </si>
  <si>
    <t>příplatek k cenám vykopávek za ztížení vykopávky v blízkosti podzemního vedení nebo výbušnin v horninách jakékoliv třídy,</t>
  </si>
  <si>
    <t xml:space="preserve">cca 10% objemu : </t>
  </si>
  <si>
    <t xml:space="preserve">výměra - viz položka 139601102R00 : </t>
  </si>
  <si>
    <t>75,47665/100*10</t>
  </si>
  <si>
    <t>122201101R00</t>
  </si>
  <si>
    <t>Odkopávky a  prokopávky nezapažené v hornině 3  do 100 m3</t>
  </si>
  <si>
    <t>s přehozením výkopku na vzdálenost do 3 m nebo s naložením na dopravní prostředek,</t>
  </si>
  <si>
    <t xml:space="preserve">odstranění polozpevněné plochy : </t>
  </si>
  <si>
    <t xml:space="preserve">LIKVIDOVAT JAKO SUŤ !!!! : </t>
  </si>
  <si>
    <t>0,4*((6,0+6,405)/2*(1,15+0,5)/2+(4,1+0,665)/2*(6,3+2,0)/2)*1,1</t>
  </si>
  <si>
    <t>139601102R00</t>
  </si>
  <si>
    <t>Ruční výkop jam, rýh a šachet v hornině 3</t>
  </si>
  <si>
    <t>s přehozením na vzdálenost do 5 m nebo s naložením na ruční dopravní prostředek</t>
  </si>
  <si>
    <t xml:space="preserve">interier : </t>
  </si>
  <si>
    <t>(1,25-0,55)*(2,465*1,3+3,3*3,3)</t>
  </si>
  <si>
    <t>(1,25-0,55)/2*0,95*(4,5*2+1,25*2+1,3*2)</t>
  </si>
  <si>
    <t xml:space="preserve">exterier : </t>
  </si>
  <si>
    <t>(0,85*(7,33*5,2)+1,0*(5,3*2+7,33)/2)</t>
  </si>
  <si>
    <t>0,8*(2,4*5,585)+0,8*0,8*(5,585*2+2,4)/1</t>
  </si>
  <si>
    <t xml:space="preserve">nezměřitelné 5% : </t>
  </si>
  <si>
    <t>75,326/100/5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</si>
  <si>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</si>
  <si>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</si>
  <si>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</si>
  <si>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75,47665</t>
  </si>
  <si>
    <t>181101102R00</t>
  </si>
  <si>
    <t>Úprava pláně v zářezech v hornině 1 až 4, se zhutněním</t>
  </si>
  <si>
    <t>vyrovnáním výškových rozdílů, ploch vodorovných a ploch do sklonu 1 : 5.</t>
  </si>
  <si>
    <t xml:space="preserve">D.1.2-05, D.1.2-06 : </t>
  </si>
  <si>
    <t>1,1*7,13*4,9</t>
  </si>
  <si>
    <t xml:space="preserve">D.1.2-07, D.1.2-08 : </t>
  </si>
  <si>
    <t>1,1*5,485*2,2</t>
  </si>
  <si>
    <t xml:space="preserve">D.1.2-09, D.1.2-10 : </t>
  </si>
  <si>
    <t>1,1*(8,755*6,48-0,65*1,85+8,565*6,46+0,17*1,8)</t>
  </si>
  <si>
    <t xml:space="preserve">D.1.1-17 : </t>
  </si>
  <si>
    <t xml:space="preserve">P4N : </t>
  </si>
  <si>
    <t>((5,7*0,9+0,8*(7,13+5,8)+(8,5+8,35)/2*(1,1+2,1)/2+(0,8+0,9)/2*(2,3+1,8)/2+(5,5+0,8)/2*(2,8+6,2)/2))*1,05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</si>
  <si>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</si>
  <si>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</si>
  <si>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</si>
  <si>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199000002R00</t>
  </si>
  <si>
    <t>Poplatky za skládku horniny 1- 4, skupina 17 05 04 z Katalogu odpadů</t>
  </si>
  <si>
    <t>Cena dle Pískovny Černovice. www.piskovna-cernovice.cz</t>
  </si>
  <si>
    <t>174100050RAC</t>
  </si>
  <si>
    <t>Zásyp jam, rýh a šachet štěrkopískem, dovoz ze vzdálenosti 10 000 m</t>
  </si>
  <si>
    <t>Agregovaná položka</t>
  </si>
  <si>
    <t>POL2_</t>
  </si>
  <si>
    <t>sypaninou s vodorovnou přepravou k místu zásypu, uložením ve vrstvách a zhutněním.</t>
  </si>
  <si>
    <t xml:space="preserve">odměřeno kreslícím programem : </t>
  </si>
  <si>
    <t>32,561</t>
  </si>
  <si>
    <t>273321611R00</t>
  </si>
  <si>
    <t>Beton základových desek železový třídy C 30/37</t>
  </si>
  <si>
    <t>bez dodávky a uložení výztuže</t>
  </si>
  <si>
    <t>0,25*(8,755*6,48-0,65*1,85+8,565*6,46+0,17*1,8)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</si>
  <si>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</si>
  <si>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</si>
  <si>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</si>
  <si>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0,3*(7,13+4,9*2)</t>
  </si>
  <si>
    <t>273351216R00</t>
  </si>
  <si>
    <t>Bednění stěn základových desek odstranění</t>
  </si>
  <si>
    <t>Včetně očištění, vytřídění a uložení bednicího materiálu.</t>
  </si>
  <si>
    <t>273361821R00</t>
  </si>
  <si>
    <t>Uložení výztuže základových desek z betonářské oceli 10 505(R)</t>
  </si>
  <si>
    <t>t</t>
  </si>
  <si>
    <t>včetně distančních prvků</t>
  </si>
  <si>
    <t>1056,6/1000</t>
  </si>
  <si>
    <t>3470,9/1000</t>
  </si>
  <si>
    <t>274321611R00</t>
  </si>
  <si>
    <t>Beton základových pasů železový třídy C 30/37</t>
  </si>
  <si>
    <t>včetně dodávky a uložení betonu, bez výztuže</t>
  </si>
  <si>
    <t xml:space="preserve">XC4, XF3 : </t>
  </si>
  <si>
    <t xml:space="preserve">D.1.2-04, D.1.2-03 : </t>
  </si>
  <si>
    <t>1,0*0,4*(2,945+1,065)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</si>
  <si>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</si>
  <si>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</si>
  <si>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</si>
  <si>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1,0*2*(2,945+1,065)</t>
  </si>
  <si>
    <t>274351216R00</t>
  </si>
  <si>
    <t>Bednění stěn základových pasů odstranění</t>
  </si>
  <si>
    <t>275321611R00</t>
  </si>
  <si>
    <t>Beton základových patek železový třídy C 30/37</t>
  </si>
  <si>
    <t>1,0*(2,55*2,55)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</si>
  <si>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</si>
  <si>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</si>
  <si>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</si>
  <si>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1,0*(2,55*4-0,4*2)</t>
  </si>
  <si>
    <t>275351216R00</t>
  </si>
  <si>
    <t>Bednění stěn základových patek odstranění</t>
  </si>
  <si>
    <t>Včetně očištění, vytřídění a uložení bednícího materiálu.</t>
  </si>
  <si>
    <t>275361821R00</t>
  </si>
  <si>
    <t xml:space="preserve">Výztuž a svařované sítě základových patek z prutové oceli, 10505,  ,  ,  </t>
  </si>
  <si>
    <t xml:space="preserve">vč. výztuže pasů : </t>
  </si>
  <si>
    <t xml:space="preserve">D.1.2-04 : </t>
  </si>
  <si>
    <t>562,0/1000</t>
  </si>
  <si>
    <t>279321511R00</t>
  </si>
  <si>
    <t>Beton základových zdí železový třídy C 30/37</t>
  </si>
  <si>
    <t>bez výztuže</t>
  </si>
  <si>
    <t>0,2*0,8*(5,485+1,8)*2</t>
  </si>
  <si>
    <t>279351105R00</t>
  </si>
  <si>
    <t>Bednění základových zdí oboustranné, zřízení</t>
  </si>
  <si>
    <t>bednění svislé nebo šikmé (odkloněné), půdorysně přímé nebo zalomené základových zdí ve volných nebo zapažených jámách, rýhách, šachtách, včetně případných vzpěr,</t>
  </si>
  <si>
    <t xml:space="preserve">vč. bednění zákl. desky : </t>
  </si>
  <si>
    <t>(1,05*(2,2*0,95+5,485*1,0*2))</t>
  </si>
  <si>
    <t>279351106R00</t>
  </si>
  <si>
    <t>Bednění základových zdí oboustranné, odstranění</t>
  </si>
  <si>
    <t>Včetně  očištění, vytřídění a uložení bednicího materiálu.</t>
  </si>
  <si>
    <t>279361821R00</t>
  </si>
  <si>
    <t>Výztuž základových zdí z betonářské oceli 10 505(R)</t>
  </si>
  <si>
    <t xml:space="preserve">vč. výztuže desek : </t>
  </si>
  <si>
    <t>540,5/1000</t>
  </si>
  <si>
    <t>289971232R00</t>
  </si>
  <si>
    <t>Zřízení vrstvy z geotextilie na upraveném povrchu sklon přes 1:2,5 do 1:1, šířka přes 3 do 6 m</t>
  </si>
  <si>
    <t xml:space="preserve">P2N : </t>
  </si>
  <si>
    <t>34,94*1,15</t>
  </si>
  <si>
    <t>631313611R00</t>
  </si>
  <si>
    <t xml:space="preserve">Mazanina z betonu prostého tl. přes 80 do 120 mm třídy C 16/20 ,  </t>
  </si>
  <si>
    <t>(z kameniva) hlazená dřevěným hladítkem</t>
  </si>
  <si>
    <t>Včetně vytvoření dilatačních spár, bez zaplnění.</t>
  </si>
  <si>
    <t>0,1*1,1*7,13*4,9</t>
  </si>
  <si>
    <t>0,1*1,1*5,485*2,2</t>
  </si>
  <si>
    <t>0,1*1,1*(8,755*6,48-0,65*1,85+8,565*6,46+0,17*1,8)</t>
  </si>
  <si>
    <t>273321611R01</t>
  </si>
  <si>
    <t>Železobeton základových desek C 30/37, XC4, XF3</t>
  </si>
  <si>
    <t>0,3*7,13*4,9</t>
  </si>
  <si>
    <t>0,2*5,485*2,2</t>
  </si>
  <si>
    <t>279351199R00</t>
  </si>
  <si>
    <t>Bednění stěn základových zdí, oboustranné - příplatek za pohledový beton</t>
  </si>
  <si>
    <t xml:space="preserve">D.1.1-23 : </t>
  </si>
  <si>
    <t>0,5*5,825/2*2</t>
  </si>
  <si>
    <t>69366199R</t>
  </si>
  <si>
    <t>Geosyntetika typ: geotextilie; netkaná; materiál: PP; tl (2 kPa) = 4,0 mm; plošná hmotnost = 500 g/m2; Pevnost v tahu podélně = 33,0 kN/m; Pevnost v tahu příčně = 19,0 kN/m</t>
  </si>
  <si>
    <t>Specifikace</t>
  </si>
  <si>
    <t>POL3_</t>
  </si>
  <si>
    <t>34,94*1,15*1,15</t>
  </si>
  <si>
    <t>299_01</t>
  </si>
  <si>
    <t>D + M bet. bloku pro osazení akumulačních zásobníků, kompletně dle výkresu D.1.1.17</t>
  </si>
  <si>
    <t>kus</t>
  </si>
  <si>
    <t>311237423R00</t>
  </si>
  <si>
    <t xml:space="preserve">Zdivo nosné z cihel a tvarovek pálených tloušťky 200 mm,  , charakteristická pevnost v tlaku fk = 3,90 MPa, součinitel prostupu tepla U = 1,03 W/m2.K , hodnota pro zdivo bez omítky při vlhkosti 1%,  </t>
  </si>
  <si>
    <t>2,685*3,32</t>
  </si>
  <si>
    <t>2,71*3,32-0,8*0,4</t>
  </si>
  <si>
    <t>2,5*3,32-0,8*0,4</t>
  </si>
  <si>
    <t>4,31*(3,215+1,36+1,35)</t>
  </si>
  <si>
    <t>-(1,35*0,4+0,82*0,82+0,3*0,3*2)</t>
  </si>
  <si>
    <t>5,08*1,35</t>
  </si>
  <si>
    <t>317167210R00</t>
  </si>
  <si>
    <t>Překlady keramické montáž a dodávka nosné, délky 1000 mm, šířky 70 mm, výšky 238 mm</t>
  </si>
  <si>
    <t>Včetně:</t>
  </si>
  <si>
    <t>- podepření plochých překladů v montážním stavu,</t>
  </si>
  <si>
    <t>- dodávky překladů.</t>
  </si>
  <si>
    <t xml:space="preserve">P/01 : </t>
  </si>
  <si>
    <t>2*2</t>
  </si>
  <si>
    <t xml:space="preserve">P/03 : </t>
  </si>
  <si>
    <t>2*1</t>
  </si>
  <si>
    <t>310239911RT1</t>
  </si>
  <si>
    <t>Zazdívka otvorů plochy do 4 m2 keramickými tvárnicemi, s použitím suché maltové směsi</t>
  </si>
  <si>
    <t xml:space="preserve">vč. provázání se stávajícím zdivem : </t>
  </si>
  <si>
    <t>0,3*1,935*0,96*1,15</t>
  </si>
  <si>
    <t>0,3*(1,745*2,0+1,7*0,96-0,4*0,4)*1,15</t>
  </si>
  <si>
    <t>317998197R00</t>
  </si>
  <si>
    <t>Izolace mezi překlady z MV tl. 60 mm</t>
  </si>
  <si>
    <t>m</t>
  </si>
  <si>
    <t>0,6*1,1*2</t>
  </si>
  <si>
    <t>1,0*1,1</t>
  </si>
  <si>
    <t>395_02P</t>
  </si>
  <si>
    <t>D + M prefa překladu 370/1000/250mm, kompletně dle výkresu D.1.1-26</t>
  </si>
  <si>
    <t>395_04P</t>
  </si>
  <si>
    <t>D + M prefa překladu 200/1350/250mm, kompletně dle výkresu D.1.1-26</t>
  </si>
  <si>
    <t>395210928R00</t>
  </si>
  <si>
    <t>Zkrácení překladu kerambetonového</t>
  </si>
  <si>
    <t>342_001K</t>
  </si>
  <si>
    <t>D + M prefa komínóvého tělesa vč. kotevních prvků</t>
  </si>
  <si>
    <t xml:space="preserve">m3    </t>
  </si>
  <si>
    <t xml:space="preserve">D.1.1-17, D.1.1-21 : </t>
  </si>
  <si>
    <t>(4,16+0,46+4,88)*0,2*(1,35+2*0,85)</t>
  </si>
  <si>
    <t>411388533R00</t>
  </si>
  <si>
    <t>Zabetonování otvorů o ploše do 2 m2 ve stropech</t>
  </si>
  <si>
    <t xml:space="preserve">výměra viz K/02 : </t>
  </si>
  <si>
    <t>1,5*0,2</t>
  </si>
  <si>
    <t>564231111R00</t>
  </si>
  <si>
    <t>Podklad nebo podsyp ze štěrkopísku tloušťka po zhutnění 100 mm</t>
  </si>
  <si>
    <t>s rozprostřením, vlhčením a zhutněním</t>
  </si>
  <si>
    <t>564851117RT2</t>
  </si>
  <si>
    <t>Podklad ze štěrkodrti po zhutnění tloušťky 19 cm, štěrkodrť frakce 8-32 mm</t>
  </si>
  <si>
    <t>591211112R00</t>
  </si>
  <si>
    <t>Kladení dlažby drobné kostky,lože z kamen.tl. 3 cm</t>
  </si>
  <si>
    <t>58380120.AR</t>
  </si>
  <si>
    <t xml:space="preserve"> kostka dlažební; žula; 8/10 cm; třída I; štípaná</t>
  </si>
  <si>
    <t>((5,7*0,9+0,8*(7,13+5,8)+(8,5+8,35)/2*(1,1+2,1)/2+(0,8+0,9)/2*(2,3+1,8)/2+(5,5+0,8)/2*(2,8+6,2)/2))*1,05*1,15</t>
  </si>
  <si>
    <t>611473112R00</t>
  </si>
  <si>
    <t>Omítky vnitřní stropů ze suchých směsí stropů rovných štukové</t>
  </si>
  <si>
    <t>vápenocementové, strojně nebo ručně nanášené, s pomocným lešením, kompletní souvrství</t>
  </si>
  <si>
    <t>(56,48+56,39)</t>
  </si>
  <si>
    <t>0,15*(6,48*2+17,32*2)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</si>
  <si>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</si>
  <si>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</si>
  <si>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</si>
  <si>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na cca 10-ti% plochy : </t>
  </si>
  <si>
    <t>(56,48+56,39)/100*10</t>
  </si>
  <si>
    <t>0,15*(6,48*2+17,32*2)/100*10</t>
  </si>
  <si>
    <t>612473182R00</t>
  </si>
  <si>
    <t>Omítky vnitřní zdiva ze suchých směsí štukové, strojně</t>
  </si>
  <si>
    <t>omítka vápenocementová, strojně nebo ručně nanášená v podlaží i ve schodišti na jakýkoliv druh podkladu, kompletní souvrství</t>
  </si>
  <si>
    <t>včetně postřiku a jádrové omítky.</t>
  </si>
  <si>
    <t>4,6*(9,13*4+0,15*10+0,2*2+0,3*10+17,2*2+1,5*4+0,65*2)</t>
  </si>
  <si>
    <t>-(2,65*3,3+2,7*3,3+0,4*0,4+0,8*0,4+0,8*0,4+0,81*0,66*2+0,61*0,66)</t>
  </si>
  <si>
    <t>362,4252/100*5</t>
  </si>
  <si>
    <t>612481211RT2</t>
  </si>
  <si>
    <t>Vyztužení povrchu vnitřních stěn sklotextilní síťovinou s dodávkou síťoviny a stěrkového tmelu</t>
  </si>
  <si>
    <t>4,6*(9,13*4+0,15*10+0,2*2+0,3*10+17,2*2+1,5*4+0,65*2)/100*10</t>
  </si>
  <si>
    <t>-(2,65*3,3+2,7*3,3+0,4*0,4+0,8*0,4+0,8*0,4+0,81*0,66*2+0,61*0,66)/100*10</t>
  </si>
  <si>
    <t>362,4252/100*5/100*10</t>
  </si>
  <si>
    <t>613473115Rss</t>
  </si>
  <si>
    <t>Příplatek za zabudované rohovníky</t>
  </si>
  <si>
    <t>POL1_1</t>
  </si>
  <si>
    <t>602019183RT4</t>
  </si>
  <si>
    <t xml:space="preserve">Omítka stěn z hotových směsí vrchní tenkovrstvá, silikonová, zatřená, tloušťka vrstvy 1,5 mm,  </t>
  </si>
  <si>
    <t>po jednotlivých vrstvách</t>
  </si>
  <si>
    <t xml:space="preserve">výměra - viz položka 622481211RT2 : </t>
  </si>
  <si>
    <t>232,59495</t>
  </si>
  <si>
    <t>602016195R00</t>
  </si>
  <si>
    <t>Jádrová omítka hloubková penetrace stěn silikátová</t>
  </si>
  <si>
    <t>602011198R00</t>
  </si>
  <si>
    <t>Penetrace savých minerálních podkladů zpevňující (nové omítky a zdivo), stěn</t>
  </si>
  <si>
    <t xml:space="preserve">dozdívky : </t>
  </si>
  <si>
    <t>1,935*0,96*0,15</t>
  </si>
  <si>
    <t>(1,745*2,0+1,7*0,96-0,4*0,4)*1,05</t>
  </si>
  <si>
    <t>(1,745*2,0-0,4*0,4+2,685*3,32+2,71*3,32-0,8*0,4+2,5*3,32-0,8*0,4)*1,05</t>
  </si>
  <si>
    <t xml:space="preserve">komín : </t>
  </si>
  <si>
    <t>(0,85*2+1,75*2)*5,03</t>
  </si>
  <si>
    <t>602011199R00</t>
  </si>
  <si>
    <t>Penetrace velmi savých minerálních podkladů zpevňující (lehké betony a staré omítky), stěn</t>
  </si>
  <si>
    <t xml:space="preserve">výměra - viz položka 622904112R00 : </t>
  </si>
  <si>
    <t>170,60374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</si>
  <si>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</si>
  <si>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</si>
  <si>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</si>
  <si>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D.1.1-23, D.1.1-17 : </t>
  </si>
  <si>
    <t>(0,61*0,66+0,91*0,66*2+0,8*0,4*2+0,4*0,4+2,69*3,32+2,75*3,32)</t>
  </si>
  <si>
    <t>622421121RT2</t>
  </si>
  <si>
    <t xml:space="preserve">Omítky vnější stěn vápenocementové hrubé zatřené, ze suché maltové směsi,  </t>
  </si>
  <si>
    <t>(1,35)*5,03</t>
  </si>
  <si>
    <t>622481211RT2</t>
  </si>
  <si>
    <t>Vyztužení povrchových úprav vnějších stěn stěrkou s výztužnou sklotextilní tkaninou, s dodávkou sítě a stěrkového tmelu</t>
  </si>
  <si>
    <t>622904112R00</t>
  </si>
  <si>
    <t>Očištění fasád tlakovou vodou, složitost fasády 1 - 2</t>
  </si>
  <si>
    <t xml:space="preserve">D.1.1-07 : </t>
  </si>
  <si>
    <t xml:space="preserve">pohled západní : </t>
  </si>
  <si>
    <t>4,085*18,32</t>
  </si>
  <si>
    <t xml:space="preserve">pohled východní : </t>
  </si>
  <si>
    <t xml:space="preserve">D.1.1-08 : </t>
  </si>
  <si>
    <t xml:space="preserve">pohled severní : </t>
  </si>
  <si>
    <t>(4,085+4,62)/2*7,13</t>
  </si>
  <si>
    <t xml:space="preserve">pohled jižní : </t>
  </si>
  <si>
    <t xml:space="preserve">plochy vybouraných výplní otvorů : </t>
  </si>
  <si>
    <t xml:space="preserve">D.1.1-10 : </t>
  </si>
  <si>
    <t>-1,745*2,0</t>
  </si>
  <si>
    <t>-(2,69*3,32+2,685*3,32+2,65*3,32+2,7*3,32+2,5*3,32)</t>
  </si>
  <si>
    <t xml:space="preserve">otvory ve zdivu : </t>
  </si>
  <si>
    <t>-(0,61*0,66+0,81*0,66*2+0,15*0,15*3,14*2+0,2*0,2*3,14*2)</t>
  </si>
  <si>
    <t>162,47975/100*5</t>
  </si>
  <si>
    <t>622904121R00</t>
  </si>
  <si>
    <t xml:space="preserve">Očištění fasád ruční čištění ocelovým kartáčem,  </t>
  </si>
  <si>
    <t>631313621R00</t>
  </si>
  <si>
    <t xml:space="preserve">Mazanina z betonu prostého tl. přes 80 do 120 mm třídy C 20/25,  </t>
  </si>
  <si>
    <t xml:space="preserve">P3N : </t>
  </si>
  <si>
    <t>1,8*5,085*(0,02+0,065)/2</t>
  </si>
  <si>
    <t>631319151R00</t>
  </si>
  <si>
    <t xml:space="preserve">Příplatek za přehlazení povrchu tloušťka mazaniny do 80 mm </t>
  </si>
  <si>
    <t>betonové mazaniny min. B 10 ocelovým hladítkem</t>
  </si>
  <si>
    <t>631571003R00</t>
  </si>
  <si>
    <t>Násyp  z kameniva  ze štěrkopísku 0-32 pro zpevnění podkladu</t>
  </si>
  <si>
    <t>pod mazaniny a dlažby, popř. na plochých střechách, vodorovný nebo ve spádu, s udusáním a urovnáním povrchu,</t>
  </si>
  <si>
    <t xml:space="preserve">P1N : </t>
  </si>
  <si>
    <t>0,2*(8,755*6,48-0,65*1,85+8,565*6,46+0,17*1,8)</t>
  </si>
  <si>
    <t>34,94*0,5*1,15</t>
  </si>
  <si>
    <t>632411904R00</t>
  </si>
  <si>
    <t xml:space="preserve">Potěr ze suchých směsí nátěr savých podkladů penetrační,  </t>
  </si>
  <si>
    <t>s rozprostřením a uhlazením</t>
  </si>
  <si>
    <t>(8,755*6,48-0,65*1,85+8,565*6,46+0,17*1,8)</t>
  </si>
  <si>
    <t>34,94</t>
  </si>
  <si>
    <t>1,8*5,085</t>
  </si>
  <si>
    <t>941941051R00</t>
  </si>
  <si>
    <t>Montáž lešení lehkého pracovního řadového s podlahami šířky od 1,20 do 1,50 m, výšky do 10 m</t>
  </si>
  <si>
    <t>včetně kotvení</t>
  </si>
  <si>
    <t>Včetně kotvení lešení.</t>
  </si>
  <si>
    <t>4,085*21,32</t>
  </si>
  <si>
    <t>(4,085+4,62)/2*10,13</t>
  </si>
  <si>
    <t>(3,85*2+4,75*2)*5,03</t>
  </si>
  <si>
    <t>941941391R00</t>
  </si>
  <si>
    <t>Montáž lešení lehkého pracovního řadového s podlahami příplatek za každý další i započatý měsíc použití lešení  šířky od 1,20 do 1,50 m a výšky do 10 m</t>
  </si>
  <si>
    <t>4,085*21,32*4</t>
  </si>
  <si>
    <t>(4,085+4,62)/2*10,13*4</t>
  </si>
  <si>
    <t>(3,85*2+4,75*2)*5,03*2</t>
  </si>
  <si>
    <t>941941851R00</t>
  </si>
  <si>
    <t>Demontáž lešení lehkého řadového s podlahami šířky přes 1,2 do 1,5 m, výšky do 10 m</t>
  </si>
  <si>
    <t>941955004R00</t>
  </si>
  <si>
    <t>Lešení lehké pracovní pomocné pomocné, o výšce lešeňové podlahy přes 2,5 do 3,5 m</t>
  </si>
  <si>
    <t>(56,48+56,39+34,94)</t>
  </si>
  <si>
    <t>944944011R00</t>
  </si>
  <si>
    <t xml:space="preserve">Montáž ochranné sítě z umělých vláken </t>
  </si>
  <si>
    <t>944944081R00</t>
  </si>
  <si>
    <t xml:space="preserve">Demontáž ochranné sítě z umělých vláken </t>
  </si>
  <si>
    <t>9459528991R00</t>
  </si>
  <si>
    <t>M + D podpěrné kce pro ůpravy stropní kce výšky do 5m</t>
  </si>
  <si>
    <t xml:space="preserve">D.1.1-10, D.1.1-11 : </t>
  </si>
  <si>
    <t>10,0</t>
  </si>
  <si>
    <t>964031743R00</t>
  </si>
  <si>
    <t>Pronájem zvedcí plošiny h 10m</t>
  </si>
  <si>
    <t xml:space="preserve">den   </t>
  </si>
  <si>
    <t>70921155R</t>
  </si>
  <si>
    <t xml:space="preserve"> síťovina ochranná HDPE; se stabilizací proti UV; š = 2 500,0 mm; l = 20,000 m; hustota 1 : 1; plošná hmotnost 70 g/m2; stínění 70 %</t>
  </si>
  <si>
    <t>4,085*21,32*1,15</t>
  </si>
  <si>
    <t>(4,085+4,62)/2*10,13*1,15</t>
  </si>
  <si>
    <t>(3,85*2+4,75*2)*5,03*1,15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</si>
  <si>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</si>
  <si>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</si>
  <si>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</si>
  <si>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95_03</t>
  </si>
  <si>
    <t>Zakrývání stávajících prostor  folií</t>
  </si>
  <si>
    <t>(56,48+56,39+34,94)*2</t>
  </si>
  <si>
    <t>961044111R00</t>
  </si>
  <si>
    <t>Bourání základů z betonu prostého</t>
  </si>
  <si>
    <t>nebo vybourání otvorů průřezové plochy přes 4 m2 v základech,</t>
  </si>
  <si>
    <t xml:space="preserve">D.1.1-13, D.1.1-09, D.1.1-10 : </t>
  </si>
  <si>
    <t>0,35*(19,56+19,36+19,47+20,37+20,14+16,65)</t>
  </si>
  <si>
    <t>961055111R00</t>
  </si>
  <si>
    <t>Bourání základů železobetonových</t>
  </si>
  <si>
    <t>nebo vybourání otvorů průřezové plochy přes 4 m2 v základech</t>
  </si>
  <si>
    <t xml:space="preserve">pozn. 1 : </t>
  </si>
  <si>
    <t xml:space="preserve">vč. zabetonovaných I profilů : </t>
  </si>
  <si>
    <t>0,3*5,2*4,9</t>
  </si>
  <si>
    <t xml:space="preserve">pozn.6 : </t>
  </si>
  <si>
    <t xml:space="preserve">bude uořesněn dle dodatečného STP : </t>
  </si>
  <si>
    <t>1,3*0,3*1,25</t>
  </si>
  <si>
    <t>962031116R00</t>
  </si>
  <si>
    <t>Bourání příček z cihel pálených plných, tloušťky 140 mm</t>
  </si>
  <si>
    <t>nebo vybourání otvorů průřezové plochy přes 4 m2 v příčkách, včetně pomocného lešení o výšce podlahy do 1900 mm a pro zatížení do 1,5 kPa  (150 kg/m2),</t>
  </si>
  <si>
    <t xml:space="preserve">bourání cihelných kcí kalkulovat vč. překladů, věnců, omítek, KZS,  obkladů atd.. : </t>
  </si>
  <si>
    <t>3,68*6,33</t>
  </si>
  <si>
    <t>962051115R00</t>
  </si>
  <si>
    <t>Bourání příček železobetonových tloušky do 100 mm</t>
  </si>
  <si>
    <t>nebo vybourání otvorů průřezové plochy přes 4 m2 v příčkách železobetonových, včetně pomocného lešení o výšce podlahy do 1900 mm a pro zatížení do 1,5 kPa  (150 kg/m2),</t>
  </si>
  <si>
    <t xml:space="preserve">bourání betonových kcí kalkulovat vč. překladů, omítek, KZS,  obkladů atd.. : </t>
  </si>
  <si>
    <t>1,2*6,33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</si>
  <si>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</si>
  <si>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</si>
  <si>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</si>
  <si>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1,7*0,96</t>
  </si>
  <si>
    <t>1,935*0,96</t>
  </si>
  <si>
    <t>965082933R00</t>
  </si>
  <si>
    <t>Odstranění násypu pod podlahami a ochranného na střechách tloušťky do 200 mm, plochy přes 2 m2</t>
  </si>
  <si>
    <t xml:space="preserve">P1 : </t>
  </si>
  <si>
    <t xml:space="preserve">štěrkodrť 150mm : </t>
  </si>
  <si>
    <t>0,15*(19,56+19,36+19,47+20,37+20,14+16,65)</t>
  </si>
  <si>
    <t>968072558R00</t>
  </si>
  <si>
    <t>Vybourání a vyjmutí kovových rámů a rolet rámů, včetně pomocného lešení o výšce podlahy do 1900 mm a pro zatížení do 1,5 kPa  (150 kg/m2) vrat, plochy do 5 m2</t>
  </si>
  <si>
    <t>1,745*2,0</t>
  </si>
  <si>
    <t>968072559R00</t>
  </si>
  <si>
    <t>Vybourání a vyjmutí kovových rámů a rolet rámů, včetně pomocného lešení o výšce podlahy do 1900 mm a pro zatížení do 1,5 kPa  (150 kg/m2) vrat, plochy přes 5 m2</t>
  </si>
  <si>
    <t>2,69*3,32+2,685*3,32+2,65*3,32+2,7*3,32+2,5*3,32</t>
  </si>
  <si>
    <t>970031300R00</t>
  </si>
  <si>
    <t>Jádrové vrtání, kruhové prostupy v cihelném zdivu jádrové vrtání, do D 300 mm</t>
  </si>
  <si>
    <t xml:space="preserve">pozn. 3 : </t>
  </si>
  <si>
    <t>0,35*2</t>
  </si>
  <si>
    <t>970231350R00</t>
  </si>
  <si>
    <t>Řezání cihelného zdiva hloubka řezu 350 mm</t>
  </si>
  <si>
    <t>2*(0,81+0,66)*1,15*2</t>
  </si>
  <si>
    <t xml:space="preserve">pozn. 2 : </t>
  </si>
  <si>
    <t>(0,61+2*0,66)*1,15</t>
  </si>
  <si>
    <t>970251200R00</t>
  </si>
  <si>
    <t>Řezání železobetonu hloubka řezu 200 mm</t>
  </si>
  <si>
    <t xml:space="preserve">D.1.1-11 : </t>
  </si>
  <si>
    <t>(1,4+2,0)*2*1,15</t>
  </si>
  <si>
    <t>971033341R00</t>
  </si>
  <si>
    <t>Vybourání otvorů ve zdivu cihelném z jakýchkoliv cihel pálených  na jakoukoliv maltu vápenou nebo vápenocementovou, plochy do 0,09 m2, tloušťky do 300 mm</t>
  </si>
  <si>
    <t>základovém nebo nadzákladovém,</t>
  </si>
  <si>
    <t>Včetně pomocného lešení o výšce podlahy do 1900 mm a pro zatížení do 1,5 kPa  (150 kg/m2).</t>
  </si>
  <si>
    <t xml:space="preserve">pozn. 4 : </t>
  </si>
  <si>
    <t>971033561R00</t>
  </si>
  <si>
    <t>Vybourání otvorů ve zdivu cihelném z jakýchkoliv cihel pálených  na jakoukoliv maltu vápenou nebo vápenocementovou, plochy do 1 m2, tloušťky do 600 mm</t>
  </si>
  <si>
    <t>0,35*0,81*0,66*1,15*2</t>
  </si>
  <si>
    <t>0,35*0,61*0,66*1,15</t>
  </si>
  <si>
    <t>974031664R00</t>
  </si>
  <si>
    <t>Vysekání rýh v jakémkoliv zdivu cihelném pro vtahování nosníků do zdí, před vybouráním otvorů  do hloubky 150 mm, při výšce nosníku do 150 mm</t>
  </si>
  <si>
    <t>0,91*2*1,15</t>
  </si>
  <si>
    <t>978011191R00</t>
  </si>
  <si>
    <t>Otlučení omítek vápenných nebo vápenocementových vnitřních s vyškrabáním spár, s očištěním zdiva stropů, v rozsahu do 100 %</t>
  </si>
  <si>
    <t>978013191R00</t>
  </si>
  <si>
    <t>Otlučení omítek vápenných nebo vápenocementových vnitřních s vyškrabáním spár, s očištěním zdiva stěn, v rozsahu do 100 %</t>
  </si>
  <si>
    <t xml:space="preserve">odpočet plocha nové zdivo : </t>
  </si>
  <si>
    <t>-81,526</t>
  </si>
  <si>
    <t>978059611R00</t>
  </si>
  <si>
    <t>Odsekání a odebrání obkladů stěn z obkladaček vnějších z jakýchkoliv materiálů, plochy do 1 m2</t>
  </si>
  <si>
    <t>včetně otlučení podkladní omítky až na zdivo,</t>
  </si>
  <si>
    <t>0,3*(0,81+0,775+0,31+0,215+0,3+0,3+0,53)</t>
  </si>
  <si>
    <t>0,3*1,85</t>
  </si>
  <si>
    <t>0,3*0,5</t>
  </si>
  <si>
    <t>711140102R00</t>
  </si>
  <si>
    <t>Odstranění izolace proti vodě - pásy přitavením vodorovné, 2 vrstvy</t>
  </si>
  <si>
    <t>1,1*(19,56+19,36+19,47+20,37+20,14+16,65)</t>
  </si>
  <si>
    <t>712400831RT1</t>
  </si>
  <si>
    <t>Odstranění povlakové krytiny a mechu na střechách šikmých přes 10 do 30° povlakové krytiny jednovrstvé, z ploch jednotlivě do 10 m</t>
  </si>
  <si>
    <t>1,4*2,0</t>
  </si>
  <si>
    <t>764311831RT1</t>
  </si>
  <si>
    <t>Demontáž krytiny hladké střešní z tabulí 2 x 1 m, plochy do 25 m, sklonu přes 30 do 45°</t>
  </si>
  <si>
    <t>767911824R00</t>
  </si>
  <si>
    <t>Demontáž drátěného pletiva výšky nad 2,0 m</t>
  </si>
  <si>
    <t>(3,68+3,1)*6,36</t>
  </si>
  <si>
    <t>96_M21_001</t>
  </si>
  <si>
    <t>Demontáž hromosvodu</t>
  </si>
  <si>
    <t xml:space="preserve">ks    </t>
  </si>
  <si>
    <t>967911824R00</t>
  </si>
  <si>
    <t>Demontáž stropního vazníku v rozsahu dle PD vč. výměn</t>
  </si>
  <si>
    <t xml:space="preserve">D.1.1-10, D.1.1-11, SKŘ : </t>
  </si>
  <si>
    <t>6,36</t>
  </si>
  <si>
    <t>970031400R00</t>
  </si>
  <si>
    <t>Vrtání jádrové do zdiva cihelného do D 400 mm</t>
  </si>
  <si>
    <t>972055693R00</t>
  </si>
  <si>
    <t>Vybourání otvorů stropy prefa  4 m2, nad 12 cm</t>
  </si>
  <si>
    <t>1,4*2,0*0,2</t>
  </si>
  <si>
    <t>981011112R00</t>
  </si>
  <si>
    <t xml:space="preserve">Demolice budov prováděné postupným rozebíráním ostatních oboustranně obitých, případně omítnutých,  </t>
  </si>
  <si>
    <t>Budovy výšky do 35 m.</t>
  </si>
  <si>
    <t xml:space="preserve">D.1.1-10, D.1.1-13 : </t>
  </si>
  <si>
    <t>(2,33+3,03)/2*(5,2*4,9)</t>
  </si>
  <si>
    <t>999281108R00</t>
  </si>
  <si>
    <t xml:space="preserve">Přesun hmot pro opravy a údržbu objektů pro opravy a údržbu dosavadních objektů včetně vnějších plášťů  výšky do 12 m,  </t>
  </si>
  <si>
    <t>oborů 801, 803, 811 a 812</t>
  </si>
  <si>
    <t xml:space="preserve">Hmotnosti z položek s pořadovými čísly: : </t>
  </si>
  <si>
    <t xml:space="preserve">11,12,14,15,16,18,19,21,22,23,25,26,27,28,30,32,33,34,35,39,40,41,42,43,44,45,46,47,48,49,50,51,52, : </t>
  </si>
  <si>
    <t xml:space="preserve">53,54,55,56,57,59,61,62,63,64,66,70,71,72,76,77,78,80,81,82,85,86,97,99, : </t>
  </si>
  <si>
    <t>Součet: : 364,45676</t>
  </si>
  <si>
    <t>PS</t>
  </si>
  <si>
    <t>D + M  Bitumenový těsnící pásek  - parametry dle PD</t>
  </si>
  <si>
    <t xml:space="preserve">m     </t>
  </si>
  <si>
    <t>7,0</t>
  </si>
  <si>
    <t>711132311R00</t>
  </si>
  <si>
    <t>Provedení izolace proti zemní vlhkosti pásy na sucho svislá,  , nopovou fólií včetně uchycovacích prvků</t>
  </si>
  <si>
    <t xml:space="preserve">D.1.1-17, D.1.1-22 : </t>
  </si>
  <si>
    <t>0,95*2,2*1,15</t>
  </si>
  <si>
    <t>711471053R00</t>
  </si>
  <si>
    <t>Provedení izolace proti tlakové vodě fóliemi z plastů vodorovná, bez dodávky fólie</t>
  </si>
  <si>
    <t>711491171R00</t>
  </si>
  <si>
    <t>Provedení izolace proti tlakové vodě ostatní práce vodorovná, podkladní textílie, materiál ve specifikaci</t>
  </si>
  <si>
    <t>711491272R00</t>
  </si>
  <si>
    <t>Provedení izolace proti tlakové vodě ostatní práce svislá, ochranná textílie, materiál ve specifikaci</t>
  </si>
  <si>
    <t>28323113R</t>
  </si>
  <si>
    <t>Fólie profilovaná funkce: drenážní; materiál: PE-HD; výška nopů = 20 mm</t>
  </si>
  <si>
    <t>0,95*2,2*1,15*1,15</t>
  </si>
  <si>
    <t>283250279R</t>
  </si>
  <si>
    <t>Fólie hladká hydroizolační tl = 1,60 mm; funkce: protiradonová, proti prorůstání; materiál: PE-HD</t>
  </si>
  <si>
    <t>(8,755*6,48-0,65*1,85+8,565*6,46+0,17*1,8)*1,15</t>
  </si>
  <si>
    <t>(8,755*6,48-0,65*1,85+8,565*6,46+0,17*1,8)*1,15*2</t>
  </si>
  <si>
    <t>998711202R00</t>
  </si>
  <si>
    <t>Přesun hmot pro izolace proti vodě svisle do 12 m</t>
  </si>
  <si>
    <t>POL1_7</t>
  </si>
  <si>
    <t>50 m vodorovně měřeno od těžiště půdorysné plochy skládky do těžiště půdorysné plochy objektu</t>
  </si>
  <si>
    <t>712351111RT2</t>
  </si>
  <si>
    <t>Povlakové krytiny střech do 10° samolepicími pásy 1 vrstva, včetně dodávky samolepicího asfaltového pásu</t>
  </si>
  <si>
    <t>1,5*1,15</t>
  </si>
  <si>
    <t>998712202R00</t>
  </si>
  <si>
    <t>Přesun hmot pro povlakové krytiny v objektech výšky přes 6 do 12 m</t>
  </si>
  <si>
    <t>50 m vodorovně</t>
  </si>
  <si>
    <t>713191100RT9</t>
  </si>
  <si>
    <t>Izolace tepelné běžných konstrukcí - doplňky položení separační fólie, včetně dodávky PE fólie</t>
  </si>
  <si>
    <t>7135-001</t>
  </si>
  <si>
    <t>D + M utěsnění otvorů MV tl. 20mm plochy do 0,25m2</t>
  </si>
  <si>
    <t>998713202R00</t>
  </si>
  <si>
    <t>Přesun hmot pro izolace tepelné v objektech výšky do 12 m</t>
  </si>
  <si>
    <t>767_01_N</t>
  </si>
  <si>
    <t>D + M OK prvky nosných kcí vč. předepsaných povrchových úprav a zvedacích mechanismů</t>
  </si>
  <si>
    <t>kg</t>
  </si>
  <si>
    <t>169,4</t>
  </si>
  <si>
    <t>767_01a</t>
  </si>
  <si>
    <t>D + M OK prvky nosných kcí - zednické přípomoci,, malty, kapsy, betony na podlití, stavební lepidla atk atd...</t>
  </si>
  <si>
    <t>998767202R00</t>
  </si>
  <si>
    <t>Přesun hmot pro kovové stavební doplňk. konstrukce v objektech výšky do 12 m</t>
  </si>
  <si>
    <t>762712110R00</t>
  </si>
  <si>
    <t>Prostorové vázané konstrukce z řeziva montáž hraněného , průřezové plochy do 120 cm2</t>
  </si>
  <si>
    <t>včetně vyvrtání děr, osazení svorníků a dotažení rektifikačních článků.</t>
  </si>
  <si>
    <t xml:space="preserve">T/01 : </t>
  </si>
  <si>
    <t xml:space="preserve">50/50 - hranol : </t>
  </si>
  <si>
    <t>2,8*3+0,4*15+0,55*3+0,67*3+0,52*3+1,1*3+1,13*3+0,515*3+0,53*3+1,8*10</t>
  </si>
  <si>
    <t xml:space="preserve">100/100 - hranol : </t>
  </si>
  <si>
    <t>2,8*2+0,4*4</t>
  </si>
  <si>
    <t>762795000R00</t>
  </si>
  <si>
    <t>Spojovací a ochranné prostředky hřebíky, svory, fiksační prkna, impregnace</t>
  </si>
  <si>
    <t>(2,8*3+0,4*15+0,55*3+0,67*3+0,52*3+1,1*3+1,13*3+0,515*3+0,53*3+1,8*10)*0,05*0,05*1,15</t>
  </si>
  <si>
    <t>(2,8*2+0,4*4)*0,1*0,1*1,15</t>
  </si>
  <si>
    <t>763613232R00</t>
  </si>
  <si>
    <t>Montáž záklop stropů, z desek tl. nad 18 mm, na P+D, šroubováním, bez dodávky desky</t>
  </si>
  <si>
    <t>vč. dodávky a montáže spojovacího materiálu</t>
  </si>
  <si>
    <t>(1,13*1,8+2,8*0,055*2+2,8*0,1+0,53*1,8)</t>
  </si>
  <si>
    <t>60515861RF</t>
  </si>
  <si>
    <t>Hranol konstrukční KVH</t>
  </si>
  <si>
    <t>60726122R</t>
  </si>
  <si>
    <t>Deska z plochých třísek (OSB) typ: 3; tl = 22,0 mm; povrch: broušený; hrana: P + D</t>
  </si>
  <si>
    <t>(1,13*1,8+2,8*0,055*2+2,8*0,1+0,53*1,8)*1,15</t>
  </si>
  <si>
    <t>998762202R00</t>
  </si>
  <si>
    <t>Přesun hmot pro konstrukce tesařské v objektech výšky do 12 m</t>
  </si>
  <si>
    <t>K/01</t>
  </si>
  <si>
    <t>D + M oplechování komínukompletně dle výkresu D.1.1-26</t>
  </si>
  <si>
    <t>K/02</t>
  </si>
  <si>
    <t>D + M doplnění krytiny kolem komínukompletně dle výkresu D.1.1-26</t>
  </si>
  <si>
    <t xml:space="preserve">m2    </t>
  </si>
  <si>
    <t>K/03</t>
  </si>
  <si>
    <t>D + M oplechování parapetu r.š. 220mmkompletně dle výkresu D.1.1-26</t>
  </si>
  <si>
    <t>K/XX</t>
  </si>
  <si>
    <t>D + M úprava stávajících klemp. prvků, kompletně dle PD</t>
  </si>
  <si>
    <t>998764202R00</t>
  </si>
  <si>
    <t>Přesun hmot pro konstrukce klempířské v objektech výšky do 12 m</t>
  </si>
  <si>
    <t>Z/01</t>
  </si>
  <si>
    <t>D + M tepelně - izolační dvokřídlá vrata 2700/3300, kompletně dle výkresu D.1.1-26</t>
  </si>
  <si>
    <t>Z/02</t>
  </si>
  <si>
    <t>D + M tepelně - izoplační dvokřídlá vrata 2650/3300, kompletně dle výkresu D.1.1-26</t>
  </si>
  <si>
    <t>Z/03</t>
  </si>
  <si>
    <t>D + M protipožární revizní dvířka 750/750 - EW15-90, kompletně dle výkresu D.1.1-26</t>
  </si>
  <si>
    <t>Z/04</t>
  </si>
  <si>
    <t>D + M protipožární lamelová klapka s mřížkou 610*660*150mm - EI 90S, E120 S, kompletně dle výkresu D.1.1-26</t>
  </si>
  <si>
    <t>Z/05</t>
  </si>
  <si>
    <t>D + M protipožární lamelová klapka s mřížkou 810*660*150mm - EI 90S, E120 S, kompletně dle výkresu D.1.1-26</t>
  </si>
  <si>
    <t>Z/06</t>
  </si>
  <si>
    <t>D + M protidešťová žaluzie s integrovanou mřížkou proti hmyzu 600/660, kompletně dle výkresu D.1.1-26</t>
  </si>
  <si>
    <t>Z/07</t>
  </si>
  <si>
    <t>D + M protidešťová žaluzie s integrovanou mřížkou proti hmyzu 800/660, kompletně dle výkresu D.1.1-26</t>
  </si>
  <si>
    <t>Z/08</t>
  </si>
  <si>
    <t>D + M protidešťová žaluzie s integrovanou mřížkou proti hmyzu 400/400, kompletně dle výkresu D.1.1-26</t>
  </si>
  <si>
    <t>Z/10</t>
  </si>
  <si>
    <t>D + M kotevné kompozitní L-úhelník, kompletně dle výkresu D.1.1-26</t>
  </si>
  <si>
    <t>Z/11</t>
  </si>
  <si>
    <t>D + M okování hrany vrat L 100/100/6mm dl. 2750mm, kompletně dle výkresu D.1.1-26</t>
  </si>
  <si>
    <t>Z/12</t>
  </si>
  <si>
    <t>D + M okování hrany vrat L 100/100/6mm dl. 2690mm, kompletně dle výkresu D.1.1-26</t>
  </si>
  <si>
    <t>Z/13</t>
  </si>
  <si>
    <t>D + M stupadla na komín, kompletně dle výkresu D.1.1-26</t>
  </si>
  <si>
    <t>Z/14</t>
  </si>
  <si>
    <t>D + M záchytný kotevní systém, kompletně dle výkresu D.1.1-26</t>
  </si>
  <si>
    <t>Z/15</t>
  </si>
  <si>
    <t>D + M poklopu násypky, kompletně dle výkresu D.1.1-26</t>
  </si>
  <si>
    <t>Z/16</t>
  </si>
  <si>
    <t>D + M ocelový nosník UPE 140 dl. 6930mm, kompletně dle výkresu D.1.1-26</t>
  </si>
  <si>
    <t>Z/18</t>
  </si>
  <si>
    <t>D + M ocelové konstrukce, kompletně dle výkresu D.1.1-26</t>
  </si>
  <si>
    <t xml:space="preserve">10% prořez, 10% svary, spojovací prostředky : </t>
  </si>
  <si>
    <t>(4,95*14,8+3,5*20,2)*1,1*1,1</t>
  </si>
  <si>
    <t>Z/19</t>
  </si>
  <si>
    <t>D + M lehká ocelová kce  + opláštění tahokovem, kompletně dle výkresu D.1.1-26</t>
  </si>
  <si>
    <t>Z/20</t>
  </si>
  <si>
    <t>D + M protidešťová žaluzie s integrovanou mřížkou proti hmyzu 800/400, kompletně dle výkresu D.1.1-26</t>
  </si>
  <si>
    <t>783897111R00</t>
  </si>
  <si>
    <t>Nátěr betonových povrchů vodoodpudivý na siloxanové bázi, pro exteriér, penetrace 1x</t>
  </si>
  <si>
    <t xml:space="preserve">S1N : </t>
  </si>
  <si>
    <t>0,8*(1,8*2+5,085*2)</t>
  </si>
  <si>
    <t>783897131R00</t>
  </si>
  <si>
    <t>Nátěr betonových povrchů vodoodpudivý na siloxanové bázi, pro exteriér, dvojnásobný</t>
  </si>
  <si>
    <t>784450020RA0</t>
  </si>
  <si>
    <t>Malby z malířských směsí disperzní, penetrace jednonásobná, malba dvojnásobná, bílá</t>
  </si>
  <si>
    <t>01/O</t>
  </si>
  <si>
    <t>D + M tabulky, značky, značení a označení kompletně dle výkresu D.1.1-26</t>
  </si>
  <si>
    <t>02/O</t>
  </si>
  <si>
    <t>D + M hasící přístroj 21A/113Bkompletně dle výkresu D.1.1-26</t>
  </si>
  <si>
    <t>03/O</t>
  </si>
  <si>
    <t>D + M výstražný pruh 02/02/2,0mkompletně dle výkresu D.1.1-26</t>
  </si>
  <si>
    <t>979086112R00</t>
  </si>
  <si>
    <t xml:space="preserve">Vodorovná doprava suti a vybouraných hmot nakládání nebo překládání suti a vybouraných hmot na dopravní prostředek při vodorovné dopravě,  ,  </t>
  </si>
  <si>
    <t>POL1_9</t>
  </si>
  <si>
    <t>bez naložení, s vyložením a hrubým urovnáním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</si>
  <si>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</si>
  <si>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</si>
  <si>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</si>
  <si>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</si>
  <si>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1,2,4,70,74,75,76,77,78,79,80,81,82,83,84,85,86,87,88,89,90,91,92,93,94,95,96,97,98,99,143, : </t>
  </si>
  <si>
    <t>Součet: : 199,06750</t>
  </si>
  <si>
    <t>979081121R00</t>
  </si>
  <si>
    <t>Odvoz suti a vybouraných hmot na skládku příplatek za každý další 1 km</t>
  </si>
  <si>
    <t>Součet: : 1791,60750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</si>
  <si>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</si>
  <si>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</si>
  <si>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</si>
  <si>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</si>
  <si>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</si>
  <si>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796,27000</t>
  </si>
  <si>
    <t>979083513R00</t>
  </si>
  <si>
    <t>Vodorovné přemístění suti vodorovné přemístění suti a vybouraných hmot po suchu, bez naložení, se složením a hrubým urovnáním na vzdálenost do 1000 m</t>
  </si>
  <si>
    <t>a vybouraných hmot po suchu, bez naložení ale se složením a hrubým urovnáním,</t>
  </si>
  <si>
    <t>979990107R00</t>
  </si>
  <si>
    <t>Poplatek za uložení, směs betonu, cihel a dřeva,  , skupina 17 09 04 z Katalogu odpadů</t>
  </si>
  <si>
    <t>kategorie 17 09 04 smíšené stavební a demoliční odpady</t>
  </si>
  <si>
    <t>Součet: : 197,47496</t>
  </si>
  <si>
    <t>979990121R00</t>
  </si>
  <si>
    <t>Poplatek za uložení, asfaltové pásy,  , skupina 17 03 02 z Katalogu odpadů</t>
  </si>
  <si>
    <t>kategorie 17 03 02 asfaltové směsi obsahující dehet</t>
  </si>
  <si>
    <t>Součet: : 1,59254</t>
  </si>
  <si>
    <t>941941031R00</t>
  </si>
  <si>
    <t>Montáž lešení lehkého pracovního řadového s podlahami šířky od 0,80 do 1,00 m, výšky do 10 m</t>
  </si>
  <si>
    <t>800-3</t>
  </si>
  <si>
    <t>RTS 24/ I</t>
  </si>
  <si>
    <t>SPI</t>
  </si>
  <si>
    <t>Odkaz na mn. položky pořadí 2 : 22,00000</t>
  </si>
  <si>
    <t>941941841R00</t>
  </si>
  <si>
    <t>Demontáž lešení lehkého řadového s podlahami šířky přes 1 do 1,2 m, výšky do 10 m</t>
  </si>
  <si>
    <t>RTS 23/ I</t>
  </si>
  <si>
    <t>801-3</t>
  </si>
  <si>
    <t>900      RT3</t>
  </si>
  <si>
    <t>HZS, Práce v tarifní třídě 6 (např. tesař)</t>
  </si>
  <si>
    <t>h</t>
  </si>
  <si>
    <t>Prav.M</t>
  </si>
  <si>
    <t>HZS</t>
  </si>
  <si>
    <t>POL10_</t>
  </si>
  <si>
    <t>909      R00</t>
  </si>
  <si>
    <t>Hzs-nezmeritelne stavebni prace</t>
  </si>
  <si>
    <t>900      RT3up</t>
  </si>
  <si>
    <t>Uvedení do provozu úpravny vody,  zaškolení obsluhy</t>
  </si>
  <si>
    <t>900      RT3ut2</t>
  </si>
  <si>
    <t>HZS-napuštění soustavy po rekonstrukci upravenou vodou vč. vystavení protokolu</t>
  </si>
  <si>
    <t>904      R011</t>
  </si>
  <si>
    <t>Hzs-zkousky v ramci montaz.praci, Komplexni vyzkouseni</t>
  </si>
  <si>
    <t>904      R02x</t>
  </si>
  <si>
    <t>Hzs-zkousky v ramci montaz.praci, Topná zkouška</t>
  </si>
  <si>
    <t>713411111R00</t>
  </si>
  <si>
    <t>Montáž tepelné izolace potrubí a ohybů pásy nebo rohožemi ovinutými kolem potrubí a staženými ocelovým drátem  jednovrstvá</t>
  </si>
  <si>
    <t>800-713</t>
  </si>
  <si>
    <t>bez povrchové úpravy</t>
  </si>
  <si>
    <t>Včetně pomocného lešení o výšce podlahy do 1900 mm a pro zatížení do 1,5 kPa.</t>
  </si>
  <si>
    <t>Odkaz na mn. položky pořadí 21 : 52,00000*0,5027</t>
  </si>
  <si>
    <t>Odkaz na mn. položky pořadí 20 : 20,00000*0,34</t>
  </si>
  <si>
    <t>713491111R00</t>
  </si>
  <si>
    <t>Izolace tepelné potrubí a ohybů - doplňky montáž oplechování (plech ve specifikaci)  pevného, potrubí</t>
  </si>
  <si>
    <t>venkovní potrubí : (2+2+4+1+1+2)*0,5</t>
  </si>
  <si>
    <t>713491112R00</t>
  </si>
  <si>
    <t>Izolace tepelné potrubí a ohybů - doplňky montáž oplechování (plech ve specifikaci)  pevného, ohybů</t>
  </si>
  <si>
    <t>10*0,5</t>
  </si>
  <si>
    <t>713491116R00</t>
  </si>
  <si>
    <t>Izolace tepelné potrubí a ohybů - doplňky montáž oplechování (plech ve specifikaci)  pevného, tvarových kusů mimo přírub a armatur</t>
  </si>
  <si>
    <t>713541301R00</t>
  </si>
  <si>
    <t>Tmelení protipožárním tmelem ploch</t>
  </si>
  <si>
    <t>Protipožární tmel v práškové podobě se rozmíchá s vodou. Hmotou se vyplňují a zahlazují trhliny ve stěnách, stropech a obkladech z jiných stavebních materiálů. V ceně je dodávka vody a tmele.</t>
  </si>
  <si>
    <t>722182018R001</t>
  </si>
  <si>
    <t>Montáž tepelné izolace skruží na potrubí přímé, DN 150 mm, lepicí páska</t>
  </si>
  <si>
    <t>722182098001</t>
  </si>
  <si>
    <t>Příplatek za montáž izolačních tvarovek DN 150 mm</t>
  </si>
  <si>
    <t>AKUIZ1</t>
  </si>
  <si>
    <t>Tepelná izolace akumulačních nádrží, venkovní provedení, min. vata tl.100mm s Al fólií, oplechování embosovaný Al plech tl. 0,8mm, D+M</t>
  </si>
  <si>
    <t>ks</t>
  </si>
  <si>
    <t>19475110R1</t>
  </si>
  <si>
    <t>Plech Al svitkový Prefalz stucco 0,8 x 1000 mm barvy P.10</t>
  </si>
  <si>
    <t>Odkaz na mn. položky pořadí 14 : 5,00000</t>
  </si>
  <si>
    <t>Odkaz na mn. položky pořadí 13 : 5,00000</t>
  </si>
  <si>
    <t>Odkaz na mn. položky pořadí 12 : 6,00000</t>
  </si>
  <si>
    <t>631547624R</t>
  </si>
  <si>
    <t>pouzdro potrubní řezané; minerální vlákno; povrchová úprava Al fólie se skelnou mřížkou; vnitřní průměr 108,0 mm; tl. izolace 80,0 mm; provozní teplota  do 250 °C; tepelná vodivost (10°C) 0,0330 W/mK; tepelná vodivost (50°C) 0,037 W/mK</t>
  </si>
  <si>
    <t>SPCM</t>
  </si>
  <si>
    <t>Odkaz na mn. položky pořadí 93 : 20,00000</t>
  </si>
  <si>
    <t>631547628R</t>
  </si>
  <si>
    <t>pouzdro potrubní řezané; minerální vlákno; povrchová úprava Al fólie se skelnou mřížkou; vnitřní průměr 159,0 mm; tl. izolace 80,0 mm; provozní teplota  do 250 °C; tepelná vodivost (10°C) 0,0330 W/mK; tepelná vodivost (50°C) 0,037 W/mK</t>
  </si>
  <si>
    <t>Odkaz na mn. položky pořadí 94 : 52,00000</t>
  </si>
  <si>
    <t>998713201R00</t>
  </si>
  <si>
    <t>Přesun hmot pro izolace tepelné v objektech výšky do 6 m</t>
  </si>
  <si>
    <t>Přesun hmot</t>
  </si>
  <si>
    <t>POL7_</t>
  </si>
  <si>
    <t>721176101R00</t>
  </si>
  <si>
    <t>Potrubí HT připojovací vnější průměr D 32 mm, tloušťka stěny 1,8 mm, DN 30</t>
  </si>
  <si>
    <t>800-721</t>
  </si>
  <si>
    <t>včetně tvarovek, objímek. Bez zednických výpomocí.</t>
  </si>
  <si>
    <t>Potrubí včetně tvarovek. Bez zednických výpomocí.</t>
  </si>
  <si>
    <t>2+2+3+4</t>
  </si>
  <si>
    <t>721223424RT1</t>
  </si>
  <si>
    <t>Vpusť podlahová se zápachovou uzávěrkou průměr 50, 75 110 mm, se svislým odtokem,147x147mm/138x138mm, včetně dodávky materiálu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</si>
  <si>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</si>
  <si>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</si>
  <si>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</si>
  <si>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722130901R00</t>
  </si>
  <si>
    <t xml:space="preserve">Opravy vodovodního potrubí závitového zazátkování vývodu,  </t>
  </si>
  <si>
    <t>722132115R00</t>
  </si>
  <si>
    <t>Potrubí z trubek ocel. uvnitř a vně pozinkovaných spojované lisováním, pro sprinklery D 28 mm, s 1,5 mm</t>
  </si>
  <si>
    <t>včetně tvarovek, bez zednických výpomocí</t>
  </si>
  <si>
    <t>722132214R00</t>
  </si>
  <si>
    <t>Potrubí z trubek ocel. uvnitř a vně pozinkovaných spojované lisováním, pro sprinklery D 22 mm, s 1,5 mm</t>
  </si>
  <si>
    <t>3+1,5+2,5+3+2,5+4+2,5+3+3,5+2,5</t>
  </si>
  <si>
    <t>722132216R00</t>
  </si>
  <si>
    <t>Potrubí z trubek ocel. uvnitř a vně pozinkovaných spojované lisováním, pro sprinklery D 35 mm, s 1,5 mm</t>
  </si>
  <si>
    <t>11+4+3+2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</si>
  <si>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</si>
  <si>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</si>
  <si>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</si>
  <si>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</si>
  <si>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</si>
  <si>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</si>
  <si>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</si>
  <si>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722237124R00</t>
  </si>
  <si>
    <t>Kohout kulový, mosazný, vnitřní-vnitřní závit, DN 32, PN 35, včetně dodávky materiálu</t>
  </si>
  <si>
    <t>722237664R00</t>
  </si>
  <si>
    <t>Klapka vodovodní, zpětná, vodorovná, mosazná, vnitřní-vnitřní závit, DN 32, PN 12, včetně dodávky materiálu</t>
  </si>
  <si>
    <t>722239102R00</t>
  </si>
  <si>
    <t>Montáž armatury závitové se dvěma závity G 3/4"</t>
  </si>
  <si>
    <t>Odkaz na mn. položky pořadí 32 : 2,00000</t>
  </si>
  <si>
    <t>722239104R00</t>
  </si>
  <si>
    <t>Montáž armatury závitové se dvěma závity G 5/4"</t>
  </si>
  <si>
    <t>Odkaz na mn. položky pořadí 33 : 1,00000</t>
  </si>
  <si>
    <t>Odkaz na mn. položky pořadí 34 : 1,00000</t>
  </si>
  <si>
    <t>722280106R00</t>
  </si>
  <si>
    <t>Tlakové zkoušky vodovodního potrubí do DN 32</t>
  </si>
  <si>
    <t>Včetně dodávky vody, uzavření a zabezpečení konců potrubí.</t>
  </si>
  <si>
    <t>Odkaz na mn. položky pořadí 27 : 8,00000</t>
  </si>
  <si>
    <t>Odkaz na mn. položky pořadí 28 : 28,00000</t>
  </si>
  <si>
    <t>Odkaz na mn. položky pořadí 29 : 20,00000</t>
  </si>
  <si>
    <t>722290234R00</t>
  </si>
  <si>
    <t>Proplach a dezinfekce vodovodního potrubí do DN 80</t>
  </si>
  <si>
    <t>Včetně dodání desinfekčního prostředku.</t>
  </si>
  <si>
    <t>Odkaz na mn. položky pořadí 37 : 56,00000</t>
  </si>
  <si>
    <t>998722201R00</t>
  </si>
  <si>
    <t>Přesun hmot pro vnitřní vodovod v objektech výšky do 6 m</t>
  </si>
  <si>
    <t>vodorovně do 50 m</t>
  </si>
  <si>
    <t>722237123R00</t>
  </si>
  <si>
    <t>Kohout kulový, mosazný, vnitřní-vnitřní závit, DN 25, PN 35, včetně dodávky materiálu</t>
  </si>
  <si>
    <t>722237663R00</t>
  </si>
  <si>
    <t>Klapka vodovodní, zpětná, vodorovná, mosazná, vnitřní-vnitřní závit, DN 25, PN 16, včetně dodávky materiálu</t>
  </si>
  <si>
    <t>722239103R00</t>
  </si>
  <si>
    <t>Montáž armatury závitové se dvěma závity G 1"</t>
  </si>
  <si>
    <t>Odkaz na mn. položky pořadí 47 : 1,00000</t>
  </si>
  <si>
    <t>Odkaz na mn. položky pořadí 41 : 4,00000</t>
  </si>
  <si>
    <t>Odkaz na mn. položky pořadí 42 : 1,00000</t>
  </si>
  <si>
    <t>722269112R00</t>
  </si>
  <si>
    <t>Montáž vodoměru závitového jednovtokového suchoběžného, G 3/4"</t>
  </si>
  <si>
    <t>724.1in</t>
  </si>
  <si>
    <t>Koncentrovaný měřitelný inhibitor koroze pro velkoobjemové systémy pro všechny typy kovů (1l)</t>
  </si>
  <si>
    <t>- dávkování 0,05-0,1%</t>
  </si>
  <si>
    <t>- před aplikací je nutné provést rozbor vody</t>
  </si>
  <si>
    <t>734421160R001</t>
  </si>
  <si>
    <t>Tlakoměr deformační 0-10 bar č. 03322, D 100</t>
  </si>
  <si>
    <t>BA25</t>
  </si>
  <si>
    <t>Potrubní oddělovač BA25</t>
  </si>
  <si>
    <t>STR4.1a</t>
  </si>
  <si>
    <t>Impulsní vodoměr 1" závitový, 3,5 m3/h, (DN25)</t>
  </si>
  <si>
    <t>STR4.1b</t>
  </si>
  <si>
    <t>Obtoková hlava pro změkčovací úpravny vody včetně redukce 1"/ 1"</t>
  </si>
  <si>
    <t>STR4.1c</t>
  </si>
  <si>
    <t>Tabletová sůl (25kg)</t>
  </si>
  <si>
    <t>STR4.1d</t>
  </si>
  <si>
    <t>Dávkovací čerpadlo chemikálií</t>
  </si>
  <si>
    <t>40562962Z</t>
  </si>
  <si>
    <t>Mechanický filtr se zpětným proplachem, 1"</t>
  </si>
  <si>
    <t>STR4.1</t>
  </si>
  <si>
    <t>Změkčovací úpravna vody pro snížení tvrdosti vody</t>
  </si>
  <si>
    <t>- množství upravené vody je 33 m3 při vstupní tvrdosti 1 mmol na</t>
  </si>
  <si>
    <t>jednu nádobu</t>
  </si>
  <si>
    <t>- automatická řídící směšovací hlava a tlaková nádoba</t>
  </si>
  <si>
    <t>- frekvence regeneračního cyklu v závislosti na množství upravené</t>
  </si>
  <si>
    <t>vody</t>
  </si>
  <si>
    <t>- samostatně stojící nádoba na regenerační roztok</t>
  </si>
  <si>
    <t>- automatické dopouštění vody pro tvorbu reneneračního</t>
  </si>
  <si>
    <t>roztoku</t>
  </si>
  <si>
    <t>- kontrola proti přetečení</t>
  </si>
  <si>
    <t>- připojení 1"</t>
  </si>
  <si>
    <t>- max průtok 3200 l/hod</t>
  </si>
  <si>
    <t>- spotřeba cca 6 - 14,4 kg soli na 1 regenerační cyklus</t>
  </si>
  <si>
    <t>- objem solné nádoby - 145 l</t>
  </si>
  <si>
    <t>- rozměr: 1450 x 690 x 420 mm</t>
  </si>
  <si>
    <t>- provozní náplň (změkčovací pryskyřice)</t>
  </si>
  <si>
    <t>998724201R00</t>
  </si>
  <si>
    <t>Přesun hmot pro strojní vybavení v objektech výšky do 6 m</t>
  </si>
  <si>
    <t>K10</t>
  </si>
  <si>
    <t>Montáž komínu a kouřovodu</t>
  </si>
  <si>
    <t>K2</t>
  </si>
  <si>
    <t>Třívstvý kouřovod DN300/405mm, nerez/nerez</t>
  </si>
  <si>
    <t>Výroba a montáž tří vícevrstvých kouřovodů DN 300/405 mm o délce</t>
  </si>
  <si>
    <t>cca 5 m a 4,5m v provedení jako spodní část komínů. Součástí každého kouřovodu je redukce</t>
  </si>
  <si>
    <t>DN 300-250 mm, kolena v potřebném úhlu, návarek na měření emisí, čistící otvory, roury a závěsné</t>
  </si>
  <si>
    <t>kotevní objímky.</t>
  </si>
  <si>
    <t>K3</t>
  </si>
  <si>
    <t>Společná komínová hlava cca 600x1350mm s odvětráním</t>
  </si>
  <si>
    <t>K4</t>
  </si>
  <si>
    <t>Přípravné práce vč. zaměření na místě</t>
  </si>
  <si>
    <t>hod</t>
  </si>
  <si>
    <t>K6</t>
  </si>
  <si>
    <t>Přesun hmot pro komíny</t>
  </si>
  <si>
    <t>kpl</t>
  </si>
  <si>
    <t>K7</t>
  </si>
  <si>
    <t>Příplatek za práce ve výškách</t>
  </si>
  <si>
    <t>K8</t>
  </si>
  <si>
    <t>Montážní plošina</t>
  </si>
  <si>
    <t>K9</t>
  </si>
  <si>
    <t>Revize spalinové cesty</t>
  </si>
  <si>
    <t>K1</t>
  </si>
  <si>
    <t>Vícevrstvý komín DN300/405, nerez/nerez</t>
  </si>
  <si>
    <t>Výroba a montáž tří vícevrstvých komínů DN 300/405 mm,</t>
  </si>
  <si>
    <t>každý o délce cca 7,5 m v provedení vnitřní vložka nerez tř. 1.4404 tl. 0,8 mm, izolace např. Fibertex 19 mm</t>
  </si>
  <si>
    <t>+PowerTech 700 tl. 30 mm, vnější opláštění nerez-lesk tl. 0,5 mm. Součástí každého komína je nosná</t>
  </si>
  <si>
    <t>část se základovou deskou a dnem, díl s vybíracími dvířky, sopouch 90°, prodloužení sopouchu,</t>
  </si>
  <si>
    <t>komínové roury 1 m a 0,5 m a nerezová kotevní objímka.</t>
  </si>
  <si>
    <t>2*7,5</t>
  </si>
  <si>
    <t>731_K1</t>
  </si>
  <si>
    <t>Automatický stacionární kotel na dřevní štěpku o jmenovitém výkonu jednoho kotle min. 330 kW</t>
  </si>
  <si>
    <t>Automatický stacionární kotel na dřevní štěpku o jmenovitém výkonu jednoho kotle min. 330 kW. Regulace výkonu kotle min. 30 %, kdy účinnost kotle bude min. 94 % při plném i částečném zatížení.</t>
  </si>
  <si>
    <t>Kotel má integrované dotykové ovládání, ovládání kotle pomocí dotykového telefonu nebo tabletu  s možností připojení na web servis, automatické zapalování, regulaci výšky žhavé vrstvy (bezproblémové automatické zapalování v případě vyprazdňujících se skladových prostor, kontrola kvality paliva s automatickým nastavením pro výšku žhavé vrstvy), automatické čištění tepelného výměníku. Součástí kotle je lambda sonda s automatickým rozeznáváním kvality paliva, bezpečnostní termostat, ekvitermní regulace, čidlo teploty plamene ve spalovací komoře, teplotní čidlo spalin, čidlo zpátečky. Řídící systém kotle umožňující komunikaci s nadřazenou regulací.</t>
  </si>
  <si>
    <t>Provedení:</t>
  </si>
  <si>
    <t>Vysoce tepelně odolná šamotová spalovací komora, obklopená vodní lázní</t>
  </si>
  <si>
    <t>EC-sací ventilátory s kontrolou podtlaku (bezúdržbové)</t>
  </si>
  <si>
    <t>Min. dvě dochlazovací smyčky</t>
  </si>
  <si>
    <t>Min. dva kotlové směšovací uzly</t>
  </si>
  <si>
    <t>Recirkulace spalin</t>
  </si>
  <si>
    <t>Automatické vynášení popela do integrovaného popelníku</t>
  </si>
  <si>
    <t>Nerezové šneky posuvu a nerezové šnekové šachty z důvodu výrazného prodloužení životnosti a snížení nákladů na údržbu</t>
  </si>
  <si>
    <t>Automatický systém dopravy paliva ze skladu bez nutnosti úpravy snižující objem skladu paliva (např. šikmá podlaha apod.) s možností využití max. výšky skladu paliva</t>
  </si>
  <si>
    <t/>
  </si>
  <si>
    <t>Požadované bezpečnostní prvky kotle:</t>
  </si>
  <si>
    <t>Bezpečnostní předávací komora zabraňující zpětnému prohoření štěpky</t>
  </si>
  <si>
    <t>Automatický systém kontroly teploty štěpky ve skladu</t>
  </si>
  <si>
    <t>Automatický systém kontroly teploty štěpky v dopravníku paliva, s automatickým zaplavením paliva</t>
  </si>
  <si>
    <t>Uvažované parametry kotle:</t>
  </si>
  <si>
    <t>Jmenovitý tepelný výkon min. 330 kW</t>
  </si>
  <si>
    <t>Emisní třída kotle 5 (dle ČSN EN 303-5:2012), Ekodesign</t>
  </si>
  <si>
    <t>Palivo a třída štěpka (A1-B1) / dřevní pelety (A1) (dle ČSN EN ISO 17225)</t>
  </si>
  <si>
    <t>Přípustný provozní tlak 4 bary</t>
  </si>
  <si>
    <t>Max. provozní teplota kotle 95 °C</t>
  </si>
  <si>
    <t>Max. objem vody  v kotli 700 l</t>
  </si>
  <si>
    <t>Hmotnost  bez omezení</t>
  </si>
  <si>
    <t>Potřebný komínový tah  5 Pa</t>
  </si>
  <si>
    <t>Komínový tah max. omezení  10 Pa</t>
  </si>
  <si>
    <t>Teplota spalin max. 170° C</t>
  </si>
  <si>
    <t>El. příkon max. 1 000 W</t>
  </si>
  <si>
    <t>El. připojení max. 400V AC. 50 Hz, 13 A</t>
  </si>
  <si>
    <t>731_K10</t>
  </si>
  <si>
    <t>Přídavná deska pro 5 teplotních čidel osazených v akumulačních nádobách</t>
  </si>
  <si>
    <t>731_K11</t>
  </si>
  <si>
    <t>Doprava kotle na místo instalace</t>
  </si>
  <si>
    <t>soubor</t>
  </si>
  <si>
    <t>731_K12</t>
  </si>
  <si>
    <t>Montáž a mechanické sestavení kotle</t>
  </si>
  <si>
    <t>731_K13</t>
  </si>
  <si>
    <t>Uvedení do provozu a zaškolení obsluhy</t>
  </si>
  <si>
    <t>731_K14</t>
  </si>
  <si>
    <t>Kombinovaný plnící systém do skladu paliva (plnící šnek) vč. kotvících prvků</t>
  </si>
  <si>
    <t>731_K15</t>
  </si>
  <si>
    <t>Rozvodná skříň a ovládací panel pro plnící šnek</t>
  </si>
  <si>
    <t>731_K16</t>
  </si>
  <si>
    <t>Doprava a montáž plnícího šneku</t>
  </si>
  <si>
    <t>731_K2</t>
  </si>
  <si>
    <t>Vynášecí (vybírací) kolo ve skladu štěpky o průměru 350 cm</t>
  </si>
  <si>
    <t>731_K3</t>
  </si>
  <si>
    <t>Vynášecí (vybírací) kolo ve skladu štěpky o průměru 500 cm</t>
  </si>
  <si>
    <t>731_K4</t>
  </si>
  <si>
    <t>Napojení a prodloužení vynášecího kola šnekovým dopravníkem</t>
  </si>
  <si>
    <t>731_K5</t>
  </si>
  <si>
    <t>Termostatický ventil pro SLE (šnekového podavače)</t>
  </si>
  <si>
    <t>731_K6</t>
  </si>
  <si>
    <t>Kaskádový řadič pro 2 kotle (kaskádové řízení kotlů)</t>
  </si>
  <si>
    <t>731_K7</t>
  </si>
  <si>
    <t>Vestavěný kotlový směšovací uzel pro ochranu před nízkoteplotní korozí v sestavě směšovací třícestný, ventil včetně servopohonu a oběhového čerpadla</t>
  </si>
  <si>
    <t>731_K8</t>
  </si>
  <si>
    <t>Připojení na internet - internetová brána Gateway - připojení pro vzdálené ovládání kotle</t>
  </si>
  <si>
    <t>731_K9</t>
  </si>
  <si>
    <t>Deska řadiče MOD_BUS pro komunikaci s nadřazenou MaR</t>
  </si>
  <si>
    <t>732291915R00</t>
  </si>
  <si>
    <t>Ostatní opravy ohříváků a výměníků tepla napuštění výměníků a ohříváků vodou  o obsahu do 1 000 l</t>
  </si>
  <si>
    <t>800-731</t>
  </si>
  <si>
    <t>732291916R00</t>
  </si>
  <si>
    <t>Ostatní opravy ohříváků a výměníků tepla napuštění výměníků a ohříváků vodou  za dalších 1000 l</t>
  </si>
  <si>
    <t>732339103R00</t>
  </si>
  <si>
    <t>Nádoby expanzní tlakové Montáž nádob expanzních tlakových o obsahu 35 l</t>
  </si>
  <si>
    <t>732M2</t>
  </si>
  <si>
    <t>Doprava a osazení akumulační nádrže</t>
  </si>
  <si>
    <t>STR2.2</t>
  </si>
  <si>
    <t>Řídící jednotka pro udržování tlaku a odplyňování</t>
  </si>
  <si>
    <t>Hydraulický modul pro udržování tlaku, odplyňování a doplňování v uzavř. topném systému. 1-čerpadlové provedení pro kontrolované dopouštění (+/- 0,2bar) a odplyňování. Max. teplota vratu 70st., 6bar, krytí IP54, 230V/50Hz, el. příkon 0,7kW. Součástí jsou připojovací nerez. hadice 1" k expanzní nádobě a kontaktní vodoměr.</t>
  </si>
  <si>
    <t>STR2.3</t>
  </si>
  <si>
    <t>Základní vyrovnávací nádoba k řídící jednotce pro udržování tlaku, 2000l</t>
  </si>
  <si>
    <t>pro 1-čerpadlové automaty, beztlaká, objem 2000l, 6bar, G1", max. výška: 2587mm, vč. spec. odvzdušňovací armatury.</t>
  </si>
  <si>
    <t>732339114R00</t>
  </si>
  <si>
    <t>Nádoby expanzní tlakové Montáž nádob expanzních tlakových Montáž nádoby expanzní beztlakové 2000l</t>
  </si>
  <si>
    <t>Součtová</t>
  </si>
  <si>
    <t>732M</t>
  </si>
  <si>
    <t>Montáž 1-čerpadlového automatu</t>
  </si>
  <si>
    <t>48466204R</t>
  </si>
  <si>
    <t>Nádoba expanzní s membránou; provedení: stojaté; objem = 35 l; v = 466 mm; d = 376 mm; připojení: R 3/4"; max. provozní tlak = 4 bar</t>
  </si>
  <si>
    <t>STR2.4</t>
  </si>
  <si>
    <t>Akumulační nádoba V=15m3</t>
  </si>
  <si>
    <t>Ocelová nádoba V=15000l, 3 vývody DN150, PN6</t>
  </si>
  <si>
    <t>998732201R00</t>
  </si>
  <si>
    <t>Přesun hmot pro strojovny v objektech výšky do 6 m</t>
  </si>
  <si>
    <t>733111113R00</t>
  </si>
  <si>
    <t>Potrubí z trubek závitových ocelových bezešvých, běžných, v kotelnách a strojovnách, DN 15</t>
  </si>
  <si>
    <t>Potrubí včetně tvarovek a zednických výpomocí.</t>
  </si>
  <si>
    <t>2*6+2*4</t>
  </si>
  <si>
    <t>733111115R00</t>
  </si>
  <si>
    <t>Potrubí z trubek závitových ocelových bezešvých, běžných, v kotelnách a strojovnách, DN 25</t>
  </si>
  <si>
    <t>2+2+2+1+1</t>
  </si>
  <si>
    <t>733121228R00</t>
  </si>
  <si>
    <t>Potrubí z trubek hladkých ocelových bezešvých tvářených za tepla  v kotelnách a strojovnách, D 108, tloušťka stěny 4 mm</t>
  </si>
  <si>
    <t>2*4+6*2</t>
  </si>
  <si>
    <t>733121235R00</t>
  </si>
  <si>
    <t>Potrubí z trubek hladkých ocelových bezešvých tvářených za tepla  v kotelnách a strojovnách, D 159, tloušťka stěny 4,5 mm</t>
  </si>
  <si>
    <t>přívod : 17+1+4+2+2,5+2,5</t>
  </si>
  <si>
    <t>zpátečka : 16+3+1,5+2,5</t>
  </si>
  <si>
    <t>733123128R00</t>
  </si>
  <si>
    <t>Potrubí z trubek hladkých příplatek k ceně za zhotovení přípojky z trubek hladkých  D 108, tloušťka stěny 4,0 mm</t>
  </si>
  <si>
    <t>733141102R00</t>
  </si>
  <si>
    <t>Odvzdušňovací nádoby a stříšky včetně dodávky materiálu  odvzdušňovací nádobky z trub.ocelových do DN 50</t>
  </si>
  <si>
    <t>733190106R00</t>
  </si>
  <si>
    <t>Tlakové zkoušky potrubí ocelových závitových, plastových, měděných do DN 32</t>
  </si>
  <si>
    <t>Odkaz na mn. položky pořadí 91 : 20,00000</t>
  </si>
  <si>
    <t>Odkaz na mn. položky pořadí 92 : 8,00000</t>
  </si>
  <si>
    <t>733190235R00</t>
  </si>
  <si>
    <t>Tlakové zkoušky potrubí ocelových hladkých přes D 133/4,5 do D 159/4,6</t>
  </si>
  <si>
    <t>998733201R00</t>
  </si>
  <si>
    <t>Přesun hmot pro rozvody potrubí v objektech výšky do 6 m</t>
  </si>
  <si>
    <t>724231173R00</t>
  </si>
  <si>
    <t>Příslušenství domovních vodáren měřící  teploměr s pevným stonkem a jímkou   DTR (rovný), o délce stonku 160 mm</t>
  </si>
  <si>
    <t>734255132R00</t>
  </si>
  <si>
    <t>Ventil pojistný závitový 3,0 bar, mosazný, DN 25, vnitřní-vnitřní závit, včetně dodávky materiálu</t>
  </si>
  <si>
    <t>734109117R00</t>
  </si>
  <si>
    <t>Montáž přírubových armatur se dvěma přírubami, PN 6, DN 100, bez dodávky materiálu</t>
  </si>
  <si>
    <t>Odkaz na mn. položky pořadí 116 : 6,00000</t>
  </si>
  <si>
    <t>734109119R00</t>
  </si>
  <si>
    <t>Montáž přírubových armatur se dvěma přírubami, PN 6, DN 150, bez dodávky materiálu</t>
  </si>
  <si>
    <t>Odkaz na mn. položky pořadí 117 : 5,00000</t>
  </si>
  <si>
    <t>734173222R00</t>
  </si>
  <si>
    <t>Přírubový spoj PN 0,6/I MPa, DN 150, včetně dodávky materiálu</t>
  </si>
  <si>
    <t>734173416R00</t>
  </si>
  <si>
    <t>Přírubový spoj PN 1,6/I MPa, DN 65, včetně dodávky materiálu</t>
  </si>
  <si>
    <t>734191983R00</t>
  </si>
  <si>
    <t>Opravy přírubových armatur zaslepení přírubového spoje a armatur  přes DN 80 do DN 150</t>
  </si>
  <si>
    <t>734209114R00</t>
  </si>
  <si>
    <t>Montáž závitové armatury se dvěma závity, G 3/4", bez dodávky materiálu</t>
  </si>
  <si>
    <t>Odkaz na mn. položky pořadí 120 : 2,00000</t>
  </si>
  <si>
    <t>734209115R00</t>
  </si>
  <si>
    <t>Montáž závitové armatury se dvěma závity, G 1", bez dodávky materiálu</t>
  </si>
  <si>
    <t>Odkaz na mn. položky pořadí 101 : 2,00000</t>
  </si>
  <si>
    <t>Odkaz na mn. položky pořadí 118 : 1,00000</t>
  </si>
  <si>
    <t>734209117R00</t>
  </si>
  <si>
    <t>Montáž závitové armatury se dvěma závity, G 6/4", bez dodávky materiálu</t>
  </si>
  <si>
    <t>Odkaz na mn. položky pořadí 102 : 1,00000</t>
  </si>
  <si>
    <t>734209118R00</t>
  </si>
  <si>
    <t>Montáž závitové armatury se dvěma závity, G 2", bez dodávky materiálu</t>
  </si>
  <si>
    <t>Odkaz na mn. položky pořadí 113 : 2,00000</t>
  </si>
  <si>
    <t>734235121R00</t>
  </si>
  <si>
    <t>Kohout kulový, mosazný, DN 15, PN 42, vnitřní-vnitřní, včetně dodávky materiálu</t>
  </si>
  <si>
    <t>734235126R00</t>
  </si>
  <si>
    <t>Kohout kulový, mosazný, DN 50, PN 35, vnitřní-vnitřní, včetně dodávky materiálu</t>
  </si>
  <si>
    <t>734291113R00</t>
  </si>
  <si>
    <t>Kohout kulový, napouštěcí a vypouštěcí, mosazný, DN 15, PN 10, včetně dodávky materiálu</t>
  </si>
  <si>
    <t>734421160R00</t>
  </si>
  <si>
    <t>Tlakoměr deformační 0-10 MPa č. 03322, D 100, včetně dodávky materiálu</t>
  </si>
  <si>
    <t>42285516R</t>
  </si>
  <si>
    <t>klapka mezipřírubová uzavírací; pro topení, pro vodovod, pro klimatizace, pro protipožární aplikace; materiál tělesa GGG 40 litina, disk litina GGG40, vložka EPDM,O-kroužek NBR; médium voda; DN 100; L = 52 mm; provozní tlak PN 16</t>
  </si>
  <si>
    <t>42285518R</t>
  </si>
  <si>
    <t>klapka mezipřírubová uzavírací; pro topení, pro vodovod, pro klimatizace, pro protipožární aplikace; materiál tělesa GGG 40 litina, disk litina GGG40, vložka EPDM,O-kroužek NBR; médium voda; DN 150; L = 56 mm; provozní tlak PN 16</t>
  </si>
  <si>
    <t>MK1</t>
  </si>
  <si>
    <t>Kulový kohout 1" se zajištěním k exp. nádobě</t>
  </si>
  <si>
    <t>STR3.1</t>
  </si>
  <si>
    <t>Odlučovač nečistot a kalů DN100</t>
  </si>
  <si>
    <t>– určen pro vertikální i horizontální instalaci</t>
  </si>
  <si>
    <t>– filtrační vložka 100 µm</t>
  </si>
  <si>
    <t>– vše nerezový materiál s odolností proti chemickým</t>
  </si>
  <si>
    <t>přípravkům a mechanickým nečistotám</t>
  </si>
  <si>
    <t>– magnet pro zachytávání magnetických nečistot včetně</t>
  </si>
  <si>
    <t>magnetických kalů</t>
  </si>
  <si>
    <t>– síla magnetu 12 000 Gauss se standardní tepelnou odolností</t>
  </si>
  <si>
    <t>do 85 °C</t>
  </si>
  <si>
    <t>– zakončení filtru příruba 4" F</t>
  </si>
  <si>
    <t>- tlaková odolnost PN10</t>
  </si>
  <si>
    <t>TBV20</t>
  </si>
  <si>
    <t>Termický bezpečnostní ventil s kapilárou DN20, 95st.</t>
  </si>
  <si>
    <t>998734201R00</t>
  </si>
  <si>
    <t>Přesun hmot pro armatury v objektech výšky do 6 m</t>
  </si>
  <si>
    <t>767995101R00</t>
  </si>
  <si>
    <t>Výroba a montáž atypických kovovových doplňků staveb hmotnosti do 5 kg</t>
  </si>
  <si>
    <t>800-767</t>
  </si>
  <si>
    <t>767995102R00</t>
  </si>
  <si>
    <t>Výroba a montáž atypických kovovových doplňků staveb hmotnosti přes 5 do 10 kg</t>
  </si>
  <si>
    <t>55399994R</t>
  </si>
  <si>
    <t>výrobek kovový zámečnický, atypický</t>
  </si>
  <si>
    <t>998767201R00</t>
  </si>
  <si>
    <t>Přesun hmot pro kovové stavební doplňk. konstrukce v objektech výšky do 6 m</t>
  </si>
  <si>
    <t>783424140R00</t>
  </si>
  <si>
    <t>Nátěry potrubí a armatur syntetické potrubí, do DN 50 mm, dvojnásobné se základním nátěrem</t>
  </si>
  <si>
    <t>800-783</t>
  </si>
  <si>
    <t>na vzduchu schnoucí</t>
  </si>
  <si>
    <t>783425150R00</t>
  </si>
  <si>
    <t>Nátěry potrubí a armatur syntetické potrubí, do DN 100 mm, dvojnásobné se základním nátěrem</t>
  </si>
  <si>
    <t>783426160R00</t>
  </si>
  <si>
    <t>Nátěry potrubí a armatur syntetické potrubí, do DN 150 mm, dvojnásobné se základním nátěrem</t>
  </si>
  <si>
    <t>ON1</t>
  </si>
  <si>
    <t>Revize tlakové nádoby</t>
  </si>
  <si>
    <t>ON2</t>
  </si>
  <si>
    <t>Dokumentace skutečného provedení</t>
  </si>
  <si>
    <t>ON4</t>
  </si>
  <si>
    <t>Výrobní výkres akumulačních nádob</t>
  </si>
  <si>
    <t>ON3</t>
  </si>
  <si>
    <t>Povinná výbava kotelny (hasící přístroj 55B, svítilna, lékárnička, detektor CO)</t>
  </si>
  <si>
    <t>D-01</t>
  </si>
  <si>
    <t>Snímač odpor. venkovní - dodávka</t>
  </si>
  <si>
    <t>POL3_0</t>
  </si>
  <si>
    <t>D-02</t>
  </si>
  <si>
    <t>Snímač odpor. venkovní - montáž</t>
  </si>
  <si>
    <t>D-03</t>
  </si>
  <si>
    <t>Snímač odpor. prostor - dodávka</t>
  </si>
  <si>
    <t>D-04</t>
  </si>
  <si>
    <t>Snímač odpor. prostor - montáž</t>
  </si>
  <si>
    <t>D-05</t>
  </si>
  <si>
    <t>Snímač odpor.do jímky se stonkem 100mm - dodávka</t>
  </si>
  <si>
    <t>D-06</t>
  </si>
  <si>
    <t>Snímač odpor.do jímky se stonkem 100mm - montáž</t>
  </si>
  <si>
    <t>D-07</t>
  </si>
  <si>
    <t>Snímač odpor.do jímky se stonkem 300mm - dodávka</t>
  </si>
  <si>
    <t>D-08</t>
  </si>
  <si>
    <t>Snímač odpor.do jímky se stonkem 300mm - montáž</t>
  </si>
  <si>
    <t>D-09</t>
  </si>
  <si>
    <t>Jímka nerezová,G1/2,100mm  - dodávka</t>
  </si>
  <si>
    <t>D-10</t>
  </si>
  <si>
    <t>Jímka nerezová,G1/2,100mm  - montáž</t>
  </si>
  <si>
    <t>D-11</t>
  </si>
  <si>
    <t>Jímka nerezová,G1/2,300mm  - dodávka</t>
  </si>
  <si>
    <t>D-12</t>
  </si>
  <si>
    <t>Jímka nerezová,G1/2,300mm  - montáž</t>
  </si>
  <si>
    <t>D-13</t>
  </si>
  <si>
    <t>Snímač zaplavení  - dodávka</t>
  </si>
  <si>
    <t>D-14</t>
  </si>
  <si>
    <t>Snímač zaplavení  - montáž</t>
  </si>
  <si>
    <t>D-15</t>
  </si>
  <si>
    <t>Snímač koncentrace CO  - dodávka</t>
  </si>
  <si>
    <t>D-16</t>
  </si>
  <si>
    <t>Snímač koncentrace CO  - montáž</t>
  </si>
  <si>
    <t>D-17</t>
  </si>
  <si>
    <t>Ústředna snímače koncentrace CO  - dodávka</t>
  </si>
  <si>
    <t>D-18</t>
  </si>
  <si>
    <t>Ústředna snímače koncentrace CO  - montáž</t>
  </si>
  <si>
    <t>D-19</t>
  </si>
  <si>
    <t>Snímač tlaku, 0-10bar, 0-10V, M20x1,5 - dodávka</t>
  </si>
  <si>
    <t>D-20</t>
  </si>
  <si>
    <t>Snímač tlaku, 0-10bar, 0-10V, M20x1,5 - montáž</t>
  </si>
  <si>
    <t>HW-01</t>
  </si>
  <si>
    <t>Řídicí systém, 13AI, 11xDI, 3xAO, 5xDO, 2x RS232, 2x RS485 - dodávka</t>
  </si>
  <si>
    <t>HW-02</t>
  </si>
  <si>
    <t>Řídicí systém, 13AI, 11xDI, 3xAO, 5xDO, 2x RS232, 2x RS485 - montáž</t>
  </si>
  <si>
    <t>HW-03</t>
  </si>
  <si>
    <t>Barevný display, 7 “ LCD TFT - dodávka</t>
  </si>
  <si>
    <t>HW-04</t>
  </si>
  <si>
    <t>Barevný display, 7 “ LCD TFT - montáž</t>
  </si>
  <si>
    <t>HW-05</t>
  </si>
  <si>
    <t>Převodník M-BUS - dodávka</t>
  </si>
  <si>
    <t>HW-06</t>
  </si>
  <si>
    <t>Převodník M-BUS - montáž</t>
  </si>
  <si>
    <t>HW-07</t>
  </si>
  <si>
    <t>Switch 5 port do rozvaděče - dodávka</t>
  </si>
  <si>
    <t>HW-08</t>
  </si>
  <si>
    <t>Switch 5 port do rozvaděče - montáž</t>
  </si>
  <si>
    <t>KOM-01</t>
  </si>
  <si>
    <t>Chránička optického kabelu HDPE vč. motnáže</t>
  </si>
  <si>
    <t>KOM-02</t>
  </si>
  <si>
    <t>Chránička kabelu KOPOFLEX 40 vč. montáže</t>
  </si>
  <si>
    <t>KOM-03</t>
  </si>
  <si>
    <t>Optický kabel pro komunikaci MaR vč. montáže</t>
  </si>
  <si>
    <t>KOM-04</t>
  </si>
  <si>
    <t>Kabel komunikační FTP CAT6E vč. montáže</t>
  </si>
  <si>
    <t>KOM-05</t>
  </si>
  <si>
    <t>Sestava PC + Monitor vč. SCADA Licence pro vizualizaci MaR vč. instalace</t>
  </si>
  <si>
    <t>soub</t>
  </si>
  <si>
    <t>KOM-06</t>
  </si>
  <si>
    <t>Ostátní potřebný materiál ke zprovoznění komunikace, Switche, Optické patch kabely, Pigtaily,, zavaření, zkoušky atd. - vč. montáže</t>
  </si>
  <si>
    <t>soub.</t>
  </si>
  <si>
    <t>KOM-07</t>
  </si>
  <si>
    <t>Signalizační kabel CY 6mm pro teplovod vč. montáže</t>
  </si>
  <si>
    <t>KT-001</t>
  </si>
  <si>
    <t>Kabel silový s Cu jádrem 750 V CYKY 3x1,5 mm2 vč. montáže</t>
  </si>
  <si>
    <t>KT-002</t>
  </si>
  <si>
    <t>Kabel silový s Cu jádrem 750 V CYKY 3x2,5 mm2 vč. montáže</t>
  </si>
  <si>
    <t>KT-003</t>
  </si>
  <si>
    <t>Kabel silový s Cu jádrem 750 V CYKY 5x1,5 mm2 vč. montáže</t>
  </si>
  <si>
    <t>KT-004</t>
  </si>
  <si>
    <t>Kabel silový s Cu jádrem 750 V CYKY 7x1,5 mm2 vč. montáže</t>
  </si>
  <si>
    <t>KT-005</t>
  </si>
  <si>
    <t>Kabel silový s Cu jádrem 750 V CYKY 5x4 mm2 vč. montáže</t>
  </si>
  <si>
    <t>KT-006</t>
  </si>
  <si>
    <t>Kabel silový s Cu jádrem 750 V CYKY 5x25 mm2 vč. montáže</t>
  </si>
  <si>
    <t>KT-007</t>
  </si>
  <si>
    <t>Kabel sdělovací s Cu jádrem JYTY 2 x 1 mm vč. montáže</t>
  </si>
  <si>
    <t>KT-008</t>
  </si>
  <si>
    <t>Kabel sdělovací s Cu jádrem JYTY 4 x 1 mm vč. montáže</t>
  </si>
  <si>
    <t>KT-009</t>
  </si>
  <si>
    <t>Vodič silový CY zelenožlutý 6 mm2 - drát vč. montáže</t>
  </si>
  <si>
    <t>KT-010</t>
  </si>
  <si>
    <t>Topný kabel vč. ukončení, zapojení, montáž</t>
  </si>
  <si>
    <t>KT-011</t>
  </si>
  <si>
    <t>Žlab kabelový EC, s integrovanou spojkou a příslušenstvím vč. montáže</t>
  </si>
  <si>
    <t>KT-012</t>
  </si>
  <si>
    <t>Trubka Tuhá pr.20mm a příslušenství vč. montáže</t>
  </si>
  <si>
    <t>KT-013</t>
  </si>
  <si>
    <t>Trubka Ohebná pr.20mm a příslušenství vč. montáže</t>
  </si>
  <si>
    <t>KT-014</t>
  </si>
  <si>
    <t>Ukončení vodičů v rozvaděči + zapojení</t>
  </si>
  <si>
    <t>SW-001</t>
  </si>
  <si>
    <t>SW pro DDC + WEB + M-BUS</t>
  </si>
  <si>
    <t>SW-002</t>
  </si>
  <si>
    <t>SW pro displej</t>
  </si>
  <si>
    <t>SW-003</t>
  </si>
  <si>
    <t>SW pro SCADA vizualizaci</t>
  </si>
  <si>
    <t>OE-001</t>
  </si>
  <si>
    <t>Stop tlačítko-hřib, krabice na povrch - dodávka</t>
  </si>
  <si>
    <t>OE-002</t>
  </si>
  <si>
    <t>Stop tlačítko-hřib, krabice na povrch - montáž</t>
  </si>
  <si>
    <t>OE-003</t>
  </si>
  <si>
    <t>Drobný elektroinstalační a spojovací materiál</t>
  </si>
  <si>
    <t>OE-004</t>
  </si>
  <si>
    <t>Doplňující ochranné pospojení</t>
  </si>
  <si>
    <t>OE-005</t>
  </si>
  <si>
    <t>A Svítidlo PRIMA LED Ex 2.4ft PCc 6400/840 . vč. montáže</t>
  </si>
  <si>
    <t>OE-006</t>
  </si>
  <si>
    <t>B Svítidlo NANOTTICA 1.4ft PC 6400/840 . vč. montáže</t>
  </si>
  <si>
    <t>OE-007</t>
  </si>
  <si>
    <t>C Svítidlo PIXEL LED 5200/840 AS. vč. montáže</t>
  </si>
  <si>
    <t>OE-008</t>
  </si>
  <si>
    <t>Zásuvková skříň 32A, 400V, 2x32A, 3x16A vč. montáže</t>
  </si>
  <si>
    <t>OE-009</t>
  </si>
  <si>
    <t>Rozváděč přisazený, oceloplechový, vystrojený, 2000x800x400 - dodávka, montáž, zapojení, osazení -, Kotelna</t>
  </si>
  <si>
    <t>OE-010</t>
  </si>
  <si>
    <t>Dostrojení výyvodu do rozváděče garáží, doplnění jističe Kotelna</t>
  </si>
  <si>
    <t>OE-011</t>
  </si>
  <si>
    <t>Demontáž stávajícího zařízení</t>
  </si>
  <si>
    <t>OE-012</t>
  </si>
  <si>
    <t>Dílenská dokumentace</t>
  </si>
  <si>
    <t>OE-013</t>
  </si>
  <si>
    <t>Zapojování ostatních zařízení, Kotle, čerpadla atd.</t>
  </si>
  <si>
    <t>OE-014</t>
  </si>
  <si>
    <t>Revize</t>
  </si>
  <si>
    <t>OE-015</t>
  </si>
  <si>
    <t>Koordinace postupu prací s ostatními profesemi</t>
  </si>
  <si>
    <t>OE-016</t>
  </si>
  <si>
    <t>Test 1:1</t>
  </si>
  <si>
    <t>OE-017</t>
  </si>
  <si>
    <t>Zprovoznění, oživení</t>
  </si>
  <si>
    <t>OE-018</t>
  </si>
  <si>
    <t>Zaškolení obsluhy</t>
  </si>
  <si>
    <t>OE-019</t>
  </si>
  <si>
    <t>Režijní náklady ostatní, ubytování, doprava</t>
  </si>
  <si>
    <t>OE-020</t>
  </si>
  <si>
    <t>OPN</t>
  </si>
  <si>
    <t>POL13_0</t>
  </si>
  <si>
    <t>HR-001</t>
  </si>
  <si>
    <t>Montáž  vodiče D do 10 mm bez podpěr</t>
  </si>
  <si>
    <t>HR-002</t>
  </si>
  <si>
    <t>Montáž hromosvodové svorky</t>
  </si>
  <si>
    <t>HR-003</t>
  </si>
  <si>
    <t>Přemístění betonového podstavce do výšky 12m, nošením a usazení podstavce</t>
  </si>
  <si>
    <t>HR-004</t>
  </si>
  <si>
    <t>Montáž jímací tyče do 3m</t>
  </si>
  <si>
    <t>HR-005</t>
  </si>
  <si>
    <t>Montáž zemnící svorky na kovové konstr.</t>
  </si>
  <si>
    <t>HR-006</t>
  </si>
  <si>
    <t>Montáž stříšky ochranné</t>
  </si>
  <si>
    <t>HR-007</t>
  </si>
  <si>
    <t>Montáž dist. držáku oddáleného vedení do podstavce</t>
  </si>
  <si>
    <t>HR-008</t>
  </si>
  <si>
    <t>Tyč jímací  N JK1,0 N</t>
  </si>
  <si>
    <t>HR-009</t>
  </si>
  <si>
    <t>Tyč jímací  N JK 2,0 N</t>
  </si>
  <si>
    <t>HR-010</t>
  </si>
  <si>
    <t>Podpěra vedení</t>
  </si>
  <si>
    <t>HR-011</t>
  </si>
  <si>
    <t>Podpěra vedení do zdiva</t>
  </si>
  <si>
    <t>HR-012</t>
  </si>
  <si>
    <t>Svorka SJ 1 k jímací tyči</t>
  </si>
  <si>
    <t>HR-013</t>
  </si>
  <si>
    <t>Svorka křížová SK pro vodič d 6-10 mm</t>
  </si>
  <si>
    <t>HR-014</t>
  </si>
  <si>
    <t>Svorka SR 3a</t>
  </si>
  <si>
    <t>HR-015</t>
  </si>
  <si>
    <t>Svorka připojovací SP kovových částí d 6-12 mm</t>
  </si>
  <si>
    <t>HR-016</t>
  </si>
  <si>
    <t>Svorka na atiku PV32</t>
  </si>
  <si>
    <t>HR-017</t>
  </si>
  <si>
    <t>Svorka připojovací SO okapových žlabů d 6-12 mm</t>
  </si>
  <si>
    <t>HR-018</t>
  </si>
  <si>
    <t>Svorka na okapové trouby ST</t>
  </si>
  <si>
    <t>HR-019</t>
  </si>
  <si>
    <t>PV 21 bk nástavec</t>
  </si>
  <si>
    <t>HR-020</t>
  </si>
  <si>
    <t>Stříška ochranná OS horní d 20 mm</t>
  </si>
  <si>
    <t>HR-021</t>
  </si>
  <si>
    <t>Držák jímací tyče  na zeď</t>
  </si>
  <si>
    <t>HR-022</t>
  </si>
  <si>
    <t>Podstavec jímací tyče betonový PB19</t>
  </si>
  <si>
    <t>HR-023</t>
  </si>
  <si>
    <t>Drát 8 AlMgSi T/4</t>
  </si>
  <si>
    <t>HR-024</t>
  </si>
  <si>
    <t>Úhelník ochranný OU-2 pro vodič d 6 - 12 mm</t>
  </si>
  <si>
    <t>HR-025</t>
  </si>
  <si>
    <t>Svorka zkušební SZ  d 6 - 12 mm</t>
  </si>
  <si>
    <t>HR-026</t>
  </si>
  <si>
    <t>Svorka zemnicí páska-páska nerez SR 2b N</t>
  </si>
  <si>
    <t>HR-027</t>
  </si>
  <si>
    <t>Svorka zemnicí páska-drát nerez SR 3b N</t>
  </si>
  <si>
    <t>HR-028</t>
  </si>
  <si>
    <t>Páska (NIRO)</t>
  </si>
  <si>
    <t>HR-029</t>
  </si>
  <si>
    <t>Drát 10   (NIRO)</t>
  </si>
  <si>
    <t>HR-030</t>
  </si>
  <si>
    <t>hod.</t>
  </si>
  <si>
    <t>HR-031</t>
  </si>
  <si>
    <t>Revize elektro</t>
  </si>
  <si>
    <t>HR-032</t>
  </si>
  <si>
    <t>Doprava dodávek/hmot</t>
  </si>
  <si>
    <t>HR-033</t>
  </si>
  <si>
    <t>Přesun dodávek/hmot</t>
  </si>
  <si>
    <t>HR-034</t>
  </si>
  <si>
    <t>Podružný materiál</t>
  </si>
  <si>
    <t>HR-035</t>
  </si>
  <si>
    <t>Podíl přidružených výkonů a režiních nákladů</t>
  </si>
  <si>
    <t>113105111R00</t>
  </si>
  <si>
    <t>Rozebrání dlažeb z lomového kamene kladených na sucho</t>
  </si>
  <si>
    <t>822-1</t>
  </si>
  <si>
    <t>s přemístěním hmot na skládku na vzdálenost do 3 m nebo s naložením na dopravní prostředek,</t>
  </si>
  <si>
    <t>2,5*32</t>
  </si>
  <si>
    <t>1,5*9+1,5*15+6*1,5</t>
  </si>
  <si>
    <t>odtok ze žlabu : 1*10</t>
  </si>
  <si>
    <t>121101100R00</t>
  </si>
  <si>
    <t>Sejmutí ornice s přemístěním na vzdálenost do 50 m</t>
  </si>
  <si>
    <t>800-1</t>
  </si>
  <si>
    <t>nebo lesní půdy, s vodorovným přemístěním na hromady v místě upotřebení nebo na dočasné či trvalé skládky se složením</t>
  </si>
  <si>
    <t>160*0,3*0,95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</si>
  <si>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</si>
  <si>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</si>
  <si>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</si>
  <si>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(36*2,3+195*0,9+25*0,8)*0,8</t>
  </si>
  <si>
    <t>(36*2,3+195*0,9+25*0,8)*0,2</t>
  </si>
  <si>
    <t>151101101R00</t>
  </si>
  <si>
    <t>Zřízení pažení a rozepření stěn rýh příložné  pro jakoukoliv mezerovitost, hloubky do 2 m</t>
  </si>
  <si>
    <t>pro podzemní vedení pro všechny šířky rýhy,</t>
  </si>
  <si>
    <t>12*1,7*2</t>
  </si>
  <si>
    <t>151101102R00</t>
  </si>
  <si>
    <t>Zřízení pažení a rozepření stěn rýh příložné  pro jakoukoliv mezerovitost, hloubky do 4 m</t>
  </si>
  <si>
    <t>Odkaz na mn. položky pořadí 8 : 145,14000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</si>
  <si>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</si>
  <si>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</si>
  <si>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</si>
  <si>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5 : 40,80000</t>
  </si>
  <si>
    <t>151101112R00</t>
  </si>
  <si>
    <t>Odstranění pažení a rozepření rýh příložné , hloubky do 4 m</t>
  </si>
  <si>
    <t>3,54*20,5*2</t>
  </si>
  <si>
    <t>161101102R00</t>
  </si>
  <si>
    <t>Svislé přemístění výkopku z horniny 1 až 4, při hloubce výkopu přes 2,5 do 4 m</t>
  </si>
  <si>
    <t>bez naložení do dopravní nádoby, ale s vyprázdněním dopravní nádoby na hromadu nebo na dopravní prostředek,</t>
  </si>
  <si>
    <t>Odkaz na mn. položky pořadí 3 : 222,64000</t>
  </si>
  <si>
    <t>161101501R00</t>
  </si>
  <si>
    <t>Svislé přemístění výkopku nošením z horniny 1 až 4</t>
  </si>
  <si>
    <t xml:space="preserve"> bez naložení, avšak s vyprázdněním nádoby na hromady nebo do dopravního prostředku, na každých třeba i započatých 3 m výšky,</t>
  </si>
  <si>
    <t>Odkaz na mn. položky pořadí 4 : 55,66000</t>
  </si>
  <si>
    <t>Odkaz na mn. položky pořadí 14 : 133,00000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</si>
  <si>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</si>
  <si>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</si>
  <si>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</si>
  <si>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</si>
  <si>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</si>
  <si>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</si>
  <si>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278,3-133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</si>
  <si>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</si>
  <si>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</si>
  <si>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</si>
  <si>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1,25*36+0,4*195+0,4*25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</si>
  <si>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</si>
  <si>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</si>
  <si>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</si>
  <si>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175*1,5</t>
  </si>
  <si>
    <t>182301123R00</t>
  </si>
  <si>
    <t>Rozprostření a urovnání ornice ve svahu v souvislé ploše do 500 m2, tloušťka vrstvy přes 150 do 200 mm</t>
  </si>
  <si>
    <t>s případným nutným přemístěním hromad nebo dočasných skládek na místo potřeby ze vzdálenosti do 30 m, ve svahu sklonu přes 1 : 5,</t>
  </si>
  <si>
    <t>1,5*20</t>
  </si>
  <si>
    <t>Odkaz na mn. položky pořadí 12 : 133,00000</t>
  </si>
  <si>
    <t>460600002R00</t>
  </si>
  <si>
    <t>Příplatek za odvoz za každých dalších 1000 m</t>
  </si>
  <si>
    <t>skládka ve vzdálenosti do 30km</t>
  </si>
  <si>
    <t>Odkaz na mn. položky pořadí 11 : 133,00000*20</t>
  </si>
  <si>
    <t>460620006RT1</t>
  </si>
  <si>
    <t>Osetí povrchu trávou, včetně dodávky osiva</t>
  </si>
  <si>
    <t>Odkaz na mn. položky pořadí 15 : 262,50000</t>
  </si>
  <si>
    <t>Odkaz na mn. položky pořadí 16 : 30,00000</t>
  </si>
  <si>
    <t>111200001RA0</t>
  </si>
  <si>
    <t>Odstranění křovin a stromů o průměru kmene do 100 mm, spálení</t>
  </si>
  <si>
    <t>a stromů o průměru kmene do 100 mm, s odstraněním kořenů, s odklizením křovin a stromů na vzdálenost do 50 m a jejich spálením.</t>
  </si>
  <si>
    <t>451571222R00</t>
  </si>
  <si>
    <t>Podklad pod dlažbu ze štěrkopísku tloušťka přes 100 do 150 mm</t>
  </si>
  <si>
    <t>831-2</t>
  </si>
  <si>
    <t>32*2,5+28*1,5</t>
  </si>
  <si>
    <t>13</t>
  </si>
  <si>
    <t>564871111RT4</t>
  </si>
  <si>
    <t>Podklad ze štěrkodrti s rozprostřením a zhutněním frakce 0-63 mm, tloušťka po zhutnění 250 mm</t>
  </si>
  <si>
    <t>Odkaz na mn. položky pořadí 20 : 135,00000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</si>
  <si>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</si>
  <si>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</si>
  <si>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</si>
  <si>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894432111R00</t>
  </si>
  <si>
    <t>Osazení plastových šachet revizních průměr 315 mm</t>
  </si>
  <si>
    <t>827-1</t>
  </si>
  <si>
    <t>28697103.AR</t>
  </si>
  <si>
    <t>trubka plastová kanalizační PVC-U; korugovaná; D = 353,0 mm; l = 1250,0 mm</t>
  </si>
  <si>
    <t>28697196R1</t>
  </si>
  <si>
    <t>Dno šachetní Wavin PP DN 315/160 mm KG sběrné T2</t>
  </si>
  <si>
    <t>55241703R</t>
  </si>
  <si>
    <t>poklop kanalizační čtvercový do teleskopu; DN šachty 315 mm; litinový; únosnost 12 500 kg</t>
  </si>
  <si>
    <t>871171121R00</t>
  </si>
  <si>
    <t>Montáž potrubí z plastických hmot z tlakových trubek polyetylenových, vnějšího průměru 40 mm</t>
  </si>
  <si>
    <t>v otevřeném výkopu,</t>
  </si>
  <si>
    <t>871313121R00</t>
  </si>
  <si>
    <t>Montáž potrubí z trub z plastů těsněných gumovým kroužkem  DN 150 mm</t>
  </si>
  <si>
    <t>v otevřeném výkopu ve sklonu do 20 %,</t>
  </si>
  <si>
    <t>0,5*8+1+2*6+3*2</t>
  </si>
  <si>
    <t>3+5</t>
  </si>
  <si>
    <t>0,5+2+3*3+5*5</t>
  </si>
  <si>
    <t>877172121R00</t>
  </si>
  <si>
    <t>Montáž elektrotvarovek přirážka za 1 spoj elektrotvarovky, vnějšího průměru 40 mm</t>
  </si>
  <si>
    <t>877313123R00</t>
  </si>
  <si>
    <t>Montáž tvarovek na potrubí z trub z plastů těsněných gumovým kroužkem jednoosých DN 150 mm</t>
  </si>
  <si>
    <t>Odkaz na mn. položky pořadí 47 : 9,00000</t>
  </si>
  <si>
    <t>Odkaz na mn. položky pořadí 48 : 2,00000</t>
  </si>
  <si>
    <t>Odkaz na mn. položky pořadí 49 : 6,00000</t>
  </si>
  <si>
    <t>Odkaz na mn. položky pořadí 50 : 2,00000</t>
  </si>
  <si>
    <t>Odkaz na mn. položky pořadí 51 : 1,00000</t>
  </si>
  <si>
    <t>Odkaz na mn. položky pořadí 52 : 1,00000</t>
  </si>
  <si>
    <t>721110905R00</t>
  </si>
  <si>
    <t>Opravy odpadního potrubí kameninového vsazení odbočky do potrubí, DN 100</t>
  </si>
  <si>
    <t>722172965R00</t>
  </si>
  <si>
    <t>Opravy vodovodního potrubí z plastových trubek vsazení odbočky do stávajícího plastového potrubí polyfuzí včetně T-kusu, D 40 mm</t>
  </si>
  <si>
    <t>230180067R00</t>
  </si>
  <si>
    <t>Montáž trubních dílů PE, PP, D 40</t>
  </si>
  <si>
    <t>286134113R</t>
  </si>
  <si>
    <t>Trubka plastová materiál: PE 100 RC; de = 40,0 mm; tl. stěny = 3,7 mm; PN 16; SDR 11,0</t>
  </si>
  <si>
    <t>Odkaz na mn. položky pořadí 27 : 37,00000</t>
  </si>
  <si>
    <t>286147900R</t>
  </si>
  <si>
    <t>Trubka plastová pro venkovní kanalizaci spoj: hrdlový; potrubí: jednovrstvé; materiál: PP; povrch: hladký; DN/OD = 110; de = 110,0 mm; tl. stěny = 3,4 mm; l = 500 mm; SN 10</t>
  </si>
  <si>
    <t>8*1,03</t>
  </si>
  <si>
    <t>286147901R</t>
  </si>
  <si>
    <t>Trubka plastová pro venkovní kanalizaci spoj: hrdlový; potrubí: jednovrstvé; materiál: PP; povrch: hladký; DN/OD = 110; de = 110,0 mm; tl. stěny = 3,4 mm; l = 1 000 mm; SN 10</t>
  </si>
  <si>
    <t>+3% : 1*1,03</t>
  </si>
  <si>
    <t>286147902R</t>
  </si>
  <si>
    <t>Trubka plastová pro venkovní kanalizaci spoj: hrdlový; potrubí: jednovrstvé; materiál: PP; povrch: hladký; DN/OD = 110; de = 110,0 mm; tl. stěny = 3,4 mm; l = 2 000 mm; SN 10</t>
  </si>
  <si>
    <t>6*1,03</t>
  </si>
  <si>
    <t>286147903R</t>
  </si>
  <si>
    <t>Trubka plastová pro venkovní kanalizaci spoj: hrdlový; potrubí: jednovrstvé; materiál: PP; povrch: hladký; DN/OD = 110; de = 110,0 mm; tl. stěny = 3,4 mm; l = 3 000 mm; SN 10</t>
  </si>
  <si>
    <t>+3% : 2*1,03</t>
  </si>
  <si>
    <t>286147909R</t>
  </si>
  <si>
    <t>Trubka plastová pro venkovní kanalizaci spoj: hrdlový; potrubí: jednovrstvé; materiál: PP; povrch: hladký; DN/OD = 125; de = 125,0 mm; tl. stěny = 3,9 mm; l = 3 000 mm; SN 10</t>
  </si>
  <si>
    <t>286147910R</t>
  </si>
  <si>
    <t>Trubka plastová pro venkovní kanalizaci spoj: hrdlový; potrubí: jednovrstvé; materiál: PP; povrch: hladký; DN/OD = 125; de = 125,0 mm; tl. stěny = 3,9 mm; l = 5 000 mm; SN 10</t>
  </si>
  <si>
    <t>286147912R</t>
  </si>
  <si>
    <t>Trubka plastová pro venkovní kanalizaci spoj: hrdlový; potrubí: jednovrstvé; materiál: PP; povrch: hladký; DN/OD = 160; de = 160,0 mm; tl. stěny = 4,9 mm; l = 500 mm; SN 10</t>
  </si>
  <si>
    <t>1*1,03</t>
  </si>
  <si>
    <t>286147914R</t>
  </si>
  <si>
    <t>Trubka plastová pro venkovní kanalizaci spoj: hrdlový; potrubí: jednovrstvé; materiál: PP; povrch: hladký; DN/OD = 160; de = 160,0 mm; tl. stěny = 4,9 mm; l = 2 000 mm; SN 10</t>
  </si>
  <si>
    <t>286147915R</t>
  </si>
  <si>
    <t>Trubka plastová pro venkovní kanalizaci spoj: hrdlový; potrubí: jednovrstvé; materiál: PP; povrch: hladký; DN/OD = 160; de = 160,0 mm; tl. stěny = 4,9 mm; l = 3 000 mm; SN 10</t>
  </si>
  <si>
    <t>3*1,03</t>
  </si>
  <si>
    <t>286147916R</t>
  </si>
  <si>
    <t>Trubka plastová pro venkovní kanalizaci spoj: hrdlový; potrubí: jednovrstvé; materiál: PP; povrch: hladký; DN/OD = 160; de = 160,0 mm; tl. stěny = 4,9 mm; l = 5 000 mm; SN 10</t>
  </si>
  <si>
    <t>5*1,03</t>
  </si>
  <si>
    <t>28653151.AR</t>
  </si>
  <si>
    <t>přechod kov-plast mat. tvarovky mosaz; mat. trubky měď, PE; d = 40 mm; PN 16; závit vnější R 5/4"</t>
  </si>
  <si>
    <t>286538140R</t>
  </si>
  <si>
    <t>T-kus 90,0 °; PE100; SDR 11,0; PN 10, PN 16; di = 40,0 mm; spoj elektrosvařovaný</t>
  </si>
  <si>
    <t>28656140R</t>
  </si>
  <si>
    <t>Koleno plastové pro venkovní kanalizaci typ: jednoznačné; spoj: hrdlový; potrubí: jednovrstvé; materiál: PP; povrch: hladký; úhel = 45,0 °; DN/OD = 110; SN 16</t>
  </si>
  <si>
    <t>28656141R</t>
  </si>
  <si>
    <t>Koleno plastové pro venkovní kanalizaci typ: jednoznačné; spoj: hrdlový; potrubí: jednovrstvé; materiál: PP; povrch: hladký; úhel = 45,0 °; DN/OD = 125; SN 16</t>
  </si>
  <si>
    <t>28656142R</t>
  </si>
  <si>
    <t>Koleno plastové pro venkovní kanalizaci typ: jednoznačné; spoj: hrdlový; potrubí: jednovrstvé; materiál: PP; povrch: hladký; úhel = 45,0 °; DN/OD = 160; SN 16</t>
  </si>
  <si>
    <t>28656155R</t>
  </si>
  <si>
    <t>Spojka plastová pro venkovní kanalizaci typ: redukovaná excentrická; spoj: hrdlový; potrubí: jednovrstvé; materiál: PP; povrch: hladký; DN/OD = 125; DN/OD2 = 110; SN 16</t>
  </si>
  <si>
    <t>28656157R</t>
  </si>
  <si>
    <t>Spojka plastová pro venkovní kanalizaci typ: redukovaná excentrická; spoj: hrdlový; potrubí: jednovrstvé; materiál: PP; povrch: hladký; DN/OD = 160; DN/OD2 = 125; SN 16</t>
  </si>
  <si>
    <t>28656162R</t>
  </si>
  <si>
    <t>Odbočka plastová pro venkovní kanalizaci typ: jednoduchá, jednoznačná; spoj: hrdlový; potrubí: jednovrstvé; materiál: PP; povrch: hladký; úhel = 45,0 °; DN/OD = 125; SN 16</t>
  </si>
  <si>
    <t>971052551R00</t>
  </si>
  <si>
    <t>Vybourání a prorážení otvorů v železobetonových zdech a příčkách plochy do 1 m2, tloušťky do 600 mm</t>
  </si>
  <si>
    <t>základových nebo nadzákladových,</t>
  </si>
  <si>
    <t>1209000</t>
  </si>
  <si>
    <t>Vybourání prostupu - základ pod opěrnou zdí, dodávka stavby</t>
  </si>
  <si>
    <t>96102</t>
  </si>
  <si>
    <t>Vybourání prostupu základovou konstrukcí - kotelna dílny, dodávka stavby</t>
  </si>
  <si>
    <t>971052511R00</t>
  </si>
  <si>
    <t>Vybourání otvoru do stávající betonové kan. skruže</t>
  </si>
  <si>
    <t>998276201R00</t>
  </si>
  <si>
    <t>Přesun hmot pro trubní vedení z trub plastových nebo sklolaminátových obsypaných kamenivem</t>
  </si>
  <si>
    <t>vodovodu nebo kanalizace ražené nebo hloubené (827 1.1, 827 1.9, 827 2.1, 827 2.9), drobných objektů</t>
  </si>
  <si>
    <t>Odkaz na mn. položky pořadí 61 : 566,50000</t>
  </si>
  <si>
    <t>733141102R00.</t>
  </si>
  <si>
    <t>Odvzdušňovací nádobky z trub.ocelových do DN 100</t>
  </si>
  <si>
    <t>733P.001</t>
  </si>
  <si>
    <t>Montáž předizolovaného potrubí ve výkopu</t>
  </si>
  <si>
    <t>- svařování potrubí</t>
  </si>
  <si>
    <t>- doizolavání v místech sváru</t>
  </si>
  <si>
    <t>- manipulace s potrubím (zvedací technika)</t>
  </si>
  <si>
    <t>12*36</t>
  </si>
  <si>
    <t>6*4</t>
  </si>
  <si>
    <t>19*2</t>
  </si>
  <si>
    <t>17*2,5</t>
  </si>
  <si>
    <t>4*2</t>
  </si>
  <si>
    <t>2,5*2</t>
  </si>
  <si>
    <t>1,5*6</t>
  </si>
  <si>
    <t>733R01</t>
  </si>
  <si>
    <t>PIP 130 B DN 125/250 Přímé potrubí á 12m</t>
  </si>
  <si>
    <t>733R02</t>
  </si>
  <si>
    <t>PIP 130 B DN 125/250 Přímé potrubí á 6m</t>
  </si>
  <si>
    <t>733R03</t>
  </si>
  <si>
    <t>PIP 130 B DN 125/250 LB 90° (1+1m)</t>
  </si>
  <si>
    <t>733R04</t>
  </si>
  <si>
    <t>PIP 130 B DN 125/250 LB 90° (1,5+1m)</t>
  </si>
  <si>
    <t>733R05</t>
  </si>
  <si>
    <t>PIP 130 B DN 125/250 LB 45° (1+1m)</t>
  </si>
  <si>
    <t>733R06</t>
  </si>
  <si>
    <t>PIP 130 B DN 125/250 LB 30° (1+1m)</t>
  </si>
  <si>
    <t>733R07</t>
  </si>
  <si>
    <t>PIP 130 B DN 125/250 LB 25° (1+1m)</t>
  </si>
  <si>
    <t>733R08</t>
  </si>
  <si>
    <t>PIP 130 B DN125/250 OT 150/315 - 65/180 (1,5+1m)</t>
  </si>
  <si>
    <t>733R09</t>
  </si>
  <si>
    <t>PIP 130 B DN 150/315 Servisní ventil 125/250 - 25/125 (1,5m)</t>
  </si>
  <si>
    <t>733R10</t>
  </si>
  <si>
    <t>PIP 130 B DN 125/250 Servisní ventil 150/315 - 50/180 (1,5m)</t>
  </si>
  <si>
    <t>733R11</t>
  </si>
  <si>
    <t>PIP 130 B DN 125/250 Spojka (kompletní-letní)</t>
  </si>
  <si>
    <t>733R12</t>
  </si>
  <si>
    <t>PIP 130 B DN 125/250 Ukončovací manžeta DHEC 2800</t>
  </si>
  <si>
    <t>733R13</t>
  </si>
  <si>
    <t>PIP 130 B DN 125/250 Spojka ohebná (kompletní)</t>
  </si>
  <si>
    <t>733R14</t>
  </si>
  <si>
    <t>PIP 130 B DN 150/250 Labyrintové těsnění 315</t>
  </si>
  <si>
    <t>733R15</t>
  </si>
  <si>
    <t>Dilatační polštář 2000x1000x40</t>
  </si>
  <si>
    <t>733R16</t>
  </si>
  <si>
    <t>PIP 130 B DN 65/180 Přímé potrubí á 6m</t>
  </si>
  <si>
    <t>733R17</t>
  </si>
  <si>
    <t>PIP 130 B DN 65/180 LB 90° (1,5+1m) R=3DN</t>
  </si>
  <si>
    <t>733R18</t>
  </si>
  <si>
    <t>PIP 130 B DN 65/180 Spojka (kompletní-letní)</t>
  </si>
  <si>
    <t>733R19</t>
  </si>
  <si>
    <t>PIP 130 B DN 65/180 Ukončovací manžeta DHEC 2500</t>
  </si>
  <si>
    <t>733R20</t>
  </si>
  <si>
    <t>PIP 130 B DN 65/180 Labyrintové těsnění 180</t>
  </si>
  <si>
    <t>733R21</t>
  </si>
  <si>
    <t>Doprava prvků teplovodu na stavbu</t>
  </si>
  <si>
    <t>734209104R00</t>
  </si>
  <si>
    <t>Montáž závitové armatury s jedním závitem, G 3/4", bez dodávky materiálu</t>
  </si>
  <si>
    <t>734235122R00</t>
  </si>
  <si>
    <t>Kohout kulový, mosazný, DN 20, PN 42, vnitřní-vnitřní, včetně dodávky materiálu</t>
  </si>
  <si>
    <t>734291114R00</t>
  </si>
  <si>
    <t>Kohout kulový, napouštěcí a vypouštěcí, mosazný, DN 20, PN 10, včetně dodávky materiálu</t>
  </si>
  <si>
    <t>979081111RT3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</si>
  <si>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</si>
  <si>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</si>
  <si>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</si>
  <si>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</si>
  <si>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979999997R00</t>
  </si>
  <si>
    <t>Poplatek za recyklaci, směsi suti betonu, cihel, tašek a keramiky, kusovost do 1600 cm2, skupina 17 01 07 z Katalogu odpadů</t>
  </si>
  <si>
    <t>17 107</t>
  </si>
  <si>
    <t>RTG</t>
  </si>
  <si>
    <t>Rentgenové zkoušky svárů (5ks)</t>
  </si>
  <si>
    <t xml:space="preserve">D.3.1-30 : </t>
  </si>
  <si>
    <t xml:space="preserve">pro Z_02 : </t>
  </si>
  <si>
    <t>0,8*0,6*0,6*2*1,5</t>
  </si>
  <si>
    <t>0,8*0,6*0,6*2*0,5</t>
  </si>
  <si>
    <t>271571111R00</t>
  </si>
  <si>
    <t xml:space="preserve">Polštáře zhutněné pod základy štěrkopísek tříděný,  </t>
  </si>
  <si>
    <t>0,6*0,6*1,15*0,1*2</t>
  </si>
  <si>
    <t xml:space="preserve">XC3 : </t>
  </si>
  <si>
    <t>0,8*0,6*0,6*2</t>
  </si>
  <si>
    <t>0,8*(0,6+1,6)*2*2</t>
  </si>
  <si>
    <t xml:space="preserve">množství výztuže je pouze orientační - PD statiky neobsahuje  armovací výkresy !!! : </t>
  </si>
  <si>
    <t>0,8*0,6*0,6*2*110/1000</t>
  </si>
  <si>
    <t>310238411RT1</t>
  </si>
  <si>
    <t>Zazdívka otvorů o ploše přes 0,25 m2 do 1 m2 ve zdivu nadzákladovém cihlami pálenými pro jakoukoliv maltu cementovou</t>
  </si>
  <si>
    <t>včetně pomocného pracovního lešení</t>
  </si>
  <si>
    <t xml:space="preserve">D.1.3-10 : </t>
  </si>
  <si>
    <t>0,3*0,8*0,6*1,15</t>
  </si>
  <si>
    <t>0,325*0,8*0,66*1,15</t>
  </si>
  <si>
    <t>D + M prefa překladu 300/1300/200mm, kompletně dle výkresu D.3.1-30</t>
  </si>
  <si>
    <t>395_03P</t>
  </si>
  <si>
    <t>D + M prefa překladu 400/1300/200mm, kompletně dle výkresu D.3.1-30</t>
  </si>
  <si>
    <t>612401391RT2</t>
  </si>
  <si>
    <t>Omítky malých ploch vnitřních stěn přes 0,25 do 1 m2, vápennou štukovou omítkou</t>
  </si>
  <si>
    <t>jakoukoliv maltou, z pomocného pracovního lešení o výšce podlahy do 1900 mm a pro zatížení do 1,5 kPa,</t>
  </si>
  <si>
    <t xml:space="preserve">plocha po odbouraném schodišti : </t>
  </si>
  <si>
    <t>7,5</t>
  </si>
  <si>
    <t>623471453R00</t>
  </si>
  <si>
    <t>Betonová stěrka 2 vrstvy vč. penetrace</t>
  </si>
  <si>
    <t>631312611R00</t>
  </si>
  <si>
    <t xml:space="preserve">Mazanina z betonu prostého tl. přes 50 do 80 mm třídy C 16/20,  </t>
  </si>
  <si>
    <t>0,05*0,8*3,1</t>
  </si>
  <si>
    <t>0,11*0,8*3,1</t>
  </si>
  <si>
    <t>631319163R00</t>
  </si>
  <si>
    <t>Příplatek za přehlazení povrchu tloušťka mazaniny od 80 mm do 120 mm</t>
  </si>
  <si>
    <t>betonové mazaniny min. B 10 ocelovým hladítkem s poprášením cementem pro konečnou úpravu mazaniny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</si>
  <si>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</si>
  <si>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</si>
  <si>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</si>
  <si>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631361921RT4</t>
  </si>
  <si>
    <t>Výztuž mazanin z betonů a z lehkých betonů ze svařovaných sítí průměr drátu 6 mm, velikost oka 100/100 mm</t>
  </si>
  <si>
    <t>0,8*3,1*4,4*1,3/1000</t>
  </si>
  <si>
    <t>663612222R00</t>
  </si>
  <si>
    <t>Sponkování rýh v podlahách</t>
  </si>
  <si>
    <t>(0,8+3,1*2)</t>
  </si>
  <si>
    <t>20</t>
  </si>
  <si>
    <t>50</t>
  </si>
  <si>
    <t xml:space="preserve">D.1.3-06 : </t>
  </si>
  <si>
    <t xml:space="preserve">kce schodiště : </t>
  </si>
  <si>
    <t>1,765*1,72*(1,29+0,8+0,35)</t>
  </si>
  <si>
    <t>1,765*1,729*2,17/2</t>
  </si>
  <si>
    <t>963042819R00</t>
  </si>
  <si>
    <t>Bourání jakýchkoliv betonových schodišťových stupňů zhotovených na místě</t>
  </si>
  <si>
    <t>8*1,725</t>
  </si>
  <si>
    <t>965042131R00</t>
  </si>
  <si>
    <t>Bourání podkladů pod dlažby nebo litých celistvých dlažeb a mazanin  betonových nebo z litého asfaltu, tloušťky do 100 mm, plochy do 4 m2</t>
  </si>
  <si>
    <t>965042231R00</t>
  </si>
  <si>
    <t>Bourání podkladů pod dlažby nebo litých celistvých dlažeb a mazanin  betonových nebo z litého asfaltu, tloušťky přes 100 mm, plochy do 4 m2</t>
  </si>
  <si>
    <t>965049112R00</t>
  </si>
  <si>
    <t>Bourání podkladů pod dlažby nebo litých celistvých dlažeb a mazanin  příplatek za bourání mazanin vyztužených svařovanou sítí, tloušťky přes 100 mm</t>
  </si>
  <si>
    <t>1,34*2,18</t>
  </si>
  <si>
    <t>970231300R00</t>
  </si>
  <si>
    <t>Řezání cihelného zdiva hloubka řezu 300 mm</t>
  </si>
  <si>
    <t>(0,8+0,6*2)*1,15</t>
  </si>
  <si>
    <t>(0,8+0,66*2)*1,15</t>
  </si>
  <si>
    <t>970251150R00</t>
  </si>
  <si>
    <t>Řezání železobetonu hloubka řezu 150 mm</t>
  </si>
  <si>
    <t>971033541R00</t>
  </si>
  <si>
    <t>Vybourání otvorů ve zdivu cihelném z jakýchkoliv cihel pálených  na jakoukoliv maltu vápenou nebo vápenocementovou, plochy do 1 m2, tloušťky do 300 mm</t>
  </si>
  <si>
    <t>974031666R00</t>
  </si>
  <si>
    <t>Vysekání rýh v jakémkoliv zdivu cihelném pro vtahování nosníků do zdí, před vybouráním otvorů  do hloubky 150 mm, při výšce nosníku do 250 mm</t>
  </si>
  <si>
    <t>1,3*2*1,15*2</t>
  </si>
  <si>
    <t>976071111R00</t>
  </si>
  <si>
    <t>Vybourání kovových doplňkových konstrukcí madel a zábradlí  v jakémkoliv zdivu</t>
  </si>
  <si>
    <t>2,17*1,31+1,29+0,8+0,35+1,765</t>
  </si>
  <si>
    <t>711140101R00</t>
  </si>
  <si>
    <t>Odstranění izolace proti vodě - pásy přitavením vodorovné, 1 vrstva</t>
  </si>
  <si>
    <t>0,8*3,1</t>
  </si>
  <si>
    <t>711799301R00</t>
  </si>
  <si>
    <t>Demontáž fóli´, textilií atd</t>
  </si>
  <si>
    <t>0,8*3,1*2</t>
  </si>
  <si>
    <t>999281105R00</t>
  </si>
  <si>
    <t xml:space="preserve">Přesun hmot pro opravy a údržbu objektů pro opravy a údržbu dosavadních objektů včetně vnějších plášťů  výšky do 6 m,  </t>
  </si>
  <si>
    <t xml:space="preserve">5,6,7,9,10,13,14,15,16,17,18,20,21,22,23,30,34,35, : </t>
  </si>
  <si>
    <t>Součet: : 4,09769</t>
  </si>
  <si>
    <t>711140016RAC</t>
  </si>
  <si>
    <t>Izolace proti vodě asfalt. pásy přitavením vodorovná 1x penetrace asfaltovou emulzí, 1 x pás izolační z modifikovaného asfaltu tl.4 mm s minerálním posypem vložka skelná tkanina, nataven,  , Pás hydroizolační asfaltový tl = 4,0 mm; funkce: protiradonová, parobrzdná; nosná vložka: skelná tkanina; asfalt: modifikovaný; horní strana: miner...</t>
  </si>
  <si>
    <t>Pás hydroizolační asfaltový tl = 4,0 mm; funkce: protiradonová, parobrzdná; nosná vložka: skelná tkanina; asfalt: modifikovaný; horní strana: miner...</t>
  </si>
  <si>
    <t>0,8*3,1*1,15</t>
  </si>
  <si>
    <t>711210020RAB</t>
  </si>
  <si>
    <t>Izolace stěrkové hydroizolační těsnicí hmotou , dvousložkovou pružnou izolací, proti tlakové vodě, včetně těsnicího pásu do spoje podlaha-stěna</t>
  </si>
  <si>
    <t>Nanesení hydroizolační stěrky ve dvou vrstvách. Vlepení těsnicí pásky do spoje podlaha-stěna, přitlačení a uhlazení, přetažení pásky další vrstvou izolační stěrky.</t>
  </si>
  <si>
    <t>0,8*0,6*1,15</t>
  </si>
  <si>
    <t>0,8*0,66*1,15</t>
  </si>
  <si>
    <t>998711201R00</t>
  </si>
  <si>
    <t>Přesun hmot pro izolace proti vodě svisle do 6 m</t>
  </si>
  <si>
    <t>Z_01</t>
  </si>
  <si>
    <t>D + M ocelová mříž, kompletně dle výkresu D.3.1-30</t>
  </si>
  <si>
    <t>Z_02</t>
  </si>
  <si>
    <t>D + M ocelové schodiště, kompletně dle výkresu D.3.1-30</t>
  </si>
  <si>
    <t>Z_03</t>
  </si>
  <si>
    <t>D + M zábradlí schodiště, kompletně dle výkresu D.3.1-30</t>
  </si>
  <si>
    <t xml:space="preserve">25,26,27,28,30,31,32,33,34,35,36,37,38,39, : </t>
  </si>
  <si>
    <t>Součet: : 24,78975</t>
  </si>
  <si>
    <t>Součet: : 223,10771</t>
  </si>
  <si>
    <t>Součet: : 99,15898</t>
  </si>
  <si>
    <t>Součet: : 24,77735</t>
  </si>
  <si>
    <t>Součet: : 0,01239</t>
  </si>
  <si>
    <t xml:space="preserve">D.3.1-20 : </t>
  </si>
  <si>
    <t>2,1*2,6</t>
  </si>
  <si>
    <t>395_01P</t>
  </si>
  <si>
    <t>D + M prefa překladu 300/1300/150mm, kompletně dle výkresu D.3.1-30</t>
  </si>
  <si>
    <t xml:space="preserve">D.1.3-20 : </t>
  </si>
  <si>
    <t>2,1*2,6*1,15</t>
  </si>
  <si>
    <t>2,1*2,6*1,15/100*10</t>
  </si>
  <si>
    <t xml:space="preserve">D.3.1-22 : </t>
  </si>
  <si>
    <t>622421143R00</t>
  </si>
  <si>
    <t>Omítky vnější stěn vápenocementové štukové,  , složitost 1÷ 2</t>
  </si>
  <si>
    <t>622471317RS7</t>
  </si>
  <si>
    <t xml:space="preserve">Nátěry a nástřiky vnějších stěn a pilířů základním a krycím nátěrem (nebo přestřikem povrchu) hmota silikátová, složitost 1 ÷ 2,  </t>
  </si>
  <si>
    <t>Penetrace + 2 x krycí nátěr.</t>
  </si>
  <si>
    <t xml:space="preserve">ODSTÍN V SOULADU SE STÁVAJÍCÍ FASÁDOU : </t>
  </si>
  <si>
    <t>0,05*(1,3*0,3+2,53*0,8)</t>
  </si>
  <si>
    <t>631315621R00</t>
  </si>
  <si>
    <t xml:space="preserve">Mazanina z betonu prostého tl. přes 120 do 240 mm třídy C 20/25,  </t>
  </si>
  <si>
    <t>0,15*(1,3*0,3+2,53*0,8)</t>
  </si>
  <si>
    <t>631319165R00</t>
  </si>
  <si>
    <t>Příplatek za přehlazení povrchu tloušťka mazaniny od 120 mm do 240 mm</t>
  </si>
  <si>
    <t>631319175R00</t>
  </si>
  <si>
    <t>Příplatek za stržení povrchu tloušťka mazaniny od 120 mm do 240 mm</t>
  </si>
  <si>
    <t>4,4*1,3/1000*(1,3*0,3+2,53*0,8)</t>
  </si>
  <si>
    <t>(1,3+0,5+2,33*2)*1,15</t>
  </si>
  <si>
    <t>941955002R00</t>
  </si>
  <si>
    <t>Lešení lehké pracovní pomocné pomocné, o výšce lešeňové podlahy přes 1,2 do 1,9 m</t>
  </si>
  <si>
    <t xml:space="preserve">D.1.3-17 : </t>
  </si>
  <si>
    <t>10</t>
  </si>
  <si>
    <t>10,0*2</t>
  </si>
  <si>
    <t xml:space="preserve">D.3.1-17 : </t>
  </si>
  <si>
    <t>(0,8+0,65*2)*1,15</t>
  </si>
  <si>
    <t>0,3*0,8*0,66*1,15</t>
  </si>
  <si>
    <t>973031824R00</t>
  </si>
  <si>
    <t>Vysekání v cihelném zdivu výklenků a kapes kapes pro zavázání nových zdí  na jakoukoliv maltu vápennou nebo vápenocementovou, tloušťky do 300 mm</t>
  </si>
  <si>
    <t>2,6*2</t>
  </si>
  <si>
    <t>1,3*1,15</t>
  </si>
  <si>
    <t>1,15*(1,3*0,3+2,53*0,8)</t>
  </si>
  <si>
    <t>2*(1,3*0,3+2,53*0,8)</t>
  </si>
  <si>
    <t>965_07</t>
  </si>
  <si>
    <t>Demontáž vnějších výplní otvorů vč. parapetů, zárubní, žaluzií, mříží, - odvoz a likvidace</t>
  </si>
  <si>
    <t xml:space="preserve">1,2,4,5,6,7,8,9,10,11,12,13,14,15,17,18,19,20,27, : </t>
  </si>
  <si>
    <t>Součet: : 2,91615</t>
  </si>
  <si>
    <t>(1,3*0,3+2,53*0,8)</t>
  </si>
  <si>
    <t>784950030RAA</t>
  </si>
  <si>
    <t>Oprava maleb z malířských směsí</t>
  </si>
  <si>
    <t>Oškrabání, jednonásobné mydlení, částečné vyhlazení malířskou masou jednonásobné, malba dvojnásobná, bez pačokování, jednobarevná s bílým stropem.</t>
  </si>
  <si>
    <t xml:space="preserve">BUDE UPŘESNĚNO DLE ROZSAHU POŠKOZENÍ : </t>
  </si>
  <si>
    <t>20,0</t>
  </si>
  <si>
    <t xml:space="preserve">22,23,25,26,27,28,29,30,31, : </t>
  </si>
  <si>
    <t>Součet: : 1,51855</t>
  </si>
  <si>
    <t>Součet: : 13,66699</t>
  </si>
  <si>
    <t>Součet: : 6,07422</t>
  </si>
  <si>
    <t>Součet: : 1,51704</t>
  </si>
  <si>
    <t>Součet: : 0,00167</t>
  </si>
  <si>
    <t xml:space="preserve">D.3.1-25 : </t>
  </si>
  <si>
    <t xml:space="preserve">P7N : </t>
  </si>
  <si>
    <t>3,98*1,0*0,3</t>
  </si>
  <si>
    <t xml:space="preserve">D.3.1-27 : </t>
  </si>
  <si>
    <t>3,98*1,0</t>
  </si>
  <si>
    <t>274313611R00</t>
  </si>
  <si>
    <t>Beton základových pasů prostý třídy C 16/20</t>
  </si>
  <si>
    <t>Včetně dodávky a uložení betonu a kamene.</t>
  </si>
  <si>
    <t xml:space="preserve">D.1.3-27 : </t>
  </si>
  <si>
    <t xml:space="preserve">P6N : </t>
  </si>
  <si>
    <t>(6,85+4,985+3,185+2,5)*0,38*0,4</t>
  </si>
  <si>
    <t>342241162R00</t>
  </si>
  <si>
    <t>Příčky z tvárnic pálených Příčky z tvárnic keramických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</si>
  <si>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</si>
  <si>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</si>
  <si>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 xml:space="preserve">předpoklad - stávající základ vyhoví : </t>
  </si>
  <si>
    <t xml:space="preserve">D.3.1-25, D.3.1-26 : </t>
  </si>
  <si>
    <t>(0,82*3,755*2+0,82/2*0,805*2)*1,1</t>
  </si>
  <si>
    <t>632939241R00</t>
  </si>
  <si>
    <t>Dlažba vnitřní nebo vnější (při objektu) z dlaždic cihelných pokládka dlažby cihelné mrazuvzdorné (materiál ve specifikaci)  tloušťky do 80 mm, do lože z kameniva</t>
  </si>
  <si>
    <t>vodorovná nebo ve spádu</t>
  </si>
  <si>
    <t>564861111RT9</t>
  </si>
  <si>
    <t>Podklad ze štěrkodrti po zhutnění tloušťky 20 cm, štěrkodrť frakce 8-32 mm</t>
  </si>
  <si>
    <t>59610001R</t>
  </si>
  <si>
    <t>Prvek zdicí pálený funkce: cihla plná; l = 290 mm; w = 140 mm; h = 65 mm; fb = 20,0 N/mm2</t>
  </si>
  <si>
    <t>120</t>
  </si>
  <si>
    <t>612409991RT2</t>
  </si>
  <si>
    <t>Začištění omítek kolem oken, dveří a obkladů apod. s použitím suché maltové směsi</t>
  </si>
  <si>
    <t>622452001R0n</t>
  </si>
  <si>
    <t>Vnější omítka stěn cementová</t>
  </si>
  <si>
    <t>(7,44*0,83+1,6*1,4)*0,05</t>
  </si>
  <si>
    <t>(7,44*0,83+1,6*1,4)*0,2</t>
  </si>
  <si>
    <t>(7,44*0,83+1,6*1,4)*4,4*1,3/1000</t>
  </si>
  <si>
    <t>632411105RT2</t>
  </si>
  <si>
    <t>Potěr ze suchých směsí samonivelační polymercementová stěrka, pevnost v tlaku 30 MPa, tloušťka 5 mm, bez penetrace</t>
  </si>
  <si>
    <t>(6,85+4,985+3,185+2,5)*0,4</t>
  </si>
  <si>
    <t xml:space="preserve">P5N : </t>
  </si>
  <si>
    <t>(2,5*1,6+2,5*1,6+0,9*0,9)</t>
  </si>
  <si>
    <t>(7,44*0,83+1,6*1,4)</t>
  </si>
  <si>
    <t>(6,85+4,985+3,185+2,5)*(0,38*2+0,4*2)</t>
  </si>
  <si>
    <t>(7,44*2+1,6*2+1,4*2-0,83)</t>
  </si>
  <si>
    <t>(100,1+6,2+32,1)</t>
  </si>
  <si>
    <t>(100,1+6,2+32,2)*2</t>
  </si>
  <si>
    <t>1,35*3</t>
  </si>
  <si>
    <t>965042121R00</t>
  </si>
  <si>
    <t>Bourání podkladů pod dlažby nebo litých celistvých dlažeb a mazanin  betonových nebo z litého asfaltu, tloušťky do 100 mm, plochy do 1 m2</t>
  </si>
  <si>
    <t>0,9*0,9*0,1</t>
  </si>
  <si>
    <t>3,98*1,0*0,1</t>
  </si>
  <si>
    <t>(2,5*1,6+2,5*1,6)*0,1</t>
  </si>
  <si>
    <t>965042141R00</t>
  </si>
  <si>
    <t>Bourání podkladů pod dlažby nebo litých celistvých dlažeb a mazanin  betonových nebo z litého asfaltu, tloušťky do 100 mm, plochy přes 4 m2</t>
  </si>
  <si>
    <t xml:space="preserve">D.1.3-25 : </t>
  </si>
  <si>
    <t>965042241R00</t>
  </si>
  <si>
    <t>Bourání podkladů pod dlažby nebo litých celistvých dlažeb a mazanin  betonových nebo z litého asfaltu, tloušťky přes 100 mm, plochy přes 4 m2</t>
  </si>
  <si>
    <t>965048515R00</t>
  </si>
  <si>
    <t>Broušení betonového povrchu do tloušťky 5 mm</t>
  </si>
  <si>
    <t>970251250R00</t>
  </si>
  <si>
    <t>Řezání železobetonu hloubka řezu 250 mm</t>
  </si>
  <si>
    <t>(7,44*0,83+1,6*1,4)*1,15</t>
  </si>
  <si>
    <t>(7,44*0,83+1,6*1,4)*2</t>
  </si>
  <si>
    <t>0,7*1,8</t>
  </si>
  <si>
    <t>969735124R00</t>
  </si>
  <si>
    <t>Odstranění kovových krytů kanálů, odvoz a ekologická likvidace</t>
  </si>
  <si>
    <t>(6,85+4,985+3,185+2,5)</t>
  </si>
  <si>
    <t xml:space="preserve">6,7,8,9,10,11,12,13,14,15,17,18,19,20,21,23, : </t>
  </si>
  <si>
    <t>Součet: : 17,84801</t>
  </si>
  <si>
    <t>T_01</t>
  </si>
  <si>
    <t>D + M dveře do kotelny v zámku, kompletně dle výkresu D.3.1-30</t>
  </si>
  <si>
    <t>998766201R00</t>
  </si>
  <si>
    <t>Přesun hmot pro konstrukce truhlářské v objektech výšky do 6 m</t>
  </si>
  <si>
    <t>771101210RT2</t>
  </si>
  <si>
    <t>Příprava podkladu pod dlažby penetrace podkladu pod dlažby</t>
  </si>
  <si>
    <t>771575102RU1</t>
  </si>
  <si>
    <t>Montáž podlah z dlaždic keramických 100 x 100 mm, režných nebo glazovaných, hladkých, kladených do flexibilního tmele</t>
  </si>
  <si>
    <t>597642100R</t>
  </si>
  <si>
    <t>Dlažba  100 x 100 x 9 mm</t>
  </si>
  <si>
    <t xml:space="preserve">dle stávající : </t>
  </si>
  <si>
    <t>(6,85+4,985+3,185+2,5)*0,4*1,15</t>
  </si>
  <si>
    <t>(2,5*1,6+2,5*1,6+0,9*0,9)*1,15</t>
  </si>
  <si>
    <t>998771201R00</t>
  </si>
  <si>
    <t>Přesun hmot pro podlahy z dlaždic v objektech výšky do 6 m</t>
  </si>
  <si>
    <t>O_01</t>
  </si>
  <si>
    <t>D + M cihelné schodiště, kompletně dle výkresu D.3.1-30</t>
  </si>
  <si>
    <t>O_02</t>
  </si>
  <si>
    <t>D + M odvodňobací žlab dl. 1000mm, kompletně dle výkresu D.3.1-30</t>
  </si>
  <si>
    <t>O_03</t>
  </si>
  <si>
    <t>D + M drenážní potrubí dl. 1000mm, kompletně dle výkresu D.3.1-30</t>
  </si>
  <si>
    <t xml:space="preserve">23,24,25,26,27,28,30,31,32,33, : </t>
  </si>
  <si>
    <t>Součet: : 10,28859</t>
  </si>
  <si>
    <t>Součet: : 92,59730</t>
  </si>
  <si>
    <t>Součet: : 41,15436</t>
  </si>
  <si>
    <t>Součet: : 10,27830</t>
  </si>
  <si>
    <t>Součet: : 0,01132</t>
  </si>
  <si>
    <t>D-21</t>
  </si>
  <si>
    <t>D-22</t>
  </si>
  <si>
    <t>D-23</t>
  </si>
  <si>
    <t>D-24</t>
  </si>
  <si>
    <t>D-25</t>
  </si>
  <si>
    <t>D-26</t>
  </si>
  <si>
    <t>D-27</t>
  </si>
  <si>
    <t>D-28</t>
  </si>
  <si>
    <t>D-29</t>
  </si>
  <si>
    <t>D-30</t>
  </si>
  <si>
    <t>D-31</t>
  </si>
  <si>
    <t>D-32</t>
  </si>
  <si>
    <t>D-33</t>
  </si>
  <si>
    <t>D-34</t>
  </si>
  <si>
    <t>D-35</t>
  </si>
  <si>
    <t>D-36</t>
  </si>
  <si>
    <t>D-37</t>
  </si>
  <si>
    <t>D-38</t>
  </si>
  <si>
    <t>D-39</t>
  </si>
  <si>
    <t>D-40</t>
  </si>
  <si>
    <t>D-41</t>
  </si>
  <si>
    <t>D-42</t>
  </si>
  <si>
    <t>D-43</t>
  </si>
  <si>
    <t>D-44</t>
  </si>
  <si>
    <t>D-45</t>
  </si>
  <si>
    <t>D-46</t>
  </si>
  <si>
    <t>D-47</t>
  </si>
  <si>
    <t>D-48</t>
  </si>
  <si>
    <t>D-49</t>
  </si>
  <si>
    <t>D-50</t>
  </si>
  <si>
    <t>D-51</t>
  </si>
  <si>
    <t>D-52</t>
  </si>
  <si>
    <t>D-53</t>
  </si>
  <si>
    <t>D-54</t>
  </si>
  <si>
    <t>D-55</t>
  </si>
  <si>
    <t>D-56</t>
  </si>
  <si>
    <t>D-57</t>
  </si>
  <si>
    <t>D-58</t>
  </si>
  <si>
    <t>D-59</t>
  </si>
  <si>
    <t>D-60</t>
  </si>
  <si>
    <t>D-61</t>
  </si>
  <si>
    <t>D-62</t>
  </si>
  <si>
    <t>D-63</t>
  </si>
  <si>
    <t>D-64</t>
  </si>
  <si>
    <t>D-65</t>
  </si>
  <si>
    <t>D-66</t>
  </si>
  <si>
    <t>D-67</t>
  </si>
  <si>
    <t>D-68</t>
  </si>
  <si>
    <t>D-69</t>
  </si>
  <si>
    <t>D-70</t>
  </si>
  <si>
    <t>D-71</t>
  </si>
  <si>
    <t>D-72</t>
  </si>
  <si>
    <t>D-73</t>
  </si>
  <si>
    <t>D-74</t>
  </si>
  <si>
    <t>D-75</t>
  </si>
  <si>
    <t>D-76</t>
  </si>
  <si>
    <t>D-77</t>
  </si>
  <si>
    <t>D-78</t>
  </si>
  <si>
    <t>D-79</t>
  </si>
  <si>
    <t>D-80</t>
  </si>
  <si>
    <t>D-81</t>
  </si>
  <si>
    <t>D-82</t>
  </si>
  <si>
    <t>D-83</t>
  </si>
  <si>
    <t>D-84</t>
  </si>
  <si>
    <t>D-85</t>
  </si>
  <si>
    <t>D-86</t>
  </si>
  <si>
    <t>D-87</t>
  </si>
  <si>
    <t>D-88</t>
  </si>
  <si>
    <t>D-89</t>
  </si>
  <si>
    <t>D-90</t>
  </si>
  <si>
    <t>D-91</t>
  </si>
  <si>
    <t>D-92</t>
  </si>
  <si>
    <t>D-93</t>
  </si>
  <si>
    <t>D-94</t>
  </si>
  <si>
    <t>D-95</t>
  </si>
  <si>
    <t>D-96</t>
  </si>
  <si>
    <t>D-97</t>
  </si>
  <si>
    <t>D-98</t>
  </si>
  <si>
    <t>D-99</t>
  </si>
  <si>
    <t>D-100</t>
  </si>
  <si>
    <t>D-101</t>
  </si>
  <si>
    <t>D-102</t>
  </si>
  <si>
    <t>D-103</t>
  </si>
  <si>
    <t>D-104</t>
  </si>
  <si>
    <t>D-105</t>
  </si>
  <si>
    <t>D-106</t>
  </si>
  <si>
    <t>D-107</t>
  </si>
  <si>
    <t>D-108</t>
  </si>
  <si>
    <t>D-109</t>
  </si>
  <si>
    <t>D-110</t>
  </si>
  <si>
    <t>D-111</t>
  </si>
  <si>
    <t>D-112</t>
  </si>
  <si>
    <t>D-113</t>
  </si>
  <si>
    <t>D-114</t>
  </si>
  <si>
    <t>D-115</t>
  </si>
  <si>
    <t>D-116</t>
  </si>
  <si>
    <t>D-117</t>
  </si>
  <si>
    <t>D-118</t>
  </si>
  <si>
    <t>D-119</t>
  </si>
  <si>
    <t>D-120</t>
  </si>
  <si>
    <t>D-121</t>
  </si>
  <si>
    <t>D-122</t>
  </si>
  <si>
    <t>D-123</t>
  </si>
  <si>
    <t>D-124</t>
  </si>
  <si>
    <t>D-125</t>
  </si>
  <si>
    <t>D-126</t>
  </si>
  <si>
    <t>D-127</t>
  </si>
  <si>
    <t>D-128</t>
  </si>
  <si>
    <t>D-129</t>
  </si>
  <si>
    <t>D-130</t>
  </si>
  <si>
    <t>D-131</t>
  </si>
  <si>
    <t>D-132</t>
  </si>
  <si>
    <t>D-133</t>
  </si>
  <si>
    <t>D-134</t>
  </si>
  <si>
    <t>D-135</t>
  </si>
  <si>
    <t>D-136</t>
  </si>
  <si>
    <t>V-001</t>
  </si>
  <si>
    <t>Servopohon - montáž, zapojení</t>
  </si>
  <si>
    <t>HW-09</t>
  </si>
  <si>
    <t>Řídicí systém, 20AI, 29xDI, 7xAO, 20xDO, 2x RS232, 2x RS485 - dodávka</t>
  </si>
  <si>
    <t>HW-10</t>
  </si>
  <si>
    <t>Řídicí systém, 20AI, 29xDI, 7xAO, 20xDO, 2x RS232, 2x RS485 - montáž</t>
  </si>
  <si>
    <t>HW-11</t>
  </si>
  <si>
    <t>HW-12</t>
  </si>
  <si>
    <t>HW-13</t>
  </si>
  <si>
    <t>HW-14</t>
  </si>
  <si>
    <t>HW-15</t>
  </si>
  <si>
    <t>HW-16</t>
  </si>
  <si>
    <t>HW-17</t>
  </si>
  <si>
    <t>Řídicí systém, 15AI, 12xDI, 3xAO, 6xDO, 2x RS232, 2x RS485 - dodávka</t>
  </si>
  <si>
    <t>HW-18</t>
  </si>
  <si>
    <t>Řídicí systém, 15AI, 12xDI, 3xAO, 6xDO, 2x RS232, 2x RS485 - montáž</t>
  </si>
  <si>
    <t>HW-19</t>
  </si>
  <si>
    <t>HW-20</t>
  </si>
  <si>
    <t>HW-21</t>
  </si>
  <si>
    <t>HW-22</t>
  </si>
  <si>
    <t>HW-23</t>
  </si>
  <si>
    <t>HW-24</t>
  </si>
  <si>
    <t>HW-25</t>
  </si>
  <si>
    <t>Řídicí systém, 7AI, 5xDI, 2xAO, 3xDO, 2x RS232, 2x RS485 - dodávka</t>
  </si>
  <si>
    <t>HW-26</t>
  </si>
  <si>
    <t>Řídicí systém, 7AI, 5xDI, 2xAO, 3xDO, 2x RS232, 2x RS485 - montáž</t>
  </si>
  <si>
    <t>HW-27</t>
  </si>
  <si>
    <t>HW-28</t>
  </si>
  <si>
    <t>HW-29</t>
  </si>
  <si>
    <t>HW-30</t>
  </si>
  <si>
    <t>HW-31</t>
  </si>
  <si>
    <t>HW-32</t>
  </si>
  <si>
    <t>HW-33</t>
  </si>
  <si>
    <t>Řídicí systém, 11AI, 10xDI, 2xAO, 5xDO, 2x RS232, 2x RS485 - dodávka</t>
  </si>
  <si>
    <t>HW-34</t>
  </si>
  <si>
    <t>Řídicí systém, 11AI, 10xDI, 2xAO, 5xDO, 2x RS232, 2x RS485 - montáž</t>
  </si>
  <si>
    <t>HW-35</t>
  </si>
  <si>
    <t>HW-36</t>
  </si>
  <si>
    <t>HW-37</t>
  </si>
  <si>
    <t>HW-38</t>
  </si>
  <si>
    <t>HW-39</t>
  </si>
  <si>
    <t>HW-40</t>
  </si>
  <si>
    <t>HW-41</t>
  </si>
  <si>
    <t>Řídicí systém, 6AI, 5xDI, 1xAO, 3xDO, 2x RS232, 2x RS485 - dodávka</t>
  </si>
  <si>
    <t>HW-42</t>
  </si>
  <si>
    <t>Řídicí systém, 6AI, 5xDI, 1xAO, 3xDO, 2x RS232, 2x RS485 - montáž</t>
  </si>
  <si>
    <t>HW-43</t>
  </si>
  <si>
    <t>HW-44</t>
  </si>
  <si>
    <t>HW-45</t>
  </si>
  <si>
    <t>HW-46</t>
  </si>
  <si>
    <t>HW-47</t>
  </si>
  <si>
    <t>HW-48</t>
  </si>
  <si>
    <t>HW-49</t>
  </si>
  <si>
    <t>Řídicí systém, 10AI, 7xDI, 3xAO, 4xDO, 2x RS232, 2x RS485 - dodávka</t>
  </si>
  <si>
    <t>HW-50</t>
  </si>
  <si>
    <t>Řídicí systém, 10AI, 7xDI, 3xAO, 4xDO, 2x RS232, 2x RS485 - montáž</t>
  </si>
  <si>
    <t>HW-51</t>
  </si>
  <si>
    <t>HW-52</t>
  </si>
  <si>
    <t>HW-53</t>
  </si>
  <si>
    <t>HW-54</t>
  </si>
  <si>
    <t>HW-55</t>
  </si>
  <si>
    <t>HW-56</t>
  </si>
  <si>
    <t>HW-57</t>
  </si>
  <si>
    <t>Řídicí systém, 7AI, 7xDI, 2xAO, 4xDO, 2x RS232, 2x RS485 - dodávka</t>
  </si>
  <si>
    <t>HW-58</t>
  </si>
  <si>
    <t>Řídicí systém, 7AI, 7xDI, 2xAO, 4xDO, 2x RS232, 2x RS485 - montáž</t>
  </si>
  <si>
    <t>HW-59</t>
  </si>
  <si>
    <t>HW-60</t>
  </si>
  <si>
    <t>HW-61</t>
  </si>
  <si>
    <t>HW-62</t>
  </si>
  <si>
    <t>HW-63</t>
  </si>
  <si>
    <t>HW-64</t>
  </si>
  <si>
    <t>HW-65</t>
  </si>
  <si>
    <t>HW-66</t>
  </si>
  <si>
    <t>HW-67</t>
  </si>
  <si>
    <t>HW-68</t>
  </si>
  <si>
    <t>HW-69</t>
  </si>
  <si>
    <t>HW-70</t>
  </si>
  <si>
    <t>HW-71</t>
  </si>
  <si>
    <t>HW-72</t>
  </si>
  <si>
    <t>Trubka Tuhá bezhalogenová pr.20mm vč. příslušenství a montáže</t>
  </si>
  <si>
    <t>Sada Antén a vysílací techniky pro propojení MaR bezdrátovou komunikací  na centrální dispečink vč., zprovoznění</t>
  </si>
  <si>
    <t>Kabel silový s Cu jádrem 750 V CYKY 5x2,5 mm2 vč. montáže</t>
  </si>
  <si>
    <t>Kabel silový s Cu jádrem 750 V CYKY 5x6 mm2 vč. montáže</t>
  </si>
  <si>
    <t>Rozváděč přisazený, oceloplechový, vystrojený, 2000x800x400 - dodávka, montáž, zapojení, osazení -, Zámek</t>
  </si>
  <si>
    <t>Rozváděč přisazený, oceloplechový, vystrojený, 1200x800x300 - dodávka, montáž, zapojení, osazení -, Předzámčí I</t>
  </si>
  <si>
    <t>Rozváděč přisazený, oceloplechový, vystrojený, 1200x800x300 - dodávka, montáž, zapojení, osazení -, Předzámčí II</t>
  </si>
  <si>
    <t>Rozváděč přisazený, oceloplechový, vystrojený, 800x600x300 - dodávka, montáž, zapojení, osazení -, Byt správce</t>
  </si>
  <si>
    <t>Rozváděč přisazený, oceloplechový, vystrojený, 800x600x300 - dodávka, montáž, zapojení, osazení -, Dílny</t>
  </si>
  <si>
    <t>Rozváděč přisazený, oceloplechový, vystrojený, 800x600x300 - dodávka, montáž, zapojení, osazení -, Laboratoře</t>
  </si>
  <si>
    <t>Rozváděč přisazený, oceloplechový, vystrojený, 1000x800x300 - dodávka, montáž, zapojení, osazení -, Penzion Smiřických</t>
  </si>
  <si>
    <t>Rozváděč přisazený, oceloplechový, vystrojený, 1000x800x300 - dodávka, montáž, zapojení, osazení -, Penzion Savoj</t>
  </si>
  <si>
    <t>Přepojení přívodu strojovna zámek (včetně rozváděče pro přepojení)</t>
  </si>
  <si>
    <t>Vyhledání nápojných míst a přepojení světelných a zásuvkových obvodů ve strojovně UT zámek</t>
  </si>
  <si>
    <t>OE-021</t>
  </si>
  <si>
    <t>OE-022</t>
  </si>
  <si>
    <t>OE-023</t>
  </si>
  <si>
    <t>OE-024</t>
  </si>
  <si>
    <t>732339993R00</t>
  </si>
  <si>
    <t>Nádoby expanzní tlakové Zkoušky a revize revize expanzní tlakové nádoby do 500 l</t>
  </si>
  <si>
    <t>900      RT311</t>
  </si>
  <si>
    <t>Vypuštění otopné soustavy</t>
  </si>
  <si>
    <t>900      RT3ut</t>
  </si>
  <si>
    <t>HZS-napuštění inhibitoru koroze pro konzervaci systému před vypuštěním</t>
  </si>
  <si>
    <t>722160815R00</t>
  </si>
  <si>
    <t xml:space="preserve">Demontáž potrubí z měděných trubek přes D 28 mm do D 56 mm </t>
  </si>
  <si>
    <t>722170804R00</t>
  </si>
  <si>
    <t>Demontáž potrubí z trubek z PH tlakových přes D 32 mm do D 63 mm</t>
  </si>
  <si>
    <t>723120804R00</t>
  </si>
  <si>
    <t>Demontáž potrubí svařovaného z trubek závitových do DN 25</t>
  </si>
  <si>
    <t>Plynovod</t>
  </si>
  <si>
    <t>723120809R00</t>
  </si>
  <si>
    <t>Demontáž potrubí svařovaného z trubek závitových přes 50 do DN 80</t>
  </si>
  <si>
    <t>724311814R00</t>
  </si>
  <si>
    <t>Demontáž tlakových nádrží přes 300 do 750 litrů</t>
  </si>
  <si>
    <t>724311816R00</t>
  </si>
  <si>
    <t>Demontáž tlakových nádrží přes 750 do 1500 litrů</t>
  </si>
  <si>
    <t>731201816R00</t>
  </si>
  <si>
    <t>Demontáž kotlů ocelových žárotrubných skříňových s polomechanickým roštem o výkonu přes 290 do 465 kW</t>
  </si>
  <si>
    <t>731202830R00</t>
  </si>
  <si>
    <t>Demontáž kotlů ocelových rozřezání demontovaných kotlů ocelových o hmotnosti přes 1 000 do 2 500 kg</t>
  </si>
  <si>
    <t>732110812R00</t>
  </si>
  <si>
    <t>Demontáž rozdělovačů a sběračů přes 100 do DN 200</t>
  </si>
  <si>
    <t>732212815R00</t>
  </si>
  <si>
    <t>Demontáž ohříváků zásobníkových stojatých  o obsahu do 1 600 l</t>
  </si>
  <si>
    <t>732324814R00</t>
  </si>
  <si>
    <t>Demontáž nádrží beztlakých nebo tlakových - vypuštění vody  z nádrží o obsahu přes 200 do 500 l</t>
  </si>
  <si>
    <t>732393816R00</t>
  </si>
  <si>
    <t>Ostatní - rozřezání demontovaných nádrží  o obsahu nádrže přes 1000 do 2000 l</t>
  </si>
  <si>
    <t>732420812R00</t>
  </si>
  <si>
    <t>Demontáž čerpadel oběhových spirálních(do potrubí) DN 40</t>
  </si>
  <si>
    <t>732420815R00</t>
  </si>
  <si>
    <t>Demontáž čerpadel oběhových spirálních(do potrubí) DN 80</t>
  </si>
  <si>
    <t>733110806R00</t>
  </si>
  <si>
    <t>Demontáž potrubí z ocelových trubek závitových přes 15 do DN 32</t>
  </si>
  <si>
    <t>733110810R00</t>
  </si>
  <si>
    <t>Demontáž potrubí z ocelových trubek závitových přes 50 do DN 80</t>
  </si>
  <si>
    <t>733120832R00</t>
  </si>
  <si>
    <t>Demontáž potrubí z ocelových trubek hladkých přes 89 do D 133</t>
  </si>
  <si>
    <t>733120836R00</t>
  </si>
  <si>
    <t>Demontáž potrubí z ocelových trubek hladkých přes 133 do D 159</t>
  </si>
  <si>
    <t>734100812R00</t>
  </si>
  <si>
    <t>Demontáž přírubových armatur se dvěma přírubami, přes 50 do DN 100</t>
  </si>
  <si>
    <t>734100813R00</t>
  </si>
  <si>
    <t>Demontáž přírubových armatur se dvěma přírubami, přes 100 do DN 150</t>
  </si>
  <si>
    <t>734200824R00</t>
  </si>
  <si>
    <t>Demontáž závitových armatur se dvěma závity, přes 6/4 do G 2"</t>
  </si>
  <si>
    <t>734200834R00</t>
  </si>
  <si>
    <t>Demontáž závitových armatur se třemi závity, přes 6/4 do G 2"</t>
  </si>
  <si>
    <t>31409001R</t>
  </si>
  <si>
    <t>Komíny - demontáž stávajících kouřovodů</t>
  </si>
  <si>
    <t>381117T10</t>
  </si>
  <si>
    <t>Ostatní demontáže kovových konstrukcí</t>
  </si>
  <si>
    <t>383322T10</t>
  </si>
  <si>
    <t>Vyčištění objektu po dokončení stavby</t>
  </si>
  <si>
    <t>700      DMTZ</t>
  </si>
  <si>
    <t>Hzs-nezměřitelné práce při demontáži</t>
  </si>
  <si>
    <t>713400811R00</t>
  </si>
  <si>
    <t>potrubí</t>
  </si>
  <si>
    <t>Odstranění oplechování coby povrchové úpravy tepelné izolace potrubí.</t>
  </si>
  <si>
    <t>Odkaz na mn. položky pořadí 27 : 27,00000*0,502</t>
  </si>
  <si>
    <t>Odkaz na mn. položky pořadí 26 : 54,00000*0,408</t>
  </si>
  <si>
    <t>Odkaz na mn. položky pořadí 18 : 11,60000*0,691</t>
  </si>
  <si>
    <t>713400821R00</t>
  </si>
  <si>
    <t>Odkaz na mn. položky pořadí 37 : 43,60160</t>
  </si>
  <si>
    <t>Odkaz na mn. položky pořadí 25 : 72,00000*0,251</t>
  </si>
  <si>
    <t>Odkaz na mn. položky pořadí 24 : 0,00000*0,1</t>
  </si>
  <si>
    <t>713400822R00</t>
  </si>
  <si>
    <t>z ohybů</t>
  </si>
  <si>
    <t>Odkaz na mn. položky pořadí 27 : 27,00000*0,25</t>
  </si>
  <si>
    <t>Odkaz na mn. položky pořadí 26 : 54,00000*0,25</t>
  </si>
  <si>
    <t>Odkaz na mn. položky pořadí 25 : 72,00000*0,25</t>
  </si>
  <si>
    <t>Odkaz na mn. položky pořadí 24 : 0,00000*0,25</t>
  </si>
  <si>
    <t>731292812R001</t>
  </si>
  <si>
    <t>Demontáž hořáků na kapalina/plyn pal. do 500 kW</t>
  </si>
  <si>
    <t>DMNT1</t>
  </si>
  <si>
    <t>Demontáž anuloidu typ HVDT 6</t>
  </si>
  <si>
    <t>Kalkul</t>
  </si>
  <si>
    <t>713311221R00</t>
  </si>
  <si>
    <t>Montáž tepelné izolace těles pásy nebo rohožemi pásy LSP (lamelové skružovací pásy) připevněnými ocelovým drátem nebo cyklop páskou  ploch tvarových, jednovrstvá</t>
  </si>
  <si>
    <t>R+S 2.1 : (0,2*4*4,05+0,2*0,2*2)</t>
  </si>
  <si>
    <t>R+S 2.2 : (0,2*4*3,85+0,2*0,2*2)</t>
  </si>
  <si>
    <t>722181212RT8</t>
  </si>
  <si>
    <t>Izolace vodovodního potrubí návleková z trubic z pěnového polyetylenu, tloušťka stěny 9 mm, d 25 mm</t>
  </si>
  <si>
    <t>V položce je kalkulována dodávka izolační trubice, spon a lepicí pásky.</t>
  </si>
  <si>
    <t>722182014R00</t>
  </si>
  <si>
    <t>Montáž tepelné izolace potrubí lepicí páska, sponky, přes DN 25 do DN 40</t>
  </si>
  <si>
    <t>Odkaz na mn. položky pořadí 51 : 44,00000</t>
  </si>
  <si>
    <t>Odkaz na mn. položky pořadí 52 : 20,00000</t>
  </si>
  <si>
    <t>722182016R00</t>
  </si>
  <si>
    <t>Montáž tepelné izolace potrubí lepicí páska, sponky, přes DN 40 do DN 80</t>
  </si>
  <si>
    <t>Odkaz na mn. položky pořadí 55 : 62,00000</t>
  </si>
  <si>
    <t>Odkaz na mn. položky pořadí 54 : 24,00000</t>
  </si>
  <si>
    <t>Odkaz na mn. položky pořadí 53 : 26,00000</t>
  </si>
  <si>
    <t>Odkaz na mn. položky pořadí 57 : 37,00000</t>
  </si>
  <si>
    <t>Odkaz na mn. položky pořadí 56 : 35,00000</t>
  </si>
  <si>
    <t>722182098KPL</t>
  </si>
  <si>
    <t>Příplatek za montáž izolačních tvarovek</t>
  </si>
  <si>
    <t>kpl.</t>
  </si>
  <si>
    <t>STR2.1b</t>
  </si>
  <si>
    <t>Tepelná PUR izolace M 200, m=2,0kg, 4,05m</t>
  </si>
  <si>
    <t>STR2.2b</t>
  </si>
  <si>
    <t>Tepelná PUR izolace M 200, m=1,9kg, 3,85m</t>
  </si>
  <si>
    <t>28323361R</t>
  </si>
  <si>
    <t>páska spojovací Al, PE; samolepicí; jednostranně; spoj parotěsný; š = 50,0 mm; l = 100 m</t>
  </si>
  <si>
    <t>631547115R</t>
  </si>
  <si>
    <t>pouzdro potrubní řezané; minerální vlákno; povrchová úprava Al fólie se skelnou mřížkou; vnitřní průměr 35,0 mm; tl. izolace 30,0 mm; provozní teplota  do 250 °C; tepelná vodivost (10°C) 0,0330 W/mK; tepelná vodivost (50°C) 0,037 W/mK</t>
  </si>
  <si>
    <t>Odkaz na mn. položky pořadí 111 : 44,00000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</si>
  <si>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</si>
  <si>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</si>
  <si>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Odkaz na mn. položky pořadí 65 : 20,00000</t>
  </si>
  <si>
    <t>631547320R</t>
  </si>
  <si>
    <t>pouzdro potrubní řezané; minerální vlákno; povrchová úprava Al fólie se skelnou mřížkou; vnitřní průměr 64,0 mm; tl. izolace 50,0 mm; provozní teplota  do 250 °C; tepelná vodivost (10°C) 0,0330 W/mK; tepelná vodivost (50°C) 0,037 W/mK</t>
  </si>
  <si>
    <t>Odkaz na mn. položky pořadí 66 : 26,00000</t>
  </si>
  <si>
    <t>631547419R</t>
  </si>
  <si>
    <t>pouzdro potrubní řezané; minerální vlákno; povrchová úprava Al fólie se skelnou mřížkou; vnitřní průměr 60,0 mm; tl. izolace 60,0 mm; provozní teplota  do 250 °C; tepelná vodivost (10°C) 0,0330 W/mK; tepelná vodivost (50°C) 0,037 W/mK</t>
  </si>
  <si>
    <t>Odkaz na mn. položky pořadí 112 : 24,00000</t>
  </si>
  <si>
    <t>631547423R</t>
  </si>
  <si>
    <t>pouzdro potrubní řezané; minerální vlákno; povrchová úprava Al fólie se skelnou mřížkou; vnitřní průměr 89,0 mm; tl. izolace 60,0 mm; provozní teplota  do 250 °C; tepelná vodivost (10°C) 0,0330 W/mK; tepelná vodivost (50°C) 0,037 W/mK</t>
  </si>
  <si>
    <t>Odkaz na mn. položky pořadí 113 : 62,00000</t>
  </si>
  <si>
    <t>631547626R</t>
  </si>
  <si>
    <t>pouzdro potrubní řezané; minerální vlákno; povrchová úprava Al fólie se skelnou mřížkou; vnitřní průměr 133,0 mm; tl. izolace 80,0 mm; provozní teplota  do 250 °C; tepelná vodivost (10°C) 0,0330 W/mK; tepelná vodivost (50°C) 0,037 W/mK</t>
  </si>
  <si>
    <t>Odkaz na mn. položky pořadí 114 : 35,00000</t>
  </si>
  <si>
    <t>Odkaz na mn. položky pořadí 115 : 37,00000</t>
  </si>
  <si>
    <t>722161906R00</t>
  </si>
  <si>
    <t>Opravy vodovodního potrubí z měděných trubek propojení měděného potrubí, D 35 mm</t>
  </si>
  <si>
    <t>722161908R00</t>
  </si>
  <si>
    <t>Opravy vodovodního potrubí z měděných trubek propojení měděného potrubí, D 54 mm</t>
  </si>
  <si>
    <t>722161926R00</t>
  </si>
  <si>
    <t>Opravy vodovodního potrubí z měděných trubek vsazení odbočky do stávajícího měděného potrubí včetně T-kusu, D 35 mm</t>
  </si>
  <si>
    <t>722161928R00</t>
  </si>
  <si>
    <t>Opravy vodovodního potrubí z měděných trubek vsazení odbočky do stávajícího měděného potrubí včetně T-kusu, D 54 mm</t>
  </si>
  <si>
    <t>722172743R00</t>
  </si>
  <si>
    <t>Potrubí z plastických hmot z trub PP-RCT, D 25 mm, s 2,8 mm, S 3,2, polyfúzně svařované, bez zednických výpomocí</t>
  </si>
  <si>
    <t>Potrubí včetně tvarovek bez zednických výpomocí.</t>
  </si>
  <si>
    <t>722172745R00</t>
  </si>
  <si>
    <t>Potrubí z plastických hmot z trub PP-RCT, D 40 mm, s 4,5 mm, S 4, polyfúzně svařované, bez zednických výpomocí</t>
  </si>
  <si>
    <t>12+3+3+2</t>
  </si>
  <si>
    <t>722172747R00</t>
  </si>
  <si>
    <t>Potrubí z plastických hmot z trub PP-RCT, D 63 mm, s 7,1 mm, S 4, polyfúzně svařované, bez zednických výpomocí</t>
  </si>
  <si>
    <t>SV : 6+2</t>
  </si>
  <si>
    <t>TV : 12+3+3</t>
  </si>
  <si>
    <t>RTS 22/ I</t>
  </si>
  <si>
    <t>722238315R00</t>
  </si>
  <si>
    <t>Ventil uzavírací přímý ventil, vnitřní-vnitřní závit, DN 32, PN 10, mosaz</t>
  </si>
  <si>
    <t>722238317R00</t>
  </si>
  <si>
    <t>Ventil uzavírací přímý ventil, vnitřní-vnitřní závit, DN 50, PN 10, mosaz</t>
  </si>
  <si>
    <t>722238514R00</t>
  </si>
  <si>
    <t>Filtr vodovodní, mosazný, vnitřní-vnitřní závit , DN 32, PN 10, včetně dodávky materiálu</t>
  </si>
  <si>
    <t>722238516R00</t>
  </si>
  <si>
    <t>Filtr vodovodní, mosazný, vnitřní-vnitřní závit , DN 50, PN 10, včetně dodávky materiálu</t>
  </si>
  <si>
    <t>722237666R00</t>
  </si>
  <si>
    <t>Klapka vodovodní, zpětná, vodorovná, mosazná, vnitřní-vnitřní závit, DN 50, PN 12, včetně dodávky materiálu</t>
  </si>
  <si>
    <t>Odkaz na mn. položky pořadí 64 : 2,00000</t>
  </si>
  <si>
    <t>722280108R00</t>
  </si>
  <si>
    <t>Tlakové zkoušky vodovodního potrubí přes DN 40 do DN 50</t>
  </si>
  <si>
    <t>734255125R00</t>
  </si>
  <si>
    <t>Ventil pojistný závitový 6,0 bar, mosazný, DN 20, vnitřní-vnitřní závit, včetně dodávky materiálu</t>
  </si>
  <si>
    <t>734261224R00</t>
  </si>
  <si>
    <t>Šroubení topenářské, přímé, mosazné, DN 20, PN 10, včetně dodávky materiálu</t>
  </si>
  <si>
    <t>734261226R00</t>
  </si>
  <si>
    <t>Šroubení topenářské, přímé, mosazné, DN 32, PN 10, včetně dodávky materiálu</t>
  </si>
  <si>
    <t>734413122R00</t>
  </si>
  <si>
    <t>Teploměr s jímkou D 63 mm, délka jímky 50 mm, T = 0 až 120°C, včetně dodávky materiálu</t>
  </si>
  <si>
    <t>722172968R011</t>
  </si>
  <si>
    <t>Vsazení odbočky do plastového potrubí PVC lepeného včetně T-kusu D 75 mm, vodovod</t>
  </si>
  <si>
    <t>724231125R00</t>
  </si>
  <si>
    <t>Příslušenství domovních vodáren měřící  manometr (tlakoměr)  vodotěsný  B 3382 V, D100</t>
  </si>
  <si>
    <t>724319113R00</t>
  </si>
  <si>
    <t>Tlakové nádrže stojaté montáž (tlaková nádrž ve specifikaci) o obsahu 500 l</t>
  </si>
  <si>
    <t>z černého ocelového plechu, se základním nátěrem vnitřním i vnějším,</t>
  </si>
  <si>
    <t>732429111R00</t>
  </si>
  <si>
    <t>Čerpadla teplovodní Montáž čerpadel teplovodních oběhových spirálních DN 25</t>
  </si>
  <si>
    <t>FJ3/4</t>
  </si>
  <si>
    <t>Průtočná armatura k expanzní nádobě, 3/4"</t>
  </si>
  <si>
    <t>ZT3.1</t>
  </si>
  <si>
    <t>Elektronické cirkulační čerpadlo s plynulým přednastavením otáček, 230V, nerez, H=3m, Q=2m3/h</t>
  </si>
  <si>
    <t>732119194R00</t>
  </si>
  <si>
    <t>Rozdělovače a sběrače dodávka těles ve specifikaci  tělěs rozdělovačů a sběračů o délce 1 m, DN 200</t>
  </si>
  <si>
    <t>732229632R00</t>
  </si>
  <si>
    <t>Montáž výměníků tepla montáž výměníků tepla jednočlánkových DN 100 - výhřevná plocha 3,5 m2</t>
  </si>
  <si>
    <t>732429112R00</t>
  </si>
  <si>
    <t>Čerpadla teplovodní Montáž čerpadel teplovodních oběhových spirálních DN 40</t>
  </si>
  <si>
    <t>732429113R00</t>
  </si>
  <si>
    <t>Čerpadla teplovodní Montáž čerpadel teplovodních oběhových spirálních DN 50</t>
  </si>
  <si>
    <t>Odkaz na mn. položky pořadí 108 : 2,00000</t>
  </si>
  <si>
    <t>732429114R00</t>
  </si>
  <si>
    <t>Čerpadla teplovodní Montáž čerpadel teplovodních oběhových spirálních DN 65</t>
  </si>
  <si>
    <t>Odkaz na mn. položky pořadí 106 : 1,00000</t>
  </si>
  <si>
    <t>732429115R00</t>
  </si>
  <si>
    <t>Čerpadla teplovodní Montáž čerpadel teplovodních oběhových spirálních DN 80</t>
  </si>
  <si>
    <t>STR1.1</t>
  </si>
  <si>
    <t>Teplovodní měděný pájený výměník tepla, 990kW, vč. izolace z PUR s modrým ABS krytem, opěrných čepů pro podpěry a zvedacích ok</t>
  </si>
  <si>
    <t>primár: voda/voda 80/60st.</t>
  </si>
  <si>
    <t>sekundár: voda/voda 50/70st.</t>
  </si>
  <si>
    <t>4x příruba DN100</t>
  </si>
  <si>
    <t>hmotnost: 89,3kg</t>
  </si>
  <si>
    <t>rozměr: 406 x 324 x 959 mm</t>
  </si>
  <si>
    <t>STR2.1</t>
  </si>
  <si>
    <t>RS KOMBI rozdělovač, MODUL 200, PN 6, Tmax=105°C, l=4050mm, m=237,5kg</t>
  </si>
  <si>
    <t>RS KOMBI rozdělovač, MODUL 200, PN 6, Tmax=105°C, l=3850mm, m=203,7kg</t>
  </si>
  <si>
    <t>STR2a</t>
  </si>
  <si>
    <t>Fixní stojan M/DN 65-200, l=200mm, m=1,5kg</t>
  </si>
  <si>
    <t>STR3.3</t>
  </si>
  <si>
    <t>Elektronické oběhové čerpadlo s plynulým přednastavením otáček, 230V, h=3,5m, Q=0,88m3/h</t>
  </si>
  <si>
    <t>STR3.4</t>
  </si>
  <si>
    <t>Elektronické oběhové čerpadlo s plynulým přednastavením otáček, 230V, H=6m, Q=17m3/h</t>
  </si>
  <si>
    <t>STR3.5</t>
  </si>
  <si>
    <t>Elektronické oběhové čerpadlo s plynulým přednastavením otáček, 230V</t>
  </si>
  <si>
    <t>STR3.6</t>
  </si>
  <si>
    <t>Elektronické oběhové čerpadlo s plynulým přednastavením otáček, 230V, H=6m, Q=9m3/h</t>
  </si>
  <si>
    <t>(3+4+3+10+2)*2</t>
  </si>
  <si>
    <t>733111118R00</t>
  </si>
  <si>
    <t>Potrubí z trubek závitových ocelových bezešvých, běžných, v kotelnách a strojovnách, DN 50</t>
  </si>
  <si>
    <t>(5+3+4)*2</t>
  </si>
  <si>
    <t>733121225R00</t>
  </si>
  <si>
    <t>Potrubí z trubek hladkých ocelových bezešvých tvářených za tepla v kotelnách a strojovnách, D 89, tloušťka stěny 3,6 mm</t>
  </si>
  <si>
    <t>(7+3+11+3+4+3)*2</t>
  </si>
  <si>
    <t>733121232R00</t>
  </si>
  <si>
    <t>Potrubí z trubek hladkých ocelových bezešvých tvářených za tepla v kotelnách a strojovnách, D 133, tloušťka stěny 4,5 mm</t>
  </si>
  <si>
    <t>(5+6+5+1,5)*2</t>
  </si>
  <si>
    <t>Potrubí z trubek hladkých ocelových bezešvých tvářených za tepla v kotelnách a strojovnách, D 159, tloušťka stěny 4,5 mm</t>
  </si>
  <si>
    <t>(7+3+3+4+1,5)*2</t>
  </si>
  <si>
    <t>733124113R00</t>
  </si>
  <si>
    <t>Potrubí z trubek hladkých zhotovení trubkových přechodů jednostranných přímých z trubek ocelových hladkých kováním, z DN 25, na DN 15</t>
  </si>
  <si>
    <t>733124128R00</t>
  </si>
  <si>
    <t>Potrubí z trubek hladkých zhotovení trubkových přechodů jednostranných přímých z trubek ocelových hladkých kováním, z DN 150, na DN 100</t>
  </si>
  <si>
    <t>Odvzdušňovací nádoby a stříšky včetně dodávky materiálu odvzdušňovací nádobky z trub.ocelových do DN 50</t>
  </si>
  <si>
    <t>733151212R00</t>
  </si>
  <si>
    <t>Potrubí z trubek ocelových vně pozinkovaných pro průmysl spojované lisováním vnější průměr D 15 mm, tl. stěny 1,2 mm</t>
  </si>
  <si>
    <t>(12+4+3*3+2,5)*2</t>
  </si>
  <si>
    <t>Odkaz na mn. položky pořadí 110 : 20,00000</t>
  </si>
  <si>
    <t>Odkaz na mn. položky pořadí 119 : 55,00000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</si>
  <si>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</si>
  <si>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</si>
  <si>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</si>
  <si>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</si>
  <si>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733190232R00</t>
  </si>
  <si>
    <t>Tlakové zkoušky potrubí ocelových hladkých přes D 89/3,6 do D 133/4,5</t>
  </si>
  <si>
    <t>733191923R00</t>
  </si>
  <si>
    <t>Opravy rozvodu potrubí z ocelových trubek závitových normálních i zesílených navaření odbočky na dosavadní potrubí, DN 15</t>
  </si>
  <si>
    <t>733191925R00</t>
  </si>
  <si>
    <t>Opravy rozvodu potrubí z ocelových trubek závitových normálních i zesílených navaření odbočky na dosavadní potrubí, DN 25</t>
  </si>
  <si>
    <t>733194925R00</t>
  </si>
  <si>
    <t>Opravy rozvodu potrubí z ocelových trubek hladkých navaření odbočky na dosavadní potrubí D 89 mm, s 3,6 mm</t>
  </si>
  <si>
    <t>733194932R00</t>
  </si>
  <si>
    <t>Opravy rozvodu potrubí z ocelových trubek hladkých navaření odbočky na dosavadní potrubí D 133 mm, s 4,5 mm</t>
  </si>
  <si>
    <t>734251127R00</t>
  </si>
  <si>
    <t>Ventil pojistný závitový pružinový, litinový, DN 40, nastavitelná hodnota PN 1 až 16, vnitřní-vnitřní závit, včetně dodávky materiálu</t>
  </si>
  <si>
    <t>734109116R00</t>
  </si>
  <si>
    <t>Montáž přírubových armatur se dvěma přírubami, PN 6, DN 80, bez dodávky materiálu</t>
  </si>
  <si>
    <t>Odkaz na mn. položky pořadí 161 : 3,00000</t>
  </si>
  <si>
    <t>Odkaz na mn. položky pořadí 163 : 12,00000</t>
  </si>
  <si>
    <t>Odkaz na mn. položky pořadí 167 : 3,00000</t>
  </si>
  <si>
    <t>Montáž přírubových armatur se dvěma přírubami, PN 0,6, DN 100, bez dodávky materiálu</t>
  </si>
  <si>
    <t>Odkaz na mn. položky pořadí 164 : 1,00000</t>
  </si>
  <si>
    <t>734109118R00</t>
  </si>
  <si>
    <t>Montáž přírubových armatur se dvěma přírubami, PN 6, DN 125, bez dodávky materiálu</t>
  </si>
  <si>
    <t>Odkaz na mn. položky pořadí 165 : 8,00000</t>
  </si>
  <si>
    <t>Odkaz na mn. položky pořadí 168 : 1,00000</t>
  </si>
  <si>
    <t>Odkaz na mn. položky pořadí 162 : 1,00000</t>
  </si>
  <si>
    <t>Montáž přírubových armatur se dvěma přírubami, PN 0,6, DN 150, bez dodávky materiálu</t>
  </si>
  <si>
    <t>Odkaz na mn. položky pořadí 166 : 6,00000</t>
  </si>
  <si>
    <t>Odkaz na mn. položky pořadí 169 : 1,00000</t>
  </si>
  <si>
    <t>734173218R00</t>
  </si>
  <si>
    <t>Přírubový spoj PN 0,6/I MPa, DN 100, včetně dodávky materiálu</t>
  </si>
  <si>
    <t>734209128R00</t>
  </si>
  <si>
    <t>Montáž závitové armatury se třemi závity, G 2", bez dodávky materiálu</t>
  </si>
  <si>
    <t>Odkaz na mn. položky pořadí 170 : 2,00000</t>
  </si>
  <si>
    <t>734215133R00</t>
  </si>
  <si>
    <t>Ventil automatický, odvzdušňovací, mosazný, PN 14, DN 15, včetně dodávky materiálu</t>
  </si>
  <si>
    <t>734226212RT2</t>
  </si>
  <si>
    <t>Ventil termostatický, dvouregulační, přímý, bronzový, DN 15, s termostatickou hlavicí, PN 10, vnitřní závit, včetně dodávky materiálu</t>
  </si>
  <si>
    <t>734235123R00</t>
  </si>
  <si>
    <t>Kohout kulový, mosazný, DN 25, PN 35, vnitřní-vnitřní, včetně dodávky materiálu</t>
  </si>
  <si>
    <t>734245423R00</t>
  </si>
  <si>
    <t>Klapka zpětná, mosazná, DN 25, PN 16, vnitřní-vnitřní závit, včetně dodávky materiálu</t>
  </si>
  <si>
    <t>734245426R00</t>
  </si>
  <si>
    <t>Klapka zpětná, mosazná, DN 50, PN 12, vnitřní-vnitřní závit, včetně dodávky materiálu</t>
  </si>
  <si>
    <t>734265314R00</t>
  </si>
  <si>
    <t>Šroubení topenářské, přímé, mosazné, DN 25, PN 16, včetně dodávky materiálu</t>
  </si>
  <si>
    <t>734265317R00</t>
  </si>
  <si>
    <t>Šroubení topenářské, přímé, mosazné, DN 50, PN 16, včetně dodávky materiálu</t>
  </si>
  <si>
    <t>734266222R00</t>
  </si>
  <si>
    <t>Šroubení uzavíratelné radiátorové regulační s vypouštěním, přímé, bronzové, DN 15, PN 10, včetně dodávky materiálu</t>
  </si>
  <si>
    <t>Kohout kulový, napouštěcí a vypouštěcí, mosazný, DN 15, PN 10, včetně dodávky materiálu, Kohout vypouštěcí vodovodní</t>
  </si>
  <si>
    <t>734295213R00</t>
  </si>
  <si>
    <t>Filtr mosazný, DN 25, PN 20, vnitřní-vnitřní závit, včetně dodávky materiálu</t>
  </si>
  <si>
    <t>734295216R00</t>
  </si>
  <si>
    <t>Filtr mosazný, DN 50, PN 20, vnitřní-vnitřní závit, včetně dodávky materiálu</t>
  </si>
  <si>
    <t>734413134R00</t>
  </si>
  <si>
    <t>Teploměr s jímkou D 80 mm, délka jímky 100 mm, T = 0 až 120°C, včetně dodávky materiálu</t>
  </si>
  <si>
    <t>734413135R00</t>
  </si>
  <si>
    <t>Teploměr s jímkou D 80 mm, délka jímky 150 mm, T = 0 až 120°C, včetně dodávky materiálu</t>
  </si>
  <si>
    <t>734419123R00</t>
  </si>
  <si>
    <t>Montáž kompaktního měřiče tepla přírubového  DN 40, bez dodávky materiálu</t>
  </si>
  <si>
    <t>734419131R00</t>
  </si>
  <si>
    <t>Montáž kompaktního měřiče tepla závitového  G 1/2", bez dodávky materiálu</t>
  </si>
  <si>
    <t>734419133R00</t>
  </si>
  <si>
    <t>Montáž kompaktního měřiče tepla závitového  G 1", bez dodávky materiálu</t>
  </si>
  <si>
    <t>734494121R00</t>
  </si>
  <si>
    <t>Návarek s metrickým závitem M 20 x 1,5, délka do 220 mm, včetně dodávky materiálu</t>
  </si>
  <si>
    <t>734494213R00</t>
  </si>
  <si>
    <t>Návarek s trubkovým závitem G 1/2", včetně dodávky materiálu</t>
  </si>
  <si>
    <t>222611211R00</t>
  </si>
  <si>
    <t xml:space="preserve">Montáž servopohonu 230/ 24 V, 0-10 V/ 4-20 mA, včetně zapojení </t>
  </si>
  <si>
    <t>734421160R002</t>
  </si>
  <si>
    <t>deformační 0-6 bar č. 03322, D 100</t>
  </si>
  <si>
    <t>42266512R</t>
  </si>
  <si>
    <t>filtr přírubový pro voda, vytápění, klimatizace, protipožární systémy, průmysl,; materiál těla tvárná litina, nerez sítko AISI 304,těsnění EPDM; DN 80; l = 310 mm; pracovní teplota 0 až 100 ° C; provozní tlak PN 16</t>
  </si>
  <si>
    <t>42266514R</t>
  </si>
  <si>
    <t>filtr přírubový pro voda, vytápění, klimatizace, protipožární systémy, průmysl,; materiál těla tvárná litina, nerez sítko AISI 304,těsnění EPDM; DN 125; l = 400 mm; pracovní teplota 0 až 100 ° C; provozní tlak PN 16</t>
  </si>
  <si>
    <t>42285515R</t>
  </si>
  <si>
    <t>klapka mezipřírubová uzavírací; pro topení, pro vodovod, pro klimatizace, pro protipožární aplikace; materiál tělesa GGG 40 litina, disk litina GGG40, vložka EPDM,O-kroužek NBR; médium voda; DN 80; L = 46 mm; provozní tlak PN 16</t>
  </si>
  <si>
    <t>42285517R</t>
  </si>
  <si>
    <t>klapka mezipřírubová uzavírací; pro topení, pro vodovod, pro klimatizace, pro protipožární aplikace; materiál tělesa GGG 40 litina, disk litina GGG40, vložka EPDM,O-kroužek NBR; médium voda; DN 125; L = 56 mm; provozní tlak PN 16</t>
  </si>
  <si>
    <t>42285552R</t>
  </si>
  <si>
    <t>klapka mezipřírubová zpětná motýlová; pro topení, pro vodovod, pro klimatizace, pro plynové instalace; materiál tělesa šedá litina GG25 a klapky ocelolitina GGG 40, pružina nerez ocel AISI 304,; médium voda, pára; DN 80; L = 64 mm; provozní tlak PN 16, od DN 300 PN 10</t>
  </si>
  <si>
    <t>42285554R</t>
  </si>
  <si>
    <t>klapka mezipřírubová zpětná motýlová; pro topení, pro vodovod, pro klimatizace, pro plynové instalace; materiál tělesa šedá litina GG25 a klapky ocelolitina GGG 40, pružina nerez ocel AISI 304,; médium voda, pára; DN 125; L = 70 mm; provozní tlak PN 16, od DN 300 PN 10</t>
  </si>
  <si>
    <t>42285555R</t>
  </si>
  <si>
    <t>klapka mezipřírubová zpětná motýlová; pro topení, pro vodovod, pro klimatizace, pro plynové instalace; materiál tělesa šedá litina GG25 a klapky ocelolitina GGG 40, pružina nerez ocel AISI 304,; médium voda, pára; DN 150; L = 76 mm; provozní tlak PN 16, od DN 300 PN 10</t>
  </si>
  <si>
    <t>Ventil  směšovací 3-cest, 2", kvs 40</t>
  </si>
  <si>
    <t>STR4.3 - kvs = 6,3 : 1</t>
  </si>
  <si>
    <t>STR4.4 - kvs = 25 : 1</t>
  </si>
  <si>
    <t>Servopohon k 3. cest. ventilu, 24V, spojité ovl. 0-10V</t>
  </si>
  <si>
    <t>STR5.1</t>
  </si>
  <si>
    <t>Měřič tepla ultrazvukový, DN15, qp=1,5m3/h</t>
  </si>
  <si>
    <t>STR5.2</t>
  </si>
  <si>
    <t>Měřič tepla ultrazvukový, DN25, qp=6m3/h</t>
  </si>
  <si>
    <t>STR5.3</t>
  </si>
  <si>
    <t>Měřič tepla ultrazvukový, DN40, qp=10m3/h</t>
  </si>
  <si>
    <t>STR5a</t>
  </si>
  <si>
    <t>Mosazná jímka 85mm pro čidlo MT</t>
  </si>
  <si>
    <t>STR5b</t>
  </si>
  <si>
    <t>Šroubení Ms DN15 d-37mm, k měřiči tepla</t>
  </si>
  <si>
    <t>Odkaz na mn. položky pořadí 172 : 2,00000*2</t>
  </si>
  <si>
    <t>STR5c</t>
  </si>
  <si>
    <t>Šroubení Ms DN25 d-56mm, k měřiči tepla</t>
  </si>
  <si>
    <t>Odkaz na mn. položky pořadí 156 : 1,00000*2</t>
  </si>
  <si>
    <t>STR5d</t>
  </si>
  <si>
    <t>Šroubení Ms DN40 d-66mm, k měřiči tepla</t>
  </si>
  <si>
    <t>Odkaz na mn. položky pořadí 174 : 2,00000*2</t>
  </si>
  <si>
    <t>735158220R00</t>
  </si>
  <si>
    <t>Otopná tělesa panelová doplňkové práce tlakové zkoušky , těles dvouřadých</t>
  </si>
  <si>
    <t>Odkaz na mn. položky pořadí 181 : 3,00000</t>
  </si>
  <si>
    <t>735159111R00</t>
  </si>
  <si>
    <t>Otopná tělesa panelová montáž bez ohledu na počet desek, délky do 1600 mm, bez dodávky materiálu</t>
  </si>
  <si>
    <t>Odkaz na mn. položky pořadí 182 : 1,00000</t>
  </si>
  <si>
    <t>Odkaz na mn. položky pořadí 183 : 1,00000</t>
  </si>
  <si>
    <t>Odkaz na mn. položky pořadí 184 : 1,00000</t>
  </si>
  <si>
    <t>484569631R</t>
  </si>
  <si>
    <t>Těleso otopné s přirozeným prouděním - deskové; materiál: uhlíková ocel; typ: 11; H = 600 mm; B = 63 mm; L = 400 mm; l = 546 mm; tepelný výkon (50) = 401 W</t>
  </si>
  <si>
    <t>48457193R</t>
  </si>
  <si>
    <t>Těleso otopné s přirozeným prouděním - deskové; materiál: uhlíková ocel; typ: 21; H = 900 mm; B = 66 mm; L = 600 mm; l = 846 mm; tepelný výkon (50) = 1 052 W</t>
  </si>
  <si>
    <t>48457297R</t>
  </si>
  <si>
    <t>Těleso otopné s přirozeným prouděním - deskové; materiál: uhlíková ocel; typ: 22; H = 900 mm; B = 100 mm; L = 1 000 mm; l = 846 mm; tepelný výkon (50) = 2 313 W</t>
  </si>
  <si>
    <t>767885004R00</t>
  </si>
  <si>
    <t>Žlab podpůrný pozinkovaný, pro vedení plastového potrubí, D 40 mm</t>
  </si>
  <si>
    <t>Položky neobsahují montáž objímek a konzol.</t>
  </si>
  <si>
    <t>767885006R00</t>
  </si>
  <si>
    <t>Žlab podpůrný pozinkovaný, pro vedení plastového potrubí, D 63 mm</t>
  </si>
  <si>
    <t>Odkaz na mn. položky pořadí 187 : 50,00000</t>
  </si>
  <si>
    <t>55399999R</t>
  </si>
  <si>
    <t>Odkaz na mn. položky pořadí 188 : 125,00000</t>
  </si>
  <si>
    <t>783220010RAC</t>
  </si>
  <si>
    <t>Nátěry kovových doplňkových konstrukcí syntetické dvojnásobý krycí s emailováním</t>
  </si>
  <si>
    <t>AP-PSV</t>
  </si>
  <si>
    <t>979981101LKV</t>
  </si>
  <si>
    <t>do 3 t</t>
  </si>
  <si>
    <t>979981106R00</t>
  </si>
  <si>
    <t>do 12 t</t>
  </si>
  <si>
    <t>979990144R00</t>
  </si>
  <si>
    <t>minerální vata, skupina 17 06 04 z Katalogu odpadů</t>
  </si>
  <si>
    <t>RTS 20/ II</t>
  </si>
  <si>
    <t>příplatek za každý další 1 km</t>
  </si>
  <si>
    <t>979087312R00</t>
  </si>
  <si>
    <t>vodorovné přemístění vybouraných hmot nošením nebo přehozením, na vzdálenost 10 m</t>
  </si>
  <si>
    <t>S naložením suti nebo vybouraných hmot do dopravního prostředku a na jejich vyložením, popřípadě přeložením na normální dopravní prostředek.</t>
  </si>
  <si>
    <t>979087392R00</t>
  </si>
  <si>
    <t xml:space="preserve">příplatek za každých dalích i započatých 10 m vzdálenosti vybouraných hmot,  </t>
  </si>
  <si>
    <t>979094111R00</t>
  </si>
  <si>
    <t>Nakládání nebo překládání vybouraných hmot</t>
  </si>
  <si>
    <t>724211811R00</t>
  </si>
  <si>
    <t>Demontáž domovních vodáren s čerpadly odstředivými do  300 l</t>
  </si>
  <si>
    <t>horizontálními a s tlakovými nádržemi,</t>
  </si>
  <si>
    <t>3+3+3+14+4*3</t>
  </si>
  <si>
    <t>potr DN50 : 14+8+8+6*4</t>
  </si>
  <si>
    <t>potr DN80 : 14+8+8+6*4</t>
  </si>
  <si>
    <t>734100811R00</t>
  </si>
  <si>
    <t>Demontáž přírubových armatur se dvěma přírubami, do DN 50</t>
  </si>
  <si>
    <t>Demontáže pomocných kovových konstrukcí (plošiny, lávky, apod)</t>
  </si>
  <si>
    <t>73232081111</t>
  </si>
  <si>
    <t>Demontáž nádrží ležatých, 50m3</t>
  </si>
  <si>
    <t>73232081112</t>
  </si>
  <si>
    <t>Demontáž nádrží ležatých, 69m3</t>
  </si>
  <si>
    <t>732393818R001</t>
  </si>
  <si>
    <t>Rozřezání demontovaných nádrží, 50m3</t>
  </si>
  <si>
    <t>732393818R002</t>
  </si>
  <si>
    <t>Rozřezání demontovaných nádrží, 69m3</t>
  </si>
  <si>
    <t>941941031RT4</t>
  </si>
  <si>
    <t>3,5*9*2</t>
  </si>
  <si>
    <t>941941831RT4</t>
  </si>
  <si>
    <t>Demontáž lešení lehkého řadového s podlahami šířky od 0,8 do 1 m, výšky do 10 m</t>
  </si>
  <si>
    <t>Odkaz na mn. položky pořadí 15 : 63,00000</t>
  </si>
  <si>
    <t>Chemické čištění nádrží od zbytků oleje - odsátí NO</t>
  </si>
  <si>
    <t>909      R02</t>
  </si>
  <si>
    <t>Hzs-koordinace s ostatními profesemi</t>
  </si>
  <si>
    <t>979981104R00</t>
  </si>
  <si>
    <t>Odvoz a likvidace suti bez příměsí - kontejnerem do 9 t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</si>
  <si>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</si>
  <si>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</si>
  <si>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</si>
  <si>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 xml:space="preserve">Vodorovné přemístění suti nošením k místu nakládky příplatek za každých dalích i započatých 10 m vzdálenosti vybouraných hmot,  </t>
  </si>
  <si>
    <t>ON5</t>
  </si>
  <si>
    <t>Autojeřáb 30t pro manipulaci a zdvih demontovanýh hmot</t>
  </si>
  <si>
    <t>Sh</t>
  </si>
  <si>
    <t>Soubor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</si>
  <si>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</si>
  <si>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Ekologická likvidace zbytků topných olejů</t>
  </si>
  <si>
    <t>Požární dohled na staveništi při práci s plamenem</t>
  </si>
  <si>
    <t>724311811R00</t>
  </si>
  <si>
    <t>Demontáž tlakových nádrží do 300 litrů</t>
  </si>
  <si>
    <t>731201813R00</t>
  </si>
  <si>
    <t>Demontáž kotlů ocelových žárotrubných skříňových s polomechanickým roštem o výkonu přes 75 do 120 kW</t>
  </si>
  <si>
    <t>731202820R00</t>
  </si>
  <si>
    <t>Demontáž kotlů ocelových rozřezání demontovaných kotlů ocelových o hmotnosti přes 500 do 1 000 kg</t>
  </si>
  <si>
    <t>731391821R00</t>
  </si>
  <si>
    <t>Vypouštění vody z kotlů do kanalizace čerpadlem, o výhřevné ploše kotlů do 5 m2</t>
  </si>
  <si>
    <t>Demontáž podavače uhlí</t>
  </si>
  <si>
    <t>Odkaz na mn. položky pořadí 22 : 14,00000</t>
  </si>
  <si>
    <t>Odkaz na mn. položky pořadí 23 : 18,00000</t>
  </si>
  <si>
    <t>Odkaz na mn. položky pořadí 32 : 14,00000</t>
  </si>
  <si>
    <t>723150341R00</t>
  </si>
  <si>
    <t>Zhotovení redukce kováním 1DN, DN 32/20</t>
  </si>
  <si>
    <t>723150342R00</t>
  </si>
  <si>
    <t>Zhotovení redukce kováním 1DN, DN 40/25</t>
  </si>
  <si>
    <t>723150351R00</t>
  </si>
  <si>
    <t>Zhotovení redukce kováním 2 DN, DN 40/20</t>
  </si>
  <si>
    <t>733111116R00</t>
  </si>
  <si>
    <t>Potrubí z trubek závitových ocelových bezešvých, běžných, v kotelnách a strojovnách, DN 32</t>
  </si>
  <si>
    <t>2*3+2*3</t>
  </si>
  <si>
    <t>733111117R00</t>
  </si>
  <si>
    <t>Potrubí z trubek závitových ocelových bezešvých, běžných, v kotelnách a strojovnách, DN 40</t>
  </si>
  <si>
    <t>3+3+8</t>
  </si>
  <si>
    <t>733113116R00</t>
  </si>
  <si>
    <t>Potrubí z trubek závitových příplatek k ceně za zhotovení přípojky z ocelových trubek závitových,  ,  , DN 32</t>
  </si>
  <si>
    <t>733113117R00</t>
  </si>
  <si>
    <t>Potrubí z trubek závitových příplatek k ceně za zhotovení přípojky z ocelových trubek závitových,  ,  , DN 40</t>
  </si>
  <si>
    <t>Odkaz na mn. položky pořadí 31 : 12,00000</t>
  </si>
  <si>
    <t>733190107R00</t>
  </si>
  <si>
    <t>Tlakové zkoušky potrubí ocelových závitových, plastových, měděných přes DN 32 do DN 40</t>
  </si>
  <si>
    <t>733191926R00</t>
  </si>
  <si>
    <t>Opravy rozvodu potrubí z ocelových trubek závitových normálních i zesílených navaření odbočky na dosavadní potrubí, DN 32</t>
  </si>
  <si>
    <t>734173213R00</t>
  </si>
  <si>
    <t>Přírubový spoj PN 0,6/I MPa, DN 40,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</si>
  <si>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</si>
  <si>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</si>
  <si>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</si>
  <si>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</si>
  <si>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734245425R00</t>
  </si>
  <si>
    <t>Klapka zpětná, mosazná, DN 40, PN 12, vnitřní-vnitřní závit, včetně dodávky materiálu</t>
  </si>
  <si>
    <t>734265316R00</t>
  </si>
  <si>
    <t>Šroubení topenářské, přímé, mosazné, DN 40, PN 16, včetně dodávky materiálu</t>
  </si>
  <si>
    <t>734295215R00</t>
  </si>
  <si>
    <t>Filtr mosazný, DN 40, PN 20, vnitřní-vnitřní závit, včetně dodávky materiálu</t>
  </si>
  <si>
    <t>734419132R00</t>
  </si>
  <si>
    <t>Montáž kompaktního měřiče tepla závitového  G 3/4", bez dodávky materiálu</t>
  </si>
  <si>
    <t>RVV20</t>
  </si>
  <si>
    <t>Ruční vyvažovací ventil DN20</t>
  </si>
  <si>
    <t>Ventil  směšovací 3-cest, 1", kvs 10</t>
  </si>
  <si>
    <t>STR5.4</t>
  </si>
  <si>
    <t>Měřič tepla ultrazvukový, DN20, qp=2,5m3/h</t>
  </si>
  <si>
    <t>STR5e</t>
  </si>
  <si>
    <t>Šroubení Ms DN20 d-46mm, k měřiči tepla</t>
  </si>
  <si>
    <t>Odkaz na mn. položky pořadí 62 : 50,00000</t>
  </si>
  <si>
    <t>342951112R00</t>
  </si>
  <si>
    <t>Stěny dřevěné svislého a šikmého pláště, z prken tl. 25 mm, kladených vodorovně</t>
  </si>
  <si>
    <t>801-5</t>
  </si>
  <si>
    <t>z přířezového řeziva jakosti I. a s přehoblováním a povrchovou impregnací</t>
  </si>
  <si>
    <t>966068002R00</t>
  </si>
  <si>
    <t>Demontáž dřev. stěn a konstrukcí s přemístěním dřevěných stěn, svislého pláště, šikmé stříšky a tahového komína  částečná pro výměnu poškozených ploch</t>
  </si>
  <si>
    <t>vnitrostaveništním ( položky -8150 a -8151 )</t>
  </si>
  <si>
    <t>725530823R00</t>
  </si>
  <si>
    <t>Demontáž elektrických zásobníkových ohřívačů vody tlakových, od 50 do 200 l</t>
  </si>
  <si>
    <t>732324813R00</t>
  </si>
  <si>
    <t>Demontáž nádrží beztlakých nebo tlakových - vypuštění vody  z nádrží o obsahu přes 100 do 200 l</t>
  </si>
  <si>
    <t>732420811R00</t>
  </si>
  <si>
    <t>Demontáž čerpadel oběhových spirálních(do potrubí) DN 25</t>
  </si>
  <si>
    <t>733110808R00</t>
  </si>
  <si>
    <t>Demontáž potrubí z ocelových trubek závitových přes 32 do DN 50</t>
  </si>
  <si>
    <t>Odkaz na mn. položky pořadí 51 : 2,00000</t>
  </si>
  <si>
    <t>Odkaz na mn. položky pořadí 52 : 9,00000</t>
  </si>
  <si>
    <t>Odkaz na mn. položky pořadí 53 : 1,00000</t>
  </si>
  <si>
    <t>Odkaz na mn. položky pořadí 54 : 2,00000</t>
  </si>
  <si>
    <t>Odkaz na mn. položky pořadí 55 : 1,00000</t>
  </si>
  <si>
    <t>Odkaz na mn. položky pořadí 6 : 25,00000*0,1</t>
  </si>
  <si>
    <t>Odkaz na mn. položky pořadí 7 : 24,00000*0,189</t>
  </si>
  <si>
    <t>Odkaz na mn. položky pořadí 8 : 4,00000*0,25</t>
  </si>
  <si>
    <t>Odkaz na mn. položky pořadí 7 : 24,00000*0,25</t>
  </si>
  <si>
    <t>Odkaz na mn. položky pořadí 6 : 25,00000*0,25</t>
  </si>
  <si>
    <t>R+S : (0,15*4*3,4+0,15*0,15*2)</t>
  </si>
  <si>
    <t>Odkaz na mn. položky pořadí 27 : 14,00000</t>
  </si>
  <si>
    <t>Odkaz na mn. položky pořadí 28 : 3,00000</t>
  </si>
  <si>
    <t>Odkaz na mn. položky pořadí 26 : 6,00000</t>
  </si>
  <si>
    <t>Odkaz na mn. položky pořadí 29 : 6,00000</t>
  </si>
  <si>
    <t>Odkaz na mn. položky pořadí 30 : 14,00000</t>
  </si>
  <si>
    <t>722182018RT1</t>
  </si>
  <si>
    <t>Montáž tepelné izolace potrubí lepicí páska, sponky, přes DN 80 do DN 110</t>
  </si>
  <si>
    <t>Odkaz na mn. položky pořadí 31 : 4,00000</t>
  </si>
  <si>
    <t>STRRS</t>
  </si>
  <si>
    <t>Tepelná PUR izolace M 150, m=1,0kg, 3,4m</t>
  </si>
  <si>
    <t>631547114R</t>
  </si>
  <si>
    <t>pouzdro potrubní řezané; minerální vlákno; povrchová úprava Al fólie se skelnou mřížkou; vnitřní průměr 28,0 mm; tl. izolace 30,0 mm; provozní teplota  do 250 °C; tepelná vodivost (10°C) 0,0330 W/mK; tepelná vodivost (50°C) 0,037 W/mK</t>
  </si>
  <si>
    <t>Odkaz na mn. položky pořadí 39 : 6,00000</t>
  </si>
  <si>
    <t>Odkaz na mn. položky pořadí 40 : 14,00000</t>
  </si>
  <si>
    <t>Odkaz na mn. položky pořadí 41 : 3,00000</t>
  </si>
  <si>
    <t>631547217R</t>
  </si>
  <si>
    <t>pouzdro potrubní řezané; minerální vlákno; povrchová úprava Al fólie se skelnou mřížkou; vnitřní průměr 48,0 mm; tl. izolace 40,0 mm; provozní teplota  do 250 °C; tepelná vodivost (10°C) 0,0330 W/mK; tepelná vodivost (50°C) 0,037 W/mK</t>
  </si>
  <si>
    <t>Odkaz na mn. položky pořadí 42 : 6,00000</t>
  </si>
  <si>
    <t>Odkaz na mn. položky pořadí 43 : 14,00000</t>
  </si>
  <si>
    <t>Odkaz na mn. položky pořadí 44 : 4,00000</t>
  </si>
  <si>
    <t>732219103R00</t>
  </si>
  <si>
    <t>Montáž ohříváků vody zásobníkových ležatých, kombinovaných, do 200 l</t>
  </si>
  <si>
    <t>STR3.7</t>
  </si>
  <si>
    <t>Elektronické oběhové čerpadlo s plynulým přednastavením otáček, 230V, h=3,5m, Q=0,65m3/h</t>
  </si>
  <si>
    <t>STR3.8</t>
  </si>
  <si>
    <t>Elektronické oběhové čerpadlo s plynulým přednastavením otáček, 230V, H=2,8m, Q=1m3/h</t>
  </si>
  <si>
    <t>STR3.9</t>
  </si>
  <si>
    <t>Elektronické oběhové čerpadlo s plynulým přednastavením otáček, 230V, H=5m, Q=2,35m3/h</t>
  </si>
  <si>
    <t>733111114R00</t>
  </si>
  <si>
    <t>Potrubí z trubek závitových ocelových bezešvých, běžných, v kotelnách a strojovnách, DN 20</t>
  </si>
  <si>
    <t>(3+2+2)*2</t>
  </si>
  <si>
    <t>Potrubí z trubek hladkých ocelových bezešvých tvářených za tepla v kotelnách a strojovnách, D 108, tloušťka stěny 4 mm</t>
  </si>
  <si>
    <t>Odkaz na mn. položky pořadí 82 : 2,00000</t>
  </si>
  <si>
    <t>734209113R00</t>
  </si>
  <si>
    <t>Montáž závitové armatury se dvěma závity, G 1/2", bez dodávky materiálu</t>
  </si>
  <si>
    <t>Odkaz na mn. položky pořadí 92 : 1,00000</t>
  </si>
  <si>
    <t>Odkaz na mn. položky pořadí 83 : 1,00000</t>
  </si>
  <si>
    <t>Odkaz na mn. položky pořadí 58 : 3,00000</t>
  </si>
  <si>
    <t>Odkaz na mn. položky pořadí 65 : 3,00000</t>
  </si>
  <si>
    <t>Odkaz na mn. položky pořadí 84 : 1,00000</t>
  </si>
  <si>
    <t>Odkaz na mn. položky pořadí 94 : 2,00000</t>
  </si>
  <si>
    <t>Odkaz na mn. položky pořadí 85 : 1,00000</t>
  </si>
  <si>
    <t>734209116R00</t>
  </si>
  <si>
    <t>Montáž závitové armatury se dvěma závity, G 5/4", bez dodávky materiálu</t>
  </si>
  <si>
    <t>Odkaz na mn. položky pořadí 86 : 1,00000</t>
  </si>
  <si>
    <t>Odkaz na mn. položky pořadí 95 : 1,00000</t>
  </si>
  <si>
    <t>Odkaz na mn. položky pořadí 96 : 1,00000</t>
  </si>
  <si>
    <t>734265313R00</t>
  </si>
  <si>
    <t>Šroubení topenářské, přímé, mosazné, DN 20, PN 16, včetně dodávky materiálu</t>
  </si>
  <si>
    <t>Odkaz na mn. položky pořadí 87 : 2,00000</t>
  </si>
  <si>
    <t>Odkaz na mn. položky pořadí 88 : 3,00000</t>
  </si>
  <si>
    <t>Odkaz na mn. položky pořadí 93 : 4,00000</t>
  </si>
  <si>
    <t>Odkaz na mn. položky pořadí 97 : 1,00000</t>
  </si>
  <si>
    <t>55121761R</t>
  </si>
  <si>
    <t>ventil vyvažovací s vypouštěním a měřicími koncovkami; DN 15; 1/2"; jmenovitý tlak PN 25; pracovní teplota do 110 ° C; těleso mosaz; závit vnitřní; jmen. průtok 4,00 m3/hod</t>
  </si>
  <si>
    <t>55121762R</t>
  </si>
  <si>
    <t>ventil vyvažovací s vypouštěním a měřicími koncovkami; DN 20; 3/4"; jmenovitý tlak PN 25; pracovní teplota -10 až 120 ° C; těleso mosaz; závit vnitřní; jmen. průtok 7,50 m3/hod</t>
  </si>
  <si>
    <t>55121763R</t>
  </si>
  <si>
    <t>ventil vyvažovací s vypouštěním a měřicími koncovkami; DN 25; 1"; jmenovitý tlak PN 25; pracovní teplota -10 až 120 ° C; těleso mosaz; závit vnitřní; jmen. průtok 11,00 m3/hod</t>
  </si>
  <si>
    <t>55121764R</t>
  </si>
  <si>
    <t>ventil vyvažovací s vypouštěním a měřicími koncovkami; DN 32; 5/4"; jmenovitý tlak PN 25; pracovní teplota -10 až 120 ° C; těleso mosaz; závit vnitřní; jmen. průtok 13,50 m3/hod</t>
  </si>
  <si>
    <t>Odkaz na mn. položky pořadí 87 : 2,00000*2</t>
  </si>
  <si>
    <t>Odkaz na mn. položky pořadí 77 : 3,00000*2</t>
  </si>
  <si>
    <t>TNRV15</t>
  </si>
  <si>
    <t>Tlakově nezávislý regulační a vyvažovací ventil DN15, qmax=480l/h</t>
  </si>
  <si>
    <t>TNRV160</t>
  </si>
  <si>
    <t>Digitálně konfigurovatelný proporcionální pohon – 160/200 N, 24VAC/VDC, spojité ovl. 0-10VDC</t>
  </si>
  <si>
    <t>TNRV20</t>
  </si>
  <si>
    <t>Tlakově nezávislý regulační a vyvažovací ventil DN20, qmax=975l/h</t>
  </si>
  <si>
    <t>TNRV32</t>
  </si>
  <si>
    <t>Tlakově nezávislý regulační a vyvažovací ventil DN32, qmax=3600l/h</t>
  </si>
  <si>
    <t>TNRV40</t>
  </si>
  <si>
    <t>Tlakově nezávislý regulační a vyvažovací ventil DN40, qmax=6500l/h</t>
  </si>
  <si>
    <t>TNRV500</t>
  </si>
  <si>
    <t>Digitálně konfigurovatelný proporcionální pohon – 500/300 N, 24VAC/VDC, spojité ovl. 0-10VDC</t>
  </si>
  <si>
    <t>Odkaz na mn. položky pořadí 99 : 50,00000</t>
  </si>
  <si>
    <t>Odkaz na mn. položky pořadí 26 : 2,00000</t>
  </si>
  <si>
    <t>Odkaz na mn. položky pořadí 27 : 1,00000</t>
  </si>
  <si>
    <t>Odkaz na mn. položky pořadí 2 : 20,00000*0,189</t>
  </si>
  <si>
    <t>Odkaz na mn. položky pořadí 2 : 20,00000*0,25</t>
  </si>
  <si>
    <t>Odkaz na mn. položky pořadí 16 : 6,00000</t>
  </si>
  <si>
    <t>Odkaz na mn. položky pořadí 17 : 10,00000</t>
  </si>
  <si>
    <t>Odkaz na mn. položky pořadí 22 : 6,00000</t>
  </si>
  <si>
    <t>Odkaz na mn. položky pořadí 23 : 10,00000</t>
  </si>
  <si>
    <t>Odkaz na mn. položky pořadí 45 : 1,00000</t>
  </si>
  <si>
    <t>Odkaz na mn. položky pořadí 50 : 1,00000</t>
  </si>
  <si>
    <t>Odkaz na mn. položky pořadí 46 : 2,00000</t>
  </si>
  <si>
    <t>Odkaz na mn. položky pořadí 49 : 1,00000</t>
  </si>
  <si>
    <t>Odkaz na mn. položky pořadí 40 : 2,00000*2</t>
  </si>
  <si>
    <t>Odkaz na mn. položky pořadí 54 : 30,00000</t>
  </si>
  <si>
    <t>Odkaz na mn. položky pořadí 1 : 4,00000*0,189</t>
  </si>
  <si>
    <t>Odkaz na mn. položky pořadí 1 : 4,00000*0,25</t>
  </si>
  <si>
    <t>Odkaz na mn. položky pořadí 14 : 4,00000</t>
  </si>
  <si>
    <t>Odkaz na mn. položky pořadí 16 : 4,00000</t>
  </si>
  <si>
    <t>Odkaz na mn. položky pořadí 26 : 1,00000</t>
  </si>
  <si>
    <t>Odkaz na mn. položky pořadí 29 : 10,00000</t>
  </si>
  <si>
    <t>733120826R00</t>
  </si>
  <si>
    <t>Demontáž potrubí z ocelových trubek hladkých přes 60,3 do D 89</t>
  </si>
  <si>
    <t>Odkaz na mn. položky pořadí 56 : 10,00000</t>
  </si>
  <si>
    <t>Odkaz na mn. položky pořadí 57 : 8,00000</t>
  </si>
  <si>
    <t>Odkaz na mn. položky pořadí 58 : 1,00000</t>
  </si>
  <si>
    <t>Odkaz na mn. položky pořadí 59 : 9,00000</t>
  </si>
  <si>
    <t>Odkaz na mn. položky pořadí 2 : 10,00000*0,1</t>
  </si>
  <si>
    <t>Odkaz na mn. položky pořadí 3 : 16,00000*0,189</t>
  </si>
  <si>
    <t>Odkaz na mn. položky pořadí 4 : 20,00000*0,25</t>
  </si>
  <si>
    <t>Odkaz na mn. položky pořadí 3 : 16,00000*0,25</t>
  </si>
  <si>
    <t>Odkaz na mn. položky pořadí 2 : 10,00000*0,25</t>
  </si>
  <si>
    <t>R+S : (0,1*4*1,97+0,1*0,1*2)</t>
  </si>
  <si>
    <t>Odkaz na mn. položky pořadí 21 : 6,00000</t>
  </si>
  <si>
    <t>Odkaz na mn. položky pořadí 22 : 4,00000</t>
  </si>
  <si>
    <t>Odkaz na mn. položky pořadí 23 : 20,00000</t>
  </si>
  <si>
    <t>Odkaz na mn. položky pořadí 24 : 16,00000</t>
  </si>
  <si>
    <t>Odkaz na mn. položky pořadí 43 : 6,00000</t>
  </si>
  <si>
    <t>Odkaz na mn. položky pořadí 45 : 20,00000</t>
  </si>
  <si>
    <t>631547422R</t>
  </si>
  <si>
    <t>pouzdro potrubní řezané; minerální vlákno; povrchová úprava Al fólie se skelnou mřížkou; vnitřní průměr 76,0 mm; tl. izolace 60,0 mm; provozní teplota  do 250 °C; tepelná vodivost (10°C) 0,0330 W/mK; tepelná vodivost (50°C) 0,037 W/mK</t>
  </si>
  <si>
    <t>Odkaz na mn. položky pořadí 46 : 16,00000</t>
  </si>
  <si>
    <t>STR2.3b</t>
  </si>
  <si>
    <t>Tepelná PUR izolace M 100, m=0,3kg</t>
  </si>
  <si>
    <t>722172915R00</t>
  </si>
  <si>
    <t>Opravy vodovodního potrubí z plastových trubek propojení plastového potrubí polyfuzí, D 40 mm</t>
  </si>
  <si>
    <t>722181213RU1</t>
  </si>
  <si>
    <t>Izolace vodovodního potrubí návleková z trubic z pěnového polyetylenu, tloušťka stěny 13 mm, d 32 mm</t>
  </si>
  <si>
    <t>Odkaz na mn. položky pořadí 28 : 2,00000</t>
  </si>
  <si>
    <t>722238314R00</t>
  </si>
  <si>
    <t>Ventil uzavírací přímý ventil, vnitřní-vnitřní závit, DN 25, PN 10, mosaz</t>
  </si>
  <si>
    <t>732111228R00</t>
  </si>
  <si>
    <t>Rozdělovače a sběrače včetně dodávky (výroby) těles  příplatek k ceně za každých dalších i započatých 0,5 m délky tělěsa, DN 100</t>
  </si>
  <si>
    <t>732119191R00</t>
  </si>
  <si>
    <t>Rozdělovače a sběrače dodávka těles ve specifikaci  tělěs rozdělovačů a sběračů o délce 1 m, DN 100</t>
  </si>
  <si>
    <t>RS KOMBI rozdělovač, MODUL 100, PN 6, Tmax=105°C, l=1970mm, m=47,3kg</t>
  </si>
  <si>
    <t>STR2.3a</t>
  </si>
  <si>
    <t>Nástěnná konzola NK 65-125, m=1,5kg</t>
  </si>
  <si>
    <t>733121222R00</t>
  </si>
  <si>
    <t>Potrubí z trubek hladkých ocelových bezešvých tvářených za tepla v kotelnách a strojovnách, D 76, tloušťka stěny 3,2 mm</t>
  </si>
  <si>
    <t>733123913R00</t>
  </si>
  <si>
    <t>Svařovaný spoj potrubí ocelového D 28 mm</t>
  </si>
  <si>
    <t>733123917R00</t>
  </si>
  <si>
    <t>Svařovaný spoj potrubí ocelového D 51 mm</t>
  </si>
  <si>
    <t>733123921R00</t>
  </si>
  <si>
    <t>Svařovaný spoj potrubí ocelového D 76 mm</t>
  </si>
  <si>
    <t>734109115R00</t>
  </si>
  <si>
    <t>Montáž přírubových armatur se dvěma přírubami, PN 06, DN 65, bez dodávky materiálu</t>
  </si>
  <si>
    <t>Odkaz na mn. položky pořadí 83 : 4,00000</t>
  </si>
  <si>
    <t>734173216R00</t>
  </si>
  <si>
    <t>Přírubový spoj PN 0,6/I MPa, DN 65, včetně dodávky materiálu</t>
  </si>
  <si>
    <t>Odkaz na mn. položky pořadí 62 : 4,00000</t>
  </si>
  <si>
    <t>Odkaz na mn. položky pořadí 66 : 4,00000</t>
  </si>
  <si>
    <t>Odkaz na mn. položky pořadí 93 : 1,00000</t>
  </si>
  <si>
    <t>Odkaz na mn. položky pořadí 70 : 1,00000</t>
  </si>
  <si>
    <t>Odkaz na mn. položky pořadí 94 : 1,00000</t>
  </si>
  <si>
    <t>Zpětná montáž stávajících armatur k ohřívači : 3+3</t>
  </si>
  <si>
    <t>Odkaz na mn. položky pořadí 64 : 4,00000</t>
  </si>
  <si>
    <t>Odkaz na mn. položky pořadí 72 : 1,00000</t>
  </si>
  <si>
    <t>Odkaz na mn. položky pořadí 68 : 4,00000</t>
  </si>
  <si>
    <t>734295212R00</t>
  </si>
  <si>
    <t>Filtr mosazný, DN 20, PN 20, vnitřní-vnitřní závit, včetně dodávky materiálu</t>
  </si>
  <si>
    <t>Odkaz na mn. položky pořadí 87 : 1,00000</t>
  </si>
  <si>
    <t>Odkaz na mn. položky pořadí 92 : 2,00000</t>
  </si>
  <si>
    <t>42285514R</t>
  </si>
  <si>
    <t>klapka mezipřírubová uzavírací; pro topení, pro vodovod, pro klimatizace, pro protipožární aplikace; materiál tělesa GGG 40 litina, disk litina GGG40, vložka EPDM,O-kroužek NBR; médium voda; DN 65; L = 46 mm; provozní tlak PN 16</t>
  </si>
  <si>
    <t>Odkaz na mn. položky pořadí 85 : 1,00000*2</t>
  </si>
  <si>
    <t>Odkaz na mn. položky pořadí 78 : 1,00000*2</t>
  </si>
  <si>
    <t>Odkaz na mn. položky pořadí 98 : 50,00000</t>
  </si>
  <si>
    <t>Kontejner, suť bez příměsí, odvoz a likvidace, 3 t</t>
  </si>
  <si>
    <t>Odkaz na mn. položky pořadí 31 : 1,00000</t>
  </si>
  <si>
    <t>Odkaz na mn. položky pořadí 32 : 4,00000</t>
  </si>
  <si>
    <t>Odkaz na mn. položky pořadí 2 : 8,00000*0,189</t>
  </si>
  <si>
    <t>Odkaz na mn. položky pořadí 3 : 44,00000*0,25</t>
  </si>
  <si>
    <t>Odkaz na mn. položky pořadí 2 : 8,00000*0,25</t>
  </si>
  <si>
    <t>Odkaz na mn. položky pořadí 17 : 1,00000</t>
  </si>
  <si>
    <t>Odkaz na mn. položky pořadí 18 : 8,00000</t>
  </si>
  <si>
    <t>Odkaz na mn. položky pořadí 19 : 44,00000</t>
  </si>
  <si>
    <t>Odkaz na mn. položky pořadí 24 : 1,00000</t>
  </si>
  <si>
    <t>Odkaz na mn. položky pořadí 25 : 8,00000</t>
  </si>
  <si>
    <t>Odkaz na mn. položky pořadí 26 : 44,00000</t>
  </si>
  <si>
    <t>Odkaz na mn. položky pořadí 45 : 2,00000</t>
  </si>
  <si>
    <t>Odkaz na mn. položky pořadí 35 : 1,00000</t>
  </si>
  <si>
    <t>Odkaz na mn. položky pořadí 47 : 2,00000</t>
  </si>
  <si>
    <t>Odkaz na mn. položky pořadí 50 : 50,00000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</si>
</sst>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15" fillId="3" borderId="26" xfId="0" applyNumberFormat="1" applyFont="1" applyFill="1" applyBorder="1" applyAlignment="1">
      <alignment vertical="center" wrapText="1" shrinkToFit="1"/>
    </xf>
    <xf numFmtId="4" fontId="15" fillId="3" borderId="26" xfId="0" applyNumberFormat="1" applyFont="1" applyFill="1" applyBorder="1" applyAlignment="1">
      <alignment vertical="center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16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7" fillId="3" borderId="25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0" fontId="18" fillId="0" borderId="0" xfId="0" applyFont="1" applyAlignment="1">
      <alignment horizontal="center" vertical="top" shrinkToFit="1"/>
    </xf>
    <xf numFmtId="165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18" fillId="4" borderId="0" xfId="0" applyNumberFormat="1" applyFont="1" applyFill="1" applyAlignment="1" applyProtection="1">
      <alignment vertical="top" shrinkToFit="1"/>
      <protection locked="0"/>
    </xf>
    <xf numFmtId="0" fontId="19" fillId="0" borderId="0" xfId="0" applyFont="1" applyAlignment="1">
      <alignment horizontal="center" vertical="top" shrinkToFit="1"/>
    </xf>
    <xf numFmtId="165" fontId="19" fillId="0" borderId="0" xfId="0" applyNumberFormat="1" applyFont="1" applyAlignment="1">
      <alignment vertical="top" shrinkToFit="1"/>
    </xf>
    <xf numFmtId="4" fontId="19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4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8" fillId="0" borderId="29" xfId="0" applyFont="1" applyBorder="1" applyAlignment="1">
      <alignment vertical="top"/>
    </xf>
    <xf numFmtId="49" fontId="18" fillId="0" borderId="30" xfId="0" applyNumberFormat="1" applyFont="1" applyBorder="1" applyAlignment="1">
      <alignment vertical="top"/>
    </xf>
    <xf numFmtId="0" fontId="18" fillId="0" borderId="30" xfId="0" applyFont="1" applyBorder="1" applyAlignment="1">
      <alignment horizontal="center" vertical="top" shrinkToFit="1"/>
    </xf>
    <xf numFmtId="165" fontId="18" fillId="0" borderId="30" xfId="0" applyNumberFormat="1" applyFont="1" applyBorder="1" applyAlignment="1">
      <alignment vertical="top" shrinkToFit="1"/>
    </xf>
    <xf numFmtId="4" fontId="18" fillId="4" borderId="30" xfId="0" applyNumberFormat="1" applyFont="1" applyFill="1" applyBorder="1" applyAlignment="1" applyProtection="1">
      <alignment vertical="top" shrinkToFit="1"/>
      <protection locked="0"/>
    </xf>
    <xf numFmtId="4" fontId="18" fillId="0" borderId="30" xfId="0" applyNumberFormat="1" applyFont="1" applyBorder="1" applyAlignment="1">
      <alignment vertical="top" shrinkToFit="1"/>
    </xf>
    <xf numFmtId="4" fontId="18" fillId="0" borderId="31" xfId="0" applyNumberFormat="1" applyFont="1" applyBorder="1" applyAlignment="1">
      <alignment vertical="top" shrinkToFit="1"/>
    </xf>
    <xf numFmtId="0" fontId="18" fillId="0" borderId="32" xfId="0" applyFont="1" applyBorder="1" applyAlignment="1">
      <alignment vertical="top"/>
    </xf>
    <xf numFmtId="49" fontId="18" fillId="0" borderId="33" xfId="0" applyNumberFormat="1" applyFont="1" applyBorder="1" applyAlignment="1">
      <alignment vertical="top"/>
    </xf>
    <xf numFmtId="0" fontId="18" fillId="0" borderId="33" xfId="0" applyFont="1" applyBorder="1" applyAlignment="1">
      <alignment horizontal="center" vertical="top" shrinkToFit="1"/>
    </xf>
    <xf numFmtId="165" fontId="18" fillId="0" borderId="33" xfId="0" applyNumberFormat="1" applyFont="1" applyBorder="1" applyAlignment="1">
      <alignment vertical="top" shrinkToFit="1"/>
    </xf>
    <xf numFmtId="4" fontId="18" fillId="4" borderId="33" xfId="0" applyNumberFormat="1" applyFont="1" applyFill="1" applyBorder="1" applyAlignment="1" applyProtection="1">
      <alignment vertical="top" shrinkToFit="1"/>
      <protection locked="0"/>
    </xf>
    <xf numFmtId="4" fontId="18" fillId="0" borderId="33" xfId="0" applyNumberFormat="1" applyFont="1" applyBorder="1" applyAlignment="1">
      <alignment vertical="top" shrinkToFit="1"/>
    </xf>
    <xf numFmtId="4" fontId="18" fillId="0" borderId="34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6" xfId="0" applyNumberFormat="1" applyFont="1" applyFill="1" applyBorder="1" applyAlignment="1">
      <alignment horizontal="left" vertical="top" wrapText="1"/>
    </xf>
    <xf numFmtId="49" fontId="18" fillId="0" borderId="33" xfId="0" applyNumberFormat="1" applyFont="1" applyBorder="1" applyAlignment="1">
      <alignment horizontal="left" vertical="top" wrapText="1"/>
    </xf>
    <xf numFmtId="49" fontId="18" fillId="0" borderId="3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1" fillId="0" borderId="0" xfId="0" quotePrefix="1" applyNumberFormat="1" applyFont="1" applyAlignment="1">
      <alignment horizontal="left" vertical="top" wrapText="1"/>
    </xf>
    <xf numFmtId="165" fontId="18" fillId="4" borderId="0" xfId="0" applyNumberFormat="1" applyFont="1" applyFill="1" applyAlignment="1" applyProtection="1">
      <alignment vertical="top" shrinkToFit="1"/>
      <protection locked="0"/>
    </xf>
    <xf numFmtId="49" fontId="18" fillId="0" borderId="0" xfId="0" applyNumberFormat="1" applyFont="1" applyAlignment="1">
      <alignment horizontal="left" vertical="top" wrapText="1"/>
    </xf>
    <xf numFmtId="49" fontId="19" fillId="0" borderId="0" xfId="0" applyNumberFormat="1" applyFont="1" applyAlignment="1">
      <alignment horizontal="left" vertical="top" wrapText="1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wrapText="1"/>
    </xf>
    <xf numFmtId="1" fontId="8" fillId="0" borderId="26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8" fillId="0" borderId="26" xfId="0" applyFont="1" applyBorder="1" applyAlignment="1">
      <alignment vertical="center"/>
    </xf>
    <xf numFmtId="1" fontId="8" fillId="0" borderId="25" xfId="0" applyNumberFormat="1" applyFont="1" applyBorder="1" applyAlignment="1">
      <alignment horizontal="right" vertical="center" wrapText="1"/>
    </xf>
    <xf numFmtId="4" fontId="7" fillId="5" borderId="25" xfId="0" applyNumberFormat="1" applyFont="1" applyFill="1" applyBorder="1" applyAlignment="1">
      <alignment vertical="center"/>
    </xf>
    <xf numFmtId="4" fontId="7" fillId="5" borderId="26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5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 wrapText="1" shrinkToFit="1"/>
    </xf>
    <xf numFmtId="4" fontId="8" fillId="0" borderId="26" xfId="0" applyNumberFormat="1" applyFont="1" applyBorder="1" applyAlignment="1">
      <alignment vertical="center" shrinkToFit="1"/>
    </xf>
    <xf numFmtId="4" fontId="8" fillId="0" borderId="27" xfId="0" applyNumberFormat="1" applyFont="1" applyBorder="1" applyAlignment="1">
      <alignment vertical="center" shrinkToFit="1"/>
    </xf>
    <xf numFmtId="3" fontId="8" fillId="0" borderId="27" xfId="0" applyNumberFormat="1" applyFont="1" applyBorder="1" applyAlignment="1">
      <alignment vertical="center"/>
    </xf>
    <xf numFmtId="4" fontId="0" fillId="0" borderId="2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vertical="center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6" xfId="0" applyNumberFormat="1" applyBorder="1" applyAlignment="1">
      <alignment vertical="center"/>
    </xf>
    <xf numFmtId="0" fontId="0" fillId="3" borderId="27" xfId="0" applyFill="1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5" xfId="0" applyFill="1" applyBorder="1"/>
    <xf numFmtId="0" fontId="0" fillId="5" borderId="27" xfId="0" applyFill="1" applyBorder="1" applyAlignment="1">
      <alignment wrapText="1"/>
    </xf>
    <xf numFmtId="0" fontId="8" fillId="3" borderId="25" xfId="0" applyFont="1" applyFill="1" applyBorder="1" applyAlignment="1">
      <alignment vertical="top"/>
    </xf>
    <xf numFmtId="49" fontId="8" fillId="3" borderId="26" xfId="0" applyNumberFormat="1" applyFont="1" applyFill="1" applyBorder="1" applyAlignment="1">
      <alignment vertical="top"/>
    </xf>
    <xf numFmtId="49" fontId="8" fillId="3" borderId="26" xfId="0" applyNumberFormat="1" applyFont="1" applyFill="1" applyBorder="1" applyAlignment="1">
      <alignment horizontal="left" vertical="top" wrapText="1"/>
    </xf>
    <xf numFmtId="0" fontId="8" fillId="3" borderId="26" xfId="0" applyFont="1" applyFill="1" applyBorder="1" applyAlignment="1">
      <alignment horizontal="center" vertical="top"/>
    </xf>
    <xf numFmtId="0" fontId="8" fillId="3" borderId="26" xfId="0" applyFont="1" applyFill="1" applyBorder="1" applyAlignment="1">
      <alignment vertical="top"/>
    </xf>
    <xf numFmtId="0" fontId="3" fillId="2" borderId="0" xfId="0" applyFont="1" applyFill="1" applyAlignment="1">
      <alignment horizontal="left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3" fillId="0" borderId="25" xfId="0" applyNumberFormat="1" applyFont="1" applyBorder="1" applyAlignment="1">
      <alignment horizontal="right" vertical="center" indent="1"/>
    </xf>
    <xf numFmtId="4" fontId="13" fillId="0" borderId="19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5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26" xfId="0" applyNumberFormat="1" applyBorder="1" applyAlignment="1">
      <alignment vertical="center" wrapText="1"/>
    </xf>
    <xf numFmtId="4" fontId="8" fillId="0" borderId="26" xfId="0" applyNumberFormat="1" applyFont="1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11" fillId="0" borderId="25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4" fontId="11" fillId="0" borderId="25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0" fontId="0" fillId="0" borderId="0" xfId="0" applyAlignment="1">
      <alignment wrapText="1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6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19" fillId="0" borderId="16" xfId="0" applyFont="1" applyBorder="1" applyAlignment="1">
      <alignment horizontal="left" vertical="top" wrapText="1"/>
    </xf>
    <xf numFmtId="0" fontId="19" fillId="0" borderId="1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.1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0</v>
      </c>
    </row>
    <row r="2" spans="1:7" ht="57.75" customHeight="1" x14ac:dyDescent="0.2">
      <c r="A2" s="202" t="s">
        <v>1</v>
      </c>
      <c r="B2" s="202"/>
      <c r="C2" s="202"/>
      <c r="D2" s="202"/>
      <c r="E2" s="202"/>
      <c r="F2" s="202"/>
      <c r="G2" s="202"/>
    </row>
  </sheetData>
  <sheetProtection algorithmName="SHA-512" hashValue="l7d6D8lJ/8VlLUKgp9JS1aPxZqtRn5x8LtkFlmFrVAjdMe/oBEexJU7hfTfXwcB/A/rI04/Fw/PlTw2y4X5ZSQ==" saltValue="zott8KhwqSks5Rn3yhK9z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75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5" t="s">
        <v>2</v>
      </c>
      <c r="B1" s="203" t="s">
        <v>3</v>
      </c>
      <c r="C1" s="204"/>
      <c r="D1" s="204"/>
      <c r="E1" s="204"/>
      <c r="F1" s="204"/>
      <c r="G1" s="204"/>
      <c r="H1" s="204"/>
      <c r="I1" s="204"/>
      <c r="J1" s="205"/>
    </row>
    <row r="2" spans="1:15" ht="36" customHeight="1" x14ac:dyDescent="0.2">
      <c r="A2" s="2"/>
      <c r="B2" s="66" t="s">
        <v>4</v>
      </c>
      <c r="C2" s="67"/>
      <c r="D2" s="68" t="s">
        <v>5</v>
      </c>
      <c r="E2" s="212" t="s">
        <v>6</v>
      </c>
      <c r="F2" s="213"/>
      <c r="G2" s="213"/>
      <c r="H2" s="213"/>
      <c r="I2" s="213"/>
      <c r="J2" s="214"/>
      <c r="O2" s="1"/>
    </row>
    <row r="3" spans="1:15" ht="27" hidden="1" customHeight="1" x14ac:dyDescent="0.2">
      <c r="A3" s="2"/>
      <c r="B3" s="69"/>
      <c r="C3" s="67"/>
      <c r="D3" s="70"/>
      <c r="E3" s="215"/>
      <c r="F3" s="216"/>
      <c r="G3" s="216"/>
      <c r="H3" s="216"/>
      <c r="I3" s="216"/>
      <c r="J3" s="217"/>
    </row>
    <row r="4" spans="1:15" ht="23.25" customHeight="1" x14ac:dyDescent="0.2">
      <c r="A4" s="2"/>
      <c r="B4" s="71"/>
      <c r="C4" s="72"/>
      <c r="D4" s="73"/>
      <c r="E4" s="225"/>
      <c r="F4" s="225"/>
      <c r="G4" s="225"/>
      <c r="H4" s="225"/>
      <c r="I4" s="225"/>
      <c r="J4" s="226"/>
    </row>
    <row r="5" spans="1:15" ht="24" customHeight="1" x14ac:dyDescent="0.2">
      <c r="A5" s="2"/>
      <c r="B5" s="31" t="s">
        <v>7</v>
      </c>
      <c r="D5" s="229"/>
      <c r="E5" s="230"/>
      <c r="F5" s="230"/>
      <c r="G5" s="230"/>
      <c r="H5" s="18" t="s">
        <v>8</v>
      </c>
      <c r="I5" s="22"/>
      <c r="J5" s="8"/>
    </row>
    <row r="6" spans="1:15" ht="15.75" customHeight="1" x14ac:dyDescent="0.2">
      <c r="A6" s="2"/>
      <c r="B6" s="28"/>
      <c r="C6" s="51"/>
      <c r="D6" s="231"/>
      <c r="E6" s="232"/>
      <c r="F6" s="232"/>
      <c r="G6" s="232"/>
      <c r="H6" s="18" t="s">
        <v>9</v>
      </c>
      <c r="I6" s="22"/>
      <c r="J6" s="8"/>
    </row>
    <row r="7" spans="1:15" ht="15.75" customHeight="1" x14ac:dyDescent="0.2">
      <c r="A7" s="2"/>
      <c r="B7" s="29"/>
      <c r="C7" s="52"/>
      <c r="D7" s="49"/>
      <c r="E7" s="233"/>
      <c r="F7" s="234"/>
      <c r="G7" s="234"/>
      <c r="H7" s="24"/>
      <c r="I7" s="23"/>
      <c r="J7" s="33"/>
    </row>
    <row r="8" spans="1:15" ht="24" hidden="1" customHeight="1" x14ac:dyDescent="0.2">
      <c r="A8" s="2"/>
      <c r="B8" s="31" t="s">
        <v>10</v>
      </c>
      <c r="D8" s="47"/>
      <c r="H8" s="18" t="s">
        <v>8</v>
      </c>
      <c r="I8" s="22"/>
      <c r="J8" s="8"/>
    </row>
    <row r="9" spans="1:15" ht="15.75" hidden="1" customHeight="1" x14ac:dyDescent="0.2">
      <c r="A9" s="2"/>
      <c r="B9" s="2"/>
      <c r="D9" s="47"/>
      <c r="H9" s="18" t="s">
        <v>9</v>
      </c>
      <c r="I9" s="22"/>
      <c r="J9" s="8"/>
    </row>
    <row r="10" spans="1:15" ht="15.75" hidden="1" customHeight="1" x14ac:dyDescent="0.2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 x14ac:dyDescent="0.2">
      <c r="A11" s="2"/>
      <c r="B11" s="31" t="s">
        <v>11</v>
      </c>
      <c r="D11" s="219"/>
      <c r="E11" s="219"/>
      <c r="F11" s="219"/>
      <c r="G11" s="219"/>
      <c r="H11" s="18" t="s">
        <v>8</v>
      </c>
      <c r="I11" s="74"/>
      <c r="J11" s="8"/>
    </row>
    <row r="12" spans="1:15" ht="15.75" customHeight="1" x14ac:dyDescent="0.2">
      <c r="A12" s="2"/>
      <c r="B12" s="28"/>
      <c r="C12" s="51"/>
      <c r="D12" s="224"/>
      <c r="E12" s="224"/>
      <c r="F12" s="224"/>
      <c r="G12" s="224"/>
      <c r="H12" s="18" t="s">
        <v>9</v>
      </c>
      <c r="I12" s="74"/>
      <c r="J12" s="8"/>
    </row>
    <row r="13" spans="1:15" ht="15.75" customHeight="1" x14ac:dyDescent="0.2">
      <c r="A13" s="2"/>
      <c r="B13" s="29"/>
      <c r="C13" s="52"/>
      <c r="D13" s="75"/>
      <c r="E13" s="227"/>
      <c r="F13" s="228"/>
      <c r="G13" s="228"/>
      <c r="H13" s="19"/>
      <c r="I13" s="23"/>
      <c r="J13" s="33"/>
    </row>
    <row r="14" spans="1:15" ht="24" customHeight="1" x14ac:dyDescent="0.2">
      <c r="A14" s="2"/>
      <c r="B14" s="41" t="s">
        <v>12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 x14ac:dyDescent="0.2">
      <c r="A15" s="2"/>
      <c r="B15" s="34" t="s">
        <v>13</v>
      </c>
      <c r="C15" s="57"/>
      <c r="D15" s="50"/>
      <c r="E15" s="218"/>
      <c r="F15" s="218"/>
      <c r="G15" s="220"/>
      <c r="H15" s="220"/>
      <c r="I15" s="220" t="s">
        <v>14</v>
      </c>
      <c r="J15" s="221"/>
    </row>
    <row r="16" spans="1:15" ht="23.25" customHeight="1" x14ac:dyDescent="0.2">
      <c r="A16" s="107" t="s">
        <v>15</v>
      </c>
      <c r="B16" s="37" t="s">
        <v>15</v>
      </c>
      <c r="C16" s="154"/>
      <c r="D16" s="155"/>
      <c r="E16" s="209"/>
      <c r="F16" s="210"/>
      <c r="G16" s="209"/>
      <c r="H16" s="210"/>
      <c r="I16" s="209">
        <f>SUMIF(F98:F171,A16,I98:I171)+SUMIF(F98:F171,"PSU",I98:I171)</f>
        <v>0</v>
      </c>
      <c r="J16" s="211"/>
    </row>
    <row r="17" spans="1:10" ht="23.25" customHeight="1" x14ac:dyDescent="0.2">
      <c r="A17" s="107" t="s">
        <v>16</v>
      </c>
      <c r="B17" s="37" t="s">
        <v>16</v>
      </c>
      <c r="C17" s="154"/>
      <c r="D17" s="155"/>
      <c r="E17" s="209"/>
      <c r="F17" s="210"/>
      <c r="G17" s="209"/>
      <c r="H17" s="210"/>
      <c r="I17" s="209">
        <f>SUMIF(F98:F171,A17,I98:I171)</f>
        <v>0</v>
      </c>
      <c r="J17" s="211"/>
    </row>
    <row r="18" spans="1:10" ht="23.25" customHeight="1" x14ac:dyDescent="0.2">
      <c r="A18" s="107" t="s">
        <v>17</v>
      </c>
      <c r="B18" s="37" t="s">
        <v>17</v>
      </c>
      <c r="C18" s="154"/>
      <c r="D18" s="155"/>
      <c r="E18" s="209"/>
      <c r="F18" s="210"/>
      <c r="G18" s="209"/>
      <c r="H18" s="210"/>
      <c r="I18" s="209">
        <f>SUMIF(F98:F171,A18,I98:I171)</f>
        <v>0</v>
      </c>
      <c r="J18" s="211"/>
    </row>
    <row r="19" spans="1:10" ht="23.25" customHeight="1" x14ac:dyDescent="0.2">
      <c r="A19" s="107" t="s">
        <v>18</v>
      </c>
      <c r="B19" s="37" t="s">
        <v>19</v>
      </c>
      <c r="C19" s="154"/>
      <c r="D19" s="155"/>
      <c r="E19" s="209"/>
      <c r="F19" s="210"/>
      <c r="G19" s="209"/>
      <c r="H19" s="210"/>
      <c r="I19" s="209">
        <f>SUMIF(F98:F171,A19,I98:I171)</f>
        <v>0</v>
      </c>
      <c r="J19" s="211"/>
    </row>
    <row r="20" spans="1:10" ht="23.25" customHeight="1" x14ac:dyDescent="0.2">
      <c r="A20" s="107" t="s">
        <v>20</v>
      </c>
      <c r="B20" s="37" t="s">
        <v>21</v>
      </c>
      <c r="C20" s="154"/>
      <c r="D20" s="155"/>
      <c r="E20" s="209"/>
      <c r="F20" s="210"/>
      <c r="G20" s="209"/>
      <c r="H20" s="210"/>
      <c r="I20" s="209">
        <f>SUMIF(F98:F171,A20,I98:I171)</f>
        <v>0</v>
      </c>
      <c r="J20" s="211"/>
    </row>
    <row r="21" spans="1:10" ht="23.25" customHeight="1" x14ac:dyDescent="0.2">
      <c r="A21" s="2"/>
      <c r="B21" s="46" t="s">
        <v>14</v>
      </c>
      <c r="C21" s="156"/>
      <c r="D21" s="157"/>
      <c r="E21" s="222"/>
      <c r="F21" s="223"/>
      <c r="G21" s="222"/>
      <c r="H21" s="223"/>
      <c r="I21" s="222">
        <f>SUM(I16:J20)</f>
        <v>0</v>
      </c>
      <c r="J21" s="242"/>
    </row>
    <row r="22" spans="1:10" ht="33" customHeight="1" x14ac:dyDescent="0.2">
      <c r="A22" s="2"/>
      <c r="B22" s="40" t="s">
        <v>22</v>
      </c>
      <c r="C22" s="154"/>
      <c r="D22" s="155"/>
      <c r="E22" s="158"/>
      <c r="F22" s="159"/>
      <c r="G22" s="160"/>
      <c r="H22" s="160"/>
      <c r="I22" s="160"/>
      <c r="J22" s="38"/>
    </row>
    <row r="23" spans="1:10" ht="23.25" customHeight="1" x14ac:dyDescent="0.2">
      <c r="A23" s="2"/>
      <c r="B23" s="37" t="s">
        <v>23</v>
      </c>
      <c r="C23" s="154"/>
      <c r="D23" s="155"/>
      <c r="E23" s="161">
        <v>12</v>
      </c>
      <c r="F23" s="159" t="s">
        <v>24</v>
      </c>
      <c r="G23" s="240">
        <f>ZakladDPHSniVypocet</f>
        <v>0</v>
      </c>
      <c r="H23" s="241"/>
      <c r="I23" s="241"/>
      <c r="J23" s="38" t="str">
        <f t="shared" ref="J23:J28" si="0">Mena</f>
        <v>CZK</v>
      </c>
    </row>
    <row r="24" spans="1:10" ht="23.25" hidden="1" customHeight="1" x14ac:dyDescent="0.2">
      <c r="A24" s="2"/>
      <c r="B24" s="37" t="s">
        <v>25</v>
      </c>
      <c r="C24" s="154"/>
      <c r="D24" s="155"/>
      <c r="E24" s="161">
        <f>SazbaDPH1</f>
        <v>12</v>
      </c>
      <c r="F24" s="159" t="s">
        <v>24</v>
      </c>
      <c r="G24" s="238">
        <f>I23*E23/100</f>
        <v>0</v>
      </c>
      <c r="H24" s="239"/>
      <c r="I24" s="239"/>
      <c r="J24" s="38" t="str">
        <f t="shared" si="0"/>
        <v>CZK</v>
      </c>
    </row>
    <row r="25" spans="1:10" ht="23.25" customHeight="1" x14ac:dyDescent="0.2">
      <c r="A25" s="2"/>
      <c r="B25" s="37" t="s">
        <v>26</v>
      </c>
      <c r="C25" s="154"/>
      <c r="D25" s="155"/>
      <c r="E25" s="161">
        <v>21</v>
      </c>
      <c r="F25" s="159" t="s">
        <v>24</v>
      </c>
      <c r="G25" s="240">
        <f>ZakladDPHZaklVypocet</f>
        <v>0</v>
      </c>
      <c r="H25" s="241"/>
      <c r="I25" s="241"/>
      <c r="J25" s="38" t="str">
        <f t="shared" si="0"/>
        <v>CZK</v>
      </c>
    </row>
    <row r="26" spans="1:10" ht="23.25" hidden="1" customHeight="1" x14ac:dyDescent="0.2">
      <c r="A26" s="2"/>
      <c r="B26" s="32" t="s">
        <v>27</v>
      </c>
      <c r="C26" s="58"/>
      <c r="D26" s="50"/>
      <c r="E26" s="59">
        <f>SazbaDPH2</f>
        <v>21</v>
      </c>
      <c r="F26" s="30" t="s">
        <v>24</v>
      </c>
      <c r="G26" s="206">
        <f>I25*E25/100</f>
        <v>0</v>
      </c>
      <c r="H26" s="207"/>
      <c r="I26" s="207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28</v>
      </c>
      <c r="C27" s="60"/>
      <c r="D27" s="61"/>
      <c r="E27" s="60"/>
      <c r="F27" s="16"/>
      <c r="G27" s="208">
        <f>CenaCelkemBezDPH-(ZakladDPHSni+ZakladDPHZakl)</f>
        <v>0</v>
      </c>
      <c r="H27" s="208"/>
      <c r="I27" s="208"/>
      <c r="J27" s="39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86" t="s">
        <v>29</v>
      </c>
      <c r="C28" s="87"/>
      <c r="D28" s="87"/>
      <c r="E28" s="88"/>
      <c r="F28" s="89"/>
      <c r="G28" s="244">
        <f>A27</f>
        <v>0</v>
      </c>
      <c r="H28" s="244"/>
      <c r="I28" s="244"/>
      <c r="J28" s="90" t="str">
        <f t="shared" si="0"/>
        <v>CZK</v>
      </c>
    </row>
    <row r="29" spans="1:10" ht="27.75" hidden="1" customHeight="1" thickBot="1" x14ac:dyDescent="0.25">
      <c r="A29" s="2"/>
      <c r="B29" s="86" t="s">
        <v>30</v>
      </c>
      <c r="C29" s="91"/>
      <c r="D29" s="91"/>
      <c r="E29" s="91"/>
      <c r="F29" s="92"/>
      <c r="G29" s="243">
        <f>ZakladDPHSni+DPHSni+ZakladDPHZakl+DPHZakl+Zaokrouhleni</f>
        <v>0</v>
      </c>
      <c r="H29" s="243"/>
      <c r="I29" s="243"/>
      <c r="J29" s="93" t="s">
        <v>31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2" t="s">
        <v>32</v>
      </c>
      <c r="D32" s="63"/>
      <c r="E32" s="63"/>
      <c r="F32" s="15" t="s">
        <v>33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64"/>
      <c r="D34" s="245"/>
      <c r="E34" s="246"/>
      <c r="G34" s="247"/>
      <c r="H34" s="248"/>
      <c r="I34" s="248"/>
      <c r="J34" s="25"/>
    </row>
    <row r="35" spans="1:10" ht="12.75" customHeight="1" x14ac:dyDescent="0.2">
      <c r="A35" s="2"/>
      <c r="B35" s="2"/>
      <c r="D35" s="237" t="s">
        <v>34</v>
      </c>
      <c r="E35" s="237"/>
      <c r="H35" s="10" t="s">
        <v>35</v>
      </c>
      <c r="J35" s="9"/>
    </row>
    <row r="36" spans="1:10" ht="13.5" customHeight="1" thickBot="1" x14ac:dyDescent="0.25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customHeight="1" x14ac:dyDescent="0.2">
      <c r="B37" s="78" t="s">
        <v>36</v>
      </c>
      <c r="C37" s="79"/>
      <c r="D37" s="79"/>
      <c r="E37" s="79"/>
      <c r="F37" s="80"/>
      <c r="G37" s="80"/>
      <c r="H37" s="80"/>
      <c r="I37" s="80"/>
      <c r="J37" s="81"/>
    </row>
    <row r="38" spans="1:10" ht="25.5" customHeight="1" x14ac:dyDescent="0.2">
      <c r="A38" s="77" t="s">
        <v>37</v>
      </c>
      <c r="B38" s="162" t="s">
        <v>38</v>
      </c>
      <c r="C38" s="163" t="s">
        <v>39</v>
      </c>
      <c r="D38" s="163"/>
      <c r="E38" s="163"/>
      <c r="F38" s="164" t="str">
        <f>B23</f>
        <v>Základ pro sníženou DPH</v>
      </c>
      <c r="G38" s="164" t="str">
        <f>B25</f>
        <v>Základ pro základní DPH</v>
      </c>
      <c r="H38" s="165" t="s">
        <v>40</v>
      </c>
      <c r="I38" s="166" t="s">
        <v>41</v>
      </c>
      <c r="J38" s="167" t="s">
        <v>24</v>
      </c>
    </row>
    <row r="39" spans="1:10" ht="25.5" hidden="1" customHeight="1" x14ac:dyDescent="0.2">
      <c r="A39" s="77">
        <v>1</v>
      </c>
      <c r="B39" s="168" t="s">
        <v>42</v>
      </c>
      <c r="C39" s="235"/>
      <c r="D39" s="235"/>
      <c r="E39" s="235"/>
      <c r="F39" s="169">
        <f>'00 00 Naklady'!AE36+'SO 01 D.1.1 Pol'!AE787+'SO 01 D.1.4 Pol'!AE305+'SO 01 D.1.4.4 Pol'!AE123+'SO 02 D.2.4 Pol'!AE203+'SO 03 D.3.1.1 Pol'!AE271+'SO 03 D.3.1.2 Pol'!AE219+'SO 03 D.3.1.3 Pol'!AE291+'SO 03 D.3.4.4 Pol'!AE253+'SO 03 D.3.4a Pol'!AE351+'SO 03 D.3.4a0 Pol'!AE54+'SO 03 D.3.4b Pol'!AE113+'SO 03 D.3.4c Pol'!AE204+'SO 03 D.3.4d Pol'!AE110+'SO 03 D.3.4e Pol'!AE71+'SO 03 D.3.4f Pol'!AE197+'SO 03 D.3.4g Pol'!AE111</f>
        <v>0</v>
      </c>
      <c r="G39" s="170">
        <f>'00 00 Naklady'!AF36+'SO 01 D.1.1 Pol'!AF787+'SO 01 D.1.4 Pol'!AF305+'SO 01 D.1.4.4 Pol'!AF123+'SO 02 D.2.4 Pol'!AF203+'SO 03 D.3.1.1 Pol'!AF271+'SO 03 D.3.1.2 Pol'!AF219+'SO 03 D.3.1.3 Pol'!AF291+'SO 03 D.3.4.4 Pol'!AF253+'SO 03 D.3.4a Pol'!AF351+'SO 03 D.3.4a0 Pol'!AF54+'SO 03 D.3.4b Pol'!AF113+'SO 03 D.3.4c Pol'!AF204+'SO 03 D.3.4d Pol'!AF110+'SO 03 D.3.4e Pol'!AF71+'SO 03 D.3.4f Pol'!AF197+'SO 03 D.3.4g Pol'!AF111</f>
        <v>0</v>
      </c>
      <c r="H39" s="171"/>
      <c r="I39" s="172">
        <f>F39+G39+H39</f>
        <v>0</v>
      </c>
      <c r="J39" s="173" t="str">
        <f>IF(CenaCelkemVypocet=0,"",I39/CenaCelkemVypocet*100)</f>
        <v/>
      </c>
    </row>
    <row r="40" spans="1:10" ht="25.5" customHeight="1" x14ac:dyDescent="0.2">
      <c r="A40" s="77">
        <v>2</v>
      </c>
      <c r="B40" s="174"/>
      <c r="C40" s="236" t="s">
        <v>43</v>
      </c>
      <c r="D40" s="236"/>
      <c r="E40" s="236"/>
      <c r="F40" s="175">
        <f>'00 00 Naklady'!AE36</f>
        <v>0</v>
      </c>
      <c r="G40" s="176">
        <f>'00 00 Naklady'!AF36</f>
        <v>0</v>
      </c>
      <c r="H40" s="176"/>
      <c r="I40" s="177">
        <f>F40+G40+H40</f>
        <v>0</v>
      </c>
      <c r="J40" s="178" t="str">
        <f>IF(CenaCelkemVypocet=0,"",I40/CenaCelkemVypocet*100)</f>
        <v/>
      </c>
    </row>
    <row r="41" spans="1:10" ht="25.5" customHeight="1" x14ac:dyDescent="0.2">
      <c r="A41" s="77">
        <v>3</v>
      </c>
      <c r="B41" s="179" t="s">
        <v>44</v>
      </c>
      <c r="C41" s="235" t="s">
        <v>45</v>
      </c>
      <c r="D41" s="235"/>
      <c r="E41" s="235"/>
      <c r="F41" s="180">
        <f>'00 00 Naklady'!AE36</f>
        <v>0</v>
      </c>
      <c r="G41" s="171">
        <f>'00 00 Naklady'!AF36</f>
        <v>0</v>
      </c>
      <c r="H41" s="171"/>
      <c r="I41" s="172">
        <f>F41+G41+H41</f>
        <v>0</v>
      </c>
      <c r="J41" s="173" t="str">
        <f>IF(CenaCelkemVypocet=0,"",I41/CenaCelkemVypocet*100)</f>
        <v/>
      </c>
    </row>
    <row r="42" spans="1:10" ht="25.5" customHeight="1" x14ac:dyDescent="0.2">
      <c r="A42" s="77">
        <v>2</v>
      </c>
      <c r="B42" s="174"/>
      <c r="C42" s="236" t="s">
        <v>46</v>
      </c>
      <c r="D42" s="236"/>
      <c r="E42" s="236"/>
      <c r="F42" s="175"/>
      <c r="G42" s="176"/>
      <c r="H42" s="176"/>
      <c r="I42" s="177"/>
      <c r="J42" s="178"/>
    </row>
    <row r="43" spans="1:10" ht="25.5" customHeight="1" x14ac:dyDescent="0.2">
      <c r="A43" s="77">
        <v>2</v>
      </c>
      <c r="B43" s="174" t="s">
        <v>47</v>
      </c>
      <c r="C43" s="236" t="s">
        <v>48</v>
      </c>
      <c r="D43" s="236"/>
      <c r="E43" s="236"/>
      <c r="F43" s="175">
        <f>'SO 01 D.1.1 Pol'!AE787+'SO 01 D.1.4 Pol'!AE305+'SO 01 D.1.4.4 Pol'!AE123</f>
        <v>0</v>
      </c>
      <c r="G43" s="176">
        <f>'SO 01 D.1.1 Pol'!AF787+'SO 01 D.1.4 Pol'!AF305+'SO 01 D.1.4.4 Pol'!AF123</f>
        <v>0</v>
      </c>
      <c r="H43" s="176"/>
      <c r="I43" s="177">
        <f t="shared" ref="I43:I61" si="1">F43+G43+H43</f>
        <v>0</v>
      </c>
      <c r="J43" s="178" t="str">
        <f t="shared" ref="J43:J61" si="2">IF(CenaCelkemVypocet=0,"",I43/CenaCelkemVypocet*100)</f>
        <v/>
      </c>
    </row>
    <row r="44" spans="1:10" ht="25.5" customHeight="1" x14ac:dyDescent="0.2">
      <c r="A44" s="77">
        <v>3</v>
      </c>
      <c r="B44" s="179" t="s">
        <v>49</v>
      </c>
      <c r="C44" s="235" t="s">
        <v>50</v>
      </c>
      <c r="D44" s="235"/>
      <c r="E44" s="235"/>
      <c r="F44" s="180">
        <f>'SO 01 D.1.1 Pol'!AE787</f>
        <v>0</v>
      </c>
      <c r="G44" s="171">
        <f>'SO 01 D.1.1 Pol'!AF787</f>
        <v>0</v>
      </c>
      <c r="H44" s="171"/>
      <c r="I44" s="172">
        <f t="shared" si="1"/>
        <v>0</v>
      </c>
      <c r="J44" s="173" t="str">
        <f t="shared" si="2"/>
        <v/>
      </c>
    </row>
    <row r="45" spans="1:10" ht="25.5" customHeight="1" x14ac:dyDescent="0.2">
      <c r="A45" s="77">
        <v>3</v>
      </c>
      <c r="B45" s="179" t="s">
        <v>51</v>
      </c>
      <c r="C45" s="235" t="s">
        <v>52</v>
      </c>
      <c r="D45" s="235"/>
      <c r="E45" s="235"/>
      <c r="F45" s="180">
        <f>'SO 01 D.1.4 Pol'!AE305</f>
        <v>0</v>
      </c>
      <c r="G45" s="171">
        <f>'SO 01 D.1.4 Pol'!AF305</f>
        <v>0</v>
      </c>
      <c r="H45" s="171"/>
      <c r="I45" s="172">
        <f t="shared" si="1"/>
        <v>0</v>
      </c>
      <c r="J45" s="173" t="str">
        <f t="shared" si="2"/>
        <v/>
      </c>
    </row>
    <row r="46" spans="1:10" ht="25.5" customHeight="1" x14ac:dyDescent="0.2">
      <c r="A46" s="77">
        <v>3</v>
      </c>
      <c r="B46" s="179" t="s">
        <v>53</v>
      </c>
      <c r="C46" s="235" t="s">
        <v>54</v>
      </c>
      <c r="D46" s="235"/>
      <c r="E46" s="235"/>
      <c r="F46" s="180">
        <f>'SO 01 D.1.4.4 Pol'!AE123</f>
        <v>0</v>
      </c>
      <c r="G46" s="171">
        <f>'SO 01 D.1.4.4 Pol'!AF123</f>
        <v>0</v>
      </c>
      <c r="H46" s="171"/>
      <c r="I46" s="172">
        <f t="shared" si="1"/>
        <v>0</v>
      </c>
      <c r="J46" s="173" t="str">
        <f t="shared" si="2"/>
        <v/>
      </c>
    </row>
    <row r="47" spans="1:10" ht="25.5" customHeight="1" x14ac:dyDescent="0.2">
      <c r="A47" s="77">
        <v>2</v>
      </c>
      <c r="B47" s="174" t="s">
        <v>55</v>
      </c>
      <c r="C47" s="236" t="s">
        <v>56</v>
      </c>
      <c r="D47" s="236"/>
      <c r="E47" s="236"/>
      <c r="F47" s="175">
        <f>'SO 02 D.2.4 Pol'!AE203</f>
        <v>0</v>
      </c>
      <c r="G47" s="176">
        <f>'SO 02 D.2.4 Pol'!AF203</f>
        <v>0</v>
      </c>
      <c r="H47" s="176"/>
      <c r="I47" s="177">
        <f t="shared" si="1"/>
        <v>0</v>
      </c>
      <c r="J47" s="178" t="str">
        <f t="shared" si="2"/>
        <v/>
      </c>
    </row>
    <row r="48" spans="1:10" ht="25.5" customHeight="1" x14ac:dyDescent="0.2">
      <c r="A48" s="77">
        <v>3</v>
      </c>
      <c r="B48" s="179" t="s">
        <v>57</v>
      </c>
      <c r="C48" s="235" t="s">
        <v>52</v>
      </c>
      <c r="D48" s="235"/>
      <c r="E48" s="235"/>
      <c r="F48" s="180">
        <f>'SO 02 D.2.4 Pol'!AE203</f>
        <v>0</v>
      </c>
      <c r="G48" s="171">
        <f>'SO 02 D.2.4 Pol'!AF203</f>
        <v>0</v>
      </c>
      <c r="H48" s="171"/>
      <c r="I48" s="172">
        <f t="shared" si="1"/>
        <v>0</v>
      </c>
      <c r="J48" s="173" t="str">
        <f t="shared" si="2"/>
        <v/>
      </c>
    </row>
    <row r="49" spans="1:10" ht="25.5" customHeight="1" x14ac:dyDescent="0.2">
      <c r="A49" s="77">
        <v>2</v>
      </c>
      <c r="B49" s="174" t="s">
        <v>58</v>
      </c>
      <c r="C49" s="236" t="s">
        <v>59</v>
      </c>
      <c r="D49" s="236"/>
      <c r="E49" s="236"/>
      <c r="F49" s="175">
        <f>'SO 03 D.3.1.1 Pol'!AE271+'SO 03 D.3.1.2 Pol'!AE219+'SO 03 D.3.1.3 Pol'!AE291+'SO 03 D.3.4.4 Pol'!AE253+'SO 03 D.3.4a Pol'!AE351+'SO 03 D.3.4a0 Pol'!AE54+'SO 03 D.3.4b Pol'!AE113+'SO 03 D.3.4c Pol'!AE204+'SO 03 D.3.4d Pol'!AE110+'SO 03 D.3.4e Pol'!AE71+'SO 03 D.3.4f Pol'!AE197+'SO 03 D.3.4g Pol'!AE111</f>
        <v>0</v>
      </c>
      <c r="G49" s="176">
        <f>'SO 03 D.3.1.1 Pol'!AF271+'SO 03 D.3.1.2 Pol'!AF219+'SO 03 D.3.1.3 Pol'!AF291+'SO 03 D.3.4.4 Pol'!AF253+'SO 03 D.3.4a Pol'!AF351+'SO 03 D.3.4a0 Pol'!AF54+'SO 03 D.3.4b Pol'!AF113+'SO 03 D.3.4c Pol'!AF204+'SO 03 D.3.4d Pol'!AF110+'SO 03 D.3.4e Pol'!AF71+'SO 03 D.3.4f Pol'!AF197+'SO 03 D.3.4g Pol'!AF111</f>
        <v>0</v>
      </c>
      <c r="H49" s="176"/>
      <c r="I49" s="177">
        <f t="shared" si="1"/>
        <v>0</v>
      </c>
      <c r="J49" s="178" t="str">
        <f t="shared" si="2"/>
        <v/>
      </c>
    </row>
    <row r="50" spans="1:10" ht="25.5" customHeight="1" x14ac:dyDescent="0.2">
      <c r="A50" s="77">
        <v>3</v>
      </c>
      <c r="B50" s="179" t="s">
        <v>60</v>
      </c>
      <c r="C50" s="235" t="s">
        <v>61</v>
      </c>
      <c r="D50" s="235"/>
      <c r="E50" s="235"/>
      <c r="F50" s="180">
        <f>'SO 03 D.3.1.1 Pol'!AE271</f>
        <v>0</v>
      </c>
      <c r="G50" s="171">
        <f>'SO 03 D.3.1.1 Pol'!AF271</f>
        <v>0</v>
      </c>
      <c r="H50" s="171"/>
      <c r="I50" s="172">
        <f t="shared" si="1"/>
        <v>0</v>
      </c>
      <c r="J50" s="173" t="str">
        <f t="shared" si="2"/>
        <v/>
      </c>
    </row>
    <row r="51" spans="1:10" ht="25.5" customHeight="1" x14ac:dyDescent="0.2">
      <c r="A51" s="77">
        <v>3</v>
      </c>
      <c r="B51" s="179" t="s">
        <v>62</v>
      </c>
      <c r="C51" s="235" t="s">
        <v>63</v>
      </c>
      <c r="D51" s="235"/>
      <c r="E51" s="235"/>
      <c r="F51" s="180">
        <f>'SO 03 D.3.1.2 Pol'!AE219</f>
        <v>0</v>
      </c>
      <c r="G51" s="171">
        <f>'SO 03 D.3.1.2 Pol'!AF219</f>
        <v>0</v>
      </c>
      <c r="H51" s="171"/>
      <c r="I51" s="172">
        <f t="shared" si="1"/>
        <v>0</v>
      </c>
      <c r="J51" s="173" t="str">
        <f t="shared" si="2"/>
        <v/>
      </c>
    </row>
    <row r="52" spans="1:10" ht="25.5" customHeight="1" x14ac:dyDescent="0.2">
      <c r="A52" s="77">
        <v>3</v>
      </c>
      <c r="B52" s="179" t="s">
        <v>64</v>
      </c>
      <c r="C52" s="235" t="s">
        <v>65</v>
      </c>
      <c r="D52" s="235"/>
      <c r="E52" s="235"/>
      <c r="F52" s="180">
        <f>'SO 03 D.3.1.3 Pol'!AE291</f>
        <v>0</v>
      </c>
      <c r="G52" s="171">
        <f>'SO 03 D.3.1.3 Pol'!AF291</f>
        <v>0</v>
      </c>
      <c r="H52" s="171"/>
      <c r="I52" s="172">
        <f t="shared" si="1"/>
        <v>0</v>
      </c>
      <c r="J52" s="173" t="str">
        <f t="shared" si="2"/>
        <v/>
      </c>
    </row>
    <row r="53" spans="1:10" ht="25.5" customHeight="1" x14ac:dyDescent="0.2">
      <c r="A53" s="77">
        <v>3</v>
      </c>
      <c r="B53" s="179" t="s">
        <v>66</v>
      </c>
      <c r="C53" s="235" t="s">
        <v>54</v>
      </c>
      <c r="D53" s="235"/>
      <c r="E53" s="235"/>
      <c r="F53" s="180">
        <f>'SO 03 D.3.4.4 Pol'!AE253</f>
        <v>0</v>
      </c>
      <c r="G53" s="171">
        <f>'SO 03 D.3.4.4 Pol'!AF253</f>
        <v>0</v>
      </c>
      <c r="H53" s="171"/>
      <c r="I53" s="172">
        <f t="shared" si="1"/>
        <v>0</v>
      </c>
      <c r="J53" s="173" t="str">
        <f t="shared" si="2"/>
        <v/>
      </c>
    </row>
    <row r="54" spans="1:10" ht="25.5" customHeight="1" x14ac:dyDescent="0.2">
      <c r="A54" s="77">
        <v>3</v>
      </c>
      <c r="B54" s="179" t="s">
        <v>67</v>
      </c>
      <c r="C54" s="235" t="s">
        <v>68</v>
      </c>
      <c r="D54" s="235"/>
      <c r="E54" s="235"/>
      <c r="F54" s="180">
        <f>'SO 03 D.3.4a Pol'!AE351</f>
        <v>0</v>
      </c>
      <c r="G54" s="171">
        <f>'SO 03 D.3.4a Pol'!AF351</f>
        <v>0</v>
      </c>
      <c r="H54" s="171"/>
      <c r="I54" s="172">
        <f t="shared" si="1"/>
        <v>0</v>
      </c>
      <c r="J54" s="173" t="str">
        <f t="shared" si="2"/>
        <v/>
      </c>
    </row>
    <row r="55" spans="1:10" ht="25.5" customHeight="1" x14ac:dyDescent="0.2">
      <c r="A55" s="77">
        <v>3</v>
      </c>
      <c r="B55" s="179" t="s">
        <v>69</v>
      </c>
      <c r="C55" s="235" t="s">
        <v>70</v>
      </c>
      <c r="D55" s="235"/>
      <c r="E55" s="235"/>
      <c r="F55" s="180">
        <f>'SO 03 D.3.4a0 Pol'!AE54</f>
        <v>0</v>
      </c>
      <c r="G55" s="171">
        <f>'SO 03 D.3.4a0 Pol'!AF54</f>
        <v>0</v>
      </c>
      <c r="H55" s="171"/>
      <c r="I55" s="172">
        <f t="shared" si="1"/>
        <v>0</v>
      </c>
      <c r="J55" s="173" t="str">
        <f t="shared" si="2"/>
        <v/>
      </c>
    </row>
    <row r="56" spans="1:10" ht="25.5" customHeight="1" x14ac:dyDescent="0.2">
      <c r="A56" s="77">
        <v>3</v>
      </c>
      <c r="B56" s="179" t="s">
        <v>71</v>
      </c>
      <c r="C56" s="235" t="s">
        <v>72</v>
      </c>
      <c r="D56" s="235"/>
      <c r="E56" s="235"/>
      <c r="F56" s="180">
        <f>'SO 03 D.3.4b Pol'!AE113</f>
        <v>0</v>
      </c>
      <c r="G56" s="171">
        <f>'SO 03 D.3.4b Pol'!AF113</f>
        <v>0</v>
      </c>
      <c r="H56" s="171"/>
      <c r="I56" s="172">
        <f t="shared" si="1"/>
        <v>0</v>
      </c>
      <c r="J56" s="173" t="str">
        <f t="shared" si="2"/>
        <v/>
      </c>
    </row>
    <row r="57" spans="1:10" ht="25.5" customHeight="1" x14ac:dyDescent="0.2">
      <c r="A57" s="77">
        <v>3</v>
      </c>
      <c r="B57" s="179" t="s">
        <v>73</v>
      </c>
      <c r="C57" s="235" t="s">
        <v>74</v>
      </c>
      <c r="D57" s="235"/>
      <c r="E57" s="235"/>
      <c r="F57" s="180">
        <f>'SO 03 D.3.4c Pol'!AE204</f>
        <v>0</v>
      </c>
      <c r="G57" s="171">
        <f>'SO 03 D.3.4c Pol'!AF204</f>
        <v>0</v>
      </c>
      <c r="H57" s="171"/>
      <c r="I57" s="172">
        <f t="shared" si="1"/>
        <v>0</v>
      </c>
      <c r="J57" s="173" t="str">
        <f t="shared" si="2"/>
        <v/>
      </c>
    </row>
    <row r="58" spans="1:10" ht="25.5" customHeight="1" x14ac:dyDescent="0.2">
      <c r="A58" s="77">
        <v>3</v>
      </c>
      <c r="B58" s="179" t="s">
        <v>75</v>
      </c>
      <c r="C58" s="235" t="s">
        <v>76</v>
      </c>
      <c r="D58" s="235"/>
      <c r="E58" s="235"/>
      <c r="F58" s="180">
        <f>'SO 03 D.3.4d Pol'!AE110</f>
        <v>0</v>
      </c>
      <c r="G58" s="171">
        <f>'SO 03 D.3.4d Pol'!AF110</f>
        <v>0</v>
      </c>
      <c r="H58" s="171"/>
      <c r="I58" s="172">
        <f t="shared" si="1"/>
        <v>0</v>
      </c>
      <c r="J58" s="173" t="str">
        <f t="shared" si="2"/>
        <v/>
      </c>
    </row>
    <row r="59" spans="1:10" ht="25.5" customHeight="1" x14ac:dyDescent="0.2">
      <c r="A59" s="77">
        <v>3</v>
      </c>
      <c r="B59" s="179" t="s">
        <v>77</v>
      </c>
      <c r="C59" s="235" t="s">
        <v>78</v>
      </c>
      <c r="D59" s="235"/>
      <c r="E59" s="235"/>
      <c r="F59" s="180">
        <f>'SO 03 D.3.4e Pol'!AE71</f>
        <v>0</v>
      </c>
      <c r="G59" s="171">
        <f>'SO 03 D.3.4e Pol'!AF71</f>
        <v>0</v>
      </c>
      <c r="H59" s="171"/>
      <c r="I59" s="172">
        <f t="shared" si="1"/>
        <v>0</v>
      </c>
      <c r="J59" s="173" t="str">
        <f t="shared" si="2"/>
        <v/>
      </c>
    </row>
    <row r="60" spans="1:10" ht="25.5" customHeight="1" x14ac:dyDescent="0.2">
      <c r="A60" s="77">
        <v>3</v>
      </c>
      <c r="B60" s="179" t="s">
        <v>79</v>
      </c>
      <c r="C60" s="235" t="s">
        <v>80</v>
      </c>
      <c r="D60" s="235"/>
      <c r="E60" s="235"/>
      <c r="F60" s="180">
        <f>'SO 03 D.3.4f Pol'!AE197</f>
        <v>0</v>
      </c>
      <c r="G60" s="171">
        <f>'SO 03 D.3.4f Pol'!AF197</f>
        <v>0</v>
      </c>
      <c r="H60" s="171"/>
      <c r="I60" s="172">
        <f t="shared" si="1"/>
        <v>0</v>
      </c>
      <c r="J60" s="173" t="str">
        <f t="shared" si="2"/>
        <v/>
      </c>
    </row>
    <row r="61" spans="1:10" ht="25.5" customHeight="1" x14ac:dyDescent="0.2">
      <c r="A61" s="77">
        <v>3</v>
      </c>
      <c r="B61" s="179" t="s">
        <v>81</v>
      </c>
      <c r="C61" s="235" t="s">
        <v>82</v>
      </c>
      <c r="D61" s="235"/>
      <c r="E61" s="235"/>
      <c r="F61" s="180">
        <f>'SO 03 D.3.4g Pol'!AE111</f>
        <v>0</v>
      </c>
      <c r="G61" s="171">
        <f>'SO 03 D.3.4g Pol'!AF111</f>
        <v>0</v>
      </c>
      <c r="H61" s="171"/>
      <c r="I61" s="172">
        <f t="shared" si="1"/>
        <v>0</v>
      </c>
      <c r="J61" s="173" t="str">
        <f t="shared" si="2"/>
        <v/>
      </c>
    </row>
    <row r="62" spans="1:10" ht="25.5" customHeight="1" x14ac:dyDescent="0.2">
      <c r="A62" s="77"/>
      <c r="B62" s="249" t="s">
        <v>83</v>
      </c>
      <c r="C62" s="250"/>
      <c r="D62" s="250"/>
      <c r="E62" s="250"/>
      <c r="F62" s="82">
        <f>SUMIF(A39:A61,"=1",F39:F61)</f>
        <v>0</v>
      </c>
      <c r="G62" s="83">
        <f>SUMIF(A39:A61,"=1",G39:G61)</f>
        <v>0</v>
      </c>
      <c r="H62" s="83">
        <f>SUMIF(A39:A61,"=1",H39:H61)</f>
        <v>0</v>
      </c>
      <c r="I62" s="84">
        <f>SUMIF(A39:A61,"=1",I39:I61)</f>
        <v>0</v>
      </c>
      <c r="J62" s="85">
        <f>SUMIF(A39:A61,"=1",J39:J61)</f>
        <v>0</v>
      </c>
    </row>
    <row r="64" spans="1:10" x14ac:dyDescent="0.2">
      <c r="A64" t="s">
        <v>84</v>
      </c>
      <c r="B64" t="s">
        <v>85</v>
      </c>
    </row>
    <row r="65" spans="1:52" x14ac:dyDescent="0.2">
      <c r="A65" t="s">
        <v>86</v>
      </c>
      <c r="B65" t="s">
        <v>87</v>
      </c>
    </row>
    <row r="66" spans="1:52" x14ac:dyDescent="0.2">
      <c r="B66" s="251" t="s">
        <v>88</v>
      </c>
      <c r="C66" s="251"/>
      <c r="D66" s="251"/>
      <c r="E66" s="251"/>
      <c r="F66" s="251"/>
      <c r="G66" s="251"/>
      <c r="H66" s="251"/>
      <c r="I66" s="251"/>
      <c r="J66" s="251"/>
      <c r="AZ66" s="94" t="str">
        <f>B66</f>
        <v>Popis rozpočtu: 00 - VEDLEJŠÍ A OSTATNÍ NÁKLADY</v>
      </c>
    </row>
    <row r="67" spans="1:52" x14ac:dyDescent="0.2">
      <c r="A67" t="s">
        <v>89</v>
      </c>
      <c r="B67" t="s">
        <v>88</v>
      </c>
    </row>
    <row r="68" spans="1:52" x14ac:dyDescent="0.2">
      <c r="A68" t="s">
        <v>86</v>
      </c>
      <c r="B68" t="s">
        <v>90</v>
      </c>
    </row>
    <row r="69" spans="1:52" ht="25.5" x14ac:dyDescent="0.2">
      <c r="B69" s="251" t="s">
        <v>91</v>
      </c>
      <c r="C69" s="251"/>
      <c r="D69" s="251"/>
      <c r="E69" s="251"/>
      <c r="F69" s="251"/>
      <c r="G69" s="251"/>
      <c r="H69" s="251"/>
      <c r="I69" s="251"/>
      <c r="J69" s="251"/>
      <c r="AZ69" s="94" t="str">
        <f>B69</f>
        <v>Popis rozpočtu: D.1.1 - ARCHITEKTONICKO - STAVEBNÍ  ŘEŠENÍ - D.1.2 - STAVEBNĚ - KONSTRUKČNÍ ŘEŠENÍ</v>
      </c>
    </row>
    <row r="70" spans="1:52" x14ac:dyDescent="0.2">
      <c r="A70" t="s">
        <v>89</v>
      </c>
      <c r="B70" t="s">
        <v>91</v>
      </c>
    </row>
    <row r="71" spans="1:52" x14ac:dyDescent="0.2">
      <c r="A71" t="s">
        <v>89</v>
      </c>
      <c r="B71" t="s">
        <v>92</v>
      </c>
    </row>
    <row r="72" spans="1:52" x14ac:dyDescent="0.2">
      <c r="A72" t="s">
        <v>89</v>
      </c>
      <c r="B72" t="s">
        <v>93</v>
      </c>
    </row>
    <row r="73" spans="1:52" x14ac:dyDescent="0.2">
      <c r="A73" t="s">
        <v>86</v>
      </c>
      <c r="B73" t="s">
        <v>94</v>
      </c>
    </row>
    <row r="74" spans="1:52" x14ac:dyDescent="0.2">
      <c r="B74" s="251" t="s">
        <v>95</v>
      </c>
      <c r="C74" s="251"/>
      <c r="D74" s="251"/>
      <c r="E74" s="251"/>
      <c r="F74" s="251"/>
      <c r="G74" s="251"/>
      <c r="H74" s="251"/>
      <c r="I74" s="251"/>
      <c r="J74" s="251"/>
      <c r="AZ74" s="94" t="str">
        <f>B74</f>
        <v>Popis rozpočtu: D.2.4 - TPS</v>
      </c>
    </row>
    <row r="75" spans="1:52" x14ac:dyDescent="0.2">
      <c r="A75" t="s">
        <v>89</v>
      </c>
      <c r="B75" t="s">
        <v>95</v>
      </c>
    </row>
    <row r="76" spans="1:52" x14ac:dyDescent="0.2">
      <c r="A76" t="s">
        <v>86</v>
      </c>
      <c r="B76" t="s">
        <v>96</v>
      </c>
    </row>
    <row r="77" spans="1:52" ht="25.5" x14ac:dyDescent="0.2">
      <c r="B77" s="251" t="s">
        <v>97</v>
      </c>
      <c r="C77" s="251"/>
      <c r="D77" s="251"/>
      <c r="E77" s="251"/>
      <c r="F77" s="251"/>
      <c r="G77" s="251"/>
      <c r="H77" s="251"/>
      <c r="I77" s="251"/>
      <c r="J77" s="251"/>
      <c r="AZ77" s="94" t="str">
        <f>B77</f>
        <v>Popis rozpočtu: D.3.1.1 - SKLAD LTO - ARCHITEKTONICKO - STAVEBNÍ  ŘEŠENÍ - D.1.2 - STAVEBNĚ - KONSTRUKČNÍ ŘEŠENÍ</v>
      </c>
    </row>
    <row r="78" spans="1:52" x14ac:dyDescent="0.2">
      <c r="A78" t="s">
        <v>89</v>
      </c>
      <c r="B78" t="s">
        <v>97</v>
      </c>
    </row>
    <row r="79" spans="1:52" x14ac:dyDescent="0.2">
      <c r="B79" s="251" t="s">
        <v>93</v>
      </c>
      <c r="C79" s="251"/>
      <c r="D79" s="251"/>
      <c r="E79" s="251"/>
      <c r="F79" s="251"/>
      <c r="G79" s="251"/>
      <c r="H79" s="251"/>
      <c r="I79" s="251"/>
      <c r="J79" s="251"/>
      <c r="AZ79" s="94" t="str">
        <f>B79</f>
        <v>Popis rozpočtu: D.1.4.4 - Elektro, MaR</v>
      </c>
    </row>
    <row r="80" spans="1:52" x14ac:dyDescent="0.2">
      <c r="A80" t="s">
        <v>89</v>
      </c>
      <c r="B80" t="s">
        <v>98</v>
      </c>
    </row>
    <row r="81" spans="1:52" x14ac:dyDescent="0.2">
      <c r="B81" s="251" t="s">
        <v>93</v>
      </c>
      <c r="C81" s="251"/>
      <c r="D81" s="251"/>
      <c r="E81" s="251"/>
      <c r="F81" s="251"/>
      <c r="G81" s="251"/>
      <c r="H81" s="251"/>
      <c r="I81" s="251"/>
      <c r="J81" s="251"/>
      <c r="AZ81" s="94" t="str">
        <f>B81</f>
        <v>Popis rozpočtu: D.1.4.4 - Elektro, MaR</v>
      </c>
    </row>
    <row r="82" spans="1:52" x14ac:dyDescent="0.2">
      <c r="A82" t="s">
        <v>89</v>
      </c>
      <c r="B82" t="s">
        <v>99</v>
      </c>
    </row>
    <row r="83" spans="1:52" x14ac:dyDescent="0.2">
      <c r="B83" s="251" t="s">
        <v>93</v>
      </c>
      <c r="C83" s="251"/>
      <c r="D83" s="251"/>
      <c r="E83" s="251"/>
      <c r="F83" s="251"/>
      <c r="G83" s="251"/>
      <c r="H83" s="251"/>
      <c r="I83" s="251"/>
      <c r="J83" s="251"/>
      <c r="AZ83" s="94" t="str">
        <f>B83</f>
        <v>Popis rozpočtu: D.1.4.4 - Elektro, MaR</v>
      </c>
    </row>
    <row r="84" spans="1:52" x14ac:dyDescent="0.2">
      <c r="A84" t="s">
        <v>89</v>
      </c>
      <c r="B84" t="s">
        <v>100</v>
      </c>
    </row>
    <row r="85" spans="1:52" x14ac:dyDescent="0.2">
      <c r="A85" t="s">
        <v>89</v>
      </c>
      <c r="B85" t="s">
        <v>101</v>
      </c>
    </row>
    <row r="86" spans="1:52" x14ac:dyDescent="0.2">
      <c r="A86" t="s">
        <v>89</v>
      </c>
      <c r="B86" t="s">
        <v>102</v>
      </c>
    </row>
    <row r="87" spans="1:52" x14ac:dyDescent="0.2">
      <c r="A87" t="s">
        <v>89</v>
      </c>
      <c r="B87" t="s">
        <v>103</v>
      </c>
    </row>
    <row r="88" spans="1:52" x14ac:dyDescent="0.2">
      <c r="A88" t="s">
        <v>89</v>
      </c>
      <c r="B88" t="s">
        <v>104</v>
      </c>
    </row>
    <row r="89" spans="1:52" x14ac:dyDescent="0.2">
      <c r="A89" t="s">
        <v>89</v>
      </c>
      <c r="B89" t="s">
        <v>105</v>
      </c>
    </row>
    <row r="90" spans="1:52" x14ac:dyDescent="0.2">
      <c r="A90" t="s">
        <v>89</v>
      </c>
      <c r="B90" t="s">
        <v>106</v>
      </c>
    </row>
    <row r="91" spans="1:52" x14ac:dyDescent="0.2">
      <c r="A91" t="s">
        <v>89</v>
      </c>
      <c r="B91" t="s">
        <v>107</v>
      </c>
    </row>
    <row r="92" spans="1:52" x14ac:dyDescent="0.2">
      <c r="A92" t="s">
        <v>89</v>
      </c>
      <c r="B92" t="s">
        <v>108</v>
      </c>
    </row>
    <row r="95" spans="1:52" ht="15.75" x14ac:dyDescent="0.25">
      <c r="B95" s="95" t="s">
        <v>109</v>
      </c>
    </row>
    <row r="97" spans="1:10" ht="25.5" customHeight="1" x14ac:dyDescent="0.2">
      <c r="A97" s="97"/>
      <c r="B97" s="181" t="s">
        <v>38</v>
      </c>
      <c r="C97" s="181" t="s">
        <v>39</v>
      </c>
      <c r="D97" s="182"/>
      <c r="E97" s="182"/>
      <c r="F97" s="183" t="s">
        <v>110</v>
      </c>
      <c r="G97" s="183"/>
      <c r="H97" s="183"/>
      <c r="I97" s="183" t="s">
        <v>14</v>
      </c>
      <c r="J97" s="183" t="s">
        <v>24</v>
      </c>
    </row>
    <row r="98" spans="1:10" ht="36.75" customHeight="1" x14ac:dyDescent="0.2">
      <c r="A98" s="98"/>
      <c r="B98" s="184" t="s">
        <v>111</v>
      </c>
      <c r="C98" s="252" t="s">
        <v>112</v>
      </c>
      <c r="D98" s="253"/>
      <c r="E98" s="253"/>
      <c r="F98" s="185" t="s">
        <v>15</v>
      </c>
      <c r="G98" s="186"/>
      <c r="H98" s="186"/>
      <c r="I98" s="186">
        <f>'SO 01 D.1.1 Pol'!G8+'SO 02 D.2.4 Pol'!G8+'SO 03 D.3.1.1 Pol'!G8+'SO 03 D.3.1.3 Pol'!G8</f>
        <v>0</v>
      </c>
      <c r="J98" s="187" t="str">
        <f>IF(I172=0,"",I98/I172*100)</f>
        <v/>
      </c>
    </row>
    <row r="99" spans="1:10" ht="36.75" customHeight="1" x14ac:dyDescent="0.2">
      <c r="A99" s="98"/>
      <c r="B99" s="184" t="s">
        <v>113</v>
      </c>
      <c r="C99" s="252" t="s">
        <v>114</v>
      </c>
      <c r="D99" s="253"/>
      <c r="E99" s="253"/>
      <c r="F99" s="185" t="s">
        <v>15</v>
      </c>
      <c r="G99" s="186"/>
      <c r="H99" s="186"/>
      <c r="I99" s="186">
        <f>'SO 01 D.1.1 Pol'!G72+'SO 03 D.3.1.1 Pol'!G29+'SO 03 D.3.1.3 Pol'!G34</f>
        <v>0</v>
      </c>
      <c r="J99" s="187" t="str">
        <f>IF(I172=0,"",I99/I172*100)</f>
        <v/>
      </c>
    </row>
    <row r="100" spans="1:10" ht="36.75" customHeight="1" x14ac:dyDescent="0.2">
      <c r="A100" s="98"/>
      <c r="B100" s="184" t="s">
        <v>115</v>
      </c>
      <c r="C100" s="252" t="s">
        <v>116</v>
      </c>
      <c r="D100" s="253"/>
      <c r="E100" s="253"/>
      <c r="F100" s="185" t="s">
        <v>15</v>
      </c>
      <c r="G100" s="186"/>
      <c r="H100" s="186"/>
      <c r="I100" s="186">
        <f>'SO 01 D.1.1 Pol'!G170</f>
        <v>0</v>
      </c>
      <c r="J100" s="187" t="str">
        <f>IF(I172=0,"",I100/I172*100)</f>
        <v/>
      </c>
    </row>
    <row r="101" spans="1:10" ht="36.75" customHeight="1" x14ac:dyDescent="0.2">
      <c r="A101" s="98"/>
      <c r="B101" s="184" t="s">
        <v>117</v>
      </c>
      <c r="C101" s="252" t="s">
        <v>118</v>
      </c>
      <c r="D101" s="253"/>
      <c r="E101" s="253"/>
      <c r="F101" s="185" t="s">
        <v>15</v>
      </c>
      <c r="G101" s="186"/>
      <c r="H101" s="186"/>
      <c r="I101" s="186">
        <f>'SO 01 D.1.1 Pol'!G172+'SO 03 D.3.1.1 Pol'!G58+'SO 03 D.3.1.2 Pol'!G8+'SO 03 D.3.1.3 Pol'!G40+'SO 03 D.3.4c Pol'!G8</f>
        <v>0</v>
      </c>
      <c r="J101" s="187" t="str">
        <f>IF(I172=0,"",I101/I172*100)</f>
        <v/>
      </c>
    </row>
    <row r="102" spans="1:10" ht="36.75" customHeight="1" x14ac:dyDescent="0.2">
      <c r="A102" s="98"/>
      <c r="B102" s="184" t="s">
        <v>119</v>
      </c>
      <c r="C102" s="252" t="s">
        <v>120</v>
      </c>
      <c r="D102" s="253"/>
      <c r="E102" s="253"/>
      <c r="F102" s="185" t="s">
        <v>15</v>
      </c>
      <c r="G102" s="186"/>
      <c r="H102" s="186"/>
      <c r="I102" s="186">
        <f>'SO 01 D.1.1 Pol'!G204</f>
        <v>0</v>
      </c>
      <c r="J102" s="187" t="str">
        <f>IF(I172=0,"",I102/I172*100)</f>
        <v/>
      </c>
    </row>
    <row r="103" spans="1:10" ht="36.75" customHeight="1" x14ac:dyDescent="0.2">
      <c r="A103" s="98"/>
      <c r="B103" s="184" t="s">
        <v>121</v>
      </c>
      <c r="C103" s="252" t="s">
        <v>122</v>
      </c>
      <c r="D103" s="253"/>
      <c r="E103" s="253"/>
      <c r="F103" s="185" t="s">
        <v>15</v>
      </c>
      <c r="G103" s="186"/>
      <c r="H103" s="186"/>
      <c r="I103" s="186">
        <f>'SO 01 D.1.1 Pol'!G208</f>
        <v>0</v>
      </c>
      <c r="J103" s="187" t="str">
        <f>IF(I172=0,"",I103/I172*100)</f>
        <v/>
      </c>
    </row>
    <row r="104" spans="1:10" ht="36.75" customHeight="1" x14ac:dyDescent="0.2">
      <c r="A104" s="98"/>
      <c r="B104" s="184" t="s">
        <v>123</v>
      </c>
      <c r="C104" s="252" t="s">
        <v>124</v>
      </c>
      <c r="D104" s="253"/>
      <c r="E104" s="253"/>
      <c r="F104" s="185" t="s">
        <v>15</v>
      </c>
      <c r="G104" s="186"/>
      <c r="H104" s="186"/>
      <c r="I104" s="186">
        <f>'SO 01 D.1.1 Pol'!G212+'SO 02 D.2.4 Pol'!G70+'SO 03 D.3.1.3 Pol'!G47</f>
        <v>0</v>
      </c>
      <c r="J104" s="187" t="str">
        <f>IF(I172=0,"",I104/I172*100)</f>
        <v/>
      </c>
    </row>
    <row r="105" spans="1:10" ht="36.75" customHeight="1" x14ac:dyDescent="0.2">
      <c r="A105" s="98"/>
      <c r="B105" s="184" t="s">
        <v>125</v>
      </c>
      <c r="C105" s="252" t="s">
        <v>126</v>
      </c>
      <c r="D105" s="253"/>
      <c r="E105" s="253"/>
      <c r="F105" s="185" t="s">
        <v>15</v>
      </c>
      <c r="G105" s="186"/>
      <c r="H105" s="186"/>
      <c r="I105" s="186">
        <f>'SO 01 D.1.1 Pol'!G230+'SO 03 D.3.1.1 Pol'!G67+'SO 03 D.3.1.2 Pol'!G18+'SO 03 D.3.1.3 Pol'!G66</f>
        <v>0</v>
      </c>
      <c r="J105" s="187" t="str">
        <f>IF(I172=0,"",I105/I172*100)</f>
        <v/>
      </c>
    </row>
    <row r="106" spans="1:10" ht="36.75" customHeight="1" x14ac:dyDescent="0.2">
      <c r="A106" s="98"/>
      <c r="B106" s="184" t="s">
        <v>127</v>
      </c>
      <c r="C106" s="252" t="s">
        <v>128</v>
      </c>
      <c r="D106" s="253"/>
      <c r="E106" s="253"/>
      <c r="F106" s="185" t="s">
        <v>15</v>
      </c>
      <c r="G106" s="186"/>
      <c r="H106" s="186"/>
      <c r="I106" s="186">
        <f>'SO 01 D.1.1 Pol'!G263+'SO 03 D.3.1.1 Pol'!G72+'SO 03 D.3.1.2 Pol'!G35+'SO 03 D.3.1.3 Pol'!G70</f>
        <v>0</v>
      </c>
      <c r="J106" s="187" t="str">
        <f>IF(I172=0,"",I106/I172*100)</f>
        <v/>
      </c>
    </row>
    <row r="107" spans="1:10" ht="36.75" customHeight="1" x14ac:dyDescent="0.2">
      <c r="A107" s="98"/>
      <c r="B107" s="184" t="s">
        <v>129</v>
      </c>
      <c r="C107" s="252" t="s">
        <v>130</v>
      </c>
      <c r="D107" s="253"/>
      <c r="E107" s="253"/>
      <c r="F107" s="185" t="s">
        <v>15</v>
      </c>
      <c r="G107" s="186"/>
      <c r="H107" s="186"/>
      <c r="I107" s="186">
        <f>'SO 01 D.1.1 Pol'!G327+'SO 03 D.3.1.1 Pol'!G81+'SO 03 D.3.1.2 Pol'!G55+'SO 03 D.3.1.3 Pol'!G74</f>
        <v>0</v>
      </c>
      <c r="J107" s="187" t="str">
        <f>IF(I172=0,"",I107/I172*100)</f>
        <v/>
      </c>
    </row>
    <row r="108" spans="1:10" ht="36.75" customHeight="1" x14ac:dyDescent="0.2">
      <c r="A108" s="98"/>
      <c r="B108" s="184" t="s">
        <v>131</v>
      </c>
      <c r="C108" s="252" t="s">
        <v>132</v>
      </c>
      <c r="D108" s="253"/>
      <c r="E108" s="253"/>
      <c r="F108" s="185" t="s">
        <v>15</v>
      </c>
      <c r="G108" s="186"/>
      <c r="H108" s="186"/>
      <c r="I108" s="186">
        <f>'SO 03 D.3.4a0 Pol'!G8+'SO 03 D.3.4b Pol'!G8+'SO 03 D.3.4c Pol'!G13+'SO 03 D.3.4d Pol'!G8+'SO 03 D.3.4e Pol'!G8+'SO 03 D.3.4f Pol'!G8+'SO 03 D.3.4g Pol'!G8</f>
        <v>0</v>
      </c>
      <c r="J108" s="187" t="str">
        <f>IF(I172=0,"",I108/I172*100)</f>
        <v/>
      </c>
    </row>
    <row r="109" spans="1:10" ht="36.75" customHeight="1" x14ac:dyDescent="0.2">
      <c r="A109" s="98"/>
      <c r="B109" s="184" t="s">
        <v>133</v>
      </c>
      <c r="C109" s="252" t="s">
        <v>134</v>
      </c>
      <c r="D109" s="253"/>
      <c r="E109" s="253"/>
      <c r="F109" s="185" t="s">
        <v>15</v>
      </c>
      <c r="G109" s="186"/>
      <c r="H109" s="186"/>
      <c r="I109" s="186">
        <f>'SO 02 D.2.4 Pol'!G79</f>
        <v>0</v>
      </c>
      <c r="J109" s="187" t="str">
        <f>IF(I172=0,"",I109/I172*100)</f>
        <v/>
      </c>
    </row>
    <row r="110" spans="1:10" ht="36.75" customHeight="1" x14ac:dyDescent="0.2">
      <c r="A110" s="98"/>
      <c r="B110" s="184" t="s">
        <v>135</v>
      </c>
      <c r="C110" s="252" t="s">
        <v>136</v>
      </c>
      <c r="D110" s="253"/>
      <c r="E110" s="253"/>
      <c r="F110" s="185" t="s">
        <v>15</v>
      </c>
      <c r="G110" s="186"/>
      <c r="H110" s="186"/>
      <c r="I110" s="186">
        <f>'SO 02 D.2.4 Pol'!G84</f>
        <v>0</v>
      </c>
      <c r="J110" s="187" t="str">
        <f>IF(I172=0,"",I110/I172*100)</f>
        <v/>
      </c>
    </row>
    <row r="111" spans="1:10" ht="36.75" customHeight="1" x14ac:dyDescent="0.2">
      <c r="A111" s="98"/>
      <c r="B111" s="184" t="s">
        <v>137</v>
      </c>
      <c r="C111" s="252" t="s">
        <v>138</v>
      </c>
      <c r="D111" s="253"/>
      <c r="E111" s="253"/>
      <c r="F111" s="185" t="s">
        <v>15</v>
      </c>
      <c r="G111" s="186"/>
      <c r="H111" s="186"/>
      <c r="I111" s="186">
        <f>'SO 01 D.1.1 Pol'!G358+'SO 01 D.1.4 Pol'!G8+'SO 03 D.3.1.1 Pol'!G112+'SO 03 D.3.1.2 Pol'!G86+'SO 03 D.3.4a Pol'!G8+'SO 03 D.3.4a0 Pol'!G27+'SO 03 D.3.4b Pol'!G21+'SO 03 D.3.4c Pol'!G36+'SO 03 D.3.4d Pol'!G20+'SO 03 D.3.4f Pol'!G27</f>
        <v>0</v>
      </c>
      <c r="J111" s="187" t="str">
        <f>IF(I172=0,"",I111/I172*100)</f>
        <v/>
      </c>
    </row>
    <row r="112" spans="1:10" ht="36.75" customHeight="1" x14ac:dyDescent="0.2">
      <c r="A112" s="98"/>
      <c r="B112" s="184" t="s">
        <v>139</v>
      </c>
      <c r="C112" s="252" t="s">
        <v>140</v>
      </c>
      <c r="D112" s="253"/>
      <c r="E112" s="253"/>
      <c r="F112" s="185" t="s">
        <v>15</v>
      </c>
      <c r="G112" s="186"/>
      <c r="H112" s="186"/>
      <c r="I112" s="186">
        <f>'SO 01 D.1.1 Pol'!G447+'SO 03 D.3.1.1 Pol'!G116+'SO 03 D.3.1.2 Pol'!G90+'SO 03 D.3.1.3 Pol'!G116</f>
        <v>0</v>
      </c>
      <c r="J112" s="187" t="str">
        <f>IF(I172=0,"",I112/I172*100)</f>
        <v/>
      </c>
    </row>
    <row r="113" spans="1:10" ht="36.75" customHeight="1" x14ac:dyDescent="0.2">
      <c r="A113" s="98"/>
      <c r="B113" s="184" t="s">
        <v>141</v>
      </c>
      <c r="C113" s="252" t="s">
        <v>142</v>
      </c>
      <c r="D113" s="253"/>
      <c r="E113" s="253"/>
      <c r="F113" s="185" t="s">
        <v>15</v>
      </c>
      <c r="G113" s="186"/>
      <c r="H113" s="186"/>
      <c r="I113" s="186">
        <f>'SO 01 D.1.1 Pol'!G455+'SO 01 D.1.4 Pol'!G15+'SO 02 D.2.4 Pol'!G135+'SO 03 D.3.1.1 Pol'!G124+'SO 03 D.3.1.2 Pol'!G98+'SO 03 D.3.1.3 Pol'!G124</f>
        <v>0</v>
      </c>
      <c r="J113" s="187" t="str">
        <f>IF(I172=0,"",I113/I172*100)</f>
        <v/>
      </c>
    </row>
    <row r="114" spans="1:10" ht="36.75" customHeight="1" x14ac:dyDescent="0.2">
      <c r="A114" s="98"/>
      <c r="B114" s="184" t="s">
        <v>143</v>
      </c>
      <c r="C114" s="252" t="s">
        <v>144</v>
      </c>
      <c r="D114" s="253"/>
      <c r="E114" s="253"/>
      <c r="F114" s="185" t="s">
        <v>15</v>
      </c>
      <c r="G114" s="186"/>
      <c r="H114" s="186"/>
      <c r="I114" s="186">
        <f>'SO 01 D.1.1 Pol'!G578</f>
        <v>0</v>
      </c>
      <c r="J114" s="187" t="str">
        <f>IF(I172=0,"",I114/I172*100)</f>
        <v/>
      </c>
    </row>
    <row r="115" spans="1:10" ht="36.75" customHeight="1" x14ac:dyDescent="0.2">
      <c r="A115" s="98"/>
      <c r="B115" s="184" t="s">
        <v>145</v>
      </c>
      <c r="C115" s="252" t="s">
        <v>146</v>
      </c>
      <c r="D115" s="253"/>
      <c r="E115" s="253"/>
      <c r="F115" s="185" t="s">
        <v>15</v>
      </c>
      <c r="G115" s="186"/>
      <c r="H115" s="186"/>
      <c r="I115" s="186">
        <f>'SO 01 D.1.1 Pol'!G583+'SO 02 D.2.4 Pol'!G145+'SO 03 D.3.1.1 Pol'!G182+'SO 03 D.3.1.2 Pol'!G139+'SO 03 D.3.1.3 Pol'!G179</f>
        <v>0</v>
      </c>
      <c r="J115" s="187" t="str">
        <f>IF(I172=0,"",I115/I172*100)</f>
        <v/>
      </c>
    </row>
    <row r="116" spans="1:10" ht="36.75" customHeight="1" x14ac:dyDescent="0.2">
      <c r="A116" s="98"/>
      <c r="B116" s="184" t="s">
        <v>147</v>
      </c>
      <c r="C116" s="252" t="s">
        <v>148</v>
      </c>
      <c r="D116" s="253"/>
      <c r="E116" s="253"/>
      <c r="F116" s="185" t="s">
        <v>15</v>
      </c>
      <c r="G116" s="186"/>
      <c r="H116" s="186"/>
      <c r="I116" s="186">
        <f>'SO 01 D.1.1 Pol'!G590</f>
        <v>0</v>
      </c>
      <c r="J116" s="187" t="str">
        <f>IF(I172=0,"",I116/I172*100)</f>
        <v/>
      </c>
    </row>
    <row r="117" spans="1:10" ht="36.75" customHeight="1" x14ac:dyDescent="0.2">
      <c r="A117" s="98"/>
      <c r="B117" s="184" t="s">
        <v>149</v>
      </c>
      <c r="C117" s="252" t="s">
        <v>150</v>
      </c>
      <c r="D117" s="253"/>
      <c r="E117" s="253"/>
      <c r="F117" s="185" t="s">
        <v>16</v>
      </c>
      <c r="G117" s="186"/>
      <c r="H117" s="186"/>
      <c r="I117" s="186">
        <f>'SO 01 D.1.4 Pol'!G19+'SO 03 D.3.4a Pol'!G10+'SO 03 D.3.4a0 Pol'!G35+'SO 03 D.3.4b Pol'!G23+'SO 03 D.3.4c Pol'!G38+'SO 03 D.3.4d Pol'!G22+'SO 03 D.3.4e Pol'!G17+'SO 03 D.3.4f Pol'!G29+'SO 03 D.3.4g Pol'!G24</f>
        <v>0</v>
      </c>
      <c r="J117" s="187" t="str">
        <f>IF(I172=0,"",I117/I172*100)</f>
        <v/>
      </c>
    </row>
    <row r="118" spans="1:10" ht="36.75" customHeight="1" x14ac:dyDescent="0.2">
      <c r="A118" s="98"/>
      <c r="B118" s="184" t="s">
        <v>131</v>
      </c>
      <c r="C118" s="252" t="s">
        <v>151</v>
      </c>
      <c r="D118" s="253"/>
      <c r="E118" s="253"/>
      <c r="F118" s="185" t="s">
        <v>16</v>
      </c>
      <c r="G118" s="186"/>
      <c r="H118" s="186"/>
      <c r="I118" s="186">
        <f>'SO 03 D.3.4a Pol'!G19</f>
        <v>0</v>
      </c>
      <c r="J118" s="187" t="str">
        <f>IF(I172=0,"",I118/I172*100)</f>
        <v/>
      </c>
    </row>
    <row r="119" spans="1:10" ht="36.75" customHeight="1" x14ac:dyDescent="0.2">
      <c r="A119" s="98"/>
      <c r="B119" s="184" t="s">
        <v>152</v>
      </c>
      <c r="C119" s="252" t="s">
        <v>153</v>
      </c>
      <c r="D119" s="253"/>
      <c r="E119" s="253"/>
      <c r="F119" s="185" t="s">
        <v>16</v>
      </c>
      <c r="G119" s="186"/>
      <c r="H119" s="186"/>
      <c r="I119" s="186">
        <f>'SO 01 D.1.1 Pol'!G594+'SO 03 D.3.1.1 Pol'!G188+'SO 03 D.3.1.2 Pol'!G145+'SO 03 D.3.1.3 Pol'!G185</f>
        <v>0</v>
      </c>
      <c r="J119" s="187" t="str">
        <f>IF(I172=0,"",I119/I172*100)</f>
        <v/>
      </c>
    </row>
    <row r="120" spans="1:10" ht="36.75" customHeight="1" x14ac:dyDescent="0.2">
      <c r="A120" s="98"/>
      <c r="B120" s="184" t="s">
        <v>154</v>
      </c>
      <c r="C120" s="252" t="s">
        <v>155</v>
      </c>
      <c r="D120" s="253"/>
      <c r="E120" s="253"/>
      <c r="F120" s="185" t="s">
        <v>16</v>
      </c>
      <c r="G120" s="186"/>
      <c r="H120" s="186"/>
      <c r="I120" s="186">
        <f>'SO 01 D.1.1 Pol'!G628</f>
        <v>0</v>
      </c>
      <c r="J120" s="187" t="str">
        <f>IF(I172=0,"",I120/I172*100)</f>
        <v/>
      </c>
    </row>
    <row r="121" spans="1:10" ht="36.75" customHeight="1" x14ac:dyDescent="0.2">
      <c r="A121" s="98"/>
      <c r="B121" s="184" t="s">
        <v>156</v>
      </c>
      <c r="C121" s="252" t="s">
        <v>157</v>
      </c>
      <c r="D121" s="253"/>
      <c r="E121" s="253"/>
      <c r="F121" s="185" t="s">
        <v>16</v>
      </c>
      <c r="G121" s="186"/>
      <c r="H121" s="186"/>
      <c r="I121" s="186">
        <f>'SO 01 D.1.1 Pol'!G634+'SO 01 D.1.4 Pol'!G26+'SO 03 D.3.1.1 Pol'!G210+'SO 03 D.3.1.2 Pol'!G165+'SO 03 D.3.1.3 Pol'!G201+'SO 03 D.3.4a Pol'!G66+'SO 03 D.3.4b Pol'!G27+'SO 03 D.3.4c Pol'!G42+'SO 03 D.3.4d Pol'!G26+'SO 03 D.3.4e Pol'!G21+'SO 03 D.3.4f Pol'!G34+'SO 03 D.3.4g Pol'!G28</f>
        <v>0</v>
      </c>
      <c r="J121" s="187" t="str">
        <f>IF(I172=0,"",I121/I172*100)</f>
        <v/>
      </c>
    </row>
    <row r="122" spans="1:10" ht="36.75" customHeight="1" x14ac:dyDescent="0.2">
      <c r="A122" s="98"/>
      <c r="B122" s="184" t="s">
        <v>158</v>
      </c>
      <c r="C122" s="252" t="s">
        <v>159</v>
      </c>
      <c r="D122" s="253"/>
      <c r="E122" s="253"/>
      <c r="F122" s="185" t="s">
        <v>16</v>
      </c>
      <c r="G122" s="186"/>
      <c r="H122" s="186"/>
      <c r="I122" s="186">
        <f>'SO 01 D.1.4 Pol'!G56</f>
        <v>0</v>
      </c>
      <c r="J122" s="187" t="str">
        <f>IF(I172=0,"",I122/I172*100)</f>
        <v/>
      </c>
    </row>
    <row r="123" spans="1:10" ht="36.75" customHeight="1" x14ac:dyDescent="0.2">
      <c r="A123" s="98"/>
      <c r="B123" s="184" t="s">
        <v>160</v>
      </c>
      <c r="C123" s="252" t="s">
        <v>161</v>
      </c>
      <c r="D123" s="253"/>
      <c r="E123" s="253"/>
      <c r="F123" s="185" t="s">
        <v>16</v>
      </c>
      <c r="G123" s="186"/>
      <c r="H123" s="186"/>
      <c r="I123" s="186">
        <f>'SO 01 D.1.4 Pol'!G64+'SO 03 D.3.4a Pol'!G104+'SO 03 D.3.4f Pol'!G59</f>
        <v>0</v>
      </c>
      <c r="J123" s="187" t="str">
        <f>IF(I172=0,"",I123/I172*100)</f>
        <v/>
      </c>
    </row>
    <row r="124" spans="1:10" ht="36.75" customHeight="1" x14ac:dyDescent="0.2">
      <c r="A124" s="98"/>
      <c r="B124" s="184" t="s">
        <v>162</v>
      </c>
      <c r="C124" s="252" t="s">
        <v>163</v>
      </c>
      <c r="D124" s="253"/>
      <c r="E124" s="253"/>
      <c r="F124" s="185" t="s">
        <v>16</v>
      </c>
      <c r="G124" s="186"/>
      <c r="H124" s="186"/>
      <c r="I124" s="186">
        <f>'SO 03 D.3.4a Pol'!G154</f>
        <v>0</v>
      </c>
      <c r="J124" s="187" t="str">
        <f>IF(I172=0,"",I124/I172*100)</f>
        <v/>
      </c>
    </row>
    <row r="125" spans="1:10" ht="36.75" customHeight="1" x14ac:dyDescent="0.2">
      <c r="A125" s="98"/>
      <c r="B125" s="184" t="s">
        <v>164</v>
      </c>
      <c r="C125" s="252" t="s">
        <v>165</v>
      </c>
      <c r="D125" s="253"/>
      <c r="E125" s="253"/>
      <c r="F125" s="185" t="s">
        <v>16</v>
      </c>
      <c r="G125" s="186"/>
      <c r="H125" s="186"/>
      <c r="I125" s="186">
        <f>'SO 01 D.1.4 Pol'!G98</f>
        <v>0</v>
      </c>
      <c r="J125" s="187" t="str">
        <f>IF(I172=0,"",I125/I172*100)</f>
        <v/>
      </c>
    </row>
    <row r="126" spans="1:10" ht="36.75" customHeight="1" x14ac:dyDescent="0.2">
      <c r="A126" s="98"/>
      <c r="B126" s="184" t="s">
        <v>166</v>
      </c>
      <c r="C126" s="252" t="s">
        <v>167</v>
      </c>
      <c r="D126" s="253"/>
      <c r="E126" s="253"/>
      <c r="F126" s="185" t="s">
        <v>16</v>
      </c>
      <c r="G126" s="186"/>
      <c r="H126" s="186"/>
      <c r="I126" s="186">
        <f>'SO 01 D.1.4 Pol'!G135</f>
        <v>0</v>
      </c>
      <c r="J126" s="187" t="str">
        <f>IF(I172=0,"",I126/I172*100)</f>
        <v/>
      </c>
    </row>
    <row r="127" spans="1:10" ht="36.75" customHeight="1" x14ac:dyDescent="0.2">
      <c r="A127" s="98"/>
      <c r="B127" s="184" t="s">
        <v>168</v>
      </c>
      <c r="C127" s="252" t="s">
        <v>169</v>
      </c>
      <c r="D127" s="253"/>
      <c r="E127" s="253"/>
      <c r="F127" s="185" t="s">
        <v>16</v>
      </c>
      <c r="G127" s="186"/>
      <c r="H127" s="186"/>
      <c r="I127" s="186">
        <f>'SO 01 D.1.4 Pol'!G155</f>
        <v>0</v>
      </c>
      <c r="J127" s="187" t="str">
        <f>IF(I172=0,"",I127/I172*100)</f>
        <v/>
      </c>
    </row>
    <row r="128" spans="1:10" ht="36.75" customHeight="1" x14ac:dyDescent="0.2">
      <c r="A128" s="98"/>
      <c r="B128" s="184" t="s">
        <v>170</v>
      </c>
      <c r="C128" s="252" t="s">
        <v>151</v>
      </c>
      <c r="D128" s="253"/>
      <c r="E128" s="253"/>
      <c r="F128" s="185" t="s">
        <v>16</v>
      </c>
      <c r="G128" s="186"/>
      <c r="H128" s="186"/>
      <c r="I128" s="186">
        <f>'SO 01 D.1.4 Pol'!G202+'SO 03 D.3.4a Pol'!G168+'SO 03 D.3.4b Pol'!G45+'SO 03 D.3.4c Pol'!G73+'SO 03 D.3.4d Pol'!G39+'SO 03 D.3.4f Pol'!G76+'SO 03 D.3.4g Pol'!G43</f>
        <v>0</v>
      </c>
      <c r="J128" s="187" t="str">
        <f>IF(I172=0,"",I128/I172*100)</f>
        <v/>
      </c>
    </row>
    <row r="129" spans="1:10" ht="36.75" customHeight="1" x14ac:dyDescent="0.2">
      <c r="A129" s="98"/>
      <c r="B129" s="184" t="s">
        <v>171</v>
      </c>
      <c r="C129" s="252" t="s">
        <v>172</v>
      </c>
      <c r="D129" s="253"/>
      <c r="E129" s="253"/>
      <c r="F129" s="185" t="s">
        <v>16</v>
      </c>
      <c r="G129" s="186"/>
      <c r="H129" s="186"/>
      <c r="I129" s="186">
        <f>'SO 01 D.1.4 Pol'!G217+'SO 02 D.2.4 Pol'!G148+'SO 03 D.3.4a Pol'!G192+'SO 03 D.3.4b Pol'!G49+'SO 03 D.3.4c Pol'!G80+'SO 03 D.3.4d Pol'!G43+'SO 03 D.3.4e Pol'!G31+'SO 03 D.3.4f Pol'!G83+'SO 03 D.3.4g Pol'!G47</f>
        <v>0</v>
      </c>
      <c r="J129" s="187" t="str">
        <f>IF(I172=0,"",I129/I172*100)</f>
        <v/>
      </c>
    </row>
    <row r="130" spans="1:10" ht="36.75" customHeight="1" x14ac:dyDescent="0.2">
      <c r="A130" s="98"/>
      <c r="B130" s="184" t="s">
        <v>173</v>
      </c>
      <c r="C130" s="252" t="s">
        <v>174</v>
      </c>
      <c r="D130" s="253"/>
      <c r="E130" s="253"/>
      <c r="F130" s="185" t="s">
        <v>16</v>
      </c>
      <c r="G130" s="186"/>
      <c r="H130" s="186"/>
      <c r="I130" s="186">
        <f>'SO 01 D.1.4 Pol'!G242+'SO 02 D.2.4 Pol'!G188+'SO 03 D.3.4a Pol'!G236+'SO 03 D.3.4b Pol'!G70+'SO 03 D.3.4c Pol'!G108+'SO 03 D.3.4d Pol'!G53+'SO 03 D.3.4e Pol'!G38+'SO 03 D.3.4f Pol'!G106+'SO 03 D.3.4g Pol'!G62</f>
        <v>0</v>
      </c>
      <c r="J130" s="187" t="str">
        <f>IF(I172=0,"",I130/I172*100)</f>
        <v/>
      </c>
    </row>
    <row r="131" spans="1:10" ht="36.75" customHeight="1" x14ac:dyDescent="0.2">
      <c r="A131" s="98"/>
      <c r="B131" s="184" t="s">
        <v>175</v>
      </c>
      <c r="C131" s="252" t="s">
        <v>176</v>
      </c>
      <c r="D131" s="253"/>
      <c r="E131" s="253"/>
      <c r="F131" s="185" t="s">
        <v>16</v>
      </c>
      <c r="G131" s="186"/>
      <c r="H131" s="186"/>
      <c r="I131" s="186">
        <f>'SO 03 D.3.4a Pol'!G302</f>
        <v>0</v>
      </c>
      <c r="J131" s="187" t="str">
        <f>IF(I172=0,"",I131/I172*100)</f>
        <v/>
      </c>
    </row>
    <row r="132" spans="1:10" ht="36.75" customHeight="1" x14ac:dyDescent="0.2">
      <c r="A132" s="98"/>
      <c r="B132" s="184" t="s">
        <v>177</v>
      </c>
      <c r="C132" s="252" t="s">
        <v>178</v>
      </c>
      <c r="D132" s="253"/>
      <c r="E132" s="253"/>
      <c r="F132" s="185" t="s">
        <v>16</v>
      </c>
      <c r="G132" s="186"/>
      <c r="H132" s="186"/>
      <c r="I132" s="186">
        <f>'SO 01 D.1.1 Pol'!G654</f>
        <v>0</v>
      </c>
      <c r="J132" s="187" t="str">
        <f>IF(I172=0,"",I132/I172*100)</f>
        <v/>
      </c>
    </row>
    <row r="133" spans="1:10" ht="36.75" customHeight="1" x14ac:dyDescent="0.2">
      <c r="A133" s="98"/>
      <c r="B133" s="184" t="s">
        <v>179</v>
      </c>
      <c r="C133" s="252" t="s">
        <v>180</v>
      </c>
      <c r="D133" s="253"/>
      <c r="E133" s="253"/>
      <c r="F133" s="185" t="s">
        <v>16</v>
      </c>
      <c r="G133" s="186"/>
      <c r="H133" s="186"/>
      <c r="I133" s="186">
        <f>'SO 01 D.1.1 Pol'!G663</f>
        <v>0</v>
      </c>
      <c r="J133" s="187" t="str">
        <f>IF(I172=0,"",I133/I172*100)</f>
        <v/>
      </c>
    </row>
    <row r="134" spans="1:10" ht="36.75" customHeight="1" x14ac:dyDescent="0.2">
      <c r="A134" s="98"/>
      <c r="B134" s="184" t="s">
        <v>181</v>
      </c>
      <c r="C134" s="252" t="s">
        <v>182</v>
      </c>
      <c r="D134" s="253"/>
      <c r="E134" s="253"/>
      <c r="F134" s="185" t="s">
        <v>16</v>
      </c>
      <c r="G134" s="186"/>
      <c r="H134" s="186"/>
      <c r="I134" s="186">
        <f>'SO 01 D.1.1 Pol'!G692</f>
        <v>0</v>
      </c>
      <c r="J134" s="187" t="str">
        <f>IF(I172=0,"",I134/I172*100)</f>
        <v/>
      </c>
    </row>
    <row r="135" spans="1:10" ht="36.75" customHeight="1" x14ac:dyDescent="0.2">
      <c r="A135" s="98"/>
      <c r="B135" s="184" t="s">
        <v>183</v>
      </c>
      <c r="C135" s="252" t="s">
        <v>184</v>
      </c>
      <c r="D135" s="253"/>
      <c r="E135" s="253"/>
      <c r="F135" s="185" t="s">
        <v>16</v>
      </c>
      <c r="G135" s="186"/>
      <c r="H135" s="186"/>
      <c r="I135" s="186">
        <f>'SO 03 D.3.1.3 Pol'!G208</f>
        <v>0</v>
      </c>
      <c r="J135" s="187" t="str">
        <f>IF(I172=0,"",I135/I172*100)</f>
        <v/>
      </c>
    </row>
    <row r="136" spans="1:10" ht="36.75" customHeight="1" x14ac:dyDescent="0.2">
      <c r="A136" s="98"/>
      <c r="B136" s="184" t="s">
        <v>185</v>
      </c>
      <c r="C136" s="252" t="s">
        <v>186</v>
      </c>
      <c r="D136" s="253"/>
      <c r="E136" s="253"/>
      <c r="F136" s="185" t="s">
        <v>16</v>
      </c>
      <c r="G136" s="186"/>
      <c r="H136" s="186"/>
      <c r="I136" s="186">
        <f>'SO 01 D.1.1 Pol'!G699+'SO 01 D.1.4 Pol'!G282+'SO 03 D.3.1.1 Pol'!G217+'SO 03 D.3.4a Pol'!G312+'SO 03 D.3.4b Pol'!G93+'SO 03 D.3.4c Pol'!G180+'SO 03 D.3.4d Pol'!G91+'SO 03 D.3.4e Pol'!G52+'SO 03 D.3.4f Pol'!G173+'SO 03 D.3.4g Pol'!G89</f>
        <v>0</v>
      </c>
      <c r="J136" s="187" t="str">
        <f>IF(I172=0,"",I136/I172*100)</f>
        <v/>
      </c>
    </row>
    <row r="137" spans="1:10" ht="36.75" customHeight="1" x14ac:dyDescent="0.2">
      <c r="A137" s="98"/>
      <c r="B137" s="184" t="s">
        <v>187</v>
      </c>
      <c r="C137" s="252" t="s">
        <v>188</v>
      </c>
      <c r="D137" s="253"/>
      <c r="E137" s="253"/>
      <c r="F137" s="185" t="s">
        <v>16</v>
      </c>
      <c r="G137" s="186"/>
      <c r="H137" s="186"/>
      <c r="I137" s="186">
        <f>'SO 03 D.3.1.3 Pol'!G212</f>
        <v>0</v>
      </c>
      <c r="J137" s="187" t="str">
        <f>IF(I172=0,"",I137/I172*100)</f>
        <v/>
      </c>
    </row>
    <row r="138" spans="1:10" ht="36.75" customHeight="1" x14ac:dyDescent="0.2">
      <c r="A138" s="98"/>
      <c r="B138" s="184" t="s">
        <v>189</v>
      </c>
      <c r="C138" s="252" t="s">
        <v>190</v>
      </c>
      <c r="D138" s="253"/>
      <c r="E138" s="253"/>
      <c r="F138" s="185" t="s">
        <v>16</v>
      </c>
      <c r="G138" s="186"/>
      <c r="H138" s="186"/>
      <c r="I138" s="186">
        <f>'SO 01 D.1.1 Pol'!G722+'SO 01 D.1.4 Pol'!G288+'SO 03 D.3.1.1 Pol'!G223+'SO 03 D.3.4a Pol'!G327+'SO 03 D.3.4b Pol'!G99+'SO 03 D.3.4c Pol'!G186+'SO 03 D.3.4d Pol'!G97+'SO 03 D.3.4e Pol'!G58+'SO 03 D.3.4f Pol'!G179+'SO 03 D.3.4g Pol'!G95</f>
        <v>0</v>
      </c>
      <c r="J138" s="187" t="str">
        <f>IF(I172=0,"",I138/I172*100)</f>
        <v/>
      </c>
    </row>
    <row r="139" spans="1:10" ht="36.75" customHeight="1" x14ac:dyDescent="0.2">
      <c r="A139" s="98"/>
      <c r="B139" s="184" t="s">
        <v>191</v>
      </c>
      <c r="C139" s="252" t="s">
        <v>192</v>
      </c>
      <c r="D139" s="253"/>
      <c r="E139" s="253"/>
      <c r="F139" s="185" t="s">
        <v>16</v>
      </c>
      <c r="G139" s="186"/>
      <c r="H139" s="186"/>
      <c r="I139" s="186">
        <f>'SO 01 D.1.1 Pol'!G735+'SO 03 D.3.1.2 Pol'!G172+'SO 03 D.3.1.3 Pol'!G243</f>
        <v>0</v>
      </c>
      <c r="J139" s="187" t="str">
        <f>IF(I172=0,"",I139/I172*100)</f>
        <v/>
      </c>
    </row>
    <row r="140" spans="1:10" ht="36.75" customHeight="1" x14ac:dyDescent="0.2">
      <c r="A140" s="98"/>
      <c r="B140" s="184" t="s">
        <v>193</v>
      </c>
      <c r="C140" s="252" t="s">
        <v>194</v>
      </c>
      <c r="D140" s="253"/>
      <c r="E140" s="253"/>
      <c r="F140" s="185" t="s">
        <v>16</v>
      </c>
      <c r="G140" s="186"/>
      <c r="H140" s="186"/>
      <c r="I140" s="186">
        <f>'SO 01 D.1.1 Pol'!G744+'SO 03 D.3.1.3 Pol'!G248</f>
        <v>0</v>
      </c>
      <c r="J140" s="187" t="str">
        <f>IF(I172=0,"",I140/I172*100)</f>
        <v/>
      </c>
    </row>
    <row r="141" spans="1:10" ht="36.75" customHeight="1" x14ac:dyDescent="0.2">
      <c r="A141" s="98"/>
      <c r="B141" s="184" t="s">
        <v>195</v>
      </c>
      <c r="C141" s="252" t="s">
        <v>196</v>
      </c>
      <c r="D141" s="253"/>
      <c r="E141" s="253"/>
      <c r="F141" s="185" t="s">
        <v>17</v>
      </c>
      <c r="G141" s="186"/>
      <c r="H141" s="186"/>
      <c r="I141" s="186">
        <f>'SO 01 D.1.4.4 Pol'!G8</f>
        <v>0</v>
      </c>
      <c r="J141" s="187" t="str">
        <f>IF(I172=0,"",I141/I172*100)</f>
        <v/>
      </c>
    </row>
    <row r="142" spans="1:10" ht="36.75" customHeight="1" x14ac:dyDescent="0.2">
      <c r="A142" s="98"/>
      <c r="B142" s="184" t="s">
        <v>195</v>
      </c>
      <c r="C142" s="252" t="s">
        <v>197</v>
      </c>
      <c r="D142" s="253"/>
      <c r="E142" s="253"/>
      <c r="F142" s="185" t="s">
        <v>17</v>
      </c>
      <c r="G142" s="186"/>
      <c r="H142" s="186"/>
      <c r="I142" s="186">
        <f>'SO 03 D.3.4.4 Pol'!G119</f>
        <v>0</v>
      </c>
      <c r="J142" s="187" t="str">
        <f>IF(I172=0,"",I142/I172*100)</f>
        <v/>
      </c>
    </row>
    <row r="143" spans="1:10" ht="36.75" customHeight="1" x14ac:dyDescent="0.2">
      <c r="A143" s="98"/>
      <c r="B143" s="184" t="s">
        <v>195</v>
      </c>
      <c r="C143" s="252" t="s">
        <v>198</v>
      </c>
      <c r="D143" s="253"/>
      <c r="E143" s="253"/>
      <c r="F143" s="185" t="s">
        <v>17</v>
      </c>
      <c r="G143" s="186"/>
      <c r="H143" s="186"/>
      <c r="I143" s="186">
        <f>'SO 03 D.3.4.4 Pol'!G76</f>
        <v>0</v>
      </c>
      <c r="J143" s="187" t="str">
        <f>IF(I172=0,"",I143/I172*100)</f>
        <v/>
      </c>
    </row>
    <row r="144" spans="1:10" ht="36.75" customHeight="1" x14ac:dyDescent="0.2">
      <c r="A144" s="98"/>
      <c r="B144" s="184" t="s">
        <v>195</v>
      </c>
      <c r="C144" s="252" t="s">
        <v>199</v>
      </c>
      <c r="D144" s="253"/>
      <c r="E144" s="253"/>
      <c r="F144" s="185" t="s">
        <v>17</v>
      </c>
      <c r="G144" s="186"/>
      <c r="H144" s="186"/>
      <c r="I144" s="186">
        <f>'SO 03 D.3.4.4 Pol'!G106</f>
        <v>0</v>
      </c>
      <c r="J144" s="187" t="str">
        <f>IF(I172=0,"",I144/I172*100)</f>
        <v/>
      </c>
    </row>
    <row r="145" spans="1:10" ht="36.75" customHeight="1" x14ac:dyDescent="0.2">
      <c r="A145" s="98"/>
      <c r="B145" s="184" t="s">
        <v>195</v>
      </c>
      <c r="C145" s="252" t="s">
        <v>200</v>
      </c>
      <c r="D145" s="253"/>
      <c r="E145" s="253"/>
      <c r="F145" s="185" t="s">
        <v>17</v>
      </c>
      <c r="G145" s="186"/>
      <c r="H145" s="186"/>
      <c r="I145" s="186">
        <f>'SO 03 D.3.4.4 Pol'!G89</f>
        <v>0</v>
      </c>
      <c r="J145" s="187" t="str">
        <f>IF(I172=0,"",I145/I172*100)</f>
        <v/>
      </c>
    </row>
    <row r="146" spans="1:10" ht="36.75" customHeight="1" x14ac:dyDescent="0.2">
      <c r="A146" s="98"/>
      <c r="B146" s="184" t="s">
        <v>195</v>
      </c>
      <c r="C146" s="252" t="s">
        <v>201</v>
      </c>
      <c r="D146" s="253"/>
      <c r="E146" s="253"/>
      <c r="F146" s="185" t="s">
        <v>17</v>
      </c>
      <c r="G146" s="186"/>
      <c r="H146" s="186"/>
      <c r="I146" s="186">
        <f>'SO 03 D.3.4.4 Pol'!G42</f>
        <v>0</v>
      </c>
      <c r="J146" s="187" t="str">
        <f>IF(I172=0,"",I146/I172*100)</f>
        <v/>
      </c>
    </row>
    <row r="147" spans="1:10" ht="36.75" customHeight="1" x14ac:dyDescent="0.2">
      <c r="A147" s="98"/>
      <c r="B147" s="184" t="s">
        <v>195</v>
      </c>
      <c r="C147" s="252" t="s">
        <v>202</v>
      </c>
      <c r="D147" s="253"/>
      <c r="E147" s="253"/>
      <c r="F147" s="185" t="s">
        <v>17</v>
      </c>
      <c r="G147" s="186"/>
      <c r="H147" s="186"/>
      <c r="I147" s="186">
        <f>'SO 03 D.3.4.4 Pol'!G25</f>
        <v>0</v>
      </c>
      <c r="J147" s="187" t="str">
        <f>IF(I172=0,"",I147/I172*100)</f>
        <v/>
      </c>
    </row>
    <row r="148" spans="1:10" ht="36.75" customHeight="1" x14ac:dyDescent="0.2">
      <c r="A148" s="98"/>
      <c r="B148" s="184" t="s">
        <v>195</v>
      </c>
      <c r="C148" s="252" t="s">
        <v>203</v>
      </c>
      <c r="D148" s="253"/>
      <c r="E148" s="253"/>
      <c r="F148" s="185" t="s">
        <v>17</v>
      </c>
      <c r="G148" s="186"/>
      <c r="H148" s="186"/>
      <c r="I148" s="186">
        <f>'SO 03 D.3.4.4 Pol'!G59</f>
        <v>0</v>
      </c>
      <c r="J148" s="187" t="str">
        <f>IF(I172=0,"",I148/I172*100)</f>
        <v/>
      </c>
    </row>
    <row r="149" spans="1:10" ht="36.75" customHeight="1" x14ac:dyDescent="0.2">
      <c r="A149" s="98"/>
      <c r="B149" s="184" t="s">
        <v>195</v>
      </c>
      <c r="C149" s="252" t="s">
        <v>204</v>
      </c>
      <c r="D149" s="253"/>
      <c r="E149" s="253"/>
      <c r="F149" s="185" t="s">
        <v>17</v>
      </c>
      <c r="G149" s="186"/>
      <c r="H149" s="186"/>
      <c r="I149" s="186">
        <f>'SO 03 D.3.4.4 Pol'!G8</f>
        <v>0</v>
      </c>
      <c r="J149" s="187" t="str">
        <f>IF(I172=0,"",I149/I172*100)</f>
        <v/>
      </c>
    </row>
    <row r="150" spans="1:10" ht="36.75" customHeight="1" x14ac:dyDescent="0.2">
      <c r="A150" s="98"/>
      <c r="B150" s="184" t="s">
        <v>205</v>
      </c>
      <c r="C150" s="252" t="s">
        <v>206</v>
      </c>
      <c r="D150" s="253"/>
      <c r="E150" s="253"/>
      <c r="F150" s="185" t="s">
        <v>17</v>
      </c>
      <c r="G150" s="186"/>
      <c r="H150" s="186"/>
      <c r="I150" s="186">
        <f>'SO 01 D.1.4.4 Pol'!G86</f>
        <v>0</v>
      </c>
      <c r="J150" s="187" t="str">
        <f>IF(I172=0,"",I150/I172*100)</f>
        <v/>
      </c>
    </row>
    <row r="151" spans="1:10" ht="36.75" customHeight="1" x14ac:dyDescent="0.2">
      <c r="A151" s="98"/>
      <c r="B151" s="184" t="s">
        <v>207</v>
      </c>
      <c r="C151" s="252" t="s">
        <v>208</v>
      </c>
      <c r="D151" s="253"/>
      <c r="E151" s="253"/>
      <c r="F151" s="185" t="s">
        <v>17</v>
      </c>
      <c r="G151" s="186"/>
      <c r="H151" s="186"/>
      <c r="I151" s="186">
        <f>'SO 01 D.1.4.4 Pol'!G29</f>
        <v>0</v>
      </c>
      <c r="J151" s="187" t="str">
        <f>IF(I172=0,"",I151/I172*100)</f>
        <v/>
      </c>
    </row>
    <row r="152" spans="1:10" ht="36.75" customHeight="1" x14ac:dyDescent="0.2">
      <c r="A152" s="98"/>
      <c r="B152" s="184" t="s">
        <v>207</v>
      </c>
      <c r="C152" s="252" t="s">
        <v>209</v>
      </c>
      <c r="D152" s="253"/>
      <c r="E152" s="253"/>
      <c r="F152" s="185" t="s">
        <v>17</v>
      </c>
      <c r="G152" s="186"/>
      <c r="H152" s="186"/>
      <c r="I152" s="186">
        <f>'SO 03 D.3.4.4 Pol'!G197</f>
        <v>0</v>
      </c>
      <c r="J152" s="187" t="str">
        <f>IF(I172=0,"",I152/I172*100)</f>
        <v/>
      </c>
    </row>
    <row r="153" spans="1:10" ht="36.75" customHeight="1" x14ac:dyDescent="0.2">
      <c r="A153" s="98"/>
      <c r="B153" s="184" t="s">
        <v>207</v>
      </c>
      <c r="C153" s="252" t="s">
        <v>210</v>
      </c>
      <c r="D153" s="253"/>
      <c r="E153" s="253"/>
      <c r="F153" s="185" t="s">
        <v>17</v>
      </c>
      <c r="G153" s="186"/>
      <c r="H153" s="186"/>
      <c r="I153" s="186">
        <f>'SO 03 D.3.4.4 Pol'!G170</f>
        <v>0</v>
      </c>
      <c r="J153" s="187" t="str">
        <f>IF(I172=0,"",I153/I172*100)</f>
        <v/>
      </c>
    </row>
    <row r="154" spans="1:10" ht="36.75" customHeight="1" x14ac:dyDescent="0.2">
      <c r="A154" s="98"/>
      <c r="B154" s="184" t="s">
        <v>207</v>
      </c>
      <c r="C154" s="252" t="s">
        <v>211</v>
      </c>
      <c r="D154" s="253"/>
      <c r="E154" s="253"/>
      <c r="F154" s="185" t="s">
        <v>17</v>
      </c>
      <c r="G154" s="186"/>
      <c r="H154" s="186"/>
      <c r="I154" s="186">
        <f>'SO 03 D.3.4.4 Pol'!G188</f>
        <v>0</v>
      </c>
      <c r="J154" s="187" t="str">
        <f>IF(I172=0,"",I154/I172*100)</f>
        <v/>
      </c>
    </row>
    <row r="155" spans="1:10" ht="36.75" customHeight="1" x14ac:dyDescent="0.2">
      <c r="A155" s="98"/>
      <c r="B155" s="184" t="s">
        <v>207</v>
      </c>
      <c r="C155" s="252" t="s">
        <v>212</v>
      </c>
      <c r="D155" s="253"/>
      <c r="E155" s="253"/>
      <c r="F155" s="185" t="s">
        <v>17</v>
      </c>
      <c r="G155" s="186"/>
      <c r="H155" s="186"/>
      <c r="I155" s="186">
        <f>'SO 03 D.3.4.4 Pol'!G179</f>
        <v>0</v>
      </c>
      <c r="J155" s="187" t="str">
        <f>IF(I172=0,"",I155/I172*100)</f>
        <v/>
      </c>
    </row>
    <row r="156" spans="1:10" ht="36.75" customHeight="1" x14ac:dyDescent="0.2">
      <c r="A156" s="98"/>
      <c r="B156" s="184" t="s">
        <v>207</v>
      </c>
      <c r="C156" s="252" t="s">
        <v>213</v>
      </c>
      <c r="D156" s="253"/>
      <c r="E156" s="253"/>
      <c r="F156" s="185" t="s">
        <v>17</v>
      </c>
      <c r="G156" s="186"/>
      <c r="H156" s="186"/>
      <c r="I156" s="186">
        <f>'SO 03 D.3.4.4 Pol'!G161</f>
        <v>0</v>
      </c>
      <c r="J156" s="187" t="str">
        <f>IF(I172=0,"",I156/I172*100)</f>
        <v/>
      </c>
    </row>
    <row r="157" spans="1:10" ht="36.75" customHeight="1" x14ac:dyDescent="0.2">
      <c r="A157" s="98"/>
      <c r="B157" s="184" t="s">
        <v>207</v>
      </c>
      <c r="C157" s="252" t="s">
        <v>214</v>
      </c>
      <c r="D157" s="253"/>
      <c r="E157" s="253"/>
      <c r="F157" s="185" t="s">
        <v>17</v>
      </c>
      <c r="G157" s="186"/>
      <c r="H157" s="186"/>
      <c r="I157" s="186">
        <f>'SO 03 D.3.4.4 Pol'!G152</f>
        <v>0</v>
      </c>
      <c r="J157" s="187" t="str">
        <f>IF(I172=0,"",I157/I172*100)</f>
        <v/>
      </c>
    </row>
    <row r="158" spans="1:10" ht="36.75" customHeight="1" x14ac:dyDescent="0.2">
      <c r="A158" s="98"/>
      <c r="B158" s="184" t="s">
        <v>207</v>
      </c>
      <c r="C158" s="252" t="s">
        <v>215</v>
      </c>
      <c r="D158" s="253"/>
      <c r="E158" s="253"/>
      <c r="F158" s="185" t="s">
        <v>17</v>
      </c>
      <c r="G158" s="186"/>
      <c r="H158" s="186"/>
      <c r="I158" s="186">
        <f>'SO 03 D.3.4.4 Pol'!G143</f>
        <v>0</v>
      </c>
      <c r="J158" s="187" t="str">
        <f>IF(I172=0,"",I158/I172*100)</f>
        <v/>
      </c>
    </row>
    <row r="159" spans="1:10" ht="36.75" customHeight="1" x14ac:dyDescent="0.2">
      <c r="A159" s="98"/>
      <c r="B159" s="184" t="s">
        <v>207</v>
      </c>
      <c r="C159" s="252" t="s">
        <v>216</v>
      </c>
      <c r="D159" s="253"/>
      <c r="E159" s="253"/>
      <c r="F159" s="185" t="s">
        <v>17</v>
      </c>
      <c r="G159" s="186"/>
      <c r="H159" s="186"/>
      <c r="I159" s="186">
        <f>'SO 03 D.3.4.4 Pol'!G134</f>
        <v>0</v>
      </c>
      <c r="J159" s="187" t="str">
        <f>IF(I172=0,"",I159/I172*100)</f>
        <v/>
      </c>
    </row>
    <row r="160" spans="1:10" ht="36.75" customHeight="1" x14ac:dyDescent="0.2">
      <c r="A160" s="98"/>
      <c r="B160" s="184" t="s">
        <v>217</v>
      </c>
      <c r="C160" s="252" t="s">
        <v>218</v>
      </c>
      <c r="D160" s="253"/>
      <c r="E160" s="253"/>
      <c r="F160" s="185" t="s">
        <v>17</v>
      </c>
      <c r="G160" s="186"/>
      <c r="H160" s="186"/>
      <c r="I160" s="186">
        <f>'SO 01 D.1.4.4 Pol'!G38</f>
        <v>0</v>
      </c>
      <c r="J160" s="187" t="str">
        <f>IF(I172=0,"",I160/I172*100)</f>
        <v/>
      </c>
    </row>
    <row r="161" spans="1:10" ht="36.75" customHeight="1" x14ac:dyDescent="0.2">
      <c r="A161" s="98"/>
      <c r="B161" s="184" t="s">
        <v>217</v>
      </c>
      <c r="C161" s="252" t="s">
        <v>219</v>
      </c>
      <c r="D161" s="253"/>
      <c r="E161" s="253"/>
      <c r="F161" s="185" t="s">
        <v>17</v>
      </c>
      <c r="G161" s="186"/>
      <c r="H161" s="186"/>
      <c r="I161" s="186">
        <f>'SO 03 D.3.4.4 Pol'!G206</f>
        <v>0</v>
      </c>
      <c r="J161" s="187" t="str">
        <f>IF(I172=0,"",I161/I172*100)</f>
        <v/>
      </c>
    </row>
    <row r="162" spans="1:10" ht="36.75" customHeight="1" x14ac:dyDescent="0.2">
      <c r="A162" s="98"/>
      <c r="B162" s="184" t="s">
        <v>220</v>
      </c>
      <c r="C162" s="252" t="s">
        <v>221</v>
      </c>
      <c r="D162" s="253"/>
      <c r="E162" s="253"/>
      <c r="F162" s="185" t="s">
        <v>17</v>
      </c>
      <c r="G162" s="186"/>
      <c r="H162" s="186"/>
      <c r="I162" s="186">
        <f>'SO 01 D.1.4.4 Pol'!G46</f>
        <v>0</v>
      </c>
      <c r="J162" s="187" t="str">
        <f>IF(I172=0,"",I162/I172*100)</f>
        <v/>
      </c>
    </row>
    <row r="163" spans="1:10" ht="36.75" customHeight="1" x14ac:dyDescent="0.2">
      <c r="A163" s="98"/>
      <c r="B163" s="184" t="s">
        <v>220</v>
      </c>
      <c r="C163" s="252" t="s">
        <v>222</v>
      </c>
      <c r="D163" s="253"/>
      <c r="E163" s="253"/>
      <c r="F163" s="185" t="s">
        <v>17</v>
      </c>
      <c r="G163" s="186"/>
      <c r="H163" s="186"/>
      <c r="I163" s="186">
        <f>'SO 03 D.3.4.4 Pol'!G211</f>
        <v>0</v>
      </c>
      <c r="J163" s="187" t="str">
        <f>IF(I172=0,"",I163/I172*100)</f>
        <v/>
      </c>
    </row>
    <row r="164" spans="1:10" ht="36.75" customHeight="1" x14ac:dyDescent="0.2">
      <c r="A164" s="98"/>
      <c r="B164" s="184" t="s">
        <v>223</v>
      </c>
      <c r="C164" s="252" t="s">
        <v>224</v>
      </c>
      <c r="D164" s="253"/>
      <c r="E164" s="253"/>
      <c r="F164" s="185" t="s">
        <v>17</v>
      </c>
      <c r="G164" s="186"/>
      <c r="H164" s="186"/>
      <c r="I164" s="186">
        <f>'SO 01 D.1.4.4 Pol'!G65</f>
        <v>0</v>
      </c>
      <c r="J164" s="187" t="str">
        <f>IF(I172=0,"",I164/I172*100)</f>
        <v/>
      </c>
    </row>
    <row r="165" spans="1:10" ht="36.75" customHeight="1" x14ac:dyDescent="0.2">
      <c r="A165" s="98"/>
      <c r="B165" s="184" t="s">
        <v>223</v>
      </c>
      <c r="C165" s="252" t="s">
        <v>225</v>
      </c>
      <c r="D165" s="253"/>
      <c r="E165" s="253"/>
      <c r="F165" s="185" t="s">
        <v>17</v>
      </c>
      <c r="G165" s="186"/>
      <c r="H165" s="186"/>
      <c r="I165" s="186">
        <f>'SO 03 D.3.4.4 Pol'!G227</f>
        <v>0</v>
      </c>
      <c r="J165" s="187" t="str">
        <f>IF(I172=0,"",I165/I172*100)</f>
        <v/>
      </c>
    </row>
    <row r="166" spans="1:10" ht="36.75" customHeight="1" x14ac:dyDescent="0.2">
      <c r="A166" s="98"/>
      <c r="B166" s="184" t="s">
        <v>226</v>
      </c>
      <c r="C166" s="252" t="s">
        <v>227</v>
      </c>
      <c r="D166" s="253"/>
      <c r="E166" s="253"/>
      <c r="F166" s="185" t="s">
        <v>17</v>
      </c>
      <c r="G166" s="186"/>
      <c r="H166" s="186"/>
      <c r="I166" s="186">
        <f>'SO 01 D.1.4.4 Pol'!G61</f>
        <v>0</v>
      </c>
      <c r="J166" s="187" t="str">
        <f>IF(I172=0,"",I166/I172*100)</f>
        <v/>
      </c>
    </row>
    <row r="167" spans="1:10" ht="36.75" customHeight="1" x14ac:dyDescent="0.2">
      <c r="A167" s="98"/>
      <c r="B167" s="184" t="s">
        <v>226</v>
      </c>
      <c r="C167" s="252" t="s">
        <v>228</v>
      </c>
      <c r="D167" s="253"/>
      <c r="E167" s="253"/>
      <c r="F167" s="185" t="s">
        <v>17</v>
      </c>
      <c r="G167" s="186"/>
      <c r="H167" s="186"/>
      <c r="I167" s="186">
        <f>'SO 03 D.3.4.4 Pol'!G223</f>
        <v>0</v>
      </c>
      <c r="J167" s="187" t="str">
        <f>IF(I172=0,"",I167/I172*100)</f>
        <v/>
      </c>
    </row>
    <row r="168" spans="1:10" ht="36.75" customHeight="1" x14ac:dyDescent="0.2">
      <c r="A168" s="98"/>
      <c r="B168" s="184" t="s">
        <v>229</v>
      </c>
      <c r="C168" s="252" t="s">
        <v>230</v>
      </c>
      <c r="D168" s="253"/>
      <c r="E168" s="253"/>
      <c r="F168" s="185" t="s">
        <v>17</v>
      </c>
      <c r="G168" s="186"/>
      <c r="H168" s="186"/>
      <c r="I168" s="186">
        <f>'SO 03 D.3.4.4 Pol'!G132</f>
        <v>0</v>
      </c>
      <c r="J168" s="187" t="str">
        <f>IF(I172=0,"",I168/I172*100)</f>
        <v/>
      </c>
    </row>
    <row r="169" spans="1:10" ht="36.75" customHeight="1" x14ac:dyDescent="0.2">
      <c r="A169" s="98"/>
      <c r="B169" s="184" t="s">
        <v>231</v>
      </c>
      <c r="C169" s="252" t="s">
        <v>232</v>
      </c>
      <c r="D169" s="253"/>
      <c r="E169" s="253"/>
      <c r="F169" s="185" t="s">
        <v>233</v>
      </c>
      <c r="G169" s="186"/>
      <c r="H169" s="186"/>
      <c r="I169" s="186">
        <f>'SO 01 D.1.1 Pol'!G748+'SO 02 D.2.4 Pol'!G194+'SO 03 D.3.1.1 Pol'!G232+'SO 03 D.3.1.2 Pol'!G180+'SO 03 D.3.1.3 Pol'!G252+'SO 03 D.3.4a Pol'!G341+'SO 03 D.3.4a0 Pol'!G38+'SO 03 D.3.4b Pol'!G105+'SO 03 D.3.4c Pol'!G195+'SO 03 D.3.4d Pol'!G101+'SO 03 D.3.4e Pol'!G62+'SO 03 D.3.4f Pol'!G188+'SO 03 D.3.4g Pol'!G102</f>
        <v>0</v>
      </c>
      <c r="J169" s="187" t="str">
        <f>IF(I172=0,"",I169/I172*100)</f>
        <v/>
      </c>
    </row>
    <row r="170" spans="1:10" ht="36.75" customHeight="1" x14ac:dyDescent="0.2">
      <c r="A170" s="98"/>
      <c r="B170" s="184" t="s">
        <v>18</v>
      </c>
      <c r="C170" s="252" t="s">
        <v>19</v>
      </c>
      <c r="D170" s="253"/>
      <c r="E170" s="253"/>
      <c r="F170" s="185" t="s">
        <v>18</v>
      </c>
      <c r="G170" s="186"/>
      <c r="H170" s="186"/>
      <c r="I170" s="186">
        <f>'00 00 Naklady'!G11+'SO 02 D.2.4 Pol'!G200</f>
        <v>0</v>
      </c>
      <c r="J170" s="187" t="str">
        <f>IF(I172=0,"",I170/I172*100)</f>
        <v/>
      </c>
    </row>
    <row r="171" spans="1:10" ht="36.75" customHeight="1" x14ac:dyDescent="0.2">
      <c r="A171" s="98"/>
      <c r="B171" s="184" t="s">
        <v>20</v>
      </c>
      <c r="C171" s="252" t="s">
        <v>21</v>
      </c>
      <c r="D171" s="253"/>
      <c r="E171" s="253"/>
      <c r="F171" s="185" t="s">
        <v>20</v>
      </c>
      <c r="G171" s="186"/>
      <c r="H171" s="186"/>
      <c r="I171" s="186">
        <f>'00 00 Naklady'!G8+'00 00 Naklady'!G20+'SO 01 D.1.4 Pol'!G299+'SO 03 D.3.4a0 Pol'!G47</f>
        <v>0</v>
      </c>
      <c r="J171" s="187" t="str">
        <f>IF(I172=0,"",I171/I172*100)</f>
        <v/>
      </c>
    </row>
    <row r="172" spans="1:10" ht="25.5" customHeight="1" x14ac:dyDescent="0.2">
      <c r="A172" s="99"/>
      <c r="B172" s="100" t="s">
        <v>41</v>
      </c>
      <c r="C172" s="101"/>
      <c r="D172" s="102"/>
      <c r="E172" s="102"/>
      <c r="F172" s="105"/>
      <c r="G172" s="106"/>
      <c r="H172" s="106"/>
      <c r="I172" s="106">
        <f>SUM(I98:I171)</f>
        <v>0</v>
      </c>
      <c r="J172" s="103">
        <f>SUM(J98:J171)</f>
        <v>0</v>
      </c>
    </row>
    <row r="173" spans="1:10" x14ac:dyDescent="0.2">
      <c r="F173" s="76"/>
      <c r="G173" s="76"/>
      <c r="H173" s="76"/>
      <c r="I173" s="76"/>
      <c r="J173" s="104"/>
    </row>
    <row r="174" spans="1:10" x14ac:dyDescent="0.2">
      <c r="F174" s="76"/>
      <c r="G174" s="76"/>
      <c r="H174" s="76"/>
      <c r="I174" s="76"/>
      <c r="J174" s="104"/>
    </row>
    <row r="175" spans="1:10" x14ac:dyDescent="0.2">
      <c r="F175" s="76"/>
      <c r="G175" s="76"/>
      <c r="H175" s="76"/>
      <c r="I175" s="76"/>
      <c r="J175" s="104"/>
    </row>
  </sheetData>
  <sheetProtection algorithmName="SHA-512" hashValue="dIAEBz+vPjHt9TQTQUXOB9DbEvb8znoxnluZeoE0KtVoSKm+pF82RRy+IoV7bmTiIUJKoJWYwewPqfL00Q6Zhg==" saltValue="elIN+1KQE4/W260+2f3aM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6">
    <mergeCell ref="C167:E167"/>
    <mergeCell ref="C168:E168"/>
    <mergeCell ref="C169:E169"/>
    <mergeCell ref="C170:E170"/>
    <mergeCell ref="C171:E171"/>
    <mergeCell ref="C162:E162"/>
    <mergeCell ref="C163:E163"/>
    <mergeCell ref="C164:E164"/>
    <mergeCell ref="C165:E165"/>
    <mergeCell ref="C166:E166"/>
    <mergeCell ref="C157:E157"/>
    <mergeCell ref="C158:E158"/>
    <mergeCell ref="C159:E159"/>
    <mergeCell ref="C160:E160"/>
    <mergeCell ref="C161:E161"/>
    <mergeCell ref="C152:E152"/>
    <mergeCell ref="C153:E153"/>
    <mergeCell ref="C154:E154"/>
    <mergeCell ref="C155:E155"/>
    <mergeCell ref="C156:E156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B83:J83"/>
    <mergeCell ref="C98:E98"/>
    <mergeCell ref="C99:E99"/>
    <mergeCell ref="C100:E100"/>
    <mergeCell ref="C101:E101"/>
    <mergeCell ref="B69:J69"/>
    <mergeCell ref="B74:J74"/>
    <mergeCell ref="B77:J77"/>
    <mergeCell ref="B79:J79"/>
    <mergeCell ref="B81:J81"/>
    <mergeCell ref="C59:E59"/>
    <mergeCell ref="C60:E60"/>
    <mergeCell ref="C61:E61"/>
    <mergeCell ref="B62:E62"/>
    <mergeCell ref="B66:J66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9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4" t="s">
        <v>234</v>
      </c>
      <c r="B1" s="254"/>
      <c r="C1" s="255"/>
      <c r="D1" s="254"/>
      <c r="E1" s="254"/>
      <c r="F1" s="254"/>
      <c r="G1" s="254"/>
    </row>
    <row r="2" spans="1:7" ht="24.95" customHeight="1" x14ac:dyDescent="0.2">
      <c r="A2" s="188" t="s">
        <v>235</v>
      </c>
      <c r="B2" s="189"/>
      <c r="C2" s="256"/>
      <c r="D2" s="256"/>
      <c r="E2" s="256"/>
      <c r="F2" s="256"/>
      <c r="G2" s="257"/>
    </row>
    <row r="3" spans="1:7" ht="24.95" customHeight="1" x14ac:dyDescent="0.2">
      <c r="A3" s="188" t="s">
        <v>236</v>
      </c>
      <c r="B3" s="189"/>
      <c r="C3" s="256"/>
      <c r="D3" s="256"/>
      <c r="E3" s="256"/>
      <c r="F3" s="256"/>
      <c r="G3" s="257"/>
    </row>
    <row r="4" spans="1:7" ht="24.95" customHeight="1" x14ac:dyDescent="0.2">
      <c r="A4" s="188" t="s">
        <v>237</v>
      </c>
      <c r="B4" s="189"/>
      <c r="C4" s="256"/>
      <c r="D4" s="256"/>
      <c r="E4" s="256"/>
      <c r="F4" s="256"/>
      <c r="G4" s="257"/>
    </row>
    <row r="5" spans="1:7" x14ac:dyDescent="0.2">
      <c r="B5" s="4"/>
      <c r="C5" s="5"/>
      <c r="D5" s="6"/>
    </row>
  </sheetData>
  <sheetProtection algorithmName="SHA-512" hashValue="/GQro6d7yM0xnGjEVyIT9TdtJ+R1DxiqTIc+tgLoKn++GsJscKqHWX/GbRiqotiwzmdg0dd9mBeScKC35wxF9Q==" saltValue="rIVVVgkZNik5a7JLrHrs/Q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053D-0406-49D9-8696-5F833E3D9F4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238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44</v>
      </c>
      <c r="C3" s="261" t="s">
        <v>45</v>
      </c>
      <c r="D3" s="262"/>
      <c r="E3" s="262"/>
      <c r="F3" s="262"/>
      <c r="G3" s="263"/>
      <c r="AC3" s="96" t="s">
        <v>241</v>
      </c>
      <c r="AG3" t="s">
        <v>242</v>
      </c>
    </row>
    <row r="4" spans="1:60" ht="24.95" customHeight="1" x14ac:dyDescent="0.2">
      <c r="A4" s="190" t="s">
        <v>237</v>
      </c>
      <c r="B4" s="191" t="s">
        <v>44</v>
      </c>
      <c r="C4" s="264" t="s">
        <v>45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20</v>
      </c>
      <c r="C8" s="143" t="s">
        <v>21</v>
      </c>
      <c r="D8" s="123"/>
      <c r="E8" s="124"/>
      <c r="F8" s="125"/>
      <c r="G8" s="125">
        <f>SUMIF(AG9:AG10,"&lt;&gt;NOR",G9:G10)</f>
        <v>0</v>
      </c>
      <c r="H8" s="125"/>
      <c r="I8" s="125">
        <f>SUM(I9:I10)</f>
        <v>0</v>
      </c>
      <c r="J8" s="125"/>
      <c r="K8" s="125">
        <f>SUM(K9:K10)</f>
        <v>0</v>
      </c>
      <c r="L8" s="125"/>
      <c r="M8" s="125">
        <f>SUM(M9:M10)</f>
        <v>0</v>
      </c>
      <c r="N8" s="124"/>
      <c r="O8" s="124">
        <f>SUM(O9:O10)</f>
        <v>0</v>
      </c>
      <c r="P8" s="124"/>
      <c r="Q8" s="124">
        <f>SUM(Q9:Q10)</f>
        <v>0</v>
      </c>
      <c r="R8" s="125"/>
      <c r="S8" s="125"/>
      <c r="T8" s="126"/>
      <c r="U8" s="120"/>
      <c r="V8" s="120">
        <f>SUM(V9:V10)</f>
        <v>0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270</v>
      </c>
      <c r="C9" s="144" t="s">
        <v>271</v>
      </c>
      <c r="D9" s="137" t="s">
        <v>272</v>
      </c>
      <c r="E9" s="138">
        <v>1</v>
      </c>
      <c r="F9" s="139"/>
      <c r="G9" s="140">
        <f>ROUND(E9*F9,2)</f>
        <v>0</v>
      </c>
      <c r="H9" s="139"/>
      <c r="I9" s="140">
        <f>ROUND(E9*H9,2)</f>
        <v>0</v>
      </c>
      <c r="J9" s="139"/>
      <c r="K9" s="140">
        <f>ROUND(E9*J9,2)</f>
        <v>0</v>
      </c>
      <c r="L9" s="140">
        <v>21</v>
      </c>
      <c r="M9" s="140">
        <f>G9*(1+L9/100)</f>
        <v>0</v>
      </c>
      <c r="N9" s="138">
        <v>0</v>
      </c>
      <c r="O9" s="138">
        <f>ROUND(E9*N9,2)</f>
        <v>0</v>
      </c>
      <c r="P9" s="138">
        <v>0</v>
      </c>
      <c r="Q9" s="138">
        <f>ROUND(E9*P9,2)</f>
        <v>0</v>
      </c>
      <c r="R9" s="140"/>
      <c r="S9" s="140" t="s">
        <v>273</v>
      </c>
      <c r="T9" s="141" t="s">
        <v>274</v>
      </c>
      <c r="U9" s="115">
        <v>0</v>
      </c>
      <c r="V9" s="115">
        <f>ROUND(E9*U9,2)</f>
        <v>0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 x14ac:dyDescent="0.2">
      <c r="A10" s="135">
        <v>2</v>
      </c>
      <c r="B10" s="136" t="s">
        <v>278</v>
      </c>
      <c r="C10" s="144" t="s">
        <v>279</v>
      </c>
      <c r="D10" s="137" t="s">
        <v>272</v>
      </c>
      <c r="E10" s="138">
        <v>1</v>
      </c>
      <c r="F10" s="139"/>
      <c r="G10" s="140">
        <f>ROUND(E10*F10,2)</f>
        <v>0</v>
      </c>
      <c r="H10" s="139"/>
      <c r="I10" s="140">
        <f>ROUND(E10*H10,2)</f>
        <v>0</v>
      </c>
      <c r="J10" s="139"/>
      <c r="K10" s="140">
        <f>ROUND(E10*J10,2)</f>
        <v>0</v>
      </c>
      <c r="L10" s="140">
        <v>21</v>
      </c>
      <c r="M10" s="140">
        <f>G10*(1+L10/100)</f>
        <v>0</v>
      </c>
      <c r="N10" s="138">
        <v>0</v>
      </c>
      <c r="O10" s="138">
        <f>ROUND(E10*N10,2)</f>
        <v>0</v>
      </c>
      <c r="P10" s="138">
        <v>0</v>
      </c>
      <c r="Q10" s="138">
        <f>ROUND(E10*P10,2)</f>
        <v>0</v>
      </c>
      <c r="R10" s="140"/>
      <c r="S10" s="140" t="s">
        <v>273</v>
      </c>
      <c r="T10" s="141" t="s">
        <v>274</v>
      </c>
      <c r="U10" s="115">
        <v>0</v>
      </c>
      <c r="V10" s="115">
        <f>ROUND(E10*U10,2)</f>
        <v>0</v>
      </c>
      <c r="W10" s="115"/>
      <c r="X10" s="115" t="s">
        <v>275</v>
      </c>
      <c r="Y10" s="115" t="s">
        <v>276</v>
      </c>
      <c r="Z10" s="108"/>
      <c r="AA10" s="108"/>
      <c r="AB10" s="108"/>
      <c r="AC10" s="108"/>
      <c r="AD10" s="108"/>
      <c r="AE10" s="108"/>
      <c r="AF10" s="108"/>
      <c r="AG10" s="108" t="s">
        <v>277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x14ac:dyDescent="0.2">
      <c r="A11" s="121" t="s">
        <v>268</v>
      </c>
      <c r="B11" s="122" t="s">
        <v>18</v>
      </c>
      <c r="C11" s="143" t="s">
        <v>19</v>
      </c>
      <c r="D11" s="123"/>
      <c r="E11" s="124"/>
      <c r="F11" s="125"/>
      <c r="G11" s="125">
        <f>SUMIF(AG12:AG19,"&lt;&gt;NOR",G12:G19)</f>
        <v>0</v>
      </c>
      <c r="H11" s="125"/>
      <c r="I11" s="125">
        <f>SUM(I12:I19)</f>
        <v>0</v>
      </c>
      <c r="J11" s="125"/>
      <c r="K11" s="125">
        <f>SUM(K12:K19)</f>
        <v>0</v>
      </c>
      <c r="L11" s="125"/>
      <c r="M11" s="125">
        <f>SUM(M12:M19)</f>
        <v>0</v>
      </c>
      <c r="N11" s="124"/>
      <c r="O11" s="124">
        <f>SUM(O12:O19)</f>
        <v>0</v>
      </c>
      <c r="P11" s="124"/>
      <c r="Q11" s="124">
        <f>SUM(Q12:Q19)</f>
        <v>0</v>
      </c>
      <c r="R11" s="125"/>
      <c r="S11" s="125"/>
      <c r="T11" s="126"/>
      <c r="U11" s="120"/>
      <c r="V11" s="120">
        <f>SUM(V12:V19)</f>
        <v>0</v>
      </c>
      <c r="W11" s="120"/>
      <c r="X11" s="120"/>
      <c r="Y11" s="120"/>
      <c r="AG11" t="s">
        <v>269</v>
      </c>
    </row>
    <row r="12" spans="1:60" outlineLevel="1" x14ac:dyDescent="0.2">
      <c r="A12" s="128">
        <v>3</v>
      </c>
      <c r="B12" s="129" t="s">
        <v>280</v>
      </c>
      <c r="C12" s="145" t="s">
        <v>281</v>
      </c>
      <c r="D12" s="130" t="s">
        <v>282</v>
      </c>
      <c r="E12" s="131">
        <v>1</v>
      </c>
      <c r="F12" s="132"/>
      <c r="G12" s="133">
        <f>ROUND(E12*F12,2)</f>
        <v>0</v>
      </c>
      <c r="H12" s="132"/>
      <c r="I12" s="133">
        <f>ROUND(E12*H12,2)</f>
        <v>0</v>
      </c>
      <c r="J12" s="132"/>
      <c r="K12" s="133">
        <f>ROUND(E12*J12,2)</f>
        <v>0</v>
      </c>
      <c r="L12" s="133">
        <v>21</v>
      </c>
      <c r="M12" s="133">
        <f>G12*(1+L12/100)</f>
        <v>0</v>
      </c>
      <c r="N12" s="131">
        <v>0</v>
      </c>
      <c r="O12" s="131">
        <f>ROUND(E12*N12,2)</f>
        <v>0</v>
      </c>
      <c r="P12" s="131">
        <v>0</v>
      </c>
      <c r="Q12" s="131">
        <f>ROUND(E12*P12,2)</f>
        <v>0</v>
      </c>
      <c r="R12" s="133"/>
      <c r="S12" s="133" t="s">
        <v>273</v>
      </c>
      <c r="T12" s="134" t="s">
        <v>274</v>
      </c>
      <c r="U12" s="115">
        <v>0</v>
      </c>
      <c r="V12" s="115">
        <f>ROUND(E12*U12,2)</f>
        <v>0</v>
      </c>
      <c r="W12" s="115"/>
      <c r="X12" s="115" t="s">
        <v>283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284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2" x14ac:dyDescent="0.2">
      <c r="A13" s="111"/>
      <c r="B13" s="112"/>
      <c r="C13" s="258" t="s">
        <v>285</v>
      </c>
      <c r="D13" s="259"/>
      <c r="E13" s="259"/>
      <c r="F13" s="259"/>
      <c r="G13" s="259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286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42" t="str">
        <f>C13</f>
        <v>Zaměření a vytýčení stávajících inženýrských sítí v místě stavby z hlediska jejich ochrany při provádění stavby.</v>
      </c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28">
        <v>4</v>
      </c>
      <c r="B14" s="129" t="s">
        <v>287</v>
      </c>
      <c r="C14" s="145" t="s">
        <v>288</v>
      </c>
      <c r="D14" s="130" t="s">
        <v>282</v>
      </c>
      <c r="E14" s="131">
        <v>1</v>
      </c>
      <c r="F14" s="132"/>
      <c r="G14" s="133">
        <f>ROUND(E14*F14,2)</f>
        <v>0</v>
      </c>
      <c r="H14" s="132"/>
      <c r="I14" s="133">
        <f>ROUND(E14*H14,2)</f>
        <v>0</v>
      </c>
      <c r="J14" s="132"/>
      <c r="K14" s="133">
        <f>ROUND(E14*J14,2)</f>
        <v>0</v>
      </c>
      <c r="L14" s="133">
        <v>21</v>
      </c>
      <c r="M14" s="133">
        <f>G14*(1+L14/100)</f>
        <v>0</v>
      </c>
      <c r="N14" s="131">
        <v>0</v>
      </c>
      <c r="O14" s="131">
        <f>ROUND(E14*N14,2)</f>
        <v>0</v>
      </c>
      <c r="P14" s="131">
        <v>0</v>
      </c>
      <c r="Q14" s="131">
        <f>ROUND(E14*P14,2)</f>
        <v>0</v>
      </c>
      <c r="R14" s="133"/>
      <c r="S14" s="133" t="s">
        <v>273</v>
      </c>
      <c r="T14" s="134" t="s">
        <v>274</v>
      </c>
      <c r="U14" s="115">
        <v>0</v>
      </c>
      <c r="V14" s="115">
        <f>ROUND(E14*U14,2)</f>
        <v>0</v>
      </c>
      <c r="W14" s="115"/>
      <c r="X14" s="115" t="s">
        <v>283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284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ht="33.75" outlineLevel="2" x14ac:dyDescent="0.2">
      <c r="A15" s="111"/>
      <c r="B15" s="112"/>
      <c r="C15" s="258" t="s">
        <v>289</v>
      </c>
      <c r="D15" s="259"/>
      <c r="E15" s="259"/>
      <c r="F15" s="259"/>
      <c r="G15" s="259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286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42" t="str">
        <f>C15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5" s="108"/>
      <c r="BC15" s="108"/>
      <c r="BD15" s="108"/>
      <c r="BE15" s="108"/>
      <c r="BF15" s="108"/>
      <c r="BG15" s="108"/>
      <c r="BH15" s="108"/>
    </row>
    <row r="16" spans="1:60" outlineLevel="1" x14ac:dyDescent="0.2">
      <c r="A16" s="128">
        <v>5</v>
      </c>
      <c r="B16" s="129" t="s">
        <v>290</v>
      </c>
      <c r="C16" s="145" t="s">
        <v>291</v>
      </c>
      <c r="D16" s="130" t="s">
        <v>282</v>
      </c>
      <c r="E16" s="131">
        <v>1</v>
      </c>
      <c r="F16" s="132"/>
      <c r="G16" s="133">
        <f>ROUND(E16*F16,2)</f>
        <v>0</v>
      </c>
      <c r="H16" s="132"/>
      <c r="I16" s="133">
        <f>ROUND(E16*H16,2)</f>
        <v>0</v>
      </c>
      <c r="J16" s="132"/>
      <c r="K16" s="133">
        <f>ROUND(E16*J16,2)</f>
        <v>0</v>
      </c>
      <c r="L16" s="133">
        <v>21</v>
      </c>
      <c r="M16" s="133">
        <f>G16*(1+L16/100)</f>
        <v>0</v>
      </c>
      <c r="N16" s="131">
        <v>0</v>
      </c>
      <c r="O16" s="131">
        <f>ROUND(E16*N16,2)</f>
        <v>0</v>
      </c>
      <c r="P16" s="131">
        <v>0</v>
      </c>
      <c r="Q16" s="131">
        <f>ROUND(E16*P16,2)</f>
        <v>0</v>
      </c>
      <c r="R16" s="133"/>
      <c r="S16" s="133" t="s">
        <v>273</v>
      </c>
      <c r="T16" s="134" t="s">
        <v>274</v>
      </c>
      <c r="U16" s="115">
        <v>0</v>
      </c>
      <c r="V16" s="115">
        <f>ROUND(E16*U16,2)</f>
        <v>0</v>
      </c>
      <c r="W16" s="115"/>
      <c r="X16" s="115" t="s">
        <v>283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284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ht="33.75" outlineLevel="2" x14ac:dyDescent="0.2">
      <c r="A17" s="111"/>
      <c r="B17" s="112"/>
      <c r="C17" s="258" t="s">
        <v>292</v>
      </c>
      <c r="D17" s="259"/>
      <c r="E17" s="259"/>
      <c r="F17" s="259"/>
      <c r="G17" s="259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286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42" t="str">
        <f>C17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28">
        <v>6</v>
      </c>
      <c r="B18" s="129" t="s">
        <v>293</v>
      </c>
      <c r="C18" s="145" t="s">
        <v>294</v>
      </c>
      <c r="D18" s="130" t="s">
        <v>282</v>
      </c>
      <c r="E18" s="131">
        <v>1</v>
      </c>
      <c r="F18" s="132"/>
      <c r="G18" s="133">
        <f>ROUND(E18*F18,2)</f>
        <v>0</v>
      </c>
      <c r="H18" s="132"/>
      <c r="I18" s="133">
        <f>ROUND(E18*H18,2)</f>
        <v>0</v>
      </c>
      <c r="J18" s="132"/>
      <c r="K18" s="133">
        <f>ROUND(E18*J18,2)</f>
        <v>0</v>
      </c>
      <c r="L18" s="133">
        <v>21</v>
      </c>
      <c r="M18" s="133">
        <f>G18*(1+L18/100)</f>
        <v>0</v>
      </c>
      <c r="N18" s="131">
        <v>0</v>
      </c>
      <c r="O18" s="131">
        <f>ROUND(E18*N18,2)</f>
        <v>0</v>
      </c>
      <c r="P18" s="131">
        <v>0</v>
      </c>
      <c r="Q18" s="131">
        <f>ROUND(E18*P18,2)</f>
        <v>0</v>
      </c>
      <c r="R18" s="133"/>
      <c r="S18" s="133" t="s">
        <v>273</v>
      </c>
      <c r="T18" s="134" t="s">
        <v>274</v>
      </c>
      <c r="U18" s="115">
        <v>0</v>
      </c>
      <c r="V18" s="115">
        <f>ROUND(E18*U18,2)</f>
        <v>0</v>
      </c>
      <c r="W18" s="115"/>
      <c r="X18" s="115" t="s">
        <v>283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284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ht="22.5" outlineLevel="2" x14ac:dyDescent="0.2">
      <c r="A19" s="111"/>
      <c r="B19" s="112"/>
      <c r="C19" s="258" t="s">
        <v>295</v>
      </c>
      <c r="D19" s="259"/>
      <c r="E19" s="259"/>
      <c r="F19" s="259"/>
      <c r="G19" s="259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286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42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08"/>
      <c r="BC19" s="108"/>
      <c r="BD19" s="108"/>
      <c r="BE19" s="108"/>
      <c r="BF19" s="108"/>
      <c r="BG19" s="108"/>
      <c r="BH19" s="108"/>
    </row>
    <row r="20" spans="1:60" x14ac:dyDescent="0.2">
      <c r="A20" s="121" t="s">
        <v>268</v>
      </c>
      <c r="B20" s="122" t="s">
        <v>20</v>
      </c>
      <c r="C20" s="143" t="s">
        <v>21</v>
      </c>
      <c r="D20" s="123"/>
      <c r="E20" s="124"/>
      <c r="F20" s="125"/>
      <c r="G20" s="125">
        <f>SUMIF(AG21:AG34,"&lt;&gt;NOR",G21:G34)</f>
        <v>0</v>
      </c>
      <c r="H20" s="125"/>
      <c r="I20" s="125">
        <f>SUM(I21:I34)</f>
        <v>0</v>
      </c>
      <c r="J20" s="125"/>
      <c r="K20" s="125">
        <f>SUM(K21:K34)</f>
        <v>0</v>
      </c>
      <c r="L20" s="125"/>
      <c r="M20" s="125">
        <f>SUM(M21:M34)</f>
        <v>0</v>
      </c>
      <c r="N20" s="124"/>
      <c r="O20" s="124">
        <f>SUM(O21:O34)</f>
        <v>0</v>
      </c>
      <c r="P20" s="124"/>
      <c r="Q20" s="124">
        <f>SUM(Q21:Q34)</f>
        <v>0</v>
      </c>
      <c r="R20" s="125"/>
      <c r="S20" s="125"/>
      <c r="T20" s="126"/>
      <c r="U20" s="120"/>
      <c r="V20" s="120">
        <f>SUM(V21:V34)</f>
        <v>0</v>
      </c>
      <c r="W20" s="120"/>
      <c r="X20" s="120"/>
      <c r="Y20" s="120"/>
      <c r="AG20" t="s">
        <v>269</v>
      </c>
    </row>
    <row r="21" spans="1:60" outlineLevel="1" x14ac:dyDescent="0.2">
      <c r="A21" s="128">
        <v>7</v>
      </c>
      <c r="B21" s="129" t="s">
        <v>296</v>
      </c>
      <c r="C21" s="145" t="s">
        <v>297</v>
      </c>
      <c r="D21" s="130" t="s">
        <v>282</v>
      </c>
      <c r="E21" s="131">
        <v>1</v>
      </c>
      <c r="F21" s="132"/>
      <c r="G21" s="133">
        <f>ROUND(E21*F21,2)</f>
        <v>0</v>
      </c>
      <c r="H21" s="132"/>
      <c r="I21" s="133">
        <f>ROUND(E21*H21,2)</f>
        <v>0</v>
      </c>
      <c r="J21" s="132"/>
      <c r="K21" s="133">
        <f>ROUND(E21*J21,2)</f>
        <v>0</v>
      </c>
      <c r="L21" s="133">
        <v>21</v>
      </c>
      <c r="M21" s="133">
        <f>G21*(1+L21/100)</f>
        <v>0</v>
      </c>
      <c r="N21" s="131">
        <v>0</v>
      </c>
      <c r="O21" s="131">
        <f>ROUND(E21*N21,2)</f>
        <v>0</v>
      </c>
      <c r="P21" s="131">
        <v>0</v>
      </c>
      <c r="Q21" s="131">
        <f>ROUND(E21*P21,2)</f>
        <v>0</v>
      </c>
      <c r="R21" s="133"/>
      <c r="S21" s="133" t="s">
        <v>273</v>
      </c>
      <c r="T21" s="134" t="s">
        <v>274</v>
      </c>
      <c r="U21" s="115">
        <v>0</v>
      </c>
      <c r="V21" s="115">
        <f>ROUND(E21*U21,2)</f>
        <v>0</v>
      </c>
      <c r="W21" s="115"/>
      <c r="X21" s="115" t="s">
        <v>283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284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ht="33.75" outlineLevel="2" x14ac:dyDescent="0.2">
      <c r="A22" s="111"/>
      <c r="B22" s="112"/>
      <c r="C22" s="258" t="s">
        <v>298</v>
      </c>
      <c r="D22" s="259"/>
      <c r="E22" s="259"/>
      <c r="F22" s="259"/>
      <c r="G22" s="259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286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42" t="str">
        <f>C22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2" s="108"/>
      <c r="BC22" s="108"/>
      <c r="BD22" s="108"/>
      <c r="BE22" s="108"/>
      <c r="BF22" s="108"/>
      <c r="BG22" s="108"/>
      <c r="BH22" s="108"/>
    </row>
    <row r="23" spans="1:60" outlineLevel="1" x14ac:dyDescent="0.2">
      <c r="A23" s="128">
        <v>8</v>
      </c>
      <c r="B23" s="129" t="s">
        <v>299</v>
      </c>
      <c r="C23" s="145" t="s">
        <v>300</v>
      </c>
      <c r="D23" s="130" t="s">
        <v>282</v>
      </c>
      <c r="E23" s="131">
        <v>1</v>
      </c>
      <c r="F23" s="132"/>
      <c r="G23" s="133">
        <f>ROUND(E23*F23,2)</f>
        <v>0</v>
      </c>
      <c r="H23" s="132"/>
      <c r="I23" s="133">
        <f>ROUND(E23*H23,2)</f>
        <v>0</v>
      </c>
      <c r="J23" s="132"/>
      <c r="K23" s="133">
        <f>ROUND(E23*J23,2)</f>
        <v>0</v>
      </c>
      <c r="L23" s="133">
        <v>21</v>
      </c>
      <c r="M23" s="133">
        <f>G23*(1+L23/100)</f>
        <v>0</v>
      </c>
      <c r="N23" s="131">
        <v>0</v>
      </c>
      <c r="O23" s="131">
        <f>ROUND(E23*N23,2)</f>
        <v>0</v>
      </c>
      <c r="P23" s="131">
        <v>0</v>
      </c>
      <c r="Q23" s="131">
        <f>ROUND(E23*P23,2)</f>
        <v>0</v>
      </c>
      <c r="R23" s="133"/>
      <c r="S23" s="133" t="s">
        <v>273</v>
      </c>
      <c r="T23" s="134" t="s">
        <v>274</v>
      </c>
      <c r="U23" s="115">
        <v>0</v>
      </c>
      <c r="V23" s="115">
        <f>ROUND(E23*U23,2)</f>
        <v>0</v>
      </c>
      <c r="W23" s="115"/>
      <c r="X23" s="115" t="s">
        <v>283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284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2" x14ac:dyDescent="0.2">
      <c r="A24" s="111"/>
      <c r="B24" s="112"/>
      <c r="C24" s="258" t="s">
        <v>301</v>
      </c>
      <c r="D24" s="259"/>
      <c r="E24" s="259"/>
      <c r="F24" s="259"/>
      <c r="G24" s="259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286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 x14ac:dyDescent="0.2">
      <c r="A25" s="128">
        <v>9</v>
      </c>
      <c r="B25" s="129" t="s">
        <v>302</v>
      </c>
      <c r="C25" s="145" t="s">
        <v>303</v>
      </c>
      <c r="D25" s="130" t="s">
        <v>282</v>
      </c>
      <c r="E25" s="131">
        <v>1</v>
      </c>
      <c r="F25" s="132"/>
      <c r="G25" s="133">
        <f>ROUND(E25*F25,2)</f>
        <v>0</v>
      </c>
      <c r="H25" s="132"/>
      <c r="I25" s="133">
        <f>ROUND(E25*H25,2)</f>
        <v>0</v>
      </c>
      <c r="J25" s="132"/>
      <c r="K25" s="133">
        <f>ROUND(E25*J25,2)</f>
        <v>0</v>
      </c>
      <c r="L25" s="133">
        <v>21</v>
      </c>
      <c r="M25" s="133">
        <f>G25*(1+L25/100)</f>
        <v>0</v>
      </c>
      <c r="N25" s="131">
        <v>0</v>
      </c>
      <c r="O25" s="131">
        <f>ROUND(E25*N25,2)</f>
        <v>0</v>
      </c>
      <c r="P25" s="131">
        <v>0</v>
      </c>
      <c r="Q25" s="131">
        <f>ROUND(E25*P25,2)</f>
        <v>0</v>
      </c>
      <c r="R25" s="133"/>
      <c r="S25" s="133" t="s">
        <v>273</v>
      </c>
      <c r="T25" s="134" t="s">
        <v>274</v>
      </c>
      <c r="U25" s="115">
        <v>0</v>
      </c>
      <c r="V25" s="115">
        <f>ROUND(E25*U25,2)</f>
        <v>0</v>
      </c>
      <c r="W25" s="115"/>
      <c r="X25" s="115" t="s">
        <v>283</v>
      </c>
      <c r="Y25" s="115" t="s">
        <v>276</v>
      </c>
      <c r="Z25" s="108"/>
      <c r="AA25" s="108"/>
      <c r="AB25" s="108"/>
      <c r="AC25" s="108"/>
      <c r="AD25" s="108"/>
      <c r="AE25" s="108"/>
      <c r="AF25" s="108"/>
      <c r="AG25" s="108" t="s">
        <v>284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ht="22.5" outlineLevel="2" x14ac:dyDescent="0.2">
      <c r="A26" s="111"/>
      <c r="B26" s="112"/>
      <c r="C26" s="258" t="s">
        <v>304</v>
      </c>
      <c r="D26" s="259"/>
      <c r="E26" s="259"/>
      <c r="F26" s="259"/>
      <c r="G26" s="259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286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42" t="str">
        <f>C26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26" s="108"/>
      <c r="BC26" s="108"/>
      <c r="BD26" s="108"/>
      <c r="BE26" s="108"/>
      <c r="BF26" s="108"/>
      <c r="BG26" s="108"/>
      <c r="BH26" s="108"/>
    </row>
    <row r="27" spans="1:60" outlineLevel="1" x14ac:dyDescent="0.2">
      <c r="A27" s="128">
        <v>10</v>
      </c>
      <c r="B27" s="129" t="s">
        <v>305</v>
      </c>
      <c r="C27" s="145" t="s">
        <v>306</v>
      </c>
      <c r="D27" s="130" t="s">
        <v>282</v>
      </c>
      <c r="E27" s="131">
        <v>1</v>
      </c>
      <c r="F27" s="132"/>
      <c r="G27" s="133">
        <f>ROUND(E27*F27,2)</f>
        <v>0</v>
      </c>
      <c r="H27" s="132"/>
      <c r="I27" s="133">
        <f>ROUND(E27*H27,2)</f>
        <v>0</v>
      </c>
      <c r="J27" s="132"/>
      <c r="K27" s="133">
        <f>ROUND(E27*J27,2)</f>
        <v>0</v>
      </c>
      <c r="L27" s="133">
        <v>21</v>
      </c>
      <c r="M27" s="133">
        <f>G27*(1+L27/100)</f>
        <v>0</v>
      </c>
      <c r="N27" s="131">
        <v>0</v>
      </c>
      <c r="O27" s="131">
        <f>ROUND(E27*N27,2)</f>
        <v>0</v>
      </c>
      <c r="P27" s="131">
        <v>0</v>
      </c>
      <c r="Q27" s="131">
        <f>ROUND(E27*P27,2)</f>
        <v>0</v>
      </c>
      <c r="R27" s="133"/>
      <c r="S27" s="133" t="s">
        <v>273</v>
      </c>
      <c r="T27" s="134" t="s">
        <v>274</v>
      </c>
      <c r="U27" s="115">
        <v>0</v>
      </c>
      <c r="V27" s="115">
        <f>ROUND(E27*U27,2)</f>
        <v>0</v>
      </c>
      <c r="W27" s="115"/>
      <c r="X27" s="115" t="s">
        <v>283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284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ht="33.75" outlineLevel="2" x14ac:dyDescent="0.2">
      <c r="A28" s="111"/>
      <c r="B28" s="112"/>
      <c r="C28" s="258" t="s">
        <v>307</v>
      </c>
      <c r="D28" s="259"/>
      <c r="E28" s="259"/>
      <c r="F28" s="259"/>
      <c r="G28" s="259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286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42" t="str">
        <f>C28</f>
        <v>Náklady na oplocení staveniště či na jeho osvětlení, náklady na zabezpečení výkopů, náklady na vypracování potřebné dokumentace pro provoz staveniště z hlediska požární ochrany (požární řád a poplachová směrnice) a z hlediska provozu staveniště (provozně dopravní řád).</v>
      </c>
      <c r="BB28" s="108"/>
      <c r="BC28" s="108"/>
      <c r="BD28" s="108"/>
      <c r="BE28" s="108"/>
      <c r="BF28" s="108"/>
      <c r="BG28" s="108"/>
      <c r="BH28" s="108"/>
    </row>
    <row r="29" spans="1:60" outlineLevel="1" x14ac:dyDescent="0.2">
      <c r="A29" s="128">
        <v>11</v>
      </c>
      <c r="B29" s="129" t="s">
        <v>308</v>
      </c>
      <c r="C29" s="145" t="s">
        <v>309</v>
      </c>
      <c r="D29" s="130" t="s">
        <v>282</v>
      </c>
      <c r="E29" s="131">
        <v>1</v>
      </c>
      <c r="F29" s="132"/>
      <c r="G29" s="133">
        <f>ROUND(E29*F29,2)</f>
        <v>0</v>
      </c>
      <c r="H29" s="132"/>
      <c r="I29" s="133">
        <f>ROUND(E29*H29,2)</f>
        <v>0</v>
      </c>
      <c r="J29" s="132"/>
      <c r="K29" s="133">
        <f>ROUND(E29*J29,2)</f>
        <v>0</v>
      </c>
      <c r="L29" s="133">
        <v>21</v>
      </c>
      <c r="M29" s="133">
        <f>G29*(1+L29/100)</f>
        <v>0</v>
      </c>
      <c r="N29" s="131">
        <v>0</v>
      </c>
      <c r="O29" s="131">
        <f>ROUND(E29*N29,2)</f>
        <v>0</v>
      </c>
      <c r="P29" s="131">
        <v>0</v>
      </c>
      <c r="Q29" s="131">
        <f>ROUND(E29*P29,2)</f>
        <v>0</v>
      </c>
      <c r="R29" s="133"/>
      <c r="S29" s="133" t="s">
        <v>273</v>
      </c>
      <c r="T29" s="134" t="s">
        <v>274</v>
      </c>
      <c r="U29" s="115">
        <v>0</v>
      </c>
      <c r="V29" s="115">
        <f>ROUND(E29*U29,2)</f>
        <v>0</v>
      </c>
      <c r="W29" s="115"/>
      <c r="X29" s="115" t="s">
        <v>283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284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258" t="s">
        <v>310</v>
      </c>
      <c r="D30" s="259"/>
      <c r="E30" s="259"/>
      <c r="F30" s="259"/>
      <c r="G30" s="259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286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42" t="str">
        <f>C30</f>
        <v>Náklady na vyhotovení dokumentace skutečného provedení stavby a její předání objednateli v požadované formě a požadovaném počtu.</v>
      </c>
      <c r="BB30" s="108"/>
      <c r="BC30" s="108"/>
      <c r="BD30" s="108"/>
      <c r="BE30" s="108"/>
      <c r="BF30" s="108"/>
      <c r="BG30" s="108"/>
      <c r="BH30" s="108"/>
    </row>
    <row r="31" spans="1:60" outlineLevel="1" x14ac:dyDescent="0.2">
      <c r="A31" s="128">
        <v>12</v>
      </c>
      <c r="B31" s="129" t="s">
        <v>311</v>
      </c>
      <c r="C31" s="145" t="s">
        <v>312</v>
      </c>
      <c r="D31" s="130" t="s">
        <v>282</v>
      </c>
      <c r="E31" s="131">
        <v>1</v>
      </c>
      <c r="F31" s="132"/>
      <c r="G31" s="133">
        <f>ROUND(E31*F31,2)</f>
        <v>0</v>
      </c>
      <c r="H31" s="132"/>
      <c r="I31" s="133">
        <f>ROUND(E31*H31,2)</f>
        <v>0</v>
      </c>
      <c r="J31" s="132"/>
      <c r="K31" s="133">
        <f>ROUND(E31*J31,2)</f>
        <v>0</v>
      </c>
      <c r="L31" s="133">
        <v>21</v>
      </c>
      <c r="M31" s="133">
        <f>G31*(1+L31/100)</f>
        <v>0</v>
      </c>
      <c r="N31" s="131">
        <v>0</v>
      </c>
      <c r="O31" s="131">
        <f>ROUND(E31*N31,2)</f>
        <v>0</v>
      </c>
      <c r="P31" s="131">
        <v>0</v>
      </c>
      <c r="Q31" s="131">
        <f>ROUND(E31*P31,2)</f>
        <v>0</v>
      </c>
      <c r="R31" s="133"/>
      <c r="S31" s="133" t="s">
        <v>273</v>
      </c>
      <c r="T31" s="134" t="s">
        <v>274</v>
      </c>
      <c r="U31" s="115">
        <v>0</v>
      </c>
      <c r="V31" s="115">
        <f>ROUND(E31*U31,2)</f>
        <v>0</v>
      </c>
      <c r="W31" s="115"/>
      <c r="X31" s="115" t="s">
        <v>283</v>
      </c>
      <c r="Y31" s="115" t="s">
        <v>276</v>
      </c>
      <c r="Z31" s="108"/>
      <c r="AA31" s="108"/>
      <c r="AB31" s="108"/>
      <c r="AC31" s="108"/>
      <c r="AD31" s="108"/>
      <c r="AE31" s="108"/>
      <c r="AF31" s="108"/>
      <c r="AG31" s="108" t="s">
        <v>284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2" x14ac:dyDescent="0.2">
      <c r="A32" s="111"/>
      <c r="B32" s="112"/>
      <c r="C32" s="258" t="s">
        <v>313</v>
      </c>
      <c r="D32" s="259"/>
      <c r="E32" s="259"/>
      <c r="F32" s="259"/>
      <c r="G32" s="259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286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42" t="str">
        <f>C32</f>
        <v>Náklady na provedení skutečného zaměření stavby v rozsahu nezbytném pro zápis změny do katastru nemovitostí.</v>
      </c>
      <c r="BB32" s="108"/>
      <c r="BC32" s="108"/>
      <c r="BD32" s="108"/>
      <c r="BE32" s="108"/>
      <c r="BF32" s="108"/>
      <c r="BG32" s="108"/>
      <c r="BH32" s="108"/>
    </row>
    <row r="33" spans="1:60" outlineLevel="1" x14ac:dyDescent="0.2">
      <c r="A33" s="128">
        <v>13</v>
      </c>
      <c r="B33" s="129" t="s">
        <v>314</v>
      </c>
      <c r="C33" s="145" t="s">
        <v>315</v>
      </c>
      <c r="D33" s="130" t="s">
        <v>282</v>
      </c>
      <c r="E33" s="131">
        <v>1</v>
      </c>
      <c r="F33" s="132"/>
      <c r="G33" s="133">
        <f>ROUND(E33*F33,2)</f>
        <v>0</v>
      </c>
      <c r="H33" s="132"/>
      <c r="I33" s="133">
        <f>ROUND(E33*H33,2)</f>
        <v>0</v>
      </c>
      <c r="J33" s="132"/>
      <c r="K33" s="133">
        <f>ROUND(E33*J33,2)</f>
        <v>0</v>
      </c>
      <c r="L33" s="133">
        <v>21</v>
      </c>
      <c r="M33" s="133">
        <f>G33*(1+L33/100)</f>
        <v>0</v>
      </c>
      <c r="N33" s="131">
        <v>0</v>
      </c>
      <c r="O33" s="131">
        <f>ROUND(E33*N33,2)</f>
        <v>0</v>
      </c>
      <c r="P33" s="131">
        <v>0</v>
      </c>
      <c r="Q33" s="131">
        <f>ROUND(E33*P33,2)</f>
        <v>0</v>
      </c>
      <c r="R33" s="133"/>
      <c r="S33" s="133" t="s">
        <v>273</v>
      </c>
      <c r="T33" s="134" t="s">
        <v>274</v>
      </c>
      <c r="U33" s="115">
        <v>0</v>
      </c>
      <c r="V33" s="115">
        <f>ROUND(E33*U33,2)</f>
        <v>0</v>
      </c>
      <c r="W33" s="115"/>
      <c r="X33" s="115" t="s">
        <v>283</v>
      </c>
      <c r="Y33" s="115" t="s">
        <v>276</v>
      </c>
      <c r="Z33" s="108"/>
      <c r="AA33" s="108"/>
      <c r="AB33" s="108"/>
      <c r="AC33" s="108"/>
      <c r="AD33" s="108"/>
      <c r="AE33" s="108"/>
      <c r="AF33" s="108"/>
      <c r="AG33" s="108" t="s">
        <v>284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 x14ac:dyDescent="0.2">
      <c r="A34" s="111"/>
      <c r="B34" s="112"/>
      <c r="C34" s="258" t="s">
        <v>316</v>
      </c>
      <c r="D34" s="259"/>
      <c r="E34" s="259"/>
      <c r="F34" s="259"/>
      <c r="G34" s="259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286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42" t="str">
        <f>C34</f>
        <v>Náklady spojené s povinným pojištěním dodavatele nebo stavebního díla či jeho části, v rozsahu obchodních podmínek.</v>
      </c>
      <c r="BB34" s="108"/>
      <c r="BC34" s="108"/>
      <c r="BD34" s="108"/>
      <c r="BE34" s="108"/>
      <c r="BF34" s="108"/>
      <c r="BG34" s="108"/>
      <c r="BH34" s="108"/>
    </row>
    <row r="35" spans="1:60" x14ac:dyDescent="0.2">
      <c r="A35" s="3"/>
      <c r="B35" s="4"/>
      <c r="C35" s="14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E35">
        <v>12</v>
      </c>
      <c r="AF35">
        <v>21</v>
      </c>
      <c r="AG35" t="s">
        <v>254</v>
      </c>
    </row>
    <row r="36" spans="1:60" x14ac:dyDescent="0.2">
      <c r="A36" s="197"/>
      <c r="B36" s="198" t="s">
        <v>14</v>
      </c>
      <c r="C36" s="199"/>
      <c r="D36" s="200"/>
      <c r="E36" s="201"/>
      <c r="F36" s="201"/>
      <c r="G36" s="127">
        <f>G8+G11+G20</f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f>SUMIF(L7:L34,AE35,G7:G34)</f>
        <v>0</v>
      </c>
      <c r="AF36">
        <f>SUMIF(L7:L34,AF35,G7:G34)</f>
        <v>0</v>
      </c>
      <c r="AG36" t="s">
        <v>317</v>
      </c>
    </row>
    <row r="37" spans="1:60" x14ac:dyDescent="0.2">
      <c r="C37" s="147"/>
      <c r="D37" s="10"/>
      <c r="AG37" t="s">
        <v>318</v>
      </c>
    </row>
    <row r="38" spans="1:60" x14ac:dyDescent="0.2">
      <c r="D38" s="10"/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0y9n12ctOYeUrenW4mCl+MSJU96dbFv1TolNecdwaDXfti+gbia7FxkADkp49LPh/6l/gxXN3YYkPCAFjj+ZMA==" saltValue="7gcB5cGzOsGhmfoKwgEyQQ==" spinCount="100000" sheet="1" formatRows="0"/>
  <mergeCells count="15">
    <mergeCell ref="C30:G30"/>
    <mergeCell ref="C32:G32"/>
    <mergeCell ref="C34:G34"/>
    <mergeCell ref="C17:G17"/>
    <mergeCell ref="C19:G19"/>
    <mergeCell ref="C22:G22"/>
    <mergeCell ref="C24:G24"/>
    <mergeCell ref="C26:G26"/>
    <mergeCell ref="C28:G28"/>
    <mergeCell ref="C15:G15"/>
    <mergeCell ref="A1:G1"/>
    <mergeCell ref="C2:G2"/>
    <mergeCell ref="C3:G3"/>
    <mergeCell ref="C4:G4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0B4E1-BA83-45BE-83BB-FC42BD58B88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47</v>
      </c>
      <c r="C3" s="261" t="s">
        <v>48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49</v>
      </c>
      <c r="C4" s="264" t="s">
        <v>50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111</v>
      </c>
      <c r="C8" s="143" t="s">
        <v>112</v>
      </c>
      <c r="D8" s="123"/>
      <c r="E8" s="124"/>
      <c r="F8" s="125"/>
      <c r="G8" s="125">
        <f>SUMIF(AG9:AG71,"&lt;&gt;NOR",G9:G71)</f>
        <v>0</v>
      </c>
      <c r="H8" s="125"/>
      <c r="I8" s="125">
        <f>SUM(I9:I71)</f>
        <v>0</v>
      </c>
      <c r="J8" s="125"/>
      <c r="K8" s="125">
        <f>SUM(K9:K71)</f>
        <v>0</v>
      </c>
      <c r="L8" s="125"/>
      <c r="M8" s="125">
        <f>SUM(M9:M71)</f>
        <v>0</v>
      </c>
      <c r="N8" s="124"/>
      <c r="O8" s="124">
        <f>SUM(O9:O71)</f>
        <v>54.38</v>
      </c>
      <c r="P8" s="124"/>
      <c r="Q8" s="124">
        <f>SUM(Q9:Q71)</f>
        <v>20.439999999999998</v>
      </c>
      <c r="R8" s="125"/>
      <c r="S8" s="125"/>
      <c r="T8" s="126"/>
      <c r="U8" s="120"/>
      <c r="V8" s="120">
        <f>SUM(V9:V71)</f>
        <v>310.54000000000002</v>
      </c>
      <c r="W8" s="120"/>
      <c r="X8" s="120"/>
      <c r="Y8" s="120"/>
      <c r="AG8" t="s">
        <v>269</v>
      </c>
    </row>
    <row r="9" spans="1:60" ht="33.75" outlineLevel="1" x14ac:dyDescent="0.2">
      <c r="A9" s="128">
        <v>1</v>
      </c>
      <c r="B9" s="129" t="s">
        <v>320</v>
      </c>
      <c r="C9" s="145" t="s">
        <v>321</v>
      </c>
      <c r="D9" s="130" t="s">
        <v>322</v>
      </c>
      <c r="E9" s="131">
        <v>11.17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0</v>
      </c>
      <c r="O9" s="131">
        <f>ROUND(E9*N9,2)</f>
        <v>0</v>
      </c>
      <c r="P9" s="131">
        <v>0.2</v>
      </c>
      <c r="Q9" s="131">
        <f>ROUND(E9*P9,2)</f>
        <v>2.23</v>
      </c>
      <c r="R9" s="133"/>
      <c r="S9" s="133" t="s">
        <v>273</v>
      </c>
      <c r="T9" s="134" t="s">
        <v>274</v>
      </c>
      <c r="U9" s="115">
        <v>0.1</v>
      </c>
      <c r="V9" s="115">
        <f>ROUND(E9*U9,2)</f>
        <v>1.1200000000000001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 x14ac:dyDescent="0.2">
      <c r="A10" s="111"/>
      <c r="B10" s="112"/>
      <c r="C10" s="258" t="s">
        <v>323</v>
      </c>
      <c r="D10" s="259"/>
      <c r="E10" s="259"/>
      <c r="F10" s="259"/>
      <c r="G10" s="259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286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 x14ac:dyDescent="0.2">
      <c r="A11" s="111"/>
      <c r="B11" s="112"/>
      <c r="C11" s="150" t="s">
        <v>324</v>
      </c>
      <c r="D11" s="148"/>
      <c r="E11" s="149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325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 x14ac:dyDescent="0.2">
      <c r="A12" s="111"/>
      <c r="B12" s="112"/>
      <c r="C12" s="150" t="s">
        <v>326</v>
      </c>
      <c r="D12" s="148"/>
      <c r="E12" s="149">
        <v>11.17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325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ht="22.5" outlineLevel="1" x14ac:dyDescent="0.2">
      <c r="A13" s="128">
        <v>2</v>
      </c>
      <c r="B13" s="129" t="s">
        <v>327</v>
      </c>
      <c r="C13" s="145" t="s">
        <v>328</v>
      </c>
      <c r="D13" s="130" t="s">
        <v>322</v>
      </c>
      <c r="E13" s="131">
        <v>11.17</v>
      </c>
      <c r="F13" s="132"/>
      <c r="G13" s="133">
        <f>ROUND(E13*F13,2)</f>
        <v>0</v>
      </c>
      <c r="H13" s="132"/>
      <c r="I13" s="133">
        <f>ROUND(E13*H13,2)</f>
        <v>0</v>
      </c>
      <c r="J13" s="132"/>
      <c r="K13" s="133">
        <f>ROUND(E13*J13,2)</f>
        <v>0</v>
      </c>
      <c r="L13" s="133">
        <v>21</v>
      </c>
      <c r="M13" s="133">
        <f>G13*(1+L13/100)</f>
        <v>0</v>
      </c>
      <c r="N13" s="131">
        <v>0</v>
      </c>
      <c r="O13" s="131">
        <f>ROUND(E13*N13,2)</f>
        <v>0</v>
      </c>
      <c r="P13" s="131">
        <v>0.33</v>
      </c>
      <c r="Q13" s="131">
        <f>ROUND(E13*P13,2)</f>
        <v>3.69</v>
      </c>
      <c r="R13" s="133"/>
      <c r="S13" s="133" t="s">
        <v>273</v>
      </c>
      <c r="T13" s="134" t="s">
        <v>274</v>
      </c>
      <c r="U13" s="115">
        <v>0.3135</v>
      </c>
      <c r="V13" s="115">
        <f>ROUND(E13*U13,2)</f>
        <v>3.5</v>
      </c>
      <c r="W13" s="115"/>
      <c r="X13" s="115" t="s">
        <v>275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277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2" x14ac:dyDescent="0.2">
      <c r="A14" s="111"/>
      <c r="B14" s="112"/>
      <c r="C14" s="150" t="s">
        <v>324</v>
      </c>
      <c r="D14" s="148"/>
      <c r="E14" s="149"/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325</v>
      </c>
      <c r="AH14" s="108">
        <v>0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3" x14ac:dyDescent="0.2">
      <c r="A15" s="111"/>
      <c r="B15" s="112"/>
      <c r="C15" s="150" t="s">
        <v>326</v>
      </c>
      <c r="D15" s="148"/>
      <c r="E15" s="149">
        <v>11.17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325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 x14ac:dyDescent="0.2">
      <c r="A16" s="128">
        <v>3</v>
      </c>
      <c r="B16" s="129" t="s">
        <v>329</v>
      </c>
      <c r="C16" s="145" t="s">
        <v>330</v>
      </c>
      <c r="D16" s="130" t="s">
        <v>331</v>
      </c>
      <c r="E16" s="131">
        <v>7.5476700000000001</v>
      </c>
      <c r="F16" s="132"/>
      <c r="G16" s="133">
        <f>ROUND(E16*F16,2)</f>
        <v>0</v>
      </c>
      <c r="H16" s="132"/>
      <c r="I16" s="133">
        <f>ROUND(E16*H16,2)</f>
        <v>0</v>
      </c>
      <c r="J16" s="132"/>
      <c r="K16" s="133">
        <f>ROUND(E16*J16,2)</f>
        <v>0</v>
      </c>
      <c r="L16" s="133">
        <v>21</v>
      </c>
      <c r="M16" s="133">
        <f>G16*(1+L16/100)</f>
        <v>0</v>
      </c>
      <c r="N16" s="131">
        <v>0</v>
      </c>
      <c r="O16" s="131">
        <f>ROUND(E16*N16,2)</f>
        <v>0</v>
      </c>
      <c r="P16" s="131">
        <v>0</v>
      </c>
      <c r="Q16" s="131">
        <f>ROUND(E16*P16,2)</f>
        <v>0</v>
      </c>
      <c r="R16" s="133"/>
      <c r="S16" s="133" t="s">
        <v>273</v>
      </c>
      <c r="T16" s="134" t="s">
        <v>274</v>
      </c>
      <c r="U16" s="115">
        <v>1.548</v>
      </c>
      <c r="V16" s="115">
        <f>ROUND(E16*U16,2)</f>
        <v>11.68</v>
      </c>
      <c r="W16" s="115"/>
      <c r="X16" s="115" t="s">
        <v>275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277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2" x14ac:dyDescent="0.2">
      <c r="A17" s="111"/>
      <c r="B17" s="112"/>
      <c r="C17" s="258" t="s">
        <v>332</v>
      </c>
      <c r="D17" s="259"/>
      <c r="E17" s="259"/>
      <c r="F17" s="259"/>
      <c r="G17" s="259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286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42" t="str">
        <f>C17</f>
        <v>příplatek k cenám vykopávek za ztížení vykopávky v blízkosti podzemního vedení nebo výbušnin v horninách jakékoliv třídy,</v>
      </c>
      <c r="BB17" s="108"/>
      <c r="BC17" s="108"/>
      <c r="BD17" s="108"/>
      <c r="BE17" s="108"/>
      <c r="BF17" s="108"/>
      <c r="BG17" s="108"/>
      <c r="BH17" s="108"/>
    </row>
    <row r="18" spans="1:60" outlineLevel="2" x14ac:dyDescent="0.2">
      <c r="A18" s="111"/>
      <c r="B18" s="112"/>
      <c r="C18" s="150" t="s">
        <v>333</v>
      </c>
      <c r="D18" s="148"/>
      <c r="E18" s="149"/>
      <c r="F18" s="115"/>
      <c r="G18" s="1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325</v>
      </c>
      <c r="AH18" s="108">
        <v>0</v>
      </c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3" x14ac:dyDescent="0.2">
      <c r="A19" s="111"/>
      <c r="B19" s="112"/>
      <c r="C19" s="150" t="s">
        <v>334</v>
      </c>
      <c r="D19" s="148"/>
      <c r="E19" s="149"/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325</v>
      </c>
      <c r="AH19" s="108">
        <v>0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3" x14ac:dyDescent="0.2">
      <c r="A20" s="111"/>
      <c r="B20" s="112"/>
      <c r="C20" s="150" t="s">
        <v>335</v>
      </c>
      <c r="D20" s="148"/>
      <c r="E20" s="149">
        <v>7.55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325</v>
      </c>
      <c r="AH20" s="108">
        <v>0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 x14ac:dyDescent="0.2">
      <c r="A21" s="128">
        <v>4</v>
      </c>
      <c r="B21" s="129" t="s">
        <v>336</v>
      </c>
      <c r="C21" s="145" t="s">
        <v>337</v>
      </c>
      <c r="D21" s="130" t="s">
        <v>331</v>
      </c>
      <c r="E21" s="131">
        <v>6.6019500000000004</v>
      </c>
      <c r="F21" s="132"/>
      <c r="G21" s="133">
        <f>ROUND(E21*F21,2)</f>
        <v>0</v>
      </c>
      <c r="H21" s="132"/>
      <c r="I21" s="133">
        <f>ROUND(E21*H21,2)</f>
        <v>0</v>
      </c>
      <c r="J21" s="132"/>
      <c r="K21" s="133">
        <f>ROUND(E21*J21,2)</f>
        <v>0</v>
      </c>
      <c r="L21" s="133">
        <v>21</v>
      </c>
      <c r="M21" s="133">
        <f>G21*(1+L21/100)</f>
        <v>0</v>
      </c>
      <c r="N21" s="131">
        <v>0</v>
      </c>
      <c r="O21" s="131">
        <f>ROUND(E21*N21,2)</f>
        <v>0</v>
      </c>
      <c r="P21" s="131">
        <v>2.2000000000000002</v>
      </c>
      <c r="Q21" s="131">
        <f>ROUND(E21*P21,2)</f>
        <v>14.52</v>
      </c>
      <c r="R21" s="133"/>
      <c r="S21" s="133" t="s">
        <v>273</v>
      </c>
      <c r="T21" s="134" t="s">
        <v>274</v>
      </c>
      <c r="U21" s="115">
        <v>0.36799999999999999</v>
      </c>
      <c r="V21" s="115">
        <f>ROUND(E21*U21,2)</f>
        <v>2.4300000000000002</v>
      </c>
      <c r="W21" s="115"/>
      <c r="X21" s="115" t="s">
        <v>275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277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 x14ac:dyDescent="0.2">
      <c r="A22" s="111"/>
      <c r="B22" s="112"/>
      <c r="C22" s="258" t="s">
        <v>338</v>
      </c>
      <c r="D22" s="259"/>
      <c r="E22" s="259"/>
      <c r="F22" s="259"/>
      <c r="G22" s="259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286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2" x14ac:dyDescent="0.2">
      <c r="A23" s="111"/>
      <c r="B23" s="112"/>
      <c r="C23" s="150" t="s">
        <v>324</v>
      </c>
      <c r="D23" s="148"/>
      <c r="E23" s="149"/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325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3" x14ac:dyDescent="0.2">
      <c r="A24" s="111"/>
      <c r="B24" s="112"/>
      <c r="C24" s="150" t="s">
        <v>339</v>
      </c>
      <c r="D24" s="148"/>
      <c r="E24" s="149"/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325</v>
      </c>
      <c r="AH24" s="108">
        <v>0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3" x14ac:dyDescent="0.2">
      <c r="A25" s="111"/>
      <c r="B25" s="112"/>
      <c r="C25" s="150" t="s">
        <v>340</v>
      </c>
      <c r="D25" s="148"/>
      <c r="E25" s="149"/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325</v>
      </c>
      <c r="AH25" s="108">
        <v>0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3" x14ac:dyDescent="0.2">
      <c r="A26" s="111"/>
      <c r="B26" s="112"/>
      <c r="C26" s="150" t="s">
        <v>341</v>
      </c>
      <c r="D26" s="148"/>
      <c r="E26" s="149">
        <v>6.6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325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 x14ac:dyDescent="0.2">
      <c r="A27" s="128">
        <v>5</v>
      </c>
      <c r="B27" s="129" t="s">
        <v>342</v>
      </c>
      <c r="C27" s="145" t="s">
        <v>343</v>
      </c>
      <c r="D27" s="130" t="s">
        <v>331</v>
      </c>
      <c r="E27" s="131">
        <v>75.476650000000006</v>
      </c>
      <c r="F27" s="132"/>
      <c r="G27" s="133">
        <f>ROUND(E27*F27,2)</f>
        <v>0</v>
      </c>
      <c r="H27" s="132"/>
      <c r="I27" s="133">
        <f>ROUND(E27*H27,2)</f>
        <v>0</v>
      </c>
      <c r="J27" s="132"/>
      <c r="K27" s="133">
        <f>ROUND(E27*J27,2)</f>
        <v>0</v>
      </c>
      <c r="L27" s="133">
        <v>21</v>
      </c>
      <c r="M27" s="133">
        <f>G27*(1+L27/100)</f>
        <v>0</v>
      </c>
      <c r="N27" s="131">
        <v>0</v>
      </c>
      <c r="O27" s="131">
        <f>ROUND(E27*N27,2)</f>
        <v>0</v>
      </c>
      <c r="P27" s="131">
        <v>0</v>
      </c>
      <c r="Q27" s="131">
        <f>ROUND(E27*P27,2)</f>
        <v>0</v>
      </c>
      <c r="R27" s="133"/>
      <c r="S27" s="133" t="s">
        <v>273</v>
      </c>
      <c r="T27" s="134" t="s">
        <v>274</v>
      </c>
      <c r="U27" s="115">
        <v>3.5329999999999999</v>
      </c>
      <c r="V27" s="115">
        <f>ROUND(E27*U27,2)</f>
        <v>266.66000000000003</v>
      </c>
      <c r="W27" s="115"/>
      <c r="X27" s="115" t="s">
        <v>275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277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2" x14ac:dyDescent="0.2">
      <c r="A28" s="111"/>
      <c r="B28" s="112"/>
      <c r="C28" s="258" t="s">
        <v>344</v>
      </c>
      <c r="D28" s="259"/>
      <c r="E28" s="259"/>
      <c r="F28" s="259"/>
      <c r="G28" s="259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286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 x14ac:dyDescent="0.2">
      <c r="A29" s="111"/>
      <c r="B29" s="112"/>
      <c r="C29" s="150" t="s">
        <v>324</v>
      </c>
      <c r="D29" s="148"/>
      <c r="E29" s="149"/>
      <c r="F29" s="115"/>
      <c r="G29" s="1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325</v>
      </c>
      <c r="AH29" s="108">
        <v>0</v>
      </c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3" x14ac:dyDescent="0.2">
      <c r="A30" s="111"/>
      <c r="B30" s="112"/>
      <c r="C30" s="150" t="s">
        <v>345</v>
      </c>
      <c r="D30" s="148"/>
      <c r="E30" s="149"/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325</v>
      </c>
      <c r="AH30" s="108">
        <v>0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3" x14ac:dyDescent="0.2">
      <c r="A31" s="111"/>
      <c r="B31" s="112"/>
      <c r="C31" s="150" t="s">
        <v>346</v>
      </c>
      <c r="D31" s="148"/>
      <c r="E31" s="149">
        <v>9.8699999999999992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3" x14ac:dyDescent="0.2">
      <c r="A32" s="111"/>
      <c r="B32" s="112"/>
      <c r="C32" s="150" t="s">
        <v>347</v>
      </c>
      <c r="D32" s="148"/>
      <c r="E32" s="149">
        <v>4.6900000000000004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325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3" x14ac:dyDescent="0.2">
      <c r="A33" s="111"/>
      <c r="B33" s="112"/>
      <c r="C33" s="150" t="s">
        <v>348</v>
      </c>
      <c r="D33" s="148"/>
      <c r="E33" s="149"/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325</v>
      </c>
      <c r="AH33" s="108">
        <v>0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3" x14ac:dyDescent="0.2">
      <c r="A34" s="111"/>
      <c r="B34" s="112"/>
      <c r="C34" s="150" t="s">
        <v>349</v>
      </c>
      <c r="D34" s="148"/>
      <c r="E34" s="149">
        <v>41.36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325</v>
      </c>
      <c r="AH34" s="108">
        <v>0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3" x14ac:dyDescent="0.2">
      <c r="A35" s="111"/>
      <c r="B35" s="112"/>
      <c r="C35" s="150" t="s">
        <v>350</v>
      </c>
      <c r="D35" s="148"/>
      <c r="E35" s="149">
        <v>19.41</v>
      </c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325</v>
      </c>
      <c r="AH35" s="108">
        <v>0</v>
      </c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3" x14ac:dyDescent="0.2">
      <c r="A36" s="111"/>
      <c r="B36" s="112"/>
      <c r="C36" s="150" t="s">
        <v>351</v>
      </c>
      <c r="D36" s="148"/>
      <c r="E36" s="149"/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325</v>
      </c>
      <c r="AH36" s="108">
        <v>0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3" x14ac:dyDescent="0.2">
      <c r="A37" s="111"/>
      <c r="B37" s="112"/>
      <c r="C37" s="150" t="s">
        <v>352</v>
      </c>
      <c r="D37" s="148"/>
      <c r="E37" s="149">
        <v>0.15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325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ht="22.5" outlineLevel="1" x14ac:dyDescent="0.2">
      <c r="A38" s="128">
        <v>6</v>
      </c>
      <c r="B38" s="129" t="s">
        <v>353</v>
      </c>
      <c r="C38" s="145" t="s">
        <v>354</v>
      </c>
      <c r="D38" s="130" t="s">
        <v>331</v>
      </c>
      <c r="E38" s="131">
        <v>75.476650000000006</v>
      </c>
      <c r="F38" s="132"/>
      <c r="G38" s="133">
        <f>ROUND(E38*F38,2)</f>
        <v>0</v>
      </c>
      <c r="H38" s="132"/>
      <c r="I38" s="133">
        <f>ROUND(E38*H38,2)</f>
        <v>0</v>
      </c>
      <c r="J38" s="132"/>
      <c r="K38" s="133">
        <f>ROUND(E38*J38,2)</f>
        <v>0</v>
      </c>
      <c r="L38" s="133">
        <v>21</v>
      </c>
      <c r="M38" s="133">
        <f>G38*(1+L38/100)</f>
        <v>0</v>
      </c>
      <c r="N38" s="131">
        <v>0</v>
      </c>
      <c r="O38" s="131">
        <f>ROUND(E38*N38,2)</f>
        <v>0</v>
      </c>
      <c r="P38" s="131">
        <v>0</v>
      </c>
      <c r="Q38" s="131">
        <f>ROUND(E38*P38,2)</f>
        <v>0</v>
      </c>
      <c r="R38" s="133"/>
      <c r="S38" s="133" t="s">
        <v>273</v>
      </c>
      <c r="T38" s="134" t="s">
        <v>274</v>
      </c>
      <c r="U38" s="115">
        <v>1.0999999999999999E-2</v>
      </c>
      <c r="V38" s="115">
        <f>ROUND(E38*U38,2)</f>
        <v>0.83</v>
      </c>
      <c r="W38" s="115"/>
      <c r="X38" s="115" t="s">
        <v>275</v>
      </c>
      <c r="Y38" s="115" t="s">
        <v>276</v>
      </c>
      <c r="Z38" s="108"/>
      <c r="AA38" s="108"/>
      <c r="AB38" s="108"/>
      <c r="AC38" s="108"/>
      <c r="AD38" s="108"/>
      <c r="AE38" s="108"/>
      <c r="AF38" s="108"/>
      <c r="AG38" s="108" t="s">
        <v>277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2" x14ac:dyDescent="0.2">
      <c r="A39" s="111"/>
      <c r="B39" s="112"/>
      <c r="C39" s="258" t="s">
        <v>355</v>
      </c>
      <c r="D39" s="259"/>
      <c r="E39" s="259"/>
      <c r="F39" s="259"/>
      <c r="G39" s="259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286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 x14ac:dyDescent="0.2">
      <c r="A40" s="111"/>
      <c r="B40" s="112"/>
      <c r="C40" s="150" t="s">
        <v>334</v>
      </c>
      <c r="D40" s="148"/>
      <c r="E40" s="149"/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325</v>
      </c>
      <c r="AH40" s="108">
        <v>0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3" x14ac:dyDescent="0.2">
      <c r="A41" s="111"/>
      <c r="B41" s="112"/>
      <c r="C41" s="150" t="s">
        <v>356</v>
      </c>
      <c r="D41" s="148"/>
      <c r="E41" s="149">
        <v>75.48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325</v>
      </c>
      <c r="AH41" s="108">
        <v>0</v>
      </c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 x14ac:dyDescent="0.2">
      <c r="A42" s="128">
        <v>7</v>
      </c>
      <c r="B42" s="129" t="s">
        <v>357</v>
      </c>
      <c r="C42" s="145" t="s">
        <v>358</v>
      </c>
      <c r="D42" s="130" t="s">
        <v>322</v>
      </c>
      <c r="E42" s="131">
        <v>221.10185999999999</v>
      </c>
      <c r="F42" s="132"/>
      <c r="G42" s="133">
        <f>ROUND(E42*F42,2)</f>
        <v>0</v>
      </c>
      <c r="H42" s="132"/>
      <c r="I42" s="133">
        <f>ROUND(E42*H42,2)</f>
        <v>0</v>
      </c>
      <c r="J42" s="132"/>
      <c r="K42" s="133">
        <f>ROUND(E42*J42,2)</f>
        <v>0</v>
      </c>
      <c r="L42" s="133">
        <v>21</v>
      </c>
      <c r="M42" s="133">
        <f>G42*(1+L42/100)</f>
        <v>0</v>
      </c>
      <c r="N42" s="131">
        <v>0</v>
      </c>
      <c r="O42" s="131">
        <f>ROUND(E42*N42,2)</f>
        <v>0</v>
      </c>
      <c r="P42" s="131">
        <v>0</v>
      </c>
      <c r="Q42" s="131">
        <f>ROUND(E42*P42,2)</f>
        <v>0</v>
      </c>
      <c r="R42" s="133"/>
      <c r="S42" s="133" t="s">
        <v>273</v>
      </c>
      <c r="T42" s="134" t="s">
        <v>274</v>
      </c>
      <c r="U42" s="115">
        <v>0.02</v>
      </c>
      <c r="V42" s="115">
        <f>ROUND(E42*U42,2)</f>
        <v>4.42</v>
      </c>
      <c r="W42" s="115"/>
      <c r="X42" s="115" t="s">
        <v>275</v>
      </c>
      <c r="Y42" s="115" t="s">
        <v>276</v>
      </c>
      <c r="Z42" s="108"/>
      <c r="AA42" s="108"/>
      <c r="AB42" s="108"/>
      <c r="AC42" s="108"/>
      <c r="AD42" s="108"/>
      <c r="AE42" s="108"/>
      <c r="AF42" s="108"/>
      <c r="AG42" s="108" t="s">
        <v>277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2" x14ac:dyDescent="0.2">
      <c r="A43" s="111"/>
      <c r="B43" s="112"/>
      <c r="C43" s="258" t="s">
        <v>359</v>
      </c>
      <c r="D43" s="259"/>
      <c r="E43" s="259"/>
      <c r="F43" s="259"/>
      <c r="G43" s="259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286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 x14ac:dyDescent="0.2">
      <c r="A44" s="111"/>
      <c r="B44" s="112"/>
      <c r="C44" s="150" t="s">
        <v>360</v>
      </c>
      <c r="D44" s="148"/>
      <c r="E44" s="149"/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325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3" x14ac:dyDescent="0.2">
      <c r="A45" s="111"/>
      <c r="B45" s="112"/>
      <c r="C45" s="150" t="s">
        <v>361</v>
      </c>
      <c r="D45" s="148"/>
      <c r="E45" s="149">
        <v>38.43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325</v>
      </c>
      <c r="AH45" s="108">
        <v>0</v>
      </c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3" x14ac:dyDescent="0.2">
      <c r="A46" s="111"/>
      <c r="B46" s="112"/>
      <c r="C46" s="150" t="s">
        <v>362</v>
      </c>
      <c r="D46" s="148"/>
      <c r="E46" s="149"/>
      <c r="F46" s="115"/>
      <c r="G46" s="1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325</v>
      </c>
      <c r="AH46" s="108">
        <v>0</v>
      </c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3" x14ac:dyDescent="0.2">
      <c r="A47" s="111"/>
      <c r="B47" s="112"/>
      <c r="C47" s="150" t="s">
        <v>363</v>
      </c>
      <c r="D47" s="148"/>
      <c r="E47" s="149">
        <v>13.27</v>
      </c>
      <c r="F47" s="115"/>
      <c r="G47" s="1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325</v>
      </c>
      <c r="AH47" s="108">
        <v>0</v>
      </c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3" x14ac:dyDescent="0.2">
      <c r="A48" s="111"/>
      <c r="B48" s="112"/>
      <c r="C48" s="150" t="s">
        <v>364</v>
      </c>
      <c r="D48" s="148"/>
      <c r="E48" s="149"/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325</v>
      </c>
      <c r="AH48" s="108">
        <v>0</v>
      </c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3" x14ac:dyDescent="0.2">
      <c r="A49" s="111"/>
      <c r="B49" s="112"/>
      <c r="C49" s="150" t="s">
        <v>365</v>
      </c>
      <c r="D49" s="148"/>
      <c r="E49" s="149">
        <v>122.28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325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3" x14ac:dyDescent="0.2">
      <c r="A50" s="111"/>
      <c r="B50" s="112"/>
      <c r="C50" s="150" t="s">
        <v>366</v>
      </c>
      <c r="D50" s="148"/>
      <c r="E50" s="149"/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325</v>
      </c>
      <c r="AH50" s="108">
        <v>0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3" x14ac:dyDescent="0.2">
      <c r="A51" s="111"/>
      <c r="B51" s="112"/>
      <c r="C51" s="150" t="s">
        <v>367</v>
      </c>
      <c r="D51" s="148"/>
      <c r="E51" s="149"/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325</v>
      </c>
      <c r="AH51" s="108">
        <v>0</v>
      </c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ht="22.5" outlineLevel="3" x14ac:dyDescent="0.2">
      <c r="A52" s="111"/>
      <c r="B52" s="112"/>
      <c r="C52" s="150" t="s">
        <v>368</v>
      </c>
      <c r="D52" s="148"/>
      <c r="E52" s="149">
        <v>47.12</v>
      </c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325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ht="22.5" outlineLevel="1" x14ac:dyDescent="0.2">
      <c r="A53" s="128">
        <v>8</v>
      </c>
      <c r="B53" s="129" t="s">
        <v>369</v>
      </c>
      <c r="C53" s="145" t="s">
        <v>370</v>
      </c>
      <c r="D53" s="130" t="s">
        <v>322</v>
      </c>
      <c r="E53" s="131">
        <v>221.10185999999999</v>
      </c>
      <c r="F53" s="132"/>
      <c r="G53" s="133">
        <f>ROUND(E53*F53,2)</f>
        <v>0</v>
      </c>
      <c r="H53" s="132"/>
      <c r="I53" s="133">
        <f>ROUND(E53*H53,2)</f>
        <v>0</v>
      </c>
      <c r="J53" s="132"/>
      <c r="K53" s="133">
        <f>ROUND(E53*J53,2)</f>
        <v>0</v>
      </c>
      <c r="L53" s="133">
        <v>21</v>
      </c>
      <c r="M53" s="133">
        <f>G53*(1+L53/100)</f>
        <v>0</v>
      </c>
      <c r="N53" s="131">
        <v>0</v>
      </c>
      <c r="O53" s="131">
        <f>ROUND(E53*N53,2)</f>
        <v>0</v>
      </c>
      <c r="P53" s="131">
        <v>0</v>
      </c>
      <c r="Q53" s="131">
        <f>ROUND(E53*P53,2)</f>
        <v>0</v>
      </c>
      <c r="R53" s="133"/>
      <c r="S53" s="133" t="s">
        <v>273</v>
      </c>
      <c r="T53" s="134" t="s">
        <v>274</v>
      </c>
      <c r="U53" s="115">
        <v>0.09</v>
      </c>
      <c r="V53" s="115">
        <f>ROUND(E53*U53,2)</f>
        <v>19.899999999999999</v>
      </c>
      <c r="W53" s="115"/>
      <c r="X53" s="115" t="s">
        <v>275</v>
      </c>
      <c r="Y53" s="115" t="s">
        <v>276</v>
      </c>
      <c r="Z53" s="108"/>
      <c r="AA53" s="108"/>
      <c r="AB53" s="108"/>
      <c r="AC53" s="108"/>
      <c r="AD53" s="108"/>
      <c r="AE53" s="108"/>
      <c r="AF53" s="108"/>
      <c r="AG53" s="108" t="s">
        <v>277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2" x14ac:dyDescent="0.2">
      <c r="A54" s="111"/>
      <c r="B54" s="112"/>
      <c r="C54" s="258" t="s">
        <v>371</v>
      </c>
      <c r="D54" s="259"/>
      <c r="E54" s="259"/>
      <c r="F54" s="259"/>
      <c r="G54" s="259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286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150" t="s">
        <v>360</v>
      </c>
      <c r="D55" s="148"/>
      <c r="E55" s="149"/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0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3" x14ac:dyDescent="0.2">
      <c r="A56" s="111"/>
      <c r="B56" s="112"/>
      <c r="C56" s="150" t="s">
        <v>361</v>
      </c>
      <c r="D56" s="148"/>
      <c r="E56" s="149">
        <v>38.43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325</v>
      </c>
      <c r="AH56" s="108">
        <v>0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3" x14ac:dyDescent="0.2">
      <c r="A57" s="111"/>
      <c r="B57" s="112"/>
      <c r="C57" s="150" t="s">
        <v>362</v>
      </c>
      <c r="D57" s="148"/>
      <c r="E57" s="149"/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325</v>
      </c>
      <c r="AH57" s="108">
        <v>0</v>
      </c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3" x14ac:dyDescent="0.2">
      <c r="A58" s="111"/>
      <c r="B58" s="112"/>
      <c r="C58" s="150" t="s">
        <v>363</v>
      </c>
      <c r="D58" s="148"/>
      <c r="E58" s="149">
        <v>13.27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325</v>
      </c>
      <c r="AH58" s="108">
        <v>0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3" x14ac:dyDescent="0.2">
      <c r="A59" s="111"/>
      <c r="B59" s="112"/>
      <c r="C59" s="150" t="s">
        <v>364</v>
      </c>
      <c r="D59" s="148"/>
      <c r="E59" s="149"/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325</v>
      </c>
      <c r="AH59" s="108">
        <v>0</v>
      </c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3" x14ac:dyDescent="0.2">
      <c r="A60" s="111"/>
      <c r="B60" s="112"/>
      <c r="C60" s="150" t="s">
        <v>365</v>
      </c>
      <c r="D60" s="148"/>
      <c r="E60" s="149">
        <v>122.28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325</v>
      </c>
      <c r="AH60" s="108">
        <v>0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3" x14ac:dyDescent="0.2">
      <c r="A61" s="111"/>
      <c r="B61" s="112"/>
      <c r="C61" s="150" t="s">
        <v>366</v>
      </c>
      <c r="D61" s="148"/>
      <c r="E61" s="149"/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325</v>
      </c>
      <c r="AH61" s="108">
        <v>0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3" x14ac:dyDescent="0.2">
      <c r="A62" s="111"/>
      <c r="B62" s="112"/>
      <c r="C62" s="150" t="s">
        <v>367</v>
      </c>
      <c r="D62" s="148"/>
      <c r="E62" s="149"/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325</v>
      </c>
      <c r="AH62" s="108">
        <v>0</v>
      </c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ht="22.5" outlineLevel="3" x14ac:dyDescent="0.2">
      <c r="A63" s="111"/>
      <c r="B63" s="112"/>
      <c r="C63" s="150" t="s">
        <v>368</v>
      </c>
      <c r="D63" s="148"/>
      <c r="E63" s="149">
        <v>47.12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325</v>
      </c>
      <c r="AH63" s="108">
        <v>0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 x14ac:dyDescent="0.2">
      <c r="A64" s="128">
        <v>9</v>
      </c>
      <c r="B64" s="129" t="s">
        <v>372</v>
      </c>
      <c r="C64" s="145" t="s">
        <v>373</v>
      </c>
      <c r="D64" s="130" t="s">
        <v>331</v>
      </c>
      <c r="E64" s="131">
        <v>75.476650000000006</v>
      </c>
      <c r="F64" s="132"/>
      <c r="G64" s="133">
        <f>ROUND(E64*F64,2)</f>
        <v>0</v>
      </c>
      <c r="H64" s="132"/>
      <c r="I64" s="133">
        <f>ROUND(E64*H64,2)</f>
        <v>0</v>
      </c>
      <c r="J64" s="132"/>
      <c r="K64" s="133">
        <f>ROUND(E64*J64,2)</f>
        <v>0</v>
      </c>
      <c r="L64" s="133">
        <v>21</v>
      </c>
      <c r="M64" s="133">
        <f>G64*(1+L64/100)</f>
        <v>0</v>
      </c>
      <c r="N64" s="131">
        <v>0</v>
      </c>
      <c r="O64" s="131">
        <f>ROUND(E64*N64,2)</f>
        <v>0</v>
      </c>
      <c r="P64" s="131">
        <v>0</v>
      </c>
      <c r="Q64" s="131">
        <f>ROUND(E64*P64,2)</f>
        <v>0</v>
      </c>
      <c r="R64" s="133"/>
      <c r="S64" s="133" t="s">
        <v>273</v>
      </c>
      <c r="T64" s="134" t="s">
        <v>274</v>
      </c>
      <c r="U64" s="115">
        <v>0</v>
      </c>
      <c r="V64" s="115">
        <f>ROUND(E64*U64,2)</f>
        <v>0</v>
      </c>
      <c r="W64" s="115"/>
      <c r="X64" s="115" t="s">
        <v>275</v>
      </c>
      <c r="Y64" s="115" t="s">
        <v>276</v>
      </c>
      <c r="Z64" s="108"/>
      <c r="AA64" s="108"/>
      <c r="AB64" s="108"/>
      <c r="AC64" s="108"/>
      <c r="AD64" s="108"/>
      <c r="AE64" s="108"/>
      <c r="AF64" s="108"/>
      <c r="AG64" s="108" t="s">
        <v>277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2" x14ac:dyDescent="0.2">
      <c r="A65" s="111"/>
      <c r="B65" s="112"/>
      <c r="C65" s="258" t="s">
        <v>374</v>
      </c>
      <c r="D65" s="259"/>
      <c r="E65" s="259"/>
      <c r="F65" s="259"/>
      <c r="G65" s="259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286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 x14ac:dyDescent="0.2">
      <c r="A66" s="111"/>
      <c r="B66" s="112"/>
      <c r="C66" s="150" t="s">
        <v>334</v>
      </c>
      <c r="D66" s="148"/>
      <c r="E66" s="149"/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325</v>
      </c>
      <c r="AH66" s="108">
        <v>0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3" x14ac:dyDescent="0.2">
      <c r="A67" s="111"/>
      <c r="B67" s="112"/>
      <c r="C67" s="150" t="s">
        <v>356</v>
      </c>
      <c r="D67" s="148"/>
      <c r="E67" s="149">
        <v>75.48</v>
      </c>
      <c r="F67" s="115"/>
      <c r="G67" s="115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325</v>
      </c>
      <c r="AH67" s="108">
        <v>0</v>
      </c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 x14ac:dyDescent="0.2">
      <c r="A68" s="128">
        <v>10</v>
      </c>
      <c r="B68" s="129" t="s">
        <v>375</v>
      </c>
      <c r="C68" s="145" t="s">
        <v>376</v>
      </c>
      <c r="D68" s="130" t="s">
        <v>331</v>
      </c>
      <c r="E68" s="131">
        <v>32.561</v>
      </c>
      <c r="F68" s="132"/>
      <c r="G68" s="133">
        <f>ROUND(E68*F68,2)</f>
        <v>0</v>
      </c>
      <c r="H68" s="132"/>
      <c r="I68" s="133">
        <f>ROUND(E68*H68,2)</f>
        <v>0</v>
      </c>
      <c r="J68" s="132"/>
      <c r="K68" s="133">
        <f>ROUND(E68*J68,2)</f>
        <v>0</v>
      </c>
      <c r="L68" s="133">
        <v>21</v>
      </c>
      <c r="M68" s="133">
        <f>G68*(1+L68/100)</f>
        <v>0</v>
      </c>
      <c r="N68" s="131">
        <v>1.67</v>
      </c>
      <c r="O68" s="131">
        <f>ROUND(E68*N68,2)</f>
        <v>54.38</v>
      </c>
      <c r="P68" s="131">
        <v>0</v>
      </c>
      <c r="Q68" s="131">
        <f>ROUND(E68*P68,2)</f>
        <v>0</v>
      </c>
      <c r="R68" s="133"/>
      <c r="S68" s="133" t="s">
        <v>273</v>
      </c>
      <c r="T68" s="134" t="s">
        <v>274</v>
      </c>
      <c r="U68" s="115">
        <v>0</v>
      </c>
      <c r="V68" s="115">
        <f>ROUND(E68*U68,2)</f>
        <v>0</v>
      </c>
      <c r="W68" s="115"/>
      <c r="X68" s="115" t="s">
        <v>377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378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2" x14ac:dyDescent="0.2">
      <c r="A69" s="111"/>
      <c r="B69" s="112"/>
      <c r="C69" s="258" t="s">
        <v>379</v>
      </c>
      <c r="D69" s="259"/>
      <c r="E69" s="259"/>
      <c r="F69" s="259"/>
      <c r="G69" s="259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286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2" x14ac:dyDescent="0.2">
      <c r="A70" s="111"/>
      <c r="B70" s="112"/>
      <c r="C70" s="150" t="s">
        <v>380</v>
      </c>
      <c r="D70" s="148"/>
      <c r="E70" s="149"/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325</v>
      </c>
      <c r="AH70" s="108">
        <v>0</v>
      </c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3" x14ac:dyDescent="0.2">
      <c r="A71" s="111"/>
      <c r="B71" s="112"/>
      <c r="C71" s="150" t="s">
        <v>381</v>
      </c>
      <c r="D71" s="148"/>
      <c r="E71" s="149">
        <v>32.56</v>
      </c>
      <c r="F71" s="115"/>
      <c r="G71" s="115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 t="s">
        <v>325</v>
      </c>
      <c r="AH71" s="108">
        <v>0</v>
      </c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x14ac:dyDescent="0.2">
      <c r="A72" s="121" t="s">
        <v>268</v>
      </c>
      <c r="B72" s="122" t="s">
        <v>113</v>
      </c>
      <c r="C72" s="143" t="s">
        <v>114</v>
      </c>
      <c r="D72" s="123"/>
      <c r="E72" s="124"/>
      <c r="F72" s="125"/>
      <c r="G72" s="125">
        <f>SUMIF(AG73:AG169,"&lt;&gt;NOR",G73:G169)</f>
        <v>0</v>
      </c>
      <c r="H72" s="125"/>
      <c r="I72" s="125">
        <f>SUM(I73:I169)</f>
        <v>0</v>
      </c>
      <c r="J72" s="125"/>
      <c r="K72" s="125">
        <f>SUM(K73:K169)</f>
        <v>0</v>
      </c>
      <c r="L72" s="125"/>
      <c r="M72" s="125">
        <f>SUM(M73:M169)</f>
        <v>0</v>
      </c>
      <c r="N72" s="124"/>
      <c r="O72" s="124">
        <f>SUM(O73:O169)</f>
        <v>180.24000000000004</v>
      </c>
      <c r="P72" s="124"/>
      <c r="Q72" s="124">
        <f>SUM(Q73:Q169)</f>
        <v>0</v>
      </c>
      <c r="R72" s="125"/>
      <c r="S72" s="125"/>
      <c r="T72" s="126"/>
      <c r="U72" s="120"/>
      <c r="V72" s="120">
        <f>SUM(V73:V169)</f>
        <v>255.62000000000003</v>
      </c>
      <c r="W72" s="120"/>
      <c r="X72" s="120"/>
      <c r="Y72" s="120"/>
      <c r="AG72" t="s">
        <v>269</v>
      </c>
    </row>
    <row r="73" spans="1:60" outlineLevel="1" x14ac:dyDescent="0.2">
      <c r="A73" s="128">
        <v>11</v>
      </c>
      <c r="B73" s="129" t="s">
        <v>382</v>
      </c>
      <c r="C73" s="145" t="s">
        <v>383</v>
      </c>
      <c r="D73" s="130" t="s">
        <v>331</v>
      </c>
      <c r="E73" s="131">
        <v>27.791450000000001</v>
      </c>
      <c r="F73" s="132"/>
      <c r="G73" s="133">
        <f>ROUND(E73*F73,2)</f>
        <v>0</v>
      </c>
      <c r="H73" s="132"/>
      <c r="I73" s="133">
        <f>ROUND(E73*H73,2)</f>
        <v>0</v>
      </c>
      <c r="J73" s="132"/>
      <c r="K73" s="133">
        <f>ROUND(E73*J73,2)</f>
        <v>0</v>
      </c>
      <c r="L73" s="133">
        <v>21</v>
      </c>
      <c r="M73" s="133">
        <f>G73*(1+L73/100)</f>
        <v>0</v>
      </c>
      <c r="N73" s="131">
        <v>2.5249999999999999</v>
      </c>
      <c r="O73" s="131">
        <f>ROUND(E73*N73,2)</f>
        <v>70.17</v>
      </c>
      <c r="P73" s="131">
        <v>0</v>
      </c>
      <c r="Q73" s="131">
        <f>ROUND(E73*P73,2)</f>
        <v>0</v>
      </c>
      <c r="R73" s="133"/>
      <c r="S73" s="133" t="s">
        <v>273</v>
      </c>
      <c r="T73" s="134" t="s">
        <v>274</v>
      </c>
      <c r="U73" s="115">
        <v>0.48</v>
      </c>
      <c r="V73" s="115">
        <f>ROUND(E73*U73,2)</f>
        <v>13.34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277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2" x14ac:dyDescent="0.2">
      <c r="A74" s="111"/>
      <c r="B74" s="112"/>
      <c r="C74" s="258" t="s">
        <v>384</v>
      </c>
      <c r="D74" s="259"/>
      <c r="E74" s="259"/>
      <c r="F74" s="259"/>
      <c r="G74" s="259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286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2" x14ac:dyDescent="0.2">
      <c r="A75" s="111"/>
      <c r="B75" s="112"/>
      <c r="C75" s="150" t="s">
        <v>364</v>
      </c>
      <c r="D75" s="148"/>
      <c r="E75" s="149"/>
      <c r="F75" s="115"/>
      <c r="G75" s="115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325</v>
      </c>
      <c r="AH75" s="108">
        <v>0</v>
      </c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3" x14ac:dyDescent="0.2">
      <c r="A76" s="111"/>
      <c r="B76" s="112"/>
      <c r="C76" s="150" t="s">
        <v>385</v>
      </c>
      <c r="D76" s="148"/>
      <c r="E76" s="149">
        <v>27.79</v>
      </c>
      <c r="F76" s="115"/>
      <c r="G76" s="1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325</v>
      </c>
      <c r="AH76" s="108">
        <v>0</v>
      </c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1" x14ac:dyDescent="0.2">
      <c r="A77" s="128">
        <v>12</v>
      </c>
      <c r="B77" s="129" t="s">
        <v>386</v>
      </c>
      <c r="C77" s="145" t="s">
        <v>387</v>
      </c>
      <c r="D77" s="130" t="s">
        <v>322</v>
      </c>
      <c r="E77" s="131">
        <v>5.0789999999999997</v>
      </c>
      <c r="F77" s="132"/>
      <c r="G77" s="133">
        <f>ROUND(E77*F77,2)</f>
        <v>0</v>
      </c>
      <c r="H77" s="132"/>
      <c r="I77" s="133">
        <f>ROUND(E77*H77,2)</f>
        <v>0</v>
      </c>
      <c r="J77" s="132"/>
      <c r="K77" s="133">
        <f>ROUND(E77*J77,2)</f>
        <v>0</v>
      </c>
      <c r="L77" s="133">
        <v>21</v>
      </c>
      <c r="M77" s="133">
        <f>G77*(1+L77/100)</f>
        <v>0</v>
      </c>
      <c r="N77" s="131">
        <v>3.9199999999999999E-2</v>
      </c>
      <c r="O77" s="131">
        <f>ROUND(E77*N77,2)</f>
        <v>0.2</v>
      </c>
      <c r="P77" s="131">
        <v>0</v>
      </c>
      <c r="Q77" s="131">
        <f>ROUND(E77*P77,2)</f>
        <v>0</v>
      </c>
      <c r="R77" s="133"/>
      <c r="S77" s="133" t="s">
        <v>273</v>
      </c>
      <c r="T77" s="134" t="s">
        <v>274</v>
      </c>
      <c r="U77" s="115">
        <v>1.6</v>
      </c>
      <c r="V77" s="115">
        <f>ROUND(E77*U77,2)</f>
        <v>8.1300000000000008</v>
      </c>
      <c r="W77" s="115"/>
      <c r="X77" s="115" t="s">
        <v>275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277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ht="22.5" outlineLevel="2" x14ac:dyDescent="0.2">
      <c r="A78" s="111"/>
      <c r="B78" s="112"/>
      <c r="C78" s="258" t="s">
        <v>388</v>
      </c>
      <c r="D78" s="259"/>
      <c r="E78" s="259"/>
      <c r="F78" s="259"/>
      <c r="G78" s="259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8"/>
      <c r="AA78" s="108"/>
      <c r="AB78" s="108"/>
      <c r="AC78" s="108"/>
      <c r="AD78" s="108"/>
      <c r="AE78" s="108"/>
      <c r="AF78" s="108"/>
      <c r="AG78" s="108" t="s">
        <v>286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42" t="str">
        <f>C78</f>
        <v>svislé nebo šikmé (odkloněné) , půdorysně přímé nebo zalomené, stěn základových desek ve volných nebo zapažených jámách, rýhách, šachtách, včetně případných vzpěr,</v>
      </c>
      <c r="BB78" s="108"/>
      <c r="BC78" s="108"/>
      <c r="BD78" s="108"/>
      <c r="BE78" s="108"/>
      <c r="BF78" s="108"/>
      <c r="BG78" s="108"/>
      <c r="BH78" s="108"/>
    </row>
    <row r="79" spans="1:60" outlineLevel="2" x14ac:dyDescent="0.2">
      <c r="A79" s="111"/>
      <c r="B79" s="112"/>
      <c r="C79" s="150" t="s">
        <v>360</v>
      </c>
      <c r="D79" s="148"/>
      <c r="E79" s="149"/>
      <c r="F79" s="115"/>
      <c r="G79" s="1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325</v>
      </c>
      <c r="AH79" s="108">
        <v>0</v>
      </c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3" x14ac:dyDescent="0.2">
      <c r="A80" s="111"/>
      <c r="B80" s="112"/>
      <c r="C80" s="150" t="s">
        <v>389</v>
      </c>
      <c r="D80" s="148"/>
      <c r="E80" s="149">
        <v>5.08</v>
      </c>
      <c r="F80" s="115"/>
      <c r="G80" s="115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8"/>
      <c r="AA80" s="108"/>
      <c r="AB80" s="108"/>
      <c r="AC80" s="108"/>
      <c r="AD80" s="108"/>
      <c r="AE80" s="108"/>
      <c r="AF80" s="108"/>
      <c r="AG80" s="108" t="s">
        <v>325</v>
      </c>
      <c r="AH80" s="108">
        <v>0</v>
      </c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28">
        <v>13</v>
      </c>
      <c r="B81" s="129" t="s">
        <v>390</v>
      </c>
      <c r="C81" s="145" t="s">
        <v>391</v>
      </c>
      <c r="D81" s="130" t="s">
        <v>322</v>
      </c>
      <c r="E81" s="131">
        <v>5.0789999999999997</v>
      </c>
      <c r="F81" s="132"/>
      <c r="G81" s="133">
        <f>ROUND(E81*F81,2)</f>
        <v>0</v>
      </c>
      <c r="H81" s="132"/>
      <c r="I81" s="133">
        <f>ROUND(E81*H81,2)</f>
        <v>0</v>
      </c>
      <c r="J81" s="132"/>
      <c r="K81" s="133">
        <f>ROUND(E81*J81,2)</f>
        <v>0</v>
      </c>
      <c r="L81" s="133">
        <v>21</v>
      </c>
      <c r="M81" s="133">
        <f>G81*(1+L81/100)</f>
        <v>0</v>
      </c>
      <c r="N81" s="131">
        <v>0</v>
      </c>
      <c r="O81" s="131">
        <f>ROUND(E81*N81,2)</f>
        <v>0</v>
      </c>
      <c r="P81" s="131">
        <v>0</v>
      </c>
      <c r="Q81" s="131">
        <f>ROUND(E81*P81,2)</f>
        <v>0</v>
      </c>
      <c r="R81" s="133"/>
      <c r="S81" s="133" t="s">
        <v>273</v>
      </c>
      <c r="T81" s="134" t="s">
        <v>274</v>
      </c>
      <c r="U81" s="115">
        <v>0.32</v>
      </c>
      <c r="V81" s="115">
        <f>ROUND(E81*U81,2)</f>
        <v>1.63</v>
      </c>
      <c r="W81" s="115"/>
      <c r="X81" s="115" t="s">
        <v>275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277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ht="22.5" outlineLevel="2" x14ac:dyDescent="0.2">
      <c r="A82" s="111"/>
      <c r="B82" s="112"/>
      <c r="C82" s="258" t="s">
        <v>388</v>
      </c>
      <c r="D82" s="259"/>
      <c r="E82" s="259"/>
      <c r="F82" s="259"/>
      <c r="G82" s="259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286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42" t="str">
        <f>C82</f>
        <v>svislé nebo šikmé (odkloněné) , půdorysně přímé nebo zalomené, stěn základových desek ve volných nebo zapažených jámách, rýhách, šachtách, včetně případných vzpěr,</v>
      </c>
      <c r="BB82" s="108"/>
      <c r="BC82" s="108"/>
      <c r="BD82" s="108"/>
      <c r="BE82" s="108"/>
      <c r="BF82" s="108"/>
      <c r="BG82" s="108"/>
      <c r="BH82" s="108"/>
    </row>
    <row r="83" spans="1:60" outlineLevel="3" x14ac:dyDescent="0.2">
      <c r="A83" s="111"/>
      <c r="B83" s="112"/>
      <c r="C83" s="267" t="s">
        <v>392</v>
      </c>
      <c r="D83" s="268"/>
      <c r="E83" s="268"/>
      <c r="F83" s="268"/>
      <c r="G83" s="268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8"/>
      <c r="AA83" s="108"/>
      <c r="AB83" s="108"/>
      <c r="AC83" s="108"/>
      <c r="AD83" s="108"/>
      <c r="AE83" s="108"/>
      <c r="AF83" s="108"/>
      <c r="AG83" s="108" t="s">
        <v>286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 x14ac:dyDescent="0.2">
      <c r="A84" s="111"/>
      <c r="B84" s="112"/>
      <c r="C84" s="150" t="s">
        <v>360</v>
      </c>
      <c r="D84" s="148"/>
      <c r="E84" s="149"/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325</v>
      </c>
      <c r="AH84" s="108">
        <v>0</v>
      </c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3" x14ac:dyDescent="0.2">
      <c r="A85" s="111"/>
      <c r="B85" s="112"/>
      <c r="C85" s="150" t="s">
        <v>389</v>
      </c>
      <c r="D85" s="148"/>
      <c r="E85" s="149">
        <v>5.08</v>
      </c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325</v>
      </c>
      <c r="AH85" s="108">
        <v>0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1" x14ac:dyDescent="0.2">
      <c r="A86" s="128">
        <v>14</v>
      </c>
      <c r="B86" s="129" t="s">
        <v>393</v>
      </c>
      <c r="C86" s="145" t="s">
        <v>394</v>
      </c>
      <c r="D86" s="130" t="s">
        <v>395</v>
      </c>
      <c r="E86" s="131">
        <v>4.5274999999999999</v>
      </c>
      <c r="F86" s="132"/>
      <c r="G86" s="133">
        <f>ROUND(E86*F86,2)</f>
        <v>0</v>
      </c>
      <c r="H86" s="132"/>
      <c r="I86" s="133">
        <f>ROUND(E86*H86,2)</f>
        <v>0</v>
      </c>
      <c r="J86" s="132"/>
      <c r="K86" s="133">
        <f>ROUND(E86*J86,2)</f>
        <v>0</v>
      </c>
      <c r="L86" s="133">
        <v>21</v>
      </c>
      <c r="M86" s="133">
        <f>G86*(1+L86/100)</f>
        <v>0</v>
      </c>
      <c r="N86" s="131">
        <v>1.0275300000000001</v>
      </c>
      <c r="O86" s="131">
        <f>ROUND(E86*N86,2)</f>
        <v>4.6500000000000004</v>
      </c>
      <c r="P86" s="131">
        <v>0</v>
      </c>
      <c r="Q86" s="131">
        <f>ROUND(E86*P86,2)</f>
        <v>0</v>
      </c>
      <c r="R86" s="133"/>
      <c r="S86" s="133" t="s">
        <v>273</v>
      </c>
      <c r="T86" s="134" t="s">
        <v>274</v>
      </c>
      <c r="U86" s="115">
        <v>23.53</v>
      </c>
      <c r="V86" s="115">
        <f>ROUND(E86*U86,2)</f>
        <v>106.53</v>
      </c>
      <c r="W86" s="115"/>
      <c r="X86" s="115" t="s">
        <v>275</v>
      </c>
      <c r="Y86" s="115" t="s">
        <v>276</v>
      </c>
      <c r="Z86" s="108"/>
      <c r="AA86" s="108"/>
      <c r="AB86" s="108"/>
      <c r="AC86" s="108"/>
      <c r="AD86" s="108"/>
      <c r="AE86" s="108"/>
      <c r="AF86" s="108"/>
      <c r="AG86" s="108" t="s">
        <v>277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2" x14ac:dyDescent="0.2">
      <c r="A87" s="111"/>
      <c r="B87" s="112"/>
      <c r="C87" s="258" t="s">
        <v>396</v>
      </c>
      <c r="D87" s="259"/>
      <c r="E87" s="259"/>
      <c r="F87" s="259"/>
      <c r="G87" s="259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8"/>
      <c r="AA87" s="108"/>
      <c r="AB87" s="108"/>
      <c r="AC87" s="108"/>
      <c r="AD87" s="108"/>
      <c r="AE87" s="108"/>
      <c r="AF87" s="108"/>
      <c r="AG87" s="108" t="s">
        <v>286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2" x14ac:dyDescent="0.2">
      <c r="A88" s="111"/>
      <c r="B88" s="112"/>
      <c r="C88" s="150" t="s">
        <v>360</v>
      </c>
      <c r="D88" s="148"/>
      <c r="E88" s="149"/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325</v>
      </c>
      <c r="AH88" s="108">
        <v>0</v>
      </c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3" x14ac:dyDescent="0.2">
      <c r="A89" s="111"/>
      <c r="B89" s="112"/>
      <c r="C89" s="150" t="s">
        <v>397</v>
      </c>
      <c r="D89" s="148"/>
      <c r="E89" s="149">
        <v>1.06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325</v>
      </c>
      <c r="AH89" s="108">
        <v>0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3" x14ac:dyDescent="0.2">
      <c r="A90" s="111"/>
      <c r="B90" s="112"/>
      <c r="C90" s="150" t="s">
        <v>364</v>
      </c>
      <c r="D90" s="148"/>
      <c r="E90" s="149"/>
      <c r="F90" s="115"/>
      <c r="G90" s="115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8"/>
      <c r="AA90" s="108"/>
      <c r="AB90" s="108"/>
      <c r="AC90" s="108"/>
      <c r="AD90" s="108"/>
      <c r="AE90" s="108"/>
      <c r="AF90" s="108"/>
      <c r="AG90" s="108" t="s">
        <v>325</v>
      </c>
      <c r="AH90" s="108">
        <v>0</v>
      </c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3" x14ac:dyDescent="0.2">
      <c r="A91" s="111"/>
      <c r="B91" s="112"/>
      <c r="C91" s="150" t="s">
        <v>398</v>
      </c>
      <c r="D91" s="148"/>
      <c r="E91" s="149">
        <v>3.47</v>
      </c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325</v>
      </c>
      <c r="AH91" s="108">
        <v>0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1" x14ac:dyDescent="0.2">
      <c r="A92" s="128">
        <v>15</v>
      </c>
      <c r="B92" s="129" t="s">
        <v>399</v>
      </c>
      <c r="C92" s="145" t="s">
        <v>400</v>
      </c>
      <c r="D92" s="130" t="s">
        <v>331</v>
      </c>
      <c r="E92" s="131">
        <v>1.6040000000000001</v>
      </c>
      <c r="F92" s="132"/>
      <c r="G92" s="133">
        <f>ROUND(E92*F92,2)</f>
        <v>0</v>
      </c>
      <c r="H92" s="132"/>
      <c r="I92" s="133">
        <f>ROUND(E92*H92,2)</f>
        <v>0</v>
      </c>
      <c r="J92" s="132"/>
      <c r="K92" s="133">
        <f>ROUND(E92*J92,2)</f>
        <v>0</v>
      </c>
      <c r="L92" s="133">
        <v>21</v>
      </c>
      <c r="M92" s="133">
        <f>G92*(1+L92/100)</f>
        <v>0</v>
      </c>
      <c r="N92" s="131">
        <v>2.5249999999999999</v>
      </c>
      <c r="O92" s="131">
        <f>ROUND(E92*N92,2)</f>
        <v>4.05</v>
      </c>
      <c r="P92" s="131">
        <v>0</v>
      </c>
      <c r="Q92" s="131">
        <f>ROUND(E92*P92,2)</f>
        <v>0</v>
      </c>
      <c r="R92" s="133"/>
      <c r="S92" s="133" t="s">
        <v>273</v>
      </c>
      <c r="T92" s="134" t="s">
        <v>274</v>
      </c>
      <c r="U92" s="115">
        <v>0.48</v>
      </c>
      <c r="V92" s="115">
        <f>ROUND(E92*U92,2)</f>
        <v>0.77</v>
      </c>
      <c r="W92" s="115"/>
      <c r="X92" s="115" t="s">
        <v>275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277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2" x14ac:dyDescent="0.2">
      <c r="A93" s="111"/>
      <c r="B93" s="112"/>
      <c r="C93" s="258" t="s">
        <v>401</v>
      </c>
      <c r="D93" s="259"/>
      <c r="E93" s="259"/>
      <c r="F93" s="259"/>
      <c r="G93" s="259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8"/>
      <c r="AA93" s="108"/>
      <c r="AB93" s="108"/>
      <c r="AC93" s="108"/>
      <c r="AD93" s="108"/>
      <c r="AE93" s="108"/>
      <c r="AF93" s="108"/>
      <c r="AG93" s="108" t="s">
        <v>286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 x14ac:dyDescent="0.2">
      <c r="A94" s="111"/>
      <c r="B94" s="112"/>
      <c r="C94" s="150" t="s">
        <v>402</v>
      </c>
      <c r="D94" s="148"/>
      <c r="E94" s="149"/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325</v>
      </c>
      <c r="AH94" s="108">
        <v>0</v>
      </c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3" x14ac:dyDescent="0.2">
      <c r="A95" s="111"/>
      <c r="B95" s="112"/>
      <c r="C95" s="150" t="s">
        <v>403</v>
      </c>
      <c r="D95" s="148"/>
      <c r="E95" s="149"/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325</v>
      </c>
      <c r="AH95" s="108">
        <v>0</v>
      </c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3" x14ac:dyDescent="0.2">
      <c r="A96" s="111"/>
      <c r="B96" s="112"/>
      <c r="C96" s="150" t="s">
        <v>404</v>
      </c>
      <c r="D96" s="148"/>
      <c r="E96" s="149">
        <v>1.6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325</v>
      </c>
      <c r="AH96" s="108">
        <v>0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1" x14ac:dyDescent="0.2">
      <c r="A97" s="128">
        <v>16</v>
      </c>
      <c r="B97" s="129" t="s">
        <v>405</v>
      </c>
      <c r="C97" s="145" t="s">
        <v>406</v>
      </c>
      <c r="D97" s="130" t="s">
        <v>322</v>
      </c>
      <c r="E97" s="131">
        <v>8.02</v>
      </c>
      <c r="F97" s="132"/>
      <c r="G97" s="133">
        <f>ROUND(E97*F97,2)</f>
        <v>0</v>
      </c>
      <c r="H97" s="132"/>
      <c r="I97" s="133">
        <f>ROUND(E97*H97,2)</f>
        <v>0</v>
      </c>
      <c r="J97" s="132"/>
      <c r="K97" s="133">
        <f>ROUND(E97*J97,2)</f>
        <v>0</v>
      </c>
      <c r="L97" s="133">
        <v>21</v>
      </c>
      <c r="M97" s="133">
        <f>G97*(1+L97/100)</f>
        <v>0</v>
      </c>
      <c r="N97" s="131">
        <v>3.916E-2</v>
      </c>
      <c r="O97" s="131">
        <f>ROUND(E97*N97,2)</f>
        <v>0.31</v>
      </c>
      <c r="P97" s="131">
        <v>0</v>
      </c>
      <c r="Q97" s="131">
        <f>ROUND(E97*P97,2)</f>
        <v>0</v>
      </c>
      <c r="R97" s="133"/>
      <c r="S97" s="133" t="s">
        <v>273</v>
      </c>
      <c r="T97" s="134" t="s">
        <v>274</v>
      </c>
      <c r="U97" s="115">
        <v>1.05</v>
      </c>
      <c r="V97" s="115">
        <f>ROUND(E97*U97,2)</f>
        <v>8.42</v>
      </c>
      <c r="W97" s="115"/>
      <c r="X97" s="115" t="s">
        <v>275</v>
      </c>
      <c r="Y97" s="115" t="s">
        <v>276</v>
      </c>
      <c r="Z97" s="108"/>
      <c r="AA97" s="108"/>
      <c r="AB97" s="108"/>
      <c r="AC97" s="108"/>
      <c r="AD97" s="108"/>
      <c r="AE97" s="108"/>
      <c r="AF97" s="108"/>
      <c r="AG97" s="108" t="s">
        <v>277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ht="22.5" outlineLevel="2" x14ac:dyDescent="0.2">
      <c r="A98" s="111"/>
      <c r="B98" s="112"/>
      <c r="C98" s="258" t="s">
        <v>407</v>
      </c>
      <c r="D98" s="259"/>
      <c r="E98" s="259"/>
      <c r="F98" s="259"/>
      <c r="G98" s="259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286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42" t="str">
        <f>C98</f>
        <v>svislé nebo šikmé (odkloněné), půdorysně přímé nebo zalomené, stěn základových pasů ve volných nebo zapažených jámách, rýhách, šachtách, včetně případných vzpěr,</v>
      </c>
      <c r="BB98" s="108"/>
      <c r="BC98" s="108"/>
      <c r="BD98" s="108"/>
      <c r="BE98" s="108"/>
      <c r="BF98" s="108"/>
      <c r="BG98" s="108"/>
      <c r="BH98" s="108"/>
    </row>
    <row r="99" spans="1:60" outlineLevel="2" x14ac:dyDescent="0.2">
      <c r="A99" s="111"/>
      <c r="B99" s="112"/>
      <c r="C99" s="150" t="s">
        <v>403</v>
      </c>
      <c r="D99" s="148"/>
      <c r="E99" s="149"/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325</v>
      </c>
      <c r="AH99" s="108">
        <v>0</v>
      </c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3" x14ac:dyDescent="0.2">
      <c r="A100" s="111"/>
      <c r="B100" s="112"/>
      <c r="C100" s="150" t="s">
        <v>408</v>
      </c>
      <c r="D100" s="148"/>
      <c r="E100" s="149">
        <v>8.02</v>
      </c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325</v>
      </c>
      <c r="AH100" s="108">
        <v>0</v>
      </c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1" x14ac:dyDescent="0.2">
      <c r="A101" s="128">
        <v>17</v>
      </c>
      <c r="B101" s="129" t="s">
        <v>409</v>
      </c>
      <c r="C101" s="145" t="s">
        <v>410</v>
      </c>
      <c r="D101" s="130" t="s">
        <v>322</v>
      </c>
      <c r="E101" s="131">
        <v>8.02</v>
      </c>
      <c r="F101" s="132"/>
      <c r="G101" s="133">
        <f>ROUND(E101*F101,2)</f>
        <v>0</v>
      </c>
      <c r="H101" s="132"/>
      <c r="I101" s="133">
        <f>ROUND(E101*H101,2)</f>
        <v>0</v>
      </c>
      <c r="J101" s="132"/>
      <c r="K101" s="133">
        <f>ROUND(E101*J101,2)</f>
        <v>0</v>
      </c>
      <c r="L101" s="133">
        <v>21</v>
      </c>
      <c r="M101" s="133">
        <f>G101*(1+L101/100)</f>
        <v>0</v>
      </c>
      <c r="N101" s="131">
        <v>0</v>
      </c>
      <c r="O101" s="131">
        <f>ROUND(E101*N101,2)</f>
        <v>0</v>
      </c>
      <c r="P101" s="131">
        <v>0</v>
      </c>
      <c r="Q101" s="131">
        <f>ROUND(E101*P101,2)</f>
        <v>0</v>
      </c>
      <c r="R101" s="133"/>
      <c r="S101" s="133" t="s">
        <v>273</v>
      </c>
      <c r="T101" s="134" t="s">
        <v>274</v>
      </c>
      <c r="U101" s="115">
        <v>0.32</v>
      </c>
      <c r="V101" s="115">
        <f>ROUND(E101*U101,2)</f>
        <v>2.57</v>
      </c>
      <c r="W101" s="115"/>
      <c r="X101" s="115" t="s">
        <v>275</v>
      </c>
      <c r="Y101" s="115" t="s">
        <v>276</v>
      </c>
      <c r="Z101" s="108"/>
      <c r="AA101" s="108"/>
      <c r="AB101" s="108"/>
      <c r="AC101" s="108"/>
      <c r="AD101" s="108"/>
      <c r="AE101" s="108"/>
      <c r="AF101" s="108"/>
      <c r="AG101" s="108" t="s">
        <v>277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ht="22.5" outlineLevel="2" x14ac:dyDescent="0.2">
      <c r="A102" s="111"/>
      <c r="B102" s="112"/>
      <c r="C102" s="258" t="s">
        <v>407</v>
      </c>
      <c r="D102" s="259"/>
      <c r="E102" s="259"/>
      <c r="F102" s="259"/>
      <c r="G102" s="259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286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42" t="str">
        <f>C102</f>
        <v>svislé nebo šikmé (odkloněné), půdorysně přímé nebo zalomené, stěn základových pasů ve volných nebo zapažených jámách, rýhách, šachtách, včetně případných vzpěr,</v>
      </c>
      <c r="BB102" s="108"/>
      <c r="BC102" s="108"/>
      <c r="BD102" s="108"/>
      <c r="BE102" s="108"/>
      <c r="BF102" s="108"/>
      <c r="BG102" s="108"/>
      <c r="BH102" s="108"/>
    </row>
    <row r="103" spans="1:60" outlineLevel="3" x14ac:dyDescent="0.2">
      <c r="A103" s="111"/>
      <c r="B103" s="112"/>
      <c r="C103" s="267" t="s">
        <v>392</v>
      </c>
      <c r="D103" s="268"/>
      <c r="E103" s="268"/>
      <c r="F103" s="268"/>
      <c r="G103" s="268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286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2" x14ac:dyDescent="0.2">
      <c r="A104" s="111"/>
      <c r="B104" s="112"/>
      <c r="C104" s="150" t="s">
        <v>403</v>
      </c>
      <c r="D104" s="148"/>
      <c r="E104" s="149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8"/>
      <c r="AA104" s="108"/>
      <c r="AB104" s="108"/>
      <c r="AC104" s="108"/>
      <c r="AD104" s="108"/>
      <c r="AE104" s="108"/>
      <c r="AF104" s="108"/>
      <c r="AG104" s="108" t="s">
        <v>325</v>
      </c>
      <c r="AH104" s="108">
        <v>0</v>
      </c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3" x14ac:dyDescent="0.2">
      <c r="A105" s="111"/>
      <c r="B105" s="112"/>
      <c r="C105" s="150" t="s">
        <v>408</v>
      </c>
      <c r="D105" s="148"/>
      <c r="E105" s="149">
        <v>8.02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8"/>
      <c r="AA105" s="108"/>
      <c r="AB105" s="108"/>
      <c r="AC105" s="108"/>
      <c r="AD105" s="108"/>
      <c r="AE105" s="108"/>
      <c r="AF105" s="108"/>
      <c r="AG105" s="108" t="s">
        <v>325</v>
      </c>
      <c r="AH105" s="108">
        <v>0</v>
      </c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1" x14ac:dyDescent="0.2">
      <c r="A106" s="128">
        <v>18</v>
      </c>
      <c r="B106" s="129" t="s">
        <v>411</v>
      </c>
      <c r="C106" s="145" t="s">
        <v>412</v>
      </c>
      <c r="D106" s="130" t="s">
        <v>331</v>
      </c>
      <c r="E106" s="131">
        <v>6.5025000000000004</v>
      </c>
      <c r="F106" s="132"/>
      <c r="G106" s="133">
        <f>ROUND(E106*F106,2)</f>
        <v>0</v>
      </c>
      <c r="H106" s="132"/>
      <c r="I106" s="133">
        <f>ROUND(E106*H106,2)</f>
        <v>0</v>
      </c>
      <c r="J106" s="132"/>
      <c r="K106" s="133">
        <f>ROUND(E106*J106,2)</f>
        <v>0</v>
      </c>
      <c r="L106" s="133">
        <v>21</v>
      </c>
      <c r="M106" s="133">
        <f>G106*(1+L106/100)</f>
        <v>0</v>
      </c>
      <c r="N106" s="131">
        <v>2.5249999999999999</v>
      </c>
      <c r="O106" s="131">
        <f>ROUND(E106*N106,2)</f>
        <v>16.420000000000002</v>
      </c>
      <c r="P106" s="131">
        <v>0</v>
      </c>
      <c r="Q106" s="131">
        <f>ROUND(E106*P106,2)</f>
        <v>0</v>
      </c>
      <c r="R106" s="133"/>
      <c r="S106" s="133" t="s">
        <v>273</v>
      </c>
      <c r="T106" s="134" t="s">
        <v>274</v>
      </c>
      <c r="U106" s="115">
        <v>0.48</v>
      </c>
      <c r="V106" s="115">
        <f>ROUND(E106*U106,2)</f>
        <v>3.12</v>
      </c>
      <c r="W106" s="115"/>
      <c r="X106" s="115" t="s">
        <v>275</v>
      </c>
      <c r="Y106" s="115" t="s">
        <v>276</v>
      </c>
      <c r="Z106" s="108"/>
      <c r="AA106" s="108"/>
      <c r="AB106" s="108"/>
      <c r="AC106" s="108"/>
      <c r="AD106" s="108"/>
      <c r="AE106" s="108"/>
      <c r="AF106" s="108"/>
      <c r="AG106" s="108" t="s">
        <v>277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2" x14ac:dyDescent="0.2">
      <c r="A107" s="111"/>
      <c r="B107" s="112"/>
      <c r="C107" s="258" t="s">
        <v>384</v>
      </c>
      <c r="D107" s="259"/>
      <c r="E107" s="259"/>
      <c r="F107" s="259"/>
      <c r="G107" s="259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8"/>
      <c r="AA107" s="108"/>
      <c r="AB107" s="108"/>
      <c r="AC107" s="108"/>
      <c r="AD107" s="108"/>
      <c r="AE107" s="108"/>
      <c r="AF107" s="108"/>
      <c r="AG107" s="108" t="s">
        <v>286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 x14ac:dyDescent="0.2">
      <c r="A108" s="111"/>
      <c r="B108" s="112"/>
      <c r="C108" s="150" t="s">
        <v>402</v>
      </c>
      <c r="D108" s="148"/>
      <c r="E108" s="149"/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325</v>
      </c>
      <c r="AH108" s="108">
        <v>0</v>
      </c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3" x14ac:dyDescent="0.2">
      <c r="A109" s="111"/>
      <c r="B109" s="112"/>
      <c r="C109" s="150" t="s">
        <v>403</v>
      </c>
      <c r="D109" s="148"/>
      <c r="E109" s="149"/>
      <c r="F109" s="115"/>
      <c r="G109" s="115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8"/>
      <c r="AA109" s="108"/>
      <c r="AB109" s="108"/>
      <c r="AC109" s="108"/>
      <c r="AD109" s="108"/>
      <c r="AE109" s="108"/>
      <c r="AF109" s="108"/>
      <c r="AG109" s="108" t="s">
        <v>325</v>
      </c>
      <c r="AH109" s="108">
        <v>0</v>
      </c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3" x14ac:dyDescent="0.2">
      <c r="A110" s="111"/>
      <c r="B110" s="112"/>
      <c r="C110" s="150" t="s">
        <v>413</v>
      </c>
      <c r="D110" s="148"/>
      <c r="E110" s="149">
        <v>6.5</v>
      </c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325</v>
      </c>
      <c r="AH110" s="108">
        <v>0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 x14ac:dyDescent="0.2">
      <c r="A111" s="128">
        <v>19</v>
      </c>
      <c r="B111" s="129" t="s">
        <v>414</v>
      </c>
      <c r="C111" s="145" t="s">
        <v>415</v>
      </c>
      <c r="D111" s="130" t="s">
        <v>322</v>
      </c>
      <c r="E111" s="131">
        <v>9.4</v>
      </c>
      <c r="F111" s="132"/>
      <c r="G111" s="133">
        <f>ROUND(E111*F111,2)</f>
        <v>0</v>
      </c>
      <c r="H111" s="132"/>
      <c r="I111" s="133">
        <f>ROUND(E111*H111,2)</f>
        <v>0</v>
      </c>
      <c r="J111" s="132"/>
      <c r="K111" s="133">
        <f>ROUND(E111*J111,2)</f>
        <v>0</v>
      </c>
      <c r="L111" s="133">
        <v>21</v>
      </c>
      <c r="M111" s="133">
        <f>G111*(1+L111/100)</f>
        <v>0</v>
      </c>
      <c r="N111" s="131">
        <v>3.9199999999999999E-2</v>
      </c>
      <c r="O111" s="131">
        <f>ROUND(E111*N111,2)</f>
        <v>0.37</v>
      </c>
      <c r="P111" s="131">
        <v>0</v>
      </c>
      <c r="Q111" s="131">
        <f>ROUND(E111*P111,2)</f>
        <v>0</v>
      </c>
      <c r="R111" s="133"/>
      <c r="S111" s="133" t="s">
        <v>273</v>
      </c>
      <c r="T111" s="134" t="s">
        <v>274</v>
      </c>
      <c r="U111" s="115">
        <v>1.05</v>
      </c>
      <c r="V111" s="115">
        <f>ROUND(E111*U111,2)</f>
        <v>9.8699999999999992</v>
      </c>
      <c r="W111" s="115"/>
      <c r="X111" s="115" t="s">
        <v>275</v>
      </c>
      <c r="Y111" s="115" t="s">
        <v>276</v>
      </c>
      <c r="Z111" s="108"/>
      <c r="AA111" s="108"/>
      <c r="AB111" s="108"/>
      <c r="AC111" s="108"/>
      <c r="AD111" s="108"/>
      <c r="AE111" s="108"/>
      <c r="AF111" s="108"/>
      <c r="AG111" s="108" t="s">
        <v>277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ht="22.5" outlineLevel="2" x14ac:dyDescent="0.2">
      <c r="A112" s="111"/>
      <c r="B112" s="112"/>
      <c r="C112" s="258" t="s">
        <v>416</v>
      </c>
      <c r="D112" s="259"/>
      <c r="E112" s="259"/>
      <c r="F112" s="259"/>
      <c r="G112" s="259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8"/>
      <c r="AA112" s="108"/>
      <c r="AB112" s="108"/>
      <c r="AC112" s="108"/>
      <c r="AD112" s="108"/>
      <c r="AE112" s="108"/>
      <c r="AF112" s="108"/>
      <c r="AG112" s="108" t="s">
        <v>286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42" t="str">
        <f>C112</f>
        <v>bednění svislé nebo šikmé (odkloněné), půdorysně přímé nebo zalomené, stěn základových patek ve volných nebo zapažených jámách, rýhách, šachtách, včetně případných vzpěr,</v>
      </c>
      <c r="BB112" s="108"/>
      <c r="BC112" s="108"/>
      <c r="BD112" s="108"/>
      <c r="BE112" s="108"/>
      <c r="BF112" s="108"/>
      <c r="BG112" s="108"/>
      <c r="BH112" s="108"/>
    </row>
    <row r="113" spans="1:60" outlineLevel="2" x14ac:dyDescent="0.2">
      <c r="A113" s="111"/>
      <c r="B113" s="112"/>
      <c r="C113" s="150" t="s">
        <v>403</v>
      </c>
      <c r="D113" s="148"/>
      <c r="E113" s="149"/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8"/>
      <c r="AA113" s="108"/>
      <c r="AB113" s="108"/>
      <c r="AC113" s="108"/>
      <c r="AD113" s="108"/>
      <c r="AE113" s="108"/>
      <c r="AF113" s="108"/>
      <c r="AG113" s="108" t="s">
        <v>325</v>
      </c>
      <c r="AH113" s="108">
        <v>0</v>
      </c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3" x14ac:dyDescent="0.2">
      <c r="A114" s="111"/>
      <c r="B114" s="112"/>
      <c r="C114" s="150" t="s">
        <v>417</v>
      </c>
      <c r="D114" s="148"/>
      <c r="E114" s="149">
        <v>9.4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325</v>
      </c>
      <c r="AH114" s="108">
        <v>0</v>
      </c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 x14ac:dyDescent="0.2">
      <c r="A115" s="128">
        <v>20</v>
      </c>
      <c r="B115" s="129" t="s">
        <v>418</v>
      </c>
      <c r="C115" s="145" t="s">
        <v>419</v>
      </c>
      <c r="D115" s="130" t="s">
        <v>322</v>
      </c>
      <c r="E115" s="131">
        <v>9.4</v>
      </c>
      <c r="F115" s="132"/>
      <c r="G115" s="133">
        <f>ROUND(E115*F115,2)</f>
        <v>0</v>
      </c>
      <c r="H115" s="132"/>
      <c r="I115" s="133">
        <f>ROUND(E115*H115,2)</f>
        <v>0</v>
      </c>
      <c r="J115" s="132"/>
      <c r="K115" s="133">
        <f>ROUND(E115*J115,2)</f>
        <v>0</v>
      </c>
      <c r="L115" s="133">
        <v>21</v>
      </c>
      <c r="M115" s="133">
        <f>G115*(1+L115/100)</f>
        <v>0</v>
      </c>
      <c r="N115" s="131">
        <v>0</v>
      </c>
      <c r="O115" s="131">
        <f>ROUND(E115*N115,2)</f>
        <v>0</v>
      </c>
      <c r="P115" s="131">
        <v>0</v>
      </c>
      <c r="Q115" s="131">
        <f>ROUND(E115*P115,2)</f>
        <v>0</v>
      </c>
      <c r="R115" s="133"/>
      <c r="S115" s="133" t="s">
        <v>273</v>
      </c>
      <c r="T115" s="134" t="s">
        <v>274</v>
      </c>
      <c r="U115" s="115">
        <v>0.32</v>
      </c>
      <c r="V115" s="115">
        <f>ROUND(E115*U115,2)</f>
        <v>3.01</v>
      </c>
      <c r="W115" s="115"/>
      <c r="X115" s="115" t="s">
        <v>275</v>
      </c>
      <c r="Y115" s="115" t="s">
        <v>276</v>
      </c>
      <c r="Z115" s="108"/>
      <c r="AA115" s="108"/>
      <c r="AB115" s="108"/>
      <c r="AC115" s="108"/>
      <c r="AD115" s="108"/>
      <c r="AE115" s="108"/>
      <c r="AF115" s="108"/>
      <c r="AG115" s="108" t="s">
        <v>277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ht="22.5" outlineLevel="2" x14ac:dyDescent="0.2">
      <c r="A116" s="111"/>
      <c r="B116" s="112"/>
      <c r="C116" s="258" t="s">
        <v>416</v>
      </c>
      <c r="D116" s="259"/>
      <c r="E116" s="259"/>
      <c r="F116" s="259"/>
      <c r="G116" s="259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286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42" t="str">
        <f>C116</f>
        <v>bednění svislé nebo šikmé (odkloněné), půdorysně přímé nebo zalomené, stěn základových patek ve volných nebo zapažených jámách, rýhách, šachtách, včetně případných vzpěr,</v>
      </c>
      <c r="BB116" s="108"/>
      <c r="BC116" s="108"/>
      <c r="BD116" s="108"/>
      <c r="BE116" s="108"/>
      <c r="BF116" s="108"/>
      <c r="BG116" s="108"/>
      <c r="BH116" s="108"/>
    </row>
    <row r="117" spans="1:60" outlineLevel="3" x14ac:dyDescent="0.2">
      <c r="A117" s="111"/>
      <c r="B117" s="112"/>
      <c r="C117" s="267" t="s">
        <v>420</v>
      </c>
      <c r="D117" s="268"/>
      <c r="E117" s="268"/>
      <c r="F117" s="268"/>
      <c r="G117" s="268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8"/>
      <c r="AA117" s="108"/>
      <c r="AB117" s="108"/>
      <c r="AC117" s="108"/>
      <c r="AD117" s="108"/>
      <c r="AE117" s="108"/>
      <c r="AF117" s="108"/>
      <c r="AG117" s="108" t="s">
        <v>286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2" x14ac:dyDescent="0.2">
      <c r="A118" s="111"/>
      <c r="B118" s="112"/>
      <c r="C118" s="150" t="s">
        <v>403</v>
      </c>
      <c r="D118" s="148"/>
      <c r="E118" s="149"/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325</v>
      </c>
      <c r="AH118" s="108">
        <v>0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3" x14ac:dyDescent="0.2">
      <c r="A119" s="111"/>
      <c r="B119" s="112"/>
      <c r="C119" s="150" t="s">
        <v>417</v>
      </c>
      <c r="D119" s="148"/>
      <c r="E119" s="149">
        <v>9.4</v>
      </c>
      <c r="F119" s="115"/>
      <c r="G119" s="1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325</v>
      </c>
      <c r="AH119" s="108">
        <v>0</v>
      </c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1" x14ac:dyDescent="0.2">
      <c r="A120" s="128">
        <v>21</v>
      </c>
      <c r="B120" s="129" t="s">
        <v>421</v>
      </c>
      <c r="C120" s="145" t="s">
        <v>422</v>
      </c>
      <c r="D120" s="130" t="s">
        <v>395</v>
      </c>
      <c r="E120" s="131">
        <v>0.56200000000000006</v>
      </c>
      <c r="F120" s="132"/>
      <c r="G120" s="133">
        <f>ROUND(E120*F120,2)</f>
        <v>0</v>
      </c>
      <c r="H120" s="132"/>
      <c r="I120" s="133">
        <f>ROUND(E120*H120,2)</f>
        <v>0</v>
      </c>
      <c r="J120" s="132"/>
      <c r="K120" s="133">
        <f>ROUND(E120*J120,2)</f>
        <v>0</v>
      </c>
      <c r="L120" s="133">
        <v>21</v>
      </c>
      <c r="M120" s="133">
        <f>G120*(1+L120/100)</f>
        <v>0</v>
      </c>
      <c r="N120" s="131">
        <v>1.0249299999999999</v>
      </c>
      <c r="O120" s="131">
        <f>ROUND(E120*N120,2)</f>
        <v>0.57999999999999996</v>
      </c>
      <c r="P120" s="131">
        <v>0</v>
      </c>
      <c r="Q120" s="131">
        <f>ROUND(E120*P120,2)</f>
        <v>0</v>
      </c>
      <c r="R120" s="133"/>
      <c r="S120" s="133" t="s">
        <v>273</v>
      </c>
      <c r="T120" s="134" t="s">
        <v>274</v>
      </c>
      <c r="U120" s="115">
        <v>23.530999999999999</v>
      </c>
      <c r="V120" s="115">
        <f>ROUND(E120*U120,2)</f>
        <v>13.22</v>
      </c>
      <c r="W120" s="115"/>
      <c r="X120" s="115" t="s">
        <v>275</v>
      </c>
      <c r="Y120" s="115" t="s">
        <v>276</v>
      </c>
      <c r="Z120" s="108"/>
      <c r="AA120" s="108"/>
      <c r="AB120" s="108"/>
      <c r="AC120" s="108"/>
      <c r="AD120" s="108"/>
      <c r="AE120" s="108"/>
      <c r="AF120" s="108"/>
      <c r="AG120" s="108" t="s">
        <v>277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2" x14ac:dyDescent="0.2">
      <c r="A121" s="111"/>
      <c r="B121" s="112"/>
      <c r="C121" s="150" t="s">
        <v>423</v>
      </c>
      <c r="D121" s="148"/>
      <c r="E121" s="149"/>
      <c r="F121" s="115"/>
      <c r="G121" s="1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325</v>
      </c>
      <c r="AH121" s="108">
        <v>0</v>
      </c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3" x14ac:dyDescent="0.2">
      <c r="A122" s="111"/>
      <c r="B122" s="112"/>
      <c r="C122" s="150" t="s">
        <v>424</v>
      </c>
      <c r="D122" s="148"/>
      <c r="E122" s="149"/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325</v>
      </c>
      <c r="AH122" s="108">
        <v>0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3" x14ac:dyDescent="0.2">
      <c r="A123" s="111"/>
      <c r="B123" s="112"/>
      <c r="C123" s="150" t="s">
        <v>425</v>
      </c>
      <c r="D123" s="148"/>
      <c r="E123" s="149">
        <v>0.56000000000000005</v>
      </c>
      <c r="F123" s="115"/>
      <c r="G123" s="115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325</v>
      </c>
      <c r="AH123" s="108">
        <v>0</v>
      </c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1" x14ac:dyDescent="0.2">
      <c r="A124" s="128">
        <v>22</v>
      </c>
      <c r="B124" s="129" t="s">
        <v>426</v>
      </c>
      <c r="C124" s="145" t="s">
        <v>427</v>
      </c>
      <c r="D124" s="130" t="s">
        <v>331</v>
      </c>
      <c r="E124" s="131">
        <v>2.3311999999999999</v>
      </c>
      <c r="F124" s="132"/>
      <c r="G124" s="133">
        <f>ROUND(E124*F124,2)</f>
        <v>0</v>
      </c>
      <c r="H124" s="132"/>
      <c r="I124" s="133">
        <f>ROUND(E124*H124,2)</f>
        <v>0</v>
      </c>
      <c r="J124" s="132"/>
      <c r="K124" s="133">
        <f>ROUND(E124*J124,2)</f>
        <v>0</v>
      </c>
      <c r="L124" s="133">
        <v>21</v>
      </c>
      <c r="M124" s="133">
        <f>G124*(1+L124/100)</f>
        <v>0</v>
      </c>
      <c r="N124" s="131">
        <v>2.5249999999999999</v>
      </c>
      <c r="O124" s="131">
        <f>ROUND(E124*N124,2)</f>
        <v>5.89</v>
      </c>
      <c r="P124" s="131">
        <v>0</v>
      </c>
      <c r="Q124" s="131">
        <f>ROUND(E124*P124,2)</f>
        <v>0</v>
      </c>
      <c r="R124" s="133"/>
      <c r="S124" s="133" t="s">
        <v>273</v>
      </c>
      <c r="T124" s="134" t="s">
        <v>274</v>
      </c>
      <c r="U124" s="115">
        <v>0.6</v>
      </c>
      <c r="V124" s="115">
        <f>ROUND(E124*U124,2)</f>
        <v>1.4</v>
      </c>
      <c r="W124" s="115"/>
      <c r="X124" s="115" t="s">
        <v>275</v>
      </c>
      <c r="Y124" s="115" t="s">
        <v>276</v>
      </c>
      <c r="Z124" s="108"/>
      <c r="AA124" s="108"/>
      <c r="AB124" s="108"/>
      <c r="AC124" s="108"/>
      <c r="AD124" s="108"/>
      <c r="AE124" s="108"/>
      <c r="AF124" s="108"/>
      <c r="AG124" s="108" t="s">
        <v>277</v>
      </c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2" x14ac:dyDescent="0.2">
      <c r="A125" s="111"/>
      <c r="B125" s="112"/>
      <c r="C125" s="258" t="s">
        <v>428</v>
      </c>
      <c r="D125" s="259"/>
      <c r="E125" s="259"/>
      <c r="F125" s="259"/>
      <c r="G125" s="259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8"/>
      <c r="AA125" s="108"/>
      <c r="AB125" s="108"/>
      <c r="AC125" s="108"/>
      <c r="AD125" s="108"/>
      <c r="AE125" s="108"/>
      <c r="AF125" s="108"/>
      <c r="AG125" s="108" t="s">
        <v>286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2" x14ac:dyDescent="0.2">
      <c r="A126" s="111"/>
      <c r="B126" s="112"/>
      <c r="C126" s="150" t="s">
        <v>402</v>
      </c>
      <c r="D126" s="148"/>
      <c r="E126" s="149"/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325</v>
      </c>
      <c r="AH126" s="108">
        <v>0</v>
      </c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3" x14ac:dyDescent="0.2">
      <c r="A127" s="111"/>
      <c r="B127" s="112"/>
      <c r="C127" s="150" t="s">
        <v>362</v>
      </c>
      <c r="D127" s="148"/>
      <c r="E127" s="149"/>
      <c r="F127" s="115"/>
      <c r="G127" s="115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8"/>
      <c r="AA127" s="108"/>
      <c r="AB127" s="108"/>
      <c r="AC127" s="108"/>
      <c r="AD127" s="108"/>
      <c r="AE127" s="108"/>
      <c r="AF127" s="108"/>
      <c r="AG127" s="108" t="s">
        <v>325</v>
      </c>
      <c r="AH127" s="108">
        <v>0</v>
      </c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3" x14ac:dyDescent="0.2">
      <c r="A128" s="111"/>
      <c r="B128" s="112"/>
      <c r="C128" s="150" t="s">
        <v>429</v>
      </c>
      <c r="D128" s="148"/>
      <c r="E128" s="149">
        <v>2.33</v>
      </c>
      <c r="F128" s="115"/>
      <c r="G128" s="1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8"/>
      <c r="AA128" s="108"/>
      <c r="AB128" s="108"/>
      <c r="AC128" s="108"/>
      <c r="AD128" s="108"/>
      <c r="AE128" s="108"/>
      <c r="AF128" s="108"/>
      <c r="AG128" s="108" t="s">
        <v>325</v>
      </c>
      <c r="AH128" s="108">
        <v>0</v>
      </c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1" x14ac:dyDescent="0.2">
      <c r="A129" s="128">
        <v>23</v>
      </c>
      <c r="B129" s="129" t="s">
        <v>430</v>
      </c>
      <c r="C129" s="145" t="s">
        <v>431</v>
      </c>
      <c r="D129" s="130" t="s">
        <v>322</v>
      </c>
      <c r="E129" s="131">
        <v>13.712999999999999</v>
      </c>
      <c r="F129" s="132"/>
      <c r="G129" s="133">
        <f>ROUND(E129*F129,2)</f>
        <v>0</v>
      </c>
      <c r="H129" s="132"/>
      <c r="I129" s="133">
        <f>ROUND(E129*H129,2)</f>
        <v>0</v>
      </c>
      <c r="J129" s="132"/>
      <c r="K129" s="133">
        <f>ROUND(E129*J129,2)</f>
        <v>0</v>
      </c>
      <c r="L129" s="133">
        <v>21</v>
      </c>
      <c r="M129" s="133">
        <f>G129*(1+L129/100)</f>
        <v>0</v>
      </c>
      <c r="N129" s="131">
        <v>3.9309999999999998E-2</v>
      </c>
      <c r="O129" s="131">
        <f>ROUND(E129*N129,2)</f>
        <v>0.54</v>
      </c>
      <c r="P129" s="131">
        <v>0</v>
      </c>
      <c r="Q129" s="131">
        <f>ROUND(E129*P129,2)</f>
        <v>0</v>
      </c>
      <c r="R129" s="133"/>
      <c r="S129" s="133" t="s">
        <v>273</v>
      </c>
      <c r="T129" s="134" t="s">
        <v>274</v>
      </c>
      <c r="U129" s="115">
        <v>0.65</v>
      </c>
      <c r="V129" s="115">
        <f>ROUND(E129*U129,2)</f>
        <v>8.91</v>
      </c>
      <c r="W129" s="115"/>
      <c r="X129" s="115" t="s">
        <v>275</v>
      </c>
      <c r="Y129" s="115" t="s">
        <v>276</v>
      </c>
      <c r="Z129" s="108"/>
      <c r="AA129" s="108"/>
      <c r="AB129" s="108"/>
      <c r="AC129" s="108"/>
      <c r="AD129" s="108"/>
      <c r="AE129" s="108"/>
      <c r="AF129" s="108"/>
      <c r="AG129" s="108" t="s">
        <v>277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ht="22.5" outlineLevel="2" x14ac:dyDescent="0.2">
      <c r="A130" s="111"/>
      <c r="B130" s="112"/>
      <c r="C130" s="258" t="s">
        <v>432</v>
      </c>
      <c r="D130" s="259"/>
      <c r="E130" s="259"/>
      <c r="F130" s="259"/>
      <c r="G130" s="259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8"/>
      <c r="AA130" s="108"/>
      <c r="AB130" s="108"/>
      <c r="AC130" s="108"/>
      <c r="AD130" s="108"/>
      <c r="AE130" s="108"/>
      <c r="AF130" s="108"/>
      <c r="AG130" s="108" t="s">
        <v>286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42" t="str">
        <f>C130</f>
        <v>bednění svislé nebo šikmé (odkloněné), půdorysně přímé nebo zalomené základových zdí ve volných nebo zapažených jámách, rýhách, šachtách, včetně případných vzpěr,</v>
      </c>
      <c r="BB130" s="108"/>
      <c r="BC130" s="108"/>
      <c r="BD130" s="108"/>
      <c r="BE130" s="108"/>
      <c r="BF130" s="108"/>
      <c r="BG130" s="108"/>
      <c r="BH130" s="108"/>
    </row>
    <row r="131" spans="1:60" outlineLevel="2" x14ac:dyDescent="0.2">
      <c r="A131" s="111"/>
      <c r="B131" s="112"/>
      <c r="C131" s="150" t="s">
        <v>433</v>
      </c>
      <c r="D131" s="148"/>
      <c r="E131" s="149"/>
      <c r="F131" s="115"/>
      <c r="G131" s="115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8"/>
      <c r="AA131" s="108"/>
      <c r="AB131" s="108"/>
      <c r="AC131" s="108"/>
      <c r="AD131" s="108"/>
      <c r="AE131" s="108"/>
      <c r="AF131" s="108"/>
      <c r="AG131" s="108" t="s">
        <v>325</v>
      </c>
      <c r="AH131" s="108">
        <v>0</v>
      </c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3" x14ac:dyDescent="0.2">
      <c r="A132" s="111"/>
      <c r="B132" s="112"/>
      <c r="C132" s="150" t="s">
        <v>434</v>
      </c>
      <c r="D132" s="148"/>
      <c r="E132" s="149">
        <v>13.71</v>
      </c>
      <c r="F132" s="115"/>
      <c r="G132" s="115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8"/>
      <c r="AA132" s="108"/>
      <c r="AB132" s="108"/>
      <c r="AC132" s="108"/>
      <c r="AD132" s="108"/>
      <c r="AE132" s="108"/>
      <c r="AF132" s="108"/>
      <c r="AG132" s="108" t="s">
        <v>325</v>
      </c>
      <c r="AH132" s="108">
        <v>0</v>
      </c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1" x14ac:dyDescent="0.2">
      <c r="A133" s="128">
        <v>24</v>
      </c>
      <c r="B133" s="129" t="s">
        <v>435</v>
      </c>
      <c r="C133" s="145" t="s">
        <v>436</v>
      </c>
      <c r="D133" s="130" t="s">
        <v>322</v>
      </c>
      <c r="E133" s="131">
        <v>13.712999999999999</v>
      </c>
      <c r="F133" s="132"/>
      <c r="G133" s="133">
        <f>ROUND(E133*F133,2)</f>
        <v>0</v>
      </c>
      <c r="H133" s="132"/>
      <c r="I133" s="133">
        <f>ROUND(E133*H133,2)</f>
        <v>0</v>
      </c>
      <c r="J133" s="132"/>
      <c r="K133" s="133">
        <f>ROUND(E133*J133,2)</f>
        <v>0</v>
      </c>
      <c r="L133" s="133">
        <v>21</v>
      </c>
      <c r="M133" s="133">
        <f>G133*(1+L133/100)</f>
        <v>0</v>
      </c>
      <c r="N133" s="131">
        <v>0</v>
      </c>
      <c r="O133" s="131">
        <f>ROUND(E133*N133,2)</f>
        <v>0</v>
      </c>
      <c r="P133" s="131">
        <v>0</v>
      </c>
      <c r="Q133" s="131">
        <f>ROUND(E133*P133,2)</f>
        <v>0</v>
      </c>
      <c r="R133" s="133"/>
      <c r="S133" s="133" t="s">
        <v>273</v>
      </c>
      <c r="T133" s="134" t="s">
        <v>274</v>
      </c>
      <c r="U133" s="115">
        <v>0.35</v>
      </c>
      <c r="V133" s="115">
        <f>ROUND(E133*U133,2)</f>
        <v>4.8</v>
      </c>
      <c r="W133" s="115"/>
      <c r="X133" s="115" t="s">
        <v>275</v>
      </c>
      <c r="Y133" s="115" t="s">
        <v>276</v>
      </c>
      <c r="Z133" s="108"/>
      <c r="AA133" s="108"/>
      <c r="AB133" s="108"/>
      <c r="AC133" s="108"/>
      <c r="AD133" s="108"/>
      <c r="AE133" s="108"/>
      <c r="AF133" s="108"/>
      <c r="AG133" s="108" t="s">
        <v>277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ht="22.5" outlineLevel="2" x14ac:dyDescent="0.2">
      <c r="A134" s="111"/>
      <c r="B134" s="112"/>
      <c r="C134" s="258" t="s">
        <v>432</v>
      </c>
      <c r="D134" s="259"/>
      <c r="E134" s="259"/>
      <c r="F134" s="259"/>
      <c r="G134" s="259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8"/>
      <c r="AA134" s="108"/>
      <c r="AB134" s="108"/>
      <c r="AC134" s="108"/>
      <c r="AD134" s="108"/>
      <c r="AE134" s="108"/>
      <c r="AF134" s="108"/>
      <c r="AG134" s="108" t="s">
        <v>286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42" t="str">
        <f>C134</f>
        <v>bednění svislé nebo šikmé (odkloněné), půdorysně přímé nebo zalomené základových zdí ve volných nebo zapažených jámách, rýhách, šachtách, včetně případných vzpěr,</v>
      </c>
      <c r="BB134" s="108"/>
      <c r="BC134" s="108"/>
      <c r="BD134" s="108"/>
      <c r="BE134" s="108"/>
      <c r="BF134" s="108"/>
      <c r="BG134" s="108"/>
      <c r="BH134" s="108"/>
    </row>
    <row r="135" spans="1:60" outlineLevel="3" x14ac:dyDescent="0.2">
      <c r="A135" s="111"/>
      <c r="B135" s="112"/>
      <c r="C135" s="267" t="s">
        <v>437</v>
      </c>
      <c r="D135" s="268"/>
      <c r="E135" s="268"/>
      <c r="F135" s="268"/>
      <c r="G135" s="268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8"/>
      <c r="AA135" s="108"/>
      <c r="AB135" s="108"/>
      <c r="AC135" s="108"/>
      <c r="AD135" s="108"/>
      <c r="AE135" s="108"/>
      <c r="AF135" s="108"/>
      <c r="AG135" s="108" t="s">
        <v>286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2" x14ac:dyDescent="0.2">
      <c r="A136" s="111"/>
      <c r="B136" s="112"/>
      <c r="C136" s="150" t="s">
        <v>433</v>
      </c>
      <c r="D136" s="148"/>
      <c r="E136" s="149"/>
      <c r="F136" s="115"/>
      <c r="G136" s="115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8"/>
      <c r="AA136" s="108"/>
      <c r="AB136" s="108"/>
      <c r="AC136" s="108"/>
      <c r="AD136" s="108"/>
      <c r="AE136" s="108"/>
      <c r="AF136" s="108"/>
      <c r="AG136" s="108" t="s">
        <v>325</v>
      </c>
      <c r="AH136" s="108">
        <v>0</v>
      </c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3" x14ac:dyDescent="0.2">
      <c r="A137" s="111"/>
      <c r="B137" s="112"/>
      <c r="C137" s="150" t="s">
        <v>434</v>
      </c>
      <c r="D137" s="148"/>
      <c r="E137" s="149">
        <v>13.71</v>
      </c>
      <c r="F137" s="115"/>
      <c r="G137" s="115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325</v>
      </c>
      <c r="AH137" s="108">
        <v>0</v>
      </c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1" x14ac:dyDescent="0.2">
      <c r="A138" s="128">
        <v>25</v>
      </c>
      <c r="B138" s="129" t="s">
        <v>438</v>
      </c>
      <c r="C138" s="145" t="s">
        <v>439</v>
      </c>
      <c r="D138" s="130" t="s">
        <v>395</v>
      </c>
      <c r="E138" s="131">
        <v>0.54049999999999998</v>
      </c>
      <c r="F138" s="132"/>
      <c r="G138" s="133">
        <f>ROUND(E138*F138,2)</f>
        <v>0</v>
      </c>
      <c r="H138" s="132"/>
      <c r="I138" s="133">
        <f>ROUND(E138*H138,2)</f>
        <v>0</v>
      </c>
      <c r="J138" s="132"/>
      <c r="K138" s="133">
        <f>ROUND(E138*J138,2)</f>
        <v>0</v>
      </c>
      <c r="L138" s="133">
        <v>21</v>
      </c>
      <c r="M138" s="133">
        <f>G138*(1+L138/100)</f>
        <v>0</v>
      </c>
      <c r="N138" s="131">
        <v>1.0219100000000001</v>
      </c>
      <c r="O138" s="131">
        <f>ROUND(E138*N138,2)</f>
        <v>0.55000000000000004</v>
      </c>
      <c r="P138" s="131">
        <v>0</v>
      </c>
      <c r="Q138" s="131">
        <f>ROUND(E138*P138,2)</f>
        <v>0</v>
      </c>
      <c r="R138" s="133"/>
      <c r="S138" s="133" t="s">
        <v>273</v>
      </c>
      <c r="T138" s="134" t="s">
        <v>274</v>
      </c>
      <c r="U138" s="115">
        <v>29.292000000000002</v>
      </c>
      <c r="V138" s="115">
        <f>ROUND(E138*U138,2)</f>
        <v>15.83</v>
      </c>
      <c r="W138" s="115"/>
      <c r="X138" s="115" t="s">
        <v>275</v>
      </c>
      <c r="Y138" s="115" t="s">
        <v>276</v>
      </c>
      <c r="Z138" s="108"/>
      <c r="AA138" s="108"/>
      <c r="AB138" s="108"/>
      <c r="AC138" s="108"/>
      <c r="AD138" s="108"/>
      <c r="AE138" s="108"/>
      <c r="AF138" s="108"/>
      <c r="AG138" s="108" t="s">
        <v>277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2" x14ac:dyDescent="0.2">
      <c r="A139" s="111"/>
      <c r="B139" s="112"/>
      <c r="C139" s="258" t="s">
        <v>396</v>
      </c>
      <c r="D139" s="259"/>
      <c r="E139" s="259"/>
      <c r="F139" s="259"/>
      <c r="G139" s="259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8"/>
      <c r="AA139" s="108"/>
      <c r="AB139" s="108"/>
      <c r="AC139" s="108"/>
      <c r="AD139" s="108"/>
      <c r="AE139" s="108"/>
      <c r="AF139" s="108"/>
      <c r="AG139" s="108" t="s">
        <v>286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2" x14ac:dyDescent="0.2">
      <c r="A140" s="111"/>
      <c r="B140" s="112"/>
      <c r="C140" s="150" t="s">
        <v>440</v>
      </c>
      <c r="D140" s="148"/>
      <c r="E140" s="149"/>
      <c r="F140" s="115"/>
      <c r="G140" s="1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325</v>
      </c>
      <c r="AH140" s="108">
        <v>0</v>
      </c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3" x14ac:dyDescent="0.2">
      <c r="A141" s="111"/>
      <c r="B141" s="112"/>
      <c r="C141" s="150" t="s">
        <v>362</v>
      </c>
      <c r="D141" s="148"/>
      <c r="E141" s="149"/>
      <c r="F141" s="115"/>
      <c r="G141" s="115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325</v>
      </c>
      <c r="AH141" s="108">
        <v>0</v>
      </c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3" x14ac:dyDescent="0.2">
      <c r="A142" s="111"/>
      <c r="B142" s="112"/>
      <c r="C142" s="150" t="s">
        <v>441</v>
      </c>
      <c r="D142" s="148"/>
      <c r="E142" s="149">
        <v>0.54</v>
      </c>
      <c r="F142" s="115"/>
      <c r="G142" s="115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8"/>
      <c r="AA142" s="108"/>
      <c r="AB142" s="108"/>
      <c r="AC142" s="108"/>
      <c r="AD142" s="108"/>
      <c r="AE142" s="108"/>
      <c r="AF142" s="108"/>
      <c r="AG142" s="108" t="s">
        <v>325</v>
      </c>
      <c r="AH142" s="108">
        <v>0</v>
      </c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ht="22.5" outlineLevel="1" x14ac:dyDescent="0.2">
      <c r="A143" s="128">
        <v>26</v>
      </c>
      <c r="B143" s="129" t="s">
        <v>442</v>
      </c>
      <c r="C143" s="145" t="s">
        <v>443</v>
      </c>
      <c r="D143" s="130" t="s">
        <v>322</v>
      </c>
      <c r="E143" s="131">
        <v>40.180999999999997</v>
      </c>
      <c r="F143" s="132"/>
      <c r="G143" s="133">
        <f>ROUND(E143*F143,2)</f>
        <v>0</v>
      </c>
      <c r="H143" s="132"/>
      <c r="I143" s="133">
        <f>ROUND(E143*H143,2)</f>
        <v>0</v>
      </c>
      <c r="J143" s="132"/>
      <c r="K143" s="133">
        <f>ROUND(E143*J143,2)</f>
        <v>0</v>
      </c>
      <c r="L143" s="133">
        <v>21</v>
      </c>
      <c r="M143" s="133">
        <f>G143*(1+L143/100)</f>
        <v>0</v>
      </c>
      <c r="N143" s="131">
        <v>3.0000000000000001E-5</v>
      </c>
      <c r="O143" s="131">
        <f>ROUND(E143*N143,2)</f>
        <v>0</v>
      </c>
      <c r="P143" s="131">
        <v>0</v>
      </c>
      <c r="Q143" s="131">
        <f>ROUND(E143*P143,2)</f>
        <v>0</v>
      </c>
      <c r="R143" s="133"/>
      <c r="S143" s="133" t="s">
        <v>273</v>
      </c>
      <c r="T143" s="134" t="s">
        <v>274</v>
      </c>
      <c r="U143" s="115">
        <v>4.9000000000000002E-2</v>
      </c>
      <c r="V143" s="115">
        <f>ROUND(E143*U143,2)</f>
        <v>1.97</v>
      </c>
      <c r="W143" s="115"/>
      <c r="X143" s="115" t="s">
        <v>275</v>
      </c>
      <c r="Y143" s="115" t="s">
        <v>276</v>
      </c>
      <c r="Z143" s="108"/>
      <c r="AA143" s="108"/>
      <c r="AB143" s="108"/>
      <c r="AC143" s="108"/>
      <c r="AD143" s="108"/>
      <c r="AE143" s="108"/>
      <c r="AF143" s="108"/>
      <c r="AG143" s="108" t="s">
        <v>277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2" x14ac:dyDescent="0.2">
      <c r="A144" s="111"/>
      <c r="B144" s="112"/>
      <c r="C144" s="150" t="s">
        <v>366</v>
      </c>
      <c r="D144" s="148"/>
      <c r="E144" s="149"/>
      <c r="F144" s="115"/>
      <c r="G144" s="115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8"/>
      <c r="AA144" s="108"/>
      <c r="AB144" s="108"/>
      <c r="AC144" s="108"/>
      <c r="AD144" s="108"/>
      <c r="AE144" s="108"/>
      <c r="AF144" s="108"/>
      <c r="AG144" s="108" t="s">
        <v>325</v>
      </c>
      <c r="AH144" s="108">
        <v>0</v>
      </c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3" x14ac:dyDescent="0.2">
      <c r="A145" s="111"/>
      <c r="B145" s="112"/>
      <c r="C145" s="150" t="s">
        <v>444</v>
      </c>
      <c r="D145" s="148"/>
      <c r="E145" s="149"/>
      <c r="F145" s="115"/>
      <c r="G145" s="1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8"/>
      <c r="AA145" s="108"/>
      <c r="AB145" s="108"/>
      <c r="AC145" s="108"/>
      <c r="AD145" s="108"/>
      <c r="AE145" s="108"/>
      <c r="AF145" s="108"/>
      <c r="AG145" s="108" t="s">
        <v>325</v>
      </c>
      <c r="AH145" s="108">
        <v>0</v>
      </c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3" x14ac:dyDescent="0.2">
      <c r="A146" s="111"/>
      <c r="B146" s="112"/>
      <c r="C146" s="150" t="s">
        <v>445</v>
      </c>
      <c r="D146" s="148"/>
      <c r="E146" s="149">
        <v>40.18</v>
      </c>
      <c r="F146" s="115"/>
      <c r="G146" s="115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8"/>
      <c r="AA146" s="108"/>
      <c r="AB146" s="108"/>
      <c r="AC146" s="108"/>
      <c r="AD146" s="108"/>
      <c r="AE146" s="108"/>
      <c r="AF146" s="108"/>
      <c r="AG146" s="108" t="s">
        <v>325</v>
      </c>
      <c r="AH146" s="108">
        <v>0</v>
      </c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1" x14ac:dyDescent="0.2">
      <c r="A147" s="128">
        <v>27</v>
      </c>
      <c r="B147" s="129" t="s">
        <v>446</v>
      </c>
      <c r="C147" s="145" t="s">
        <v>447</v>
      </c>
      <c r="D147" s="130" t="s">
        <v>331</v>
      </c>
      <c r="E147" s="131">
        <v>17.398679999999999</v>
      </c>
      <c r="F147" s="132"/>
      <c r="G147" s="133">
        <f>ROUND(E147*F147,2)</f>
        <v>0</v>
      </c>
      <c r="H147" s="132"/>
      <c r="I147" s="133">
        <f>ROUND(E147*H147,2)</f>
        <v>0</v>
      </c>
      <c r="J147" s="132"/>
      <c r="K147" s="133">
        <f>ROUND(E147*J147,2)</f>
        <v>0</v>
      </c>
      <c r="L147" s="133">
        <v>21</v>
      </c>
      <c r="M147" s="133">
        <f>G147*(1+L147/100)</f>
        <v>0</v>
      </c>
      <c r="N147" s="131">
        <v>2.5249999999999999</v>
      </c>
      <c r="O147" s="131">
        <f>ROUND(E147*N147,2)</f>
        <v>43.93</v>
      </c>
      <c r="P147" s="131">
        <v>0</v>
      </c>
      <c r="Q147" s="131">
        <f>ROUND(E147*P147,2)</f>
        <v>0</v>
      </c>
      <c r="R147" s="133"/>
      <c r="S147" s="133" t="s">
        <v>273</v>
      </c>
      <c r="T147" s="134" t="s">
        <v>274</v>
      </c>
      <c r="U147" s="115">
        <v>2.58</v>
      </c>
      <c r="V147" s="115">
        <f>ROUND(E147*U147,2)</f>
        <v>44.89</v>
      </c>
      <c r="W147" s="115"/>
      <c r="X147" s="115" t="s">
        <v>275</v>
      </c>
      <c r="Y147" s="115" t="s">
        <v>276</v>
      </c>
      <c r="Z147" s="108"/>
      <c r="AA147" s="108"/>
      <c r="AB147" s="108"/>
      <c r="AC147" s="108"/>
      <c r="AD147" s="108"/>
      <c r="AE147" s="108"/>
      <c r="AF147" s="108"/>
      <c r="AG147" s="108" t="s">
        <v>277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2" x14ac:dyDescent="0.2">
      <c r="A148" s="111"/>
      <c r="B148" s="112"/>
      <c r="C148" s="258" t="s">
        <v>448</v>
      </c>
      <c r="D148" s="259"/>
      <c r="E148" s="259"/>
      <c r="F148" s="259"/>
      <c r="G148" s="259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8"/>
      <c r="AA148" s="108"/>
      <c r="AB148" s="108"/>
      <c r="AC148" s="108"/>
      <c r="AD148" s="108"/>
      <c r="AE148" s="108"/>
      <c r="AF148" s="108"/>
      <c r="AG148" s="108" t="s">
        <v>286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3" x14ac:dyDescent="0.2">
      <c r="A149" s="111"/>
      <c r="B149" s="112"/>
      <c r="C149" s="267" t="s">
        <v>449</v>
      </c>
      <c r="D149" s="268"/>
      <c r="E149" s="268"/>
      <c r="F149" s="268"/>
      <c r="G149" s="268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8"/>
      <c r="AA149" s="108"/>
      <c r="AB149" s="108"/>
      <c r="AC149" s="108"/>
      <c r="AD149" s="108"/>
      <c r="AE149" s="108"/>
      <c r="AF149" s="108"/>
      <c r="AG149" s="108" t="s">
        <v>286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2" x14ac:dyDescent="0.2">
      <c r="A150" s="111"/>
      <c r="B150" s="112"/>
      <c r="C150" s="150" t="s">
        <v>360</v>
      </c>
      <c r="D150" s="148"/>
      <c r="E150" s="149"/>
      <c r="F150" s="115"/>
      <c r="G150" s="115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325</v>
      </c>
      <c r="AH150" s="108">
        <v>0</v>
      </c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3" x14ac:dyDescent="0.2">
      <c r="A151" s="111"/>
      <c r="B151" s="112"/>
      <c r="C151" s="150" t="s">
        <v>450</v>
      </c>
      <c r="D151" s="148"/>
      <c r="E151" s="149">
        <v>3.84</v>
      </c>
      <c r="F151" s="115"/>
      <c r="G151" s="115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325</v>
      </c>
      <c r="AH151" s="108">
        <v>0</v>
      </c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3" x14ac:dyDescent="0.2">
      <c r="A152" s="111"/>
      <c r="B152" s="112"/>
      <c r="C152" s="150" t="s">
        <v>362</v>
      </c>
      <c r="D152" s="148"/>
      <c r="E152" s="149"/>
      <c r="F152" s="115"/>
      <c r="G152" s="115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8"/>
      <c r="AA152" s="108"/>
      <c r="AB152" s="108"/>
      <c r="AC152" s="108"/>
      <c r="AD152" s="108"/>
      <c r="AE152" s="108"/>
      <c r="AF152" s="108"/>
      <c r="AG152" s="108" t="s">
        <v>325</v>
      </c>
      <c r="AH152" s="108">
        <v>0</v>
      </c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3" x14ac:dyDescent="0.2">
      <c r="A153" s="111"/>
      <c r="B153" s="112"/>
      <c r="C153" s="150" t="s">
        <v>451</v>
      </c>
      <c r="D153" s="148"/>
      <c r="E153" s="149">
        <v>1.33</v>
      </c>
      <c r="F153" s="115"/>
      <c r="G153" s="115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325</v>
      </c>
      <c r="AH153" s="108">
        <v>0</v>
      </c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3" x14ac:dyDescent="0.2">
      <c r="A154" s="111"/>
      <c r="B154" s="112"/>
      <c r="C154" s="150" t="s">
        <v>364</v>
      </c>
      <c r="D154" s="148"/>
      <c r="E154" s="149"/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325</v>
      </c>
      <c r="AH154" s="108">
        <v>0</v>
      </c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3" x14ac:dyDescent="0.2">
      <c r="A155" s="111"/>
      <c r="B155" s="112"/>
      <c r="C155" s="150" t="s">
        <v>452</v>
      </c>
      <c r="D155" s="148"/>
      <c r="E155" s="149">
        <v>12.23</v>
      </c>
      <c r="F155" s="115"/>
      <c r="G155" s="115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/>
      <c r="V155" s="115"/>
      <c r="W155" s="115"/>
      <c r="X155" s="115"/>
      <c r="Y155" s="115"/>
      <c r="Z155" s="108"/>
      <c r="AA155" s="108"/>
      <c r="AB155" s="108"/>
      <c r="AC155" s="108"/>
      <c r="AD155" s="108"/>
      <c r="AE155" s="108"/>
      <c r="AF155" s="108"/>
      <c r="AG155" s="108" t="s">
        <v>325</v>
      </c>
      <c r="AH155" s="108">
        <v>0</v>
      </c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1" x14ac:dyDescent="0.2">
      <c r="A156" s="128">
        <v>28</v>
      </c>
      <c r="B156" s="129" t="s">
        <v>453</v>
      </c>
      <c r="C156" s="145" t="s">
        <v>454</v>
      </c>
      <c r="D156" s="130" t="s">
        <v>331</v>
      </c>
      <c r="E156" s="131">
        <v>12.894500000000001</v>
      </c>
      <c r="F156" s="132"/>
      <c r="G156" s="133">
        <f>ROUND(E156*F156,2)</f>
        <v>0</v>
      </c>
      <c r="H156" s="132"/>
      <c r="I156" s="133">
        <f>ROUND(E156*H156,2)</f>
        <v>0</v>
      </c>
      <c r="J156" s="132"/>
      <c r="K156" s="133">
        <f>ROUND(E156*J156,2)</f>
        <v>0</v>
      </c>
      <c r="L156" s="133">
        <v>21</v>
      </c>
      <c r="M156" s="133">
        <f>G156*(1+L156/100)</f>
        <v>0</v>
      </c>
      <c r="N156" s="131">
        <v>2.5249999999999999</v>
      </c>
      <c r="O156" s="131">
        <f>ROUND(E156*N156,2)</f>
        <v>32.56</v>
      </c>
      <c r="P156" s="131">
        <v>0</v>
      </c>
      <c r="Q156" s="131">
        <f>ROUND(E156*P156,2)</f>
        <v>0</v>
      </c>
      <c r="R156" s="133"/>
      <c r="S156" s="133" t="s">
        <v>273</v>
      </c>
      <c r="T156" s="134" t="s">
        <v>274</v>
      </c>
      <c r="U156" s="115">
        <v>0.48</v>
      </c>
      <c r="V156" s="115">
        <f>ROUND(E156*U156,2)</f>
        <v>6.19</v>
      </c>
      <c r="W156" s="115"/>
      <c r="X156" s="115" t="s">
        <v>275</v>
      </c>
      <c r="Y156" s="115" t="s">
        <v>276</v>
      </c>
      <c r="Z156" s="108"/>
      <c r="AA156" s="108"/>
      <c r="AB156" s="108"/>
      <c r="AC156" s="108"/>
      <c r="AD156" s="108"/>
      <c r="AE156" s="108"/>
      <c r="AF156" s="108"/>
      <c r="AG156" s="108" t="s">
        <v>277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2" x14ac:dyDescent="0.2">
      <c r="A157" s="111"/>
      <c r="B157" s="112"/>
      <c r="C157" s="150" t="s">
        <v>402</v>
      </c>
      <c r="D157" s="148"/>
      <c r="E157" s="149"/>
      <c r="F157" s="115"/>
      <c r="G157" s="1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325</v>
      </c>
      <c r="AH157" s="108">
        <v>0</v>
      </c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3" x14ac:dyDescent="0.2">
      <c r="A158" s="111"/>
      <c r="B158" s="112"/>
      <c r="C158" s="150" t="s">
        <v>360</v>
      </c>
      <c r="D158" s="148"/>
      <c r="E158" s="149"/>
      <c r="F158" s="115"/>
      <c r="G158" s="115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8"/>
      <c r="AA158" s="108"/>
      <c r="AB158" s="108"/>
      <c r="AC158" s="108"/>
      <c r="AD158" s="108"/>
      <c r="AE158" s="108"/>
      <c r="AF158" s="108"/>
      <c r="AG158" s="108" t="s">
        <v>325</v>
      </c>
      <c r="AH158" s="108">
        <v>0</v>
      </c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3" x14ac:dyDescent="0.2">
      <c r="A159" s="111"/>
      <c r="B159" s="112"/>
      <c r="C159" s="150" t="s">
        <v>455</v>
      </c>
      <c r="D159" s="148"/>
      <c r="E159" s="149">
        <v>10.48</v>
      </c>
      <c r="F159" s="115"/>
      <c r="G159" s="115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8"/>
      <c r="AA159" s="108"/>
      <c r="AB159" s="108"/>
      <c r="AC159" s="108"/>
      <c r="AD159" s="108"/>
      <c r="AE159" s="108"/>
      <c r="AF159" s="108"/>
      <c r="AG159" s="108" t="s">
        <v>325</v>
      </c>
      <c r="AH159" s="108">
        <v>0</v>
      </c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3" x14ac:dyDescent="0.2">
      <c r="A160" s="111"/>
      <c r="B160" s="112"/>
      <c r="C160" s="150" t="s">
        <v>362</v>
      </c>
      <c r="D160" s="148"/>
      <c r="E160" s="149"/>
      <c r="F160" s="115"/>
      <c r="G160" s="115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8"/>
      <c r="AA160" s="108"/>
      <c r="AB160" s="108"/>
      <c r="AC160" s="108"/>
      <c r="AD160" s="108"/>
      <c r="AE160" s="108"/>
      <c r="AF160" s="108"/>
      <c r="AG160" s="108" t="s">
        <v>325</v>
      </c>
      <c r="AH160" s="108">
        <v>0</v>
      </c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3" x14ac:dyDescent="0.2">
      <c r="A161" s="111"/>
      <c r="B161" s="112"/>
      <c r="C161" s="150" t="s">
        <v>456</v>
      </c>
      <c r="D161" s="148"/>
      <c r="E161" s="149">
        <v>2.41</v>
      </c>
      <c r="F161" s="115"/>
      <c r="G161" s="1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325</v>
      </c>
      <c r="AH161" s="108">
        <v>0</v>
      </c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1" x14ac:dyDescent="0.2">
      <c r="A162" s="128">
        <v>29</v>
      </c>
      <c r="B162" s="129" t="s">
        <v>457</v>
      </c>
      <c r="C162" s="145" t="s">
        <v>458</v>
      </c>
      <c r="D162" s="130" t="s">
        <v>322</v>
      </c>
      <c r="E162" s="131">
        <v>2.9125000000000001</v>
      </c>
      <c r="F162" s="132"/>
      <c r="G162" s="133">
        <f>ROUND(E162*F162,2)</f>
        <v>0</v>
      </c>
      <c r="H162" s="132"/>
      <c r="I162" s="133">
        <f>ROUND(E162*H162,2)</f>
        <v>0</v>
      </c>
      <c r="J162" s="132"/>
      <c r="K162" s="133">
        <f>ROUND(E162*J162,2)</f>
        <v>0</v>
      </c>
      <c r="L162" s="133">
        <v>21</v>
      </c>
      <c r="M162" s="133">
        <f>G162*(1+L162/100)</f>
        <v>0</v>
      </c>
      <c r="N162" s="131">
        <v>0</v>
      </c>
      <c r="O162" s="131">
        <f>ROUND(E162*N162,2)</f>
        <v>0</v>
      </c>
      <c r="P162" s="131">
        <v>0</v>
      </c>
      <c r="Q162" s="131">
        <f>ROUND(E162*P162,2)</f>
        <v>0</v>
      </c>
      <c r="R162" s="133"/>
      <c r="S162" s="133" t="s">
        <v>273</v>
      </c>
      <c r="T162" s="134" t="s">
        <v>274</v>
      </c>
      <c r="U162" s="115">
        <v>0.35</v>
      </c>
      <c r="V162" s="115">
        <f>ROUND(E162*U162,2)</f>
        <v>1.02</v>
      </c>
      <c r="W162" s="115"/>
      <c r="X162" s="115" t="s">
        <v>275</v>
      </c>
      <c r="Y162" s="115" t="s">
        <v>276</v>
      </c>
      <c r="Z162" s="108"/>
      <c r="AA162" s="108"/>
      <c r="AB162" s="108"/>
      <c r="AC162" s="108"/>
      <c r="AD162" s="108"/>
      <c r="AE162" s="108"/>
      <c r="AF162" s="108"/>
      <c r="AG162" s="108" t="s">
        <v>277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2" x14ac:dyDescent="0.2">
      <c r="A163" s="111"/>
      <c r="B163" s="112"/>
      <c r="C163" s="258" t="s">
        <v>437</v>
      </c>
      <c r="D163" s="259"/>
      <c r="E163" s="259"/>
      <c r="F163" s="259"/>
      <c r="G163" s="259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8"/>
      <c r="AA163" s="108"/>
      <c r="AB163" s="108"/>
      <c r="AC163" s="108"/>
      <c r="AD163" s="108"/>
      <c r="AE163" s="108"/>
      <c r="AF163" s="108"/>
      <c r="AG163" s="108" t="s">
        <v>286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2" x14ac:dyDescent="0.2">
      <c r="A164" s="111"/>
      <c r="B164" s="112"/>
      <c r="C164" s="150" t="s">
        <v>459</v>
      </c>
      <c r="D164" s="148"/>
      <c r="E164" s="149"/>
      <c r="F164" s="115"/>
      <c r="G164" s="115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8"/>
      <c r="AA164" s="108"/>
      <c r="AB164" s="108"/>
      <c r="AC164" s="108"/>
      <c r="AD164" s="108"/>
      <c r="AE164" s="108"/>
      <c r="AF164" s="108"/>
      <c r="AG164" s="108" t="s">
        <v>325</v>
      </c>
      <c r="AH164" s="108">
        <v>0</v>
      </c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3" x14ac:dyDescent="0.2">
      <c r="A165" s="111"/>
      <c r="B165" s="112"/>
      <c r="C165" s="150" t="s">
        <v>460</v>
      </c>
      <c r="D165" s="148"/>
      <c r="E165" s="149">
        <v>2.91</v>
      </c>
      <c r="F165" s="115"/>
      <c r="G165" s="115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8"/>
      <c r="AA165" s="108"/>
      <c r="AB165" s="108"/>
      <c r="AC165" s="108"/>
      <c r="AD165" s="108"/>
      <c r="AE165" s="108"/>
      <c r="AF165" s="108"/>
      <c r="AG165" s="108" t="s">
        <v>325</v>
      </c>
      <c r="AH165" s="108">
        <v>0</v>
      </c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ht="22.5" outlineLevel="1" x14ac:dyDescent="0.2">
      <c r="A166" s="128">
        <v>30</v>
      </c>
      <c r="B166" s="129" t="s">
        <v>461</v>
      </c>
      <c r="C166" s="145" t="s">
        <v>462</v>
      </c>
      <c r="D166" s="130" t="s">
        <v>322</v>
      </c>
      <c r="E166" s="131">
        <v>46.208150000000003</v>
      </c>
      <c r="F166" s="132"/>
      <c r="G166" s="133">
        <f>ROUND(E166*F166,2)</f>
        <v>0</v>
      </c>
      <c r="H166" s="132"/>
      <c r="I166" s="133">
        <f>ROUND(E166*H166,2)</f>
        <v>0</v>
      </c>
      <c r="J166" s="132"/>
      <c r="K166" s="133">
        <f>ROUND(E166*J166,2)</f>
        <v>0</v>
      </c>
      <c r="L166" s="133">
        <v>21</v>
      </c>
      <c r="M166" s="133">
        <f>G166*(1+L166/100)</f>
        <v>0</v>
      </c>
      <c r="N166" s="131">
        <v>5.0000000000000001E-4</v>
      </c>
      <c r="O166" s="131">
        <f>ROUND(E166*N166,2)</f>
        <v>0.02</v>
      </c>
      <c r="P166" s="131">
        <v>0</v>
      </c>
      <c r="Q166" s="131">
        <f>ROUND(E166*P166,2)</f>
        <v>0</v>
      </c>
      <c r="R166" s="133"/>
      <c r="S166" s="133" t="s">
        <v>273</v>
      </c>
      <c r="T166" s="134" t="s">
        <v>274</v>
      </c>
      <c r="U166" s="115">
        <v>0</v>
      </c>
      <c r="V166" s="115">
        <f>ROUND(E166*U166,2)</f>
        <v>0</v>
      </c>
      <c r="W166" s="115"/>
      <c r="X166" s="115" t="s">
        <v>463</v>
      </c>
      <c r="Y166" s="115" t="s">
        <v>276</v>
      </c>
      <c r="Z166" s="108"/>
      <c r="AA166" s="108"/>
      <c r="AB166" s="108"/>
      <c r="AC166" s="108"/>
      <c r="AD166" s="108"/>
      <c r="AE166" s="108"/>
      <c r="AF166" s="108"/>
      <c r="AG166" s="108" t="s">
        <v>464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2" x14ac:dyDescent="0.2">
      <c r="A167" s="111"/>
      <c r="B167" s="112"/>
      <c r="C167" s="150" t="s">
        <v>366</v>
      </c>
      <c r="D167" s="148"/>
      <c r="E167" s="149"/>
      <c r="F167" s="115"/>
      <c r="G167" s="115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8"/>
      <c r="AA167" s="108"/>
      <c r="AB167" s="108"/>
      <c r="AC167" s="108"/>
      <c r="AD167" s="108"/>
      <c r="AE167" s="108"/>
      <c r="AF167" s="108"/>
      <c r="AG167" s="108" t="s">
        <v>325</v>
      </c>
      <c r="AH167" s="108">
        <v>0</v>
      </c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3" x14ac:dyDescent="0.2">
      <c r="A168" s="111"/>
      <c r="B168" s="112"/>
      <c r="C168" s="150" t="s">
        <v>444</v>
      </c>
      <c r="D168" s="148"/>
      <c r="E168" s="149"/>
      <c r="F168" s="115"/>
      <c r="G168" s="115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8"/>
      <c r="AA168" s="108"/>
      <c r="AB168" s="108"/>
      <c r="AC168" s="108"/>
      <c r="AD168" s="108"/>
      <c r="AE168" s="108"/>
      <c r="AF168" s="108"/>
      <c r="AG168" s="108" t="s">
        <v>325</v>
      </c>
      <c r="AH168" s="108">
        <v>0</v>
      </c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3" x14ac:dyDescent="0.2">
      <c r="A169" s="111"/>
      <c r="B169" s="112"/>
      <c r="C169" s="150" t="s">
        <v>465</v>
      </c>
      <c r="D169" s="148"/>
      <c r="E169" s="149">
        <v>46.21</v>
      </c>
      <c r="F169" s="115"/>
      <c r="G169" s="115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8"/>
      <c r="AA169" s="108"/>
      <c r="AB169" s="108"/>
      <c r="AC169" s="108"/>
      <c r="AD169" s="108"/>
      <c r="AE169" s="108"/>
      <c r="AF169" s="108"/>
      <c r="AG169" s="108" t="s">
        <v>325</v>
      </c>
      <c r="AH169" s="108">
        <v>0</v>
      </c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x14ac:dyDescent="0.2">
      <c r="A170" s="121" t="s">
        <v>268</v>
      </c>
      <c r="B170" s="122" t="s">
        <v>115</v>
      </c>
      <c r="C170" s="143" t="s">
        <v>116</v>
      </c>
      <c r="D170" s="123"/>
      <c r="E170" s="124"/>
      <c r="F170" s="125"/>
      <c r="G170" s="125">
        <f>SUMIF(AG171:AG171,"&lt;&gt;NOR",G171:G171)</f>
        <v>0</v>
      </c>
      <c r="H170" s="125"/>
      <c r="I170" s="125">
        <f>SUM(I171:I171)</f>
        <v>0</v>
      </c>
      <c r="J170" s="125"/>
      <c r="K170" s="125">
        <f>SUM(K171:K171)</f>
        <v>0</v>
      </c>
      <c r="L170" s="125"/>
      <c r="M170" s="125">
        <f>SUM(M171:M171)</f>
        <v>0</v>
      </c>
      <c r="N170" s="124"/>
      <c r="O170" s="124">
        <f>SUM(O171:O171)</f>
        <v>0</v>
      </c>
      <c r="P170" s="124"/>
      <c r="Q170" s="124">
        <f>SUM(Q171:Q171)</f>
        <v>0</v>
      </c>
      <c r="R170" s="125"/>
      <c r="S170" s="125"/>
      <c r="T170" s="126"/>
      <c r="U170" s="120"/>
      <c r="V170" s="120">
        <f>SUM(V171:V171)</f>
        <v>0.16</v>
      </c>
      <c r="W170" s="120"/>
      <c r="X170" s="120"/>
      <c r="Y170" s="120"/>
      <c r="AG170" t="s">
        <v>269</v>
      </c>
    </row>
    <row r="171" spans="1:60" outlineLevel="1" x14ac:dyDescent="0.2">
      <c r="A171" s="135">
        <v>31</v>
      </c>
      <c r="B171" s="136" t="s">
        <v>466</v>
      </c>
      <c r="C171" s="144" t="s">
        <v>467</v>
      </c>
      <c r="D171" s="137" t="s">
        <v>468</v>
      </c>
      <c r="E171" s="138">
        <v>8</v>
      </c>
      <c r="F171" s="139"/>
      <c r="G171" s="140">
        <f>ROUND(E171*F171,2)</f>
        <v>0</v>
      </c>
      <c r="H171" s="139"/>
      <c r="I171" s="140">
        <f>ROUND(E171*H171,2)</f>
        <v>0</v>
      </c>
      <c r="J171" s="139"/>
      <c r="K171" s="140">
        <f>ROUND(E171*J171,2)</f>
        <v>0</v>
      </c>
      <c r="L171" s="140">
        <v>21</v>
      </c>
      <c r="M171" s="140">
        <f>G171*(1+L171/100)</f>
        <v>0</v>
      </c>
      <c r="N171" s="138">
        <v>0</v>
      </c>
      <c r="O171" s="138">
        <f>ROUND(E171*N171,2)</f>
        <v>0</v>
      </c>
      <c r="P171" s="138">
        <v>0</v>
      </c>
      <c r="Q171" s="138">
        <f>ROUND(E171*P171,2)</f>
        <v>0</v>
      </c>
      <c r="R171" s="140"/>
      <c r="S171" s="140" t="s">
        <v>273</v>
      </c>
      <c r="T171" s="141" t="s">
        <v>274</v>
      </c>
      <c r="U171" s="115">
        <v>0.02</v>
      </c>
      <c r="V171" s="115">
        <f>ROUND(E171*U171,2)</f>
        <v>0.16</v>
      </c>
      <c r="W171" s="115"/>
      <c r="X171" s="115" t="s">
        <v>275</v>
      </c>
      <c r="Y171" s="115" t="s">
        <v>276</v>
      </c>
      <c r="Z171" s="108"/>
      <c r="AA171" s="108"/>
      <c r="AB171" s="108"/>
      <c r="AC171" s="108"/>
      <c r="AD171" s="108"/>
      <c r="AE171" s="108"/>
      <c r="AF171" s="108"/>
      <c r="AG171" s="108" t="s">
        <v>277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x14ac:dyDescent="0.2">
      <c r="A172" s="121" t="s">
        <v>268</v>
      </c>
      <c r="B172" s="122" t="s">
        <v>117</v>
      </c>
      <c r="C172" s="143" t="s">
        <v>118</v>
      </c>
      <c r="D172" s="123"/>
      <c r="E172" s="124"/>
      <c r="F172" s="125"/>
      <c r="G172" s="125">
        <f>SUMIF(AG173:AG203,"&lt;&gt;NOR",G173:G203)</f>
        <v>0</v>
      </c>
      <c r="H172" s="125"/>
      <c r="I172" s="125">
        <f>SUM(I173:I203)</f>
        <v>0</v>
      </c>
      <c r="J172" s="125"/>
      <c r="K172" s="125">
        <f>SUM(K173:K203)</f>
        <v>0</v>
      </c>
      <c r="L172" s="125"/>
      <c r="M172" s="125">
        <f>SUM(M173:M203)</f>
        <v>0</v>
      </c>
      <c r="N172" s="124"/>
      <c r="O172" s="124">
        <f>SUM(O173:O203)</f>
        <v>12.81</v>
      </c>
      <c r="P172" s="124"/>
      <c r="Q172" s="124">
        <f>SUM(Q173:Q203)</f>
        <v>0</v>
      </c>
      <c r="R172" s="125"/>
      <c r="S172" s="125"/>
      <c r="T172" s="126"/>
      <c r="U172" s="120"/>
      <c r="V172" s="120">
        <f>SUM(V173:V203)</f>
        <v>43.5</v>
      </c>
      <c r="W172" s="120"/>
      <c r="X172" s="120"/>
      <c r="Y172" s="120"/>
      <c r="AG172" t="s">
        <v>269</v>
      </c>
    </row>
    <row r="173" spans="1:60" ht="33.75" outlineLevel="1" x14ac:dyDescent="0.2">
      <c r="A173" s="128">
        <v>32</v>
      </c>
      <c r="B173" s="129" t="s">
        <v>469</v>
      </c>
      <c r="C173" s="145" t="s">
        <v>470</v>
      </c>
      <c r="D173" s="130" t="s">
        <v>322</v>
      </c>
      <c r="E173" s="131">
        <v>56.573749999999997</v>
      </c>
      <c r="F173" s="132"/>
      <c r="G173" s="133">
        <f>ROUND(E173*F173,2)</f>
        <v>0</v>
      </c>
      <c r="H173" s="132"/>
      <c r="I173" s="133">
        <f>ROUND(E173*H173,2)</f>
        <v>0</v>
      </c>
      <c r="J173" s="132"/>
      <c r="K173" s="133">
        <f>ROUND(E173*J173,2)</f>
        <v>0</v>
      </c>
      <c r="L173" s="133">
        <v>21</v>
      </c>
      <c r="M173" s="133">
        <f>G173*(1+L173/100)</f>
        <v>0</v>
      </c>
      <c r="N173" s="131">
        <v>0.15018000000000001</v>
      </c>
      <c r="O173" s="131">
        <f>ROUND(E173*N173,2)</f>
        <v>8.5</v>
      </c>
      <c r="P173" s="131">
        <v>0</v>
      </c>
      <c r="Q173" s="131">
        <f>ROUND(E173*P173,2)</f>
        <v>0</v>
      </c>
      <c r="R173" s="133"/>
      <c r="S173" s="133" t="s">
        <v>273</v>
      </c>
      <c r="T173" s="134" t="s">
        <v>274</v>
      </c>
      <c r="U173" s="115">
        <v>0.56999999999999995</v>
      </c>
      <c r="V173" s="115">
        <f>ROUND(E173*U173,2)</f>
        <v>32.25</v>
      </c>
      <c r="W173" s="115"/>
      <c r="X173" s="115" t="s">
        <v>275</v>
      </c>
      <c r="Y173" s="115" t="s">
        <v>276</v>
      </c>
      <c r="Z173" s="108"/>
      <c r="AA173" s="108"/>
      <c r="AB173" s="108"/>
      <c r="AC173" s="108"/>
      <c r="AD173" s="108"/>
      <c r="AE173" s="108"/>
      <c r="AF173" s="108"/>
      <c r="AG173" s="108" t="s">
        <v>277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2" x14ac:dyDescent="0.2">
      <c r="A174" s="111"/>
      <c r="B174" s="112"/>
      <c r="C174" s="150" t="s">
        <v>366</v>
      </c>
      <c r="D174" s="148"/>
      <c r="E174" s="149"/>
      <c r="F174" s="115"/>
      <c r="G174" s="115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8"/>
      <c r="AA174" s="108"/>
      <c r="AB174" s="108"/>
      <c r="AC174" s="108"/>
      <c r="AD174" s="108"/>
      <c r="AE174" s="108"/>
      <c r="AF174" s="108"/>
      <c r="AG174" s="108" t="s">
        <v>325</v>
      </c>
      <c r="AH174" s="108">
        <v>0</v>
      </c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3" x14ac:dyDescent="0.2">
      <c r="A175" s="111"/>
      <c r="B175" s="112"/>
      <c r="C175" s="150" t="s">
        <v>471</v>
      </c>
      <c r="D175" s="148"/>
      <c r="E175" s="149">
        <v>8.91</v>
      </c>
      <c r="F175" s="115"/>
      <c r="G175" s="115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8"/>
      <c r="AA175" s="108"/>
      <c r="AB175" s="108"/>
      <c r="AC175" s="108"/>
      <c r="AD175" s="108"/>
      <c r="AE175" s="108"/>
      <c r="AF175" s="108"/>
      <c r="AG175" s="108" t="s">
        <v>325</v>
      </c>
      <c r="AH175" s="108">
        <v>0</v>
      </c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3" x14ac:dyDescent="0.2">
      <c r="A176" s="111"/>
      <c r="B176" s="112"/>
      <c r="C176" s="150" t="s">
        <v>472</v>
      </c>
      <c r="D176" s="148"/>
      <c r="E176" s="149">
        <v>8.68</v>
      </c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8"/>
      <c r="AA176" s="108"/>
      <c r="AB176" s="108"/>
      <c r="AC176" s="108"/>
      <c r="AD176" s="108"/>
      <c r="AE176" s="108"/>
      <c r="AF176" s="108"/>
      <c r="AG176" s="108" t="s">
        <v>325</v>
      </c>
      <c r="AH176" s="108">
        <v>0</v>
      </c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3" x14ac:dyDescent="0.2">
      <c r="A177" s="111"/>
      <c r="B177" s="112"/>
      <c r="C177" s="150" t="s">
        <v>473</v>
      </c>
      <c r="D177" s="148"/>
      <c r="E177" s="149">
        <v>7.98</v>
      </c>
      <c r="F177" s="115"/>
      <c r="G177" s="115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8"/>
      <c r="AA177" s="108"/>
      <c r="AB177" s="108"/>
      <c r="AC177" s="108"/>
      <c r="AD177" s="108"/>
      <c r="AE177" s="108"/>
      <c r="AF177" s="108"/>
      <c r="AG177" s="108" t="s">
        <v>325</v>
      </c>
      <c r="AH177" s="108">
        <v>0</v>
      </c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3" x14ac:dyDescent="0.2">
      <c r="A178" s="111"/>
      <c r="B178" s="112"/>
      <c r="C178" s="150" t="s">
        <v>474</v>
      </c>
      <c r="D178" s="148"/>
      <c r="E178" s="149">
        <v>25.54</v>
      </c>
      <c r="F178" s="115"/>
      <c r="G178" s="115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8"/>
      <c r="AA178" s="108"/>
      <c r="AB178" s="108"/>
      <c r="AC178" s="108"/>
      <c r="AD178" s="108"/>
      <c r="AE178" s="108"/>
      <c r="AF178" s="108"/>
      <c r="AG178" s="108" t="s">
        <v>325</v>
      </c>
      <c r="AH178" s="108">
        <v>0</v>
      </c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3" x14ac:dyDescent="0.2">
      <c r="A179" s="111"/>
      <c r="B179" s="112"/>
      <c r="C179" s="150" t="s">
        <v>475</v>
      </c>
      <c r="D179" s="148"/>
      <c r="E179" s="149">
        <v>-1.39</v>
      </c>
      <c r="F179" s="115"/>
      <c r="G179" s="115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8"/>
      <c r="AA179" s="108"/>
      <c r="AB179" s="108"/>
      <c r="AC179" s="108"/>
      <c r="AD179" s="108"/>
      <c r="AE179" s="108"/>
      <c r="AF179" s="108"/>
      <c r="AG179" s="108" t="s">
        <v>325</v>
      </c>
      <c r="AH179" s="108">
        <v>0</v>
      </c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3" x14ac:dyDescent="0.2">
      <c r="A180" s="111"/>
      <c r="B180" s="112"/>
      <c r="C180" s="150" t="s">
        <v>476</v>
      </c>
      <c r="D180" s="148"/>
      <c r="E180" s="149">
        <v>6.86</v>
      </c>
      <c r="F180" s="115"/>
      <c r="G180" s="115"/>
      <c r="H180" s="115"/>
      <c r="I180" s="115"/>
      <c r="J180" s="115"/>
      <c r="K180" s="115"/>
      <c r="L180" s="115"/>
      <c r="M180" s="115"/>
      <c r="N180" s="114"/>
      <c r="O180" s="114"/>
      <c r="P180" s="114"/>
      <c r="Q180" s="114"/>
      <c r="R180" s="115"/>
      <c r="S180" s="115"/>
      <c r="T180" s="115"/>
      <c r="U180" s="115"/>
      <c r="V180" s="115"/>
      <c r="W180" s="115"/>
      <c r="X180" s="115"/>
      <c r="Y180" s="115"/>
      <c r="Z180" s="108"/>
      <c r="AA180" s="108"/>
      <c r="AB180" s="108"/>
      <c r="AC180" s="108"/>
      <c r="AD180" s="108"/>
      <c r="AE180" s="108"/>
      <c r="AF180" s="108"/>
      <c r="AG180" s="108" t="s">
        <v>325</v>
      </c>
      <c r="AH180" s="108">
        <v>0</v>
      </c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ht="22.5" outlineLevel="1" x14ac:dyDescent="0.2">
      <c r="A181" s="128">
        <v>33</v>
      </c>
      <c r="B181" s="129" t="s">
        <v>477</v>
      </c>
      <c r="C181" s="145" t="s">
        <v>478</v>
      </c>
      <c r="D181" s="130" t="s">
        <v>468</v>
      </c>
      <c r="E181" s="131">
        <v>6</v>
      </c>
      <c r="F181" s="132"/>
      <c r="G181" s="133">
        <f>ROUND(E181*F181,2)</f>
        <v>0</v>
      </c>
      <c r="H181" s="132"/>
      <c r="I181" s="133">
        <f>ROUND(E181*H181,2)</f>
        <v>0</v>
      </c>
      <c r="J181" s="132"/>
      <c r="K181" s="133">
        <f>ROUND(E181*J181,2)</f>
        <v>0</v>
      </c>
      <c r="L181" s="133">
        <v>21</v>
      </c>
      <c r="M181" s="133">
        <f>G181*(1+L181/100)</f>
        <v>0</v>
      </c>
      <c r="N181" s="131">
        <v>3.637E-2</v>
      </c>
      <c r="O181" s="131">
        <f>ROUND(E181*N181,2)</f>
        <v>0.22</v>
      </c>
      <c r="P181" s="131">
        <v>0</v>
      </c>
      <c r="Q181" s="131">
        <f>ROUND(E181*P181,2)</f>
        <v>0</v>
      </c>
      <c r="R181" s="133"/>
      <c r="S181" s="133" t="s">
        <v>273</v>
      </c>
      <c r="T181" s="134" t="s">
        <v>274</v>
      </c>
      <c r="U181" s="115">
        <v>0.25</v>
      </c>
      <c r="V181" s="115">
        <f>ROUND(E181*U181,2)</f>
        <v>1.5</v>
      </c>
      <c r="W181" s="115"/>
      <c r="X181" s="115" t="s">
        <v>275</v>
      </c>
      <c r="Y181" s="115" t="s">
        <v>276</v>
      </c>
      <c r="Z181" s="108"/>
      <c r="AA181" s="108"/>
      <c r="AB181" s="108"/>
      <c r="AC181" s="108"/>
      <c r="AD181" s="108"/>
      <c r="AE181" s="108"/>
      <c r="AF181" s="108"/>
      <c r="AG181" s="108" t="s">
        <v>277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2" x14ac:dyDescent="0.2">
      <c r="A182" s="111"/>
      <c r="B182" s="112"/>
      <c r="C182" s="258" t="s">
        <v>479</v>
      </c>
      <c r="D182" s="259"/>
      <c r="E182" s="259"/>
      <c r="F182" s="259"/>
      <c r="G182" s="259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8"/>
      <c r="AA182" s="108"/>
      <c r="AB182" s="108"/>
      <c r="AC182" s="108"/>
      <c r="AD182" s="108"/>
      <c r="AE182" s="108"/>
      <c r="AF182" s="108"/>
      <c r="AG182" s="108" t="s">
        <v>286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3" x14ac:dyDescent="0.2">
      <c r="A183" s="111"/>
      <c r="B183" s="112"/>
      <c r="C183" s="267" t="s">
        <v>480</v>
      </c>
      <c r="D183" s="268"/>
      <c r="E183" s="268"/>
      <c r="F183" s="268"/>
      <c r="G183" s="268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286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3" x14ac:dyDescent="0.2">
      <c r="A184" s="111"/>
      <c r="B184" s="112"/>
      <c r="C184" s="267" t="s">
        <v>481</v>
      </c>
      <c r="D184" s="268"/>
      <c r="E184" s="268"/>
      <c r="F184" s="268"/>
      <c r="G184" s="268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8"/>
      <c r="AA184" s="108"/>
      <c r="AB184" s="108"/>
      <c r="AC184" s="108"/>
      <c r="AD184" s="108"/>
      <c r="AE184" s="108"/>
      <c r="AF184" s="108"/>
      <c r="AG184" s="108" t="s">
        <v>286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2" x14ac:dyDescent="0.2">
      <c r="A185" s="111"/>
      <c r="B185" s="112"/>
      <c r="C185" s="150" t="s">
        <v>482</v>
      </c>
      <c r="D185" s="148"/>
      <c r="E185" s="149"/>
      <c r="F185" s="115"/>
      <c r="G185" s="115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8"/>
      <c r="AA185" s="108"/>
      <c r="AB185" s="108"/>
      <c r="AC185" s="108"/>
      <c r="AD185" s="108"/>
      <c r="AE185" s="108"/>
      <c r="AF185" s="108"/>
      <c r="AG185" s="108" t="s">
        <v>325</v>
      </c>
      <c r="AH185" s="108">
        <v>0</v>
      </c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3" x14ac:dyDescent="0.2">
      <c r="A186" s="111"/>
      <c r="B186" s="112"/>
      <c r="C186" s="150" t="s">
        <v>483</v>
      </c>
      <c r="D186" s="148"/>
      <c r="E186" s="149">
        <v>4</v>
      </c>
      <c r="F186" s="115"/>
      <c r="G186" s="115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8"/>
      <c r="AA186" s="108"/>
      <c r="AB186" s="108"/>
      <c r="AC186" s="108"/>
      <c r="AD186" s="108"/>
      <c r="AE186" s="108"/>
      <c r="AF186" s="108"/>
      <c r="AG186" s="108" t="s">
        <v>325</v>
      </c>
      <c r="AH186" s="108">
        <v>0</v>
      </c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3" x14ac:dyDescent="0.2">
      <c r="A187" s="111"/>
      <c r="B187" s="112"/>
      <c r="C187" s="150" t="s">
        <v>484</v>
      </c>
      <c r="D187" s="148"/>
      <c r="E187" s="149"/>
      <c r="F187" s="115"/>
      <c r="G187" s="115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8"/>
      <c r="AA187" s="108"/>
      <c r="AB187" s="108"/>
      <c r="AC187" s="108"/>
      <c r="AD187" s="108"/>
      <c r="AE187" s="108"/>
      <c r="AF187" s="108"/>
      <c r="AG187" s="108" t="s">
        <v>325</v>
      </c>
      <c r="AH187" s="108">
        <v>0</v>
      </c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outlineLevel="3" x14ac:dyDescent="0.2">
      <c r="A188" s="111"/>
      <c r="B188" s="112"/>
      <c r="C188" s="150" t="s">
        <v>485</v>
      </c>
      <c r="D188" s="148"/>
      <c r="E188" s="149">
        <v>2</v>
      </c>
      <c r="F188" s="115"/>
      <c r="G188" s="115"/>
      <c r="H188" s="115"/>
      <c r="I188" s="115"/>
      <c r="J188" s="115"/>
      <c r="K188" s="115"/>
      <c r="L188" s="115"/>
      <c r="M188" s="115"/>
      <c r="N188" s="114"/>
      <c r="O188" s="114"/>
      <c r="P188" s="114"/>
      <c r="Q188" s="114"/>
      <c r="R188" s="115"/>
      <c r="S188" s="115"/>
      <c r="T188" s="115"/>
      <c r="U188" s="115"/>
      <c r="V188" s="115"/>
      <c r="W188" s="115"/>
      <c r="X188" s="115"/>
      <c r="Y188" s="115"/>
      <c r="Z188" s="108"/>
      <c r="AA188" s="108"/>
      <c r="AB188" s="108"/>
      <c r="AC188" s="108"/>
      <c r="AD188" s="108"/>
      <c r="AE188" s="108"/>
      <c r="AF188" s="108"/>
      <c r="AG188" s="108" t="s">
        <v>325</v>
      </c>
      <c r="AH188" s="108">
        <v>0</v>
      </c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ht="22.5" outlineLevel="1" x14ac:dyDescent="0.2">
      <c r="A189" s="128">
        <v>34</v>
      </c>
      <c r="B189" s="129" t="s">
        <v>486</v>
      </c>
      <c r="C189" s="145" t="s">
        <v>487</v>
      </c>
      <c r="D189" s="130" t="s">
        <v>331</v>
      </c>
      <c r="E189" s="131">
        <v>2.35276</v>
      </c>
      <c r="F189" s="132"/>
      <c r="G189" s="133">
        <f>ROUND(E189*F189,2)</f>
        <v>0</v>
      </c>
      <c r="H189" s="132"/>
      <c r="I189" s="133">
        <f>ROUND(E189*H189,2)</f>
        <v>0</v>
      </c>
      <c r="J189" s="132"/>
      <c r="K189" s="133">
        <f>ROUND(E189*J189,2)</f>
        <v>0</v>
      </c>
      <c r="L189" s="133">
        <v>21</v>
      </c>
      <c r="M189" s="133">
        <f>G189*(1+L189/100)</f>
        <v>0</v>
      </c>
      <c r="N189" s="131">
        <v>1.73946</v>
      </c>
      <c r="O189" s="131">
        <f>ROUND(E189*N189,2)</f>
        <v>4.09</v>
      </c>
      <c r="P189" s="131">
        <v>0</v>
      </c>
      <c r="Q189" s="131">
        <f>ROUND(E189*P189,2)</f>
        <v>0</v>
      </c>
      <c r="R189" s="133"/>
      <c r="S189" s="133" t="s">
        <v>273</v>
      </c>
      <c r="T189" s="134" t="s">
        <v>274</v>
      </c>
      <c r="U189" s="115">
        <v>3.9407000000000001</v>
      </c>
      <c r="V189" s="115">
        <f>ROUND(E189*U189,2)</f>
        <v>9.27</v>
      </c>
      <c r="W189" s="115"/>
      <c r="X189" s="115" t="s">
        <v>275</v>
      </c>
      <c r="Y189" s="115" t="s">
        <v>276</v>
      </c>
      <c r="Z189" s="108"/>
      <c r="AA189" s="108"/>
      <c r="AB189" s="108"/>
      <c r="AC189" s="108"/>
      <c r="AD189" s="108"/>
      <c r="AE189" s="108"/>
      <c r="AF189" s="108"/>
      <c r="AG189" s="108" t="s">
        <v>277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2" x14ac:dyDescent="0.2">
      <c r="A190" s="111"/>
      <c r="B190" s="112"/>
      <c r="C190" s="150" t="s">
        <v>488</v>
      </c>
      <c r="D190" s="148"/>
      <c r="E190" s="149"/>
      <c r="F190" s="115"/>
      <c r="G190" s="115"/>
      <c r="H190" s="115"/>
      <c r="I190" s="115"/>
      <c r="J190" s="115"/>
      <c r="K190" s="115"/>
      <c r="L190" s="115"/>
      <c r="M190" s="115"/>
      <c r="N190" s="114"/>
      <c r="O190" s="114"/>
      <c r="P190" s="114"/>
      <c r="Q190" s="114"/>
      <c r="R190" s="115"/>
      <c r="S190" s="115"/>
      <c r="T190" s="115"/>
      <c r="U190" s="115"/>
      <c r="V190" s="115"/>
      <c r="W190" s="115"/>
      <c r="X190" s="115"/>
      <c r="Y190" s="115"/>
      <c r="Z190" s="108"/>
      <c r="AA190" s="108"/>
      <c r="AB190" s="108"/>
      <c r="AC190" s="108"/>
      <c r="AD190" s="108"/>
      <c r="AE190" s="108"/>
      <c r="AF190" s="108"/>
      <c r="AG190" s="108" t="s">
        <v>325</v>
      </c>
      <c r="AH190" s="108">
        <v>0</v>
      </c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3" x14ac:dyDescent="0.2">
      <c r="A191" s="111"/>
      <c r="B191" s="112"/>
      <c r="C191" s="150" t="s">
        <v>366</v>
      </c>
      <c r="D191" s="148"/>
      <c r="E191" s="149"/>
      <c r="F191" s="115"/>
      <c r="G191" s="115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8"/>
      <c r="AA191" s="108"/>
      <c r="AB191" s="108"/>
      <c r="AC191" s="108"/>
      <c r="AD191" s="108"/>
      <c r="AE191" s="108"/>
      <c r="AF191" s="108"/>
      <c r="AG191" s="108" t="s">
        <v>325</v>
      </c>
      <c r="AH191" s="108">
        <v>0</v>
      </c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outlineLevel="3" x14ac:dyDescent="0.2">
      <c r="A192" s="111"/>
      <c r="B192" s="112"/>
      <c r="C192" s="150" t="s">
        <v>489</v>
      </c>
      <c r="D192" s="148"/>
      <c r="E192" s="149">
        <v>0.64</v>
      </c>
      <c r="F192" s="115"/>
      <c r="G192" s="115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8"/>
      <c r="AA192" s="108"/>
      <c r="AB192" s="108"/>
      <c r="AC192" s="108"/>
      <c r="AD192" s="108"/>
      <c r="AE192" s="108"/>
      <c r="AF192" s="108"/>
      <c r="AG192" s="108" t="s">
        <v>325</v>
      </c>
      <c r="AH192" s="108">
        <v>0</v>
      </c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3" x14ac:dyDescent="0.2">
      <c r="A193" s="111"/>
      <c r="B193" s="112"/>
      <c r="C193" s="150" t="s">
        <v>490</v>
      </c>
      <c r="D193" s="148"/>
      <c r="E193" s="149">
        <v>1.71</v>
      </c>
      <c r="F193" s="115"/>
      <c r="G193" s="115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8"/>
      <c r="AA193" s="108"/>
      <c r="AB193" s="108"/>
      <c r="AC193" s="108"/>
      <c r="AD193" s="108"/>
      <c r="AE193" s="108"/>
      <c r="AF193" s="108"/>
      <c r="AG193" s="108" t="s">
        <v>325</v>
      </c>
      <c r="AH193" s="108">
        <v>0</v>
      </c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1" x14ac:dyDescent="0.2">
      <c r="A194" s="128">
        <v>35</v>
      </c>
      <c r="B194" s="129" t="s">
        <v>491</v>
      </c>
      <c r="C194" s="145" t="s">
        <v>492</v>
      </c>
      <c r="D194" s="130" t="s">
        <v>493</v>
      </c>
      <c r="E194" s="131">
        <v>2.42</v>
      </c>
      <c r="F194" s="132"/>
      <c r="G194" s="133">
        <f>ROUND(E194*F194,2)</f>
        <v>0</v>
      </c>
      <c r="H194" s="132"/>
      <c r="I194" s="133">
        <f>ROUND(E194*H194,2)</f>
        <v>0</v>
      </c>
      <c r="J194" s="132"/>
      <c r="K194" s="133">
        <f>ROUND(E194*J194,2)</f>
        <v>0</v>
      </c>
      <c r="L194" s="133">
        <v>21</v>
      </c>
      <c r="M194" s="133">
        <f>G194*(1+L194/100)</f>
        <v>0</v>
      </c>
      <c r="N194" s="131">
        <v>6.6E-4</v>
      </c>
      <c r="O194" s="131">
        <f>ROUND(E194*N194,2)</f>
        <v>0</v>
      </c>
      <c r="P194" s="131">
        <v>0</v>
      </c>
      <c r="Q194" s="131">
        <f>ROUND(E194*P194,2)</f>
        <v>0</v>
      </c>
      <c r="R194" s="133"/>
      <c r="S194" s="133" t="s">
        <v>273</v>
      </c>
      <c r="T194" s="134" t="s">
        <v>274</v>
      </c>
      <c r="U194" s="115">
        <v>0.15</v>
      </c>
      <c r="V194" s="115">
        <f>ROUND(E194*U194,2)</f>
        <v>0.36</v>
      </c>
      <c r="W194" s="115"/>
      <c r="X194" s="115" t="s">
        <v>275</v>
      </c>
      <c r="Y194" s="115" t="s">
        <v>276</v>
      </c>
      <c r="Z194" s="108"/>
      <c r="AA194" s="108"/>
      <c r="AB194" s="108"/>
      <c r="AC194" s="108"/>
      <c r="AD194" s="108"/>
      <c r="AE194" s="108"/>
      <c r="AF194" s="108"/>
      <c r="AG194" s="108" t="s">
        <v>277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2" x14ac:dyDescent="0.2">
      <c r="A195" s="111"/>
      <c r="B195" s="112"/>
      <c r="C195" s="150" t="s">
        <v>482</v>
      </c>
      <c r="D195" s="148"/>
      <c r="E195" s="149"/>
      <c r="F195" s="115"/>
      <c r="G195" s="115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8"/>
      <c r="AA195" s="108"/>
      <c r="AB195" s="108"/>
      <c r="AC195" s="108"/>
      <c r="AD195" s="108"/>
      <c r="AE195" s="108"/>
      <c r="AF195" s="108"/>
      <c r="AG195" s="108" t="s">
        <v>325</v>
      </c>
      <c r="AH195" s="108">
        <v>0</v>
      </c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3" x14ac:dyDescent="0.2">
      <c r="A196" s="111"/>
      <c r="B196" s="112"/>
      <c r="C196" s="150" t="s">
        <v>494</v>
      </c>
      <c r="D196" s="148"/>
      <c r="E196" s="149">
        <v>1.32</v>
      </c>
      <c r="F196" s="115"/>
      <c r="G196" s="115"/>
      <c r="H196" s="115"/>
      <c r="I196" s="115"/>
      <c r="J196" s="115"/>
      <c r="K196" s="115"/>
      <c r="L196" s="115"/>
      <c r="M196" s="115"/>
      <c r="N196" s="114"/>
      <c r="O196" s="114"/>
      <c r="P196" s="114"/>
      <c r="Q196" s="114"/>
      <c r="R196" s="115"/>
      <c r="S196" s="115"/>
      <c r="T196" s="115"/>
      <c r="U196" s="115"/>
      <c r="V196" s="115"/>
      <c r="W196" s="115"/>
      <c r="X196" s="115"/>
      <c r="Y196" s="115"/>
      <c r="Z196" s="108"/>
      <c r="AA196" s="108"/>
      <c r="AB196" s="108"/>
      <c r="AC196" s="108"/>
      <c r="AD196" s="108"/>
      <c r="AE196" s="108"/>
      <c r="AF196" s="108"/>
      <c r="AG196" s="108" t="s">
        <v>325</v>
      </c>
      <c r="AH196" s="108">
        <v>0</v>
      </c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3" x14ac:dyDescent="0.2">
      <c r="A197" s="111"/>
      <c r="B197" s="112"/>
      <c r="C197" s="150" t="s">
        <v>484</v>
      </c>
      <c r="D197" s="148"/>
      <c r="E197" s="149"/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8"/>
      <c r="AA197" s="108"/>
      <c r="AB197" s="108"/>
      <c r="AC197" s="108"/>
      <c r="AD197" s="108"/>
      <c r="AE197" s="108"/>
      <c r="AF197" s="108"/>
      <c r="AG197" s="108" t="s">
        <v>325</v>
      </c>
      <c r="AH197" s="108">
        <v>0</v>
      </c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outlineLevel="3" x14ac:dyDescent="0.2">
      <c r="A198" s="111"/>
      <c r="B198" s="112"/>
      <c r="C198" s="150" t="s">
        <v>495</v>
      </c>
      <c r="D198" s="148"/>
      <c r="E198" s="149">
        <v>1.1000000000000001</v>
      </c>
      <c r="F198" s="115"/>
      <c r="G198" s="115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/>
      <c r="V198" s="115"/>
      <c r="W198" s="115"/>
      <c r="X198" s="115"/>
      <c r="Y198" s="115"/>
      <c r="Z198" s="108"/>
      <c r="AA198" s="108"/>
      <c r="AB198" s="108"/>
      <c r="AC198" s="108"/>
      <c r="AD198" s="108"/>
      <c r="AE198" s="108"/>
      <c r="AF198" s="108"/>
      <c r="AG198" s="108" t="s">
        <v>325</v>
      </c>
      <c r="AH198" s="108">
        <v>0</v>
      </c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1" x14ac:dyDescent="0.2">
      <c r="A199" s="135">
        <v>36</v>
      </c>
      <c r="B199" s="136" t="s">
        <v>496</v>
      </c>
      <c r="C199" s="144" t="s">
        <v>497</v>
      </c>
      <c r="D199" s="137" t="s">
        <v>468</v>
      </c>
      <c r="E199" s="138">
        <v>1</v>
      </c>
      <c r="F199" s="139"/>
      <c r="G199" s="140">
        <f>ROUND(E199*F199,2)</f>
        <v>0</v>
      </c>
      <c r="H199" s="139"/>
      <c r="I199" s="140">
        <f>ROUND(E199*H199,2)</f>
        <v>0</v>
      </c>
      <c r="J199" s="139"/>
      <c r="K199" s="140">
        <f>ROUND(E199*J199,2)</f>
        <v>0</v>
      </c>
      <c r="L199" s="140">
        <v>21</v>
      </c>
      <c r="M199" s="140">
        <f>G199*(1+L199/100)</f>
        <v>0</v>
      </c>
      <c r="N199" s="138">
        <v>0</v>
      </c>
      <c r="O199" s="138">
        <f>ROUND(E199*N199,2)</f>
        <v>0</v>
      </c>
      <c r="P199" s="138">
        <v>0</v>
      </c>
      <c r="Q199" s="138">
        <f>ROUND(E199*P199,2)</f>
        <v>0</v>
      </c>
      <c r="R199" s="140"/>
      <c r="S199" s="140" t="s">
        <v>273</v>
      </c>
      <c r="T199" s="141" t="s">
        <v>274</v>
      </c>
      <c r="U199" s="115">
        <v>0.02</v>
      </c>
      <c r="V199" s="115">
        <f>ROUND(E199*U199,2)</f>
        <v>0.02</v>
      </c>
      <c r="W199" s="115"/>
      <c r="X199" s="115" t="s">
        <v>275</v>
      </c>
      <c r="Y199" s="115" t="s">
        <v>276</v>
      </c>
      <c r="Z199" s="108"/>
      <c r="AA199" s="108"/>
      <c r="AB199" s="108"/>
      <c r="AC199" s="108"/>
      <c r="AD199" s="108"/>
      <c r="AE199" s="108"/>
      <c r="AF199" s="108"/>
      <c r="AG199" s="108" t="s">
        <v>277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1" x14ac:dyDescent="0.2">
      <c r="A200" s="135">
        <v>37</v>
      </c>
      <c r="B200" s="136" t="s">
        <v>498</v>
      </c>
      <c r="C200" s="144" t="s">
        <v>499</v>
      </c>
      <c r="D200" s="137" t="s">
        <v>468</v>
      </c>
      <c r="E200" s="138">
        <v>1</v>
      </c>
      <c r="F200" s="139"/>
      <c r="G200" s="140">
        <f>ROUND(E200*F200,2)</f>
        <v>0</v>
      </c>
      <c r="H200" s="139"/>
      <c r="I200" s="140">
        <f>ROUND(E200*H200,2)</f>
        <v>0</v>
      </c>
      <c r="J200" s="139"/>
      <c r="K200" s="140">
        <f>ROUND(E200*J200,2)</f>
        <v>0</v>
      </c>
      <c r="L200" s="140">
        <v>21</v>
      </c>
      <c r="M200" s="140">
        <f>G200*(1+L200/100)</f>
        <v>0</v>
      </c>
      <c r="N200" s="138">
        <v>0</v>
      </c>
      <c r="O200" s="138">
        <f>ROUND(E200*N200,2)</f>
        <v>0</v>
      </c>
      <c r="P200" s="138">
        <v>0</v>
      </c>
      <c r="Q200" s="138">
        <f>ROUND(E200*P200,2)</f>
        <v>0</v>
      </c>
      <c r="R200" s="140"/>
      <c r="S200" s="140" t="s">
        <v>273</v>
      </c>
      <c r="T200" s="141" t="s">
        <v>274</v>
      </c>
      <c r="U200" s="115">
        <v>0.02</v>
      </c>
      <c r="V200" s="115">
        <f>ROUND(E200*U200,2)</f>
        <v>0.02</v>
      </c>
      <c r="W200" s="115"/>
      <c r="X200" s="115" t="s">
        <v>275</v>
      </c>
      <c r="Y200" s="115" t="s">
        <v>276</v>
      </c>
      <c r="Z200" s="108"/>
      <c r="AA200" s="108"/>
      <c r="AB200" s="108"/>
      <c r="AC200" s="108"/>
      <c r="AD200" s="108"/>
      <c r="AE200" s="108"/>
      <c r="AF200" s="108"/>
      <c r="AG200" s="108" t="s">
        <v>277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outlineLevel="1" x14ac:dyDescent="0.2">
      <c r="A201" s="128">
        <v>38</v>
      </c>
      <c r="B201" s="129" t="s">
        <v>500</v>
      </c>
      <c r="C201" s="145" t="s">
        <v>501</v>
      </c>
      <c r="D201" s="130" t="s">
        <v>468</v>
      </c>
      <c r="E201" s="131">
        <v>4</v>
      </c>
      <c r="F201" s="132"/>
      <c r="G201" s="133">
        <f>ROUND(E201*F201,2)</f>
        <v>0</v>
      </c>
      <c r="H201" s="132"/>
      <c r="I201" s="133">
        <f>ROUND(E201*H201,2)</f>
        <v>0</v>
      </c>
      <c r="J201" s="132"/>
      <c r="K201" s="133">
        <f>ROUND(E201*J201,2)</f>
        <v>0</v>
      </c>
      <c r="L201" s="133">
        <v>21</v>
      </c>
      <c r="M201" s="133">
        <f>G201*(1+L201/100)</f>
        <v>0</v>
      </c>
      <c r="N201" s="131">
        <v>0</v>
      </c>
      <c r="O201" s="131">
        <f>ROUND(E201*N201,2)</f>
        <v>0</v>
      </c>
      <c r="P201" s="131">
        <v>0</v>
      </c>
      <c r="Q201" s="131">
        <f>ROUND(E201*P201,2)</f>
        <v>0</v>
      </c>
      <c r="R201" s="133"/>
      <c r="S201" s="133" t="s">
        <v>273</v>
      </c>
      <c r="T201" s="134" t="s">
        <v>274</v>
      </c>
      <c r="U201" s="115">
        <v>1.9E-2</v>
      </c>
      <c r="V201" s="115">
        <f>ROUND(E201*U201,2)</f>
        <v>0.08</v>
      </c>
      <c r="W201" s="115"/>
      <c r="X201" s="115" t="s">
        <v>275</v>
      </c>
      <c r="Y201" s="115" t="s">
        <v>276</v>
      </c>
      <c r="Z201" s="108"/>
      <c r="AA201" s="108"/>
      <c r="AB201" s="108"/>
      <c r="AC201" s="108"/>
      <c r="AD201" s="108"/>
      <c r="AE201" s="108"/>
      <c r="AF201" s="108"/>
      <c r="AG201" s="108" t="s">
        <v>277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2" x14ac:dyDescent="0.2">
      <c r="A202" s="111"/>
      <c r="B202" s="112"/>
      <c r="C202" s="150" t="s">
        <v>482</v>
      </c>
      <c r="D202" s="148"/>
      <c r="E202" s="149"/>
      <c r="F202" s="115"/>
      <c r="G202" s="115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8"/>
      <c r="AA202" s="108"/>
      <c r="AB202" s="108"/>
      <c r="AC202" s="108"/>
      <c r="AD202" s="108"/>
      <c r="AE202" s="108"/>
      <c r="AF202" s="108"/>
      <c r="AG202" s="108" t="s">
        <v>325</v>
      </c>
      <c r="AH202" s="108">
        <v>0</v>
      </c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3" x14ac:dyDescent="0.2">
      <c r="A203" s="111"/>
      <c r="B203" s="112"/>
      <c r="C203" s="150" t="s">
        <v>483</v>
      </c>
      <c r="D203" s="148"/>
      <c r="E203" s="149">
        <v>4</v>
      </c>
      <c r="F203" s="115"/>
      <c r="G203" s="115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8"/>
      <c r="AA203" s="108"/>
      <c r="AB203" s="108"/>
      <c r="AC203" s="108"/>
      <c r="AD203" s="108"/>
      <c r="AE203" s="108"/>
      <c r="AF203" s="108"/>
      <c r="AG203" s="108" t="s">
        <v>325</v>
      </c>
      <c r="AH203" s="108">
        <v>0</v>
      </c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x14ac:dyDescent="0.2">
      <c r="A204" s="121" t="s">
        <v>268</v>
      </c>
      <c r="B204" s="122" t="s">
        <v>119</v>
      </c>
      <c r="C204" s="143" t="s">
        <v>120</v>
      </c>
      <c r="D204" s="123"/>
      <c r="E204" s="124"/>
      <c r="F204" s="125"/>
      <c r="G204" s="125">
        <f>SUMIF(AG205:AG207,"&lt;&gt;NOR",G205:G207)</f>
        <v>0</v>
      </c>
      <c r="H204" s="125"/>
      <c r="I204" s="125">
        <f>SUM(I205:I207)</f>
        <v>0</v>
      </c>
      <c r="J204" s="125"/>
      <c r="K204" s="125">
        <f>SUM(K205:K207)</f>
        <v>0</v>
      </c>
      <c r="L204" s="125"/>
      <c r="M204" s="125">
        <f>SUM(M205:M207)</f>
        <v>0</v>
      </c>
      <c r="N204" s="124"/>
      <c r="O204" s="124">
        <f>SUM(O205:O207)</f>
        <v>17.100000000000001</v>
      </c>
      <c r="P204" s="124"/>
      <c r="Q204" s="124">
        <f>SUM(Q205:Q207)</f>
        <v>0</v>
      </c>
      <c r="R204" s="125"/>
      <c r="S204" s="125"/>
      <c r="T204" s="126"/>
      <c r="U204" s="120"/>
      <c r="V204" s="120">
        <f>SUM(V205:V207)</f>
        <v>4.0599999999999996</v>
      </c>
      <c r="W204" s="120"/>
      <c r="X204" s="120"/>
      <c r="Y204" s="120"/>
      <c r="AG204" t="s">
        <v>269</v>
      </c>
    </row>
    <row r="205" spans="1:60" outlineLevel="1" x14ac:dyDescent="0.2">
      <c r="A205" s="128">
        <v>39</v>
      </c>
      <c r="B205" s="129" t="s">
        <v>502</v>
      </c>
      <c r="C205" s="145" t="s">
        <v>503</v>
      </c>
      <c r="D205" s="130" t="s">
        <v>504</v>
      </c>
      <c r="E205" s="131">
        <v>5.7949999999999999</v>
      </c>
      <c r="F205" s="132"/>
      <c r="G205" s="133">
        <f>ROUND(E205*F205,2)</f>
        <v>0</v>
      </c>
      <c r="H205" s="132"/>
      <c r="I205" s="133">
        <f>ROUND(E205*H205,2)</f>
        <v>0</v>
      </c>
      <c r="J205" s="132"/>
      <c r="K205" s="133">
        <f>ROUND(E205*J205,2)</f>
        <v>0</v>
      </c>
      <c r="L205" s="133">
        <v>21</v>
      </c>
      <c r="M205" s="133">
        <f>G205*(1+L205/100)</f>
        <v>0</v>
      </c>
      <c r="N205" s="131">
        <v>2.95</v>
      </c>
      <c r="O205" s="131">
        <f>ROUND(E205*N205,2)</f>
        <v>17.100000000000001</v>
      </c>
      <c r="P205" s="131">
        <v>0</v>
      </c>
      <c r="Q205" s="131">
        <f>ROUND(E205*P205,2)</f>
        <v>0</v>
      </c>
      <c r="R205" s="133"/>
      <c r="S205" s="133" t="s">
        <v>273</v>
      </c>
      <c r="T205" s="134" t="s">
        <v>274</v>
      </c>
      <c r="U205" s="115">
        <v>0.7</v>
      </c>
      <c r="V205" s="115">
        <f>ROUND(E205*U205,2)</f>
        <v>4.0599999999999996</v>
      </c>
      <c r="W205" s="115"/>
      <c r="X205" s="115" t="s">
        <v>275</v>
      </c>
      <c r="Y205" s="115" t="s">
        <v>276</v>
      </c>
      <c r="Z205" s="108"/>
      <c r="AA205" s="108"/>
      <c r="AB205" s="108"/>
      <c r="AC205" s="108"/>
      <c r="AD205" s="108"/>
      <c r="AE205" s="108"/>
      <c r="AF205" s="108"/>
      <c r="AG205" s="108" t="s">
        <v>277</v>
      </c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outlineLevel="2" x14ac:dyDescent="0.2">
      <c r="A206" s="111"/>
      <c r="B206" s="112"/>
      <c r="C206" s="150" t="s">
        <v>505</v>
      </c>
      <c r="D206" s="148"/>
      <c r="E206" s="149"/>
      <c r="F206" s="115"/>
      <c r="G206" s="115"/>
      <c r="H206" s="115"/>
      <c r="I206" s="115"/>
      <c r="J206" s="115"/>
      <c r="K206" s="115"/>
      <c r="L206" s="115"/>
      <c r="M206" s="115"/>
      <c r="N206" s="114"/>
      <c r="O206" s="114"/>
      <c r="P206" s="114"/>
      <c r="Q206" s="114"/>
      <c r="R206" s="115"/>
      <c r="S206" s="115"/>
      <c r="T206" s="115"/>
      <c r="U206" s="115"/>
      <c r="V206" s="115"/>
      <c r="W206" s="115"/>
      <c r="X206" s="115"/>
      <c r="Y206" s="115"/>
      <c r="Z206" s="108"/>
      <c r="AA206" s="108"/>
      <c r="AB206" s="108"/>
      <c r="AC206" s="108"/>
      <c r="AD206" s="108"/>
      <c r="AE206" s="108"/>
      <c r="AF206" s="108"/>
      <c r="AG206" s="108" t="s">
        <v>325</v>
      </c>
      <c r="AH206" s="108">
        <v>0</v>
      </c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3" x14ac:dyDescent="0.2">
      <c r="A207" s="111"/>
      <c r="B207" s="112"/>
      <c r="C207" s="150" t="s">
        <v>506</v>
      </c>
      <c r="D207" s="148"/>
      <c r="E207" s="149">
        <v>5.8</v>
      </c>
      <c r="F207" s="115"/>
      <c r="G207" s="115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8"/>
      <c r="AA207" s="108"/>
      <c r="AB207" s="108"/>
      <c r="AC207" s="108"/>
      <c r="AD207" s="108"/>
      <c r="AE207" s="108"/>
      <c r="AF207" s="108"/>
      <c r="AG207" s="108" t="s">
        <v>325</v>
      </c>
      <c r="AH207" s="108">
        <v>0</v>
      </c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x14ac:dyDescent="0.2">
      <c r="A208" s="121" t="s">
        <v>268</v>
      </c>
      <c r="B208" s="122" t="s">
        <v>121</v>
      </c>
      <c r="C208" s="143" t="s">
        <v>122</v>
      </c>
      <c r="D208" s="123"/>
      <c r="E208" s="124"/>
      <c r="F208" s="125"/>
      <c r="G208" s="125">
        <f>SUMIF(AG209:AG211,"&lt;&gt;NOR",G209:G211)</f>
        <v>0</v>
      </c>
      <c r="H208" s="125"/>
      <c r="I208" s="125">
        <f>SUM(I209:I211)</f>
        <v>0</v>
      </c>
      <c r="J208" s="125"/>
      <c r="K208" s="125">
        <f>SUM(K209:K211)</f>
        <v>0</v>
      </c>
      <c r="L208" s="125"/>
      <c r="M208" s="125">
        <f>SUM(M209:M211)</f>
        <v>0</v>
      </c>
      <c r="N208" s="124"/>
      <c r="O208" s="124">
        <f>SUM(O209:O211)</f>
        <v>0.81</v>
      </c>
      <c r="P208" s="124"/>
      <c r="Q208" s="124">
        <f>SUM(Q209:Q211)</f>
        <v>0</v>
      </c>
      <c r="R208" s="125"/>
      <c r="S208" s="125"/>
      <c r="T208" s="126"/>
      <c r="U208" s="120"/>
      <c r="V208" s="120">
        <f>SUM(V209:V211)</f>
        <v>6.48</v>
      </c>
      <c r="W208" s="120"/>
      <c r="X208" s="120"/>
      <c r="Y208" s="120"/>
      <c r="AG208" t="s">
        <v>269</v>
      </c>
    </row>
    <row r="209" spans="1:60" outlineLevel="1" x14ac:dyDescent="0.2">
      <c r="A209" s="128">
        <v>40</v>
      </c>
      <c r="B209" s="129" t="s">
        <v>507</v>
      </c>
      <c r="C209" s="145" t="s">
        <v>508</v>
      </c>
      <c r="D209" s="130" t="s">
        <v>331</v>
      </c>
      <c r="E209" s="131">
        <v>0.3</v>
      </c>
      <c r="F209" s="132"/>
      <c r="G209" s="133">
        <f>ROUND(E209*F209,2)</f>
        <v>0</v>
      </c>
      <c r="H209" s="132"/>
      <c r="I209" s="133">
        <f>ROUND(E209*H209,2)</f>
        <v>0</v>
      </c>
      <c r="J209" s="132"/>
      <c r="K209" s="133">
        <f>ROUND(E209*J209,2)</f>
        <v>0</v>
      </c>
      <c r="L209" s="133">
        <v>21</v>
      </c>
      <c r="M209" s="133">
        <f>G209*(1+L209/100)</f>
        <v>0</v>
      </c>
      <c r="N209" s="131">
        <v>2.6975199999999999</v>
      </c>
      <c r="O209" s="131">
        <f>ROUND(E209*N209,2)</f>
        <v>0.81</v>
      </c>
      <c r="P209" s="131">
        <v>0</v>
      </c>
      <c r="Q209" s="131">
        <f>ROUND(E209*P209,2)</f>
        <v>0</v>
      </c>
      <c r="R209" s="133"/>
      <c r="S209" s="133" t="s">
        <v>273</v>
      </c>
      <c r="T209" s="134" t="s">
        <v>274</v>
      </c>
      <c r="U209" s="115">
        <v>21.585999999999999</v>
      </c>
      <c r="V209" s="115">
        <f>ROUND(E209*U209,2)</f>
        <v>6.48</v>
      </c>
      <c r="W209" s="115"/>
      <c r="X209" s="115" t="s">
        <v>275</v>
      </c>
      <c r="Y209" s="115" t="s">
        <v>276</v>
      </c>
      <c r="Z209" s="108"/>
      <c r="AA209" s="108"/>
      <c r="AB209" s="108"/>
      <c r="AC209" s="108"/>
      <c r="AD209" s="108"/>
      <c r="AE209" s="108"/>
      <c r="AF209" s="108"/>
      <c r="AG209" s="108" t="s">
        <v>277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outlineLevel="2" x14ac:dyDescent="0.2">
      <c r="A210" s="111"/>
      <c r="B210" s="112"/>
      <c r="C210" s="150" t="s">
        <v>509</v>
      </c>
      <c r="D210" s="148"/>
      <c r="E210" s="149"/>
      <c r="F210" s="115"/>
      <c r="G210" s="115"/>
      <c r="H210" s="115"/>
      <c r="I210" s="115"/>
      <c r="J210" s="115"/>
      <c r="K210" s="115"/>
      <c r="L210" s="115"/>
      <c r="M210" s="115"/>
      <c r="N210" s="114"/>
      <c r="O210" s="114"/>
      <c r="P210" s="114"/>
      <c r="Q210" s="114"/>
      <c r="R210" s="115"/>
      <c r="S210" s="115"/>
      <c r="T210" s="115"/>
      <c r="U210" s="115"/>
      <c r="V210" s="115"/>
      <c r="W210" s="115"/>
      <c r="X210" s="115"/>
      <c r="Y210" s="115"/>
      <c r="Z210" s="108"/>
      <c r="AA210" s="108"/>
      <c r="AB210" s="108"/>
      <c r="AC210" s="108"/>
      <c r="AD210" s="108"/>
      <c r="AE210" s="108"/>
      <c r="AF210" s="108"/>
      <c r="AG210" s="108" t="s">
        <v>325</v>
      </c>
      <c r="AH210" s="108">
        <v>0</v>
      </c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outlineLevel="3" x14ac:dyDescent="0.2">
      <c r="A211" s="111"/>
      <c r="B211" s="112"/>
      <c r="C211" s="150" t="s">
        <v>510</v>
      </c>
      <c r="D211" s="148"/>
      <c r="E211" s="149">
        <v>0.3</v>
      </c>
      <c r="F211" s="115"/>
      <c r="G211" s="115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8"/>
      <c r="AA211" s="108"/>
      <c r="AB211" s="108"/>
      <c r="AC211" s="108"/>
      <c r="AD211" s="108"/>
      <c r="AE211" s="108"/>
      <c r="AF211" s="108"/>
      <c r="AG211" s="108" t="s">
        <v>325</v>
      </c>
      <c r="AH211" s="108">
        <v>0</v>
      </c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x14ac:dyDescent="0.2">
      <c r="A212" s="121" t="s">
        <v>268</v>
      </c>
      <c r="B212" s="122" t="s">
        <v>123</v>
      </c>
      <c r="C212" s="143" t="s">
        <v>124</v>
      </c>
      <c r="D212" s="123"/>
      <c r="E212" s="124"/>
      <c r="F212" s="125"/>
      <c r="G212" s="125">
        <f>SUMIF(AG213:AG229,"&lt;&gt;NOR",G213:G229)</f>
        <v>0</v>
      </c>
      <c r="H212" s="125"/>
      <c r="I212" s="125">
        <f>SUM(I213:I229)</f>
        <v>0</v>
      </c>
      <c r="J212" s="125"/>
      <c r="K212" s="125">
        <f>SUM(K213:K229)</f>
        <v>0</v>
      </c>
      <c r="L212" s="125"/>
      <c r="M212" s="125">
        <f>SUM(M213:M229)</f>
        <v>0</v>
      </c>
      <c r="N212" s="124"/>
      <c r="O212" s="124">
        <f>SUM(O213:O229)</f>
        <v>46.150000000000006</v>
      </c>
      <c r="P212" s="124"/>
      <c r="Q212" s="124">
        <f>SUM(Q213:Q229)</f>
        <v>0</v>
      </c>
      <c r="R212" s="125"/>
      <c r="S212" s="125"/>
      <c r="T212" s="126"/>
      <c r="U212" s="120"/>
      <c r="V212" s="120">
        <f>SUM(V213:V229)</f>
        <v>58.8</v>
      </c>
      <c r="W212" s="120"/>
      <c r="X212" s="120"/>
      <c r="Y212" s="120"/>
      <c r="AG212" t="s">
        <v>269</v>
      </c>
    </row>
    <row r="213" spans="1:60" outlineLevel="1" x14ac:dyDescent="0.2">
      <c r="A213" s="128">
        <v>41</v>
      </c>
      <c r="B213" s="129" t="s">
        <v>511</v>
      </c>
      <c r="C213" s="145" t="s">
        <v>512</v>
      </c>
      <c r="D213" s="130" t="s">
        <v>322</v>
      </c>
      <c r="E213" s="131">
        <v>47.115079999999999</v>
      </c>
      <c r="F213" s="132"/>
      <c r="G213" s="133">
        <f>ROUND(E213*F213,2)</f>
        <v>0</v>
      </c>
      <c r="H213" s="132"/>
      <c r="I213" s="133">
        <f>ROUND(E213*H213,2)</f>
        <v>0</v>
      </c>
      <c r="J213" s="132"/>
      <c r="K213" s="133">
        <f>ROUND(E213*J213,2)</f>
        <v>0</v>
      </c>
      <c r="L213" s="133">
        <v>21</v>
      </c>
      <c r="M213" s="133">
        <f>G213*(1+L213/100)</f>
        <v>0</v>
      </c>
      <c r="N213" s="131">
        <v>0.2024</v>
      </c>
      <c r="O213" s="131">
        <f>ROUND(E213*N213,2)</f>
        <v>9.5399999999999991</v>
      </c>
      <c r="P213" s="131">
        <v>0</v>
      </c>
      <c r="Q213" s="131">
        <f>ROUND(E213*P213,2)</f>
        <v>0</v>
      </c>
      <c r="R213" s="133"/>
      <c r="S213" s="133" t="s">
        <v>273</v>
      </c>
      <c r="T213" s="134" t="s">
        <v>274</v>
      </c>
      <c r="U213" s="115">
        <v>2.5999999999999999E-2</v>
      </c>
      <c r="V213" s="115">
        <f>ROUND(E213*U213,2)</f>
        <v>1.22</v>
      </c>
      <c r="W213" s="115"/>
      <c r="X213" s="115" t="s">
        <v>275</v>
      </c>
      <c r="Y213" s="115" t="s">
        <v>276</v>
      </c>
      <c r="Z213" s="108"/>
      <c r="AA213" s="108"/>
      <c r="AB213" s="108"/>
      <c r="AC213" s="108"/>
      <c r="AD213" s="108"/>
      <c r="AE213" s="108"/>
      <c r="AF213" s="108"/>
      <c r="AG213" s="108" t="s">
        <v>277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2" x14ac:dyDescent="0.2">
      <c r="A214" s="111"/>
      <c r="B214" s="112"/>
      <c r="C214" s="258" t="s">
        <v>513</v>
      </c>
      <c r="D214" s="259"/>
      <c r="E214" s="259"/>
      <c r="F214" s="259"/>
      <c r="G214" s="259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8"/>
      <c r="AA214" s="108"/>
      <c r="AB214" s="108"/>
      <c r="AC214" s="108"/>
      <c r="AD214" s="108"/>
      <c r="AE214" s="108"/>
      <c r="AF214" s="108"/>
      <c r="AG214" s="108" t="s">
        <v>286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2" x14ac:dyDescent="0.2">
      <c r="A215" s="111"/>
      <c r="B215" s="112"/>
      <c r="C215" s="150" t="s">
        <v>366</v>
      </c>
      <c r="D215" s="148"/>
      <c r="E215" s="149"/>
      <c r="F215" s="115"/>
      <c r="G215" s="115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8"/>
      <c r="AA215" s="108"/>
      <c r="AB215" s="108"/>
      <c r="AC215" s="108"/>
      <c r="AD215" s="108"/>
      <c r="AE215" s="108"/>
      <c r="AF215" s="108"/>
      <c r="AG215" s="108" t="s">
        <v>325</v>
      </c>
      <c r="AH215" s="108">
        <v>0</v>
      </c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3" x14ac:dyDescent="0.2">
      <c r="A216" s="111"/>
      <c r="B216" s="112"/>
      <c r="C216" s="150" t="s">
        <v>367</v>
      </c>
      <c r="D216" s="148"/>
      <c r="E216" s="149"/>
      <c r="F216" s="115"/>
      <c r="G216" s="115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8"/>
      <c r="AA216" s="108"/>
      <c r="AB216" s="108"/>
      <c r="AC216" s="108"/>
      <c r="AD216" s="108"/>
      <c r="AE216" s="108"/>
      <c r="AF216" s="108"/>
      <c r="AG216" s="108" t="s">
        <v>325</v>
      </c>
      <c r="AH216" s="108">
        <v>0</v>
      </c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ht="22.5" outlineLevel="3" x14ac:dyDescent="0.2">
      <c r="A217" s="111"/>
      <c r="B217" s="112"/>
      <c r="C217" s="150" t="s">
        <v>368</v>
      </c>
      <c r="D217" s="148"/>
      <c r="E217" s="149">
        <v>47.12</v>
      </c>
      <c r="F217" s="115"/>
      <c r="G217" s="115"/>
      <c r="H217" s="115"/>
      <c r="I217" s="115"/>
      <c r="J217" s="115"/>
      <c r="K217" s="115"/>
      <c r="L217" s="115"/>
      <c r="M217" s="115"/>
      <c r="N217" s="114"/>
      <c r="O217" s="114"/>
      <c r="P217" s="114"/>
      <c r="Q217" s="114"/>
      <c r="R217" s="115"/>
      <c r="S217" s="115"/>
      <c r="T217" s="115"/>
      <c r="U217" s="115"/>
      <c r="V217" s="115"/>
      <c r="W217" s="115"/>
      <c r="X217" s="115"/>
      <c r="Y217" s="115"/>
      <c r="Z217" s="108"/>
      <c r="AA217" s="108"/>
      <c r="AB217" s="108"/>
      <c r="AC217" s="108"/>
      <c r="AD217" s="108"/>
      <c r="AE217" s="108"/>
      <c r="AF217" s="108"/>
      <c r="AG217" s="108" t="s">
        <v>325</v>
      </c>
      <c r="AH217" s="108">
        <v>0</v>
      </c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outlineLevel="1" x14ac:dyDescent="0.2">
      <c r="A218" s="128">
        <v>42</v>
      </c>
      <c r="B218" s="129" t="s">
        <v>514</v>
      </c>
      <c r="C218" s="145" t="s">
        <v>515</v>
      </c>
      <c r="D218" s="130" t="s">
        <v>322</v>
      </c>
      <c r="E218" s="131">
        <v>47.115079999999999</v>
      </c>
      <c r="F218" s="132"/>
      <c r="G218" s="133">
        <f>ROUND(E218*F218,2)</f>
        <v>0</v>
      </c>
      <c r="H218" s="132"/>
      <c r="I218" s="133">
        <f>ROUND(E218*H218,2)</f>
        <v>0</v>
      </c>
      <c r="J218" s="132"/>
      <c r="K218" s="133">
        <f>ROUND(E218*J218,2)</f>
        <v>0</v>
      </c>
      <c r="L218" s="133">
        <v>21</v>
      </c>
      <c r="M218" s="133">
        <f>G218*(1+L218/100)</f>
        <v>0</v>
      </c>
      <c r="N218" s="131">
        <v>0.437</v>
      </c>
      <c r="O218" s="131">
        <f>ROUND(E218*N218,2)</f>
        <v>20.59</v>
      </c>
      <c r="P218" s="131">
        <v>0</v>
      </c>
      <c r="Q218" s="131">
        <f>ROUND(E218*P218,2)</f>
        <v>0</v>
      </c>
      <c r="R218" s="133"/>
      <c r="S218" s="133" t="s">
        <v>273</v>
      </c>
      <c r="T218" s="134" t="s">
        <v>274</v>
      </c>
      <c r="U218" s="115">
        <v>2.9000000000000001E-2</v>
      </c>
      <c r="V218" s="115">
        <f>ROUND(E218*U218,2)</f>
        <v>1.37</v>
      </c>
      <c r="W218" s="115"/>
      <c r="X218" s="115" t="s">
        <v>275</v>
      </c>
      <c r="Y218" s="115" t="s">
        <v>276</v>
      </c>
      <c r="Z218" s="108"/>
      <c r="AA218" s="108"/>
      <c r="AB218" s="108"/>
      <c r="AC218" s="108"/>
      <c r="AD218" s="108"/>
      <c r="AE218" s="108"/>
      <c r="AF218" s="108"/>
      <c r="AG218" s="108" t="s">
        <v>277</v>
      </c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2" x14ac:dyDescent="0.2">
      <c r="A219" s="111"/>
      <c r="B219" s="112"/>
      <c r="C219" s="150" t="s">
        <v>366</v>
      </c>
      <c r="D219" s="148"/>
      <c r="E219" s="149"/>
      <c r="F219" s="115"/>
      <c r="G219" s="115"/>
      <c r="H219" s="115"/>
      <c r="I219" s="115"/>
      <c r="J219" s="115"/>
      <c r="K219" s="115"/>
      <c r="L219" s="115"/>
      <c r="M219" s="115"/>
      <c r="N219" s="114"/>
      <c r="O219" s="114"/>
      <c r="P219" s="114"/>
      <c r="Q219" s="114"/>
      <c r="R219" s="115"/>
      <c r="S219" s="115"/>
      <c r="T219" s="115"/>
      <c r="U219" s="115"/>
      <c r="V219" s="115"/>
      <c r="W219" s="115"/>
      <c r="X219" s="115"/>
      <c r="Y219" s="115"/>
      <c r="Z219" s="108"/>
      <c r="AA219" s="108"/>
      <c r="AB219" s="108"/>
      <c r="AC219" s="108"/>
      <c r="AD219" s="108"/>
      <c r="AE219" s="108"/>
      <c r="AF219" s="108"/>
      <c r="AG219" s="108" t="s">
        <v>325</v>
      </c>
      <c r="AH219" s="108">
        <v>0</v>
      </c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3" x14ac:dyDescent="0.2">
      <c r="A220" s="111"/>
      <c r="B220" s="112"/>
      <c r="C220" s="150" t="s">
        <v>367</v>
      </c>
      <c r="D220" s="148"/>
      <c r="E220" s="149"/>
      <c r="F220" s="115"/>
      <c r="G220" s="115"/>
      <c r="H220" s="115"/>
      <c r="I220" s="115"/>
      <c r="J220" s="115"/>
      <c r="K220" s="115"/>
      <c r="L220" s="115"/>
      <c r="M220" s="115"/>
      <c r="N220" s="114"/>
      <c r="O220" s="114"/>
      <c r="P220" s="114"/>
      <c r="Q220" s="114"/>
      <c r="R220" s="115"/>
      <c r="S220" s="115"/>
      <c r="T220" s="115"/>
      <c r="U220" s="115"/>
      <c r="V220" s="115"/>
      <c r="W220" s="115"/>
      <c r="X220" s="115"/>
      <c r="Y220" s="115"/>
      <c r="Z220" s="108"/>
      <c r="AA220" s="108"/>
      <c r="AB220" s="108"/>
      <c r="AC220" s="108"/>
      <c r="AD220" s="108"/>
      <c r="AE220" s="108"/>
      <c r="AF220" s="108"/>
      <c r="AG220" s="108" t="s">
        <v>325</v>
      </c>
      <c r="AH220" s="108">
        <v>0</v>
      </c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ht="22.5" outlineLevel="3" x14ac:dyDescent="0.2">
      <c r="A221" s="111"/>
      <c r="B221" s="112"/>
      <c r="C221" s="150" t="s">
        <v>368</v>
      </c>
      <c r="D221" s="148"/>
      <c r="E221" s="149">
        <v>47.12</v>
      </c>
      <c r="F221" s="115"/>
      <c r="G221" s="115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/>
      <c r="V221" s="115"/>
      <c r="W221" s="115"/>
      <c r="X221" s="115"/>
      <c r="Y221" s="115"/>
      <c r="Z221" s="108"/>
      <c r="AA221" s="108"/>
      <c r="AB221" s="108"/>
      <c r="AC221" s="108"/>
      <c r="AD221" s="108"/>
      <c r="AE221" s="108"/>
      <c r="AF221" s="108"/>
      <c r="AG221" s="108" t="s">
        <v>325</v>
      </c>
      <c r="AH221" s="108">
        <v>0</v>
      </c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1" x14ac:dyDescent="0.2">
      <c r="A222" s="128">
        <v>43</v>
      </c>
      <c r="B222" s="129" t="s">
        <v>516</v>
      </c>
      <c r="C222" s="145" t="s">
        <v>517</v>
      </c>
      <c r="D222" s="130" t="s">
        <v>322</v>
      </c>
      <c r="E222" s="131">
        <v>47.115079999999999</v>
      </c>
      <c r="F222" s="132"/>
      <c r="G222" s="133">
        <f>ROUND(E222*F222,2)</f>
        <v>0</v>
      </c>
      <c r="H222" s="132"/>
      <c r="I222" s="133">
        <f>ROUND(E222*H222,2)</f>
        <v>0</v>
      </c>
      <c r="J222" s="132"/>
      <c r="K222" s="133">
        <f>ROUND(E222*J222,2)</f>
        <v>0</v>
      </c>
      <c r="L222" s="133">
        <v>21</v>
      </c>
      <c r="M222" s="133">
        <f>G222*(1+L222/100)</f>
        <v>0</v>
      </c>
      <c r="N222" s="131">
        <v>0.11</v>
      </c>
      <c r="O222" s="131">
        <f>ROUND(E222*N222,2)</f>
        <v>5.18</v>
      </c>
      <c r="P222" s="131">
        <v>0</v>
      </c>
      <c r="Q222" s="131">
        <f>ROUND(E222*P222,2)</f>
        <v>0</v>
      </c>
      <c r="R222" s="133"/>
      <c r="S222" s="133" t="s">
        <v>273</v>
      </c>
      <c r="T222" s="134" t="s">
        <v>274</v>
      </c>
      <c r="U222" s="115">
        <v>1.1930000000000001</v>
      </c>
      <c r="V222" s="115">
        <f>ROUND(E222*U222,2)</f>
        <v>56.21</v>
      </c>
      <c r="W222" s="115"/>
      <c r="X222" s="115" t="s">
        <v>275</v>
      </c>
      <c r="Y222" s="115" t="s">
        <v>276</v>
      </c>
      <c r="Z222" s="108"/>
      <c r="AA222" s="108"/>
      <c r="AB222" s="108"/>
      <c r="AC222" s="108"/>
      <c r="AD222" s="108"/>
      <c r="AE222" s="108"/>
      <c r="AF222" s="108"/>
      <c r="AG222" s="108" t="s">
        <v>277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outlineLevel="2" x14ac:dyDescent="0.2">
      <c r="A223" s="111"/>
      <c r="B223" s="112"/>
      <c r="C223" s="150" t="s">
        <v>366</v>
      </c>
      <c r="D223" s="148"/>
      <c r="E223" s="149"/>
      <c r="F223" s="115"/>
      <c r="G223" s="115"/>
      <c r="H223" s="115"/>
      <c r="I223" s="115"/>
      <c r="J223" s="115"/>
      <c r="K223" s="115"/>
      <c r="L223" s="115"/>
      <c r="M223" s="115"/>
      <c r="N223" s="114"/>
      <c r="O223" s="114"/>
      <c r="P223" s="114"/>
      <c r="Q223" s="114"/>
      <c r="R223" s="115"/>
      <c r="S223" s="115"/>
      <c r="T223" s="115"/>
      <c r="U223" s="115"/>
      <c r="V223" s="115"/>
      <c r="W223" s="115"/>
      <c r="X223" s="115"/>
      <c r="Y223" s="115"/>
      <c r="Z223" s="108"/>
      <c r="AA223" s="108"/>
      <c r="AB223" s="108"/>
      <c r="AC223" s="108"/>
      <c r="AD223" s="108"/>
      <c r="AE223" s="108"/>
      <c r="AF223" s="108"/>
      <c r="AG223" s="108" t="s">
        <v>325</v>
      </c>
      <c r="AH223" s="108">
        <v>0</v>
      </c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outlineLevel="3" x14ac:dyDescent="0.2">
      <c r="A224" s="111"/>
      <c r="B224" s="112"/>
      <c r="C224" s="150" t="s">
        <v>367</v>
      </c>
      <c r="D224" s="148"/>
      <c r="E224" s="149"/>
      <c r="F224" s="115"/>
      <c r="G224" s="115"/>
      <c r="H224" s="115"/>
      <c r="I224" s="115"/>
      <c r="J224" s="115"/>
      <c r="K224" s="115"/>
      <c r="L224" s="115"/>
      <c r="M224" s="115"/>
      <c r="N224" s="114"/>
      <c r="O224" s="114"/>
      <c r="P224" s="114"/>
      <c r="Q224" s="114"/>
      <c r="R224" s="115"/>
      <c r="S224" s="115"/>
      <c r="T224" s="115"/>
      <c r="U224" s="115"/>
      <c r="V224" s="115"/>
      <c r="W224" s="115"/>
      <c r="X224" s="115"/>
      <c r="Y224" s="115"/>
      <c r="Z224" s="108"/>
      <c r="AA224" s="108"/>
      <c r="AB224" s="108"/>
      <c r="AC224" s="108"/>
      <c r="AD224" s="108"/>
      <c r="AE224" s="108"/>
      <c r="AF224" s="108"/>
      <c r="AG224" s="108" t="s">
        <v>325</v>
      </c>
      <c r="AH224" s="108">
        <v>0</v>
      </c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ht="22.5" outlineLevel="3" x14ac:dyDescent="0.2">
      <c r="A225" s="111"/>
      <c r="B225" s="112"/>
      <c r="C225" s="150" t="s">
        <v>368</v>
      </c>
      <c r="D225" s="148"/>
      <c r="E225" s="149">
        <v>47.12</v>
      </c>
      <c r="F225" s="115"/>
      <c r="G225" s="115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8"/>
      <c r="AA225" s="108"/>
      <c r="AB225" s="108"/>
      <c r="AC225" s="108"/>
      <c r="AD225" s="108"/>
      <c r="AE225" s="108"/>
      <c r="AF225" s="108"/>
      <c r="AG225" s="108" t="s">
        <v>325</v>
      </c>
      <c r="AH225" s="108">
        <v>0</v>
      </c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1" x14ac:dyDescent="0.2">
      <c r="A226" s="128">
        <v>44</v>
      </c>
      <c r="B226" s="129" t="s">
        <v>518</v>
      </c>
      <c r="C226" s="145" t="s">
        <v>519</v>
      </c>
      <c r="D226" s="130" t="s">
        <v>322</v>
      </c>
      <c r="E226" s="131">
        <v>54.182340000000003</v>
      </c>
      <c r="F226" s="132"/>
      <c r="G226" s="133">
        <f>ROUND(E226*F226,2)</f>
        <v>0</v>
      </c>
      <c r="H226" s="132"/>
      <c r="I226" s="133">
        <f>ROUND(E226*H226,2)</f>
        <v>0</v>
      </c>
      <c r="J226" s="132"/>
      <c r="K226" s="133">
        <f>ROUND(E226*J226,2)</f>
        <v>0</v>
      </c>
      <c r="L226" s="133">
        <v>21</v>
      </c>
      <c r="M226" s="133">
        <f>G226*(1+L226/100)</f>
        <v>0</v>
      </c>
      <c r="N226" s="131">
        <v>0.2</v>
      </c>
      <c r="O226" s="131">
        <f>ROUND(E226*N226,2)</f>
        <v>10.84</v>
      </c>
      <c r="P226" s="131">
        <v>0</v>
      </c>
      <c r="Q226" s="131">
        <f>ROUND(E226*P226,2)</f>
        <v>0</v>
      </c>
      <c r="R226" s="133"/>
      <c r="S226" s="133" t="s">
        <v>273</v>
      </c>
      <c r="T226" s="134" t="s">
        <v>274</v>
      </c>
      <c r="U226" s="115">
        <v>0</v>
      </c>
      <c r="V226" s="115">
        <f>ROUND(E226*U226,2)</f>
        <v>0</v>
      </c>
      <c r="W226" s="115"/>
      <c r="X226" s="115" t="s">
        <v>463</v>
      </c>
      <c r="Y226" s="115" t="s">
        <v>276</v>
      </c>
      <c r="Z226" s="108"/>
      <c r="AA226" s="108"/>
      <c r="AB226" s="108"/>
      <c r="AC226" s="108"/>
      <c r="AD226" s="108"/>
      <c r="AE226" s="108"/>
      <c r="AF226" s="108"/>
      <c r="AG226" s="108" t="s">
        <v>464</v>
      </c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outlineLevel="2" x14ac:dyDescent="0.2">
      <c r="A227" s="111"/>
      <c r="B227" s="112"/>
      <c r="C227" s="150" t="s">
        <v>366</v>
      </c>
      <c r="D227" s="148"/>
      <c r="E227" s="149"/>
      <c r="F227" s="115"/>
      <c r="G227" s="115"/>
      <c r="H227" s="115"/>
      <c r="I227" s="115"/>
      <c r="J227" s="115"/>
      <c r="K227" s="115"/>
      <c r="L227" s="115"/>
      <c r="M227" s="115"/>
      <c r="N227" s="114"/>
      <c r="O227" s="114"/>
      <c r="P227" s="114"/>
      <c r="Q227" s="114"/>
      <c r="R227" s="115"/>
      <c r="S227" s="115"/>
      <c r="T227" s="115"/>
      <c r="U227" s="115"/>
      <c r="V227" s="115"/>
      <c r="W227" s="115"/>
      <c r="X227" s="115"/>
      <c r="Y227" s="115"/>
      <c r="Z227" s="108"/>
      <c r="AA227" s="108"/>
      <c r="AB227" s="108"/>
      <c r="AC227" s="108"/>
      <c r="AD227" s="108"/>
      <c r="AE227" s="108"/>
      <c r="AF227" s="108"/>
      <c r="AG227" s="108" t="s">
        <v>325</v>
      </c>
      <c r="AH227" s="108">
        <v>0</v>
      </c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outlineLevel="3" x14ac:dyDescent="0.2">
      <c r="A228" s="111"/>
      <c r="B228" s="112"/>
      <c r="C228" s="150" t="s">
        <v>367</v>
      </c>
      <c r="D228" s="148"/>
      <c r="E228" s="149"/>
      <c r="F228" s="115"/>
      <c r="G228" s="115"/>
      <c r="H228" s="115"/>
      <c r="I228" s="115"/>
      <c r="J228" s="115"/>
      <c r="K228" s="115"/>
      <c r="L228" s="115"/>
      <c r="M228" s="115"/>
      <c r="N228" s="114"/>
      <c r="O228" s="114"/>
      <c r="P228" s="114"/>
      <c r="Q228" s="114"/>
      <c r="R228" s="115"/>
      <c r="S228" s="115"/>
      <c r="T228" s="115"/>
      <c r="U228" s="115"/>
      <c r="V228" s="115"/>
      <c r="W228" s="115"/>
      <c r="X228" s="115"/>
      <c r="Y228" s="115"/>
      <c r="Z228" s="108"/>
      <c r="AA228" s="108"/>
      <c r="AB228" s="108"/>
      <c r="AC228" s="108"/>
      <c r="AD228" s="108"/>
      <c r="AE228" s="108"/>
      <c r="AF228" s="108"/>
      <c r="AG228" s="108" t="s">
        <v>325</v>
      </c>
      <c r="AH228" s="108">
        <v>0</v>
      </c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ht="22.5" outlineLevel="3" x14ac:dyDescent="0.2">
      <c r="A229" s="111"/>
      <c r="B229" s="112"/>
      <c r="C229" s="150" t="s">
        <v>520</v>
      </c>
      <c r="D229" s="148"/>
      <c r="E229" s="149">
        <v>54.18</v>
      </c>
      <c r="F229" s="115"/>
      <c r="G229" s="115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8"/>
      <c r="AA229" s="108"/>
      <c r="AB229" s="108"/>
      <c r="AC229" s="108"/>
      <c r="AD229" s="108"/>
      <c r="AE229" s="108"/>
      <c r="AF229" s="108"/>
      <c r="AG229" s="108" t="s">
        <v>325</v>
      </c>
      <c r="AH229" s="108">
        <v>0</v>
      </c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x14ac:dyDescent="0.2">
      <c r="A230" s="121" t="s">
        <v>268</v>
      </c>
      <c r="B230" s="122" t="s">
        <v>125</v>
      </c>
      <c r="C230" s="143" t="s">
        <v>126</v>
      </c>
      <c r="D230" s="123"/>
      <c r="E230" s="124"/>
      <c r="F230" s="125"/>
      <c r="G230" s="125">
        <f>SUMIF(AG231:AG262,"&lt;&gt;NOR",G231:G262)</f>
        <v>0</v>
      </c>
      <c r="H230" s="125"/>
      <c r="I230" s="125">
        <f>SUM(I231:I262)</f>
        <v>0</v>
      </c>
      <c r="J230" s="125"/>
      <c r="K230" s="125">
        <f>SUM(K231:K262)</f>
        <v>0</v>
      </c>
      <c r="L230" s="125"/>
      <c r="M230" s="125">
        <f>SUM(M231:M262)</f>
        <v>0</v>
      </c>
      <c r="N230" s="124"/>
      <c r="O230" s="124">
        <f>SUM(O231:O262)</f>
        <v>14.600000000000001</v>
      </c>
      <c r="P230" s="124"/>
      <c r="Q230" s="124">
        <f>SUM(Q231:Q262)</f>
        <v>0</v>
      </c>
      <c r="R230" s="125"/>
      <c r="S230" s="125"/>
      <c r="T230" s="126"/>
      <c r="U230" s="120"/>
      <c r="V230" s="120">
        <f>SUM(V231:V262)</f>
        <v>403.33</v>
      </c>
      <c r="W230" s="120"/>
      <c r="X230" s="120"/>
      <c r="Y230" s="120"/>
      <c r="AG230" t="s">
        <v>269</v>
      </c>
    </row>
    <row r="231" spans="1:60" outlineLevel="1" x14ac:dyDescent="0.2">
      <c r="A231" s="128">
        <v>45</v>
      </c>
      <c r="B231" s="129" t="s">
        <v>521</v>
      </c>
      <c r="C231" s="145" t="s">
        <v>522</v>
      </c>
      <c r="D231" s="130" t="s">
        <v>322</v>
      </c>
      <c r="E231" s="131">
        <v>120.01</v>
      </c>
      <c r="F231" s="132"/>
      <c r="G231" s="133">
        <f>ROUND(E231*F231,2)</f>
        <v>0</v>
      </c>
      <c r="H231" s="132"/>
      <c r="I231" s="133">
        <f>ROUND(E231*H231,2)</f>
        <v>0</v>
      </c>
      <c r="J231" s="132"/>
      <c r="K231" s="133">
        <f>ROUND(E231*J231,2)</f>
        <v>0</v>
      </c>
      <c r="L231" s="133">
        <v>21</v>
      </c>
      <c r="M231" s="133">
        <f>G231*(1+L231/100)</f>
        <v>0</v>
      </c>
      <c r="N231" s="131">
        <v>2.9850000000000002E-2</v>
      </c>
      <c r="O231" s="131">
        <f>ROUND(E231*N231,2)</f>
        <v>3.58</v>
      </c>
      <c r="P231" s="131">
        <v>0</v>
      </c>
      <c r="Q231" s="131">
        <f>ROUND(E231*P231,2)</f>
        <v>0</v>
      </c>
      <c r="R231" s="133"/>
      <c r="S231" s="133" t="s">
        <v>273</v>
      </c>
      <c r="T231" s="134" t="s">
        <v>274</v>
      </c>
      <c r="U231" s="115">
        <v>0.83199999999999996</v>
      </c>
      <c r="V231" s="115">
        <f>ROUND(E231*U231,2)</f>
        <v>99.85</v>
      </c>
      <c r="W231" s="115"/>
      <c r="X231" s="115" t="s">
        <v>275</v>
      </c>
      <c r="Y231" s="115" t="s">
        <v>276</v>
      </c>
      <c r="Z231" s="108"/>
      <c r="AA231" s="108"/>
      <c r="AB231" s="108"/>
      <c r="AC231" s="108"/>
      <c r="AD231" s="108"/>
      <c r="AE231" s="108"/>
      <c r="AF231" s="108"/>
      <c r="AG231" s="108" t="s">
        <v>277</v>
      </c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outlineLevel="2" x14ac:dyDescent="0.2">
      <c r="A232" s="111"/>
      <c r="B232" s="112"/>
      <c r="C232" s="258" t="s">
        <v>523</v>
      </c>
      <c r="D232" s="259"/>
      <c r="E232" s="259"/>
      <c r="F232" s="259"/>
      <c r="G232" s="259"/>
      <c r="H232" s="115"/>
      <c r="I232" s="115"/>
      <c r="J232" s="115"/>
      <c r="K232" s="115"/>
      <c r="L232" s="115"/>
      <c r="M232" s="115"/>
      <c r="N232" s="114"/>
      <c r="O232" s="114"/>
      <c r="P232" s="114"/>
      <c r="Q232" s="114"/>
      <c r="R232" s="115"/>
      <c r="S232" s="115"/>
      <c r="T232" s="115"/>
      <c r="U232" s="115"/>
      <c r="V232" s="115"/>
      <c r="W232" s="115"/>
      <c r="X232" s="115"/>
      <c r="Y232" s="115"/>
      <c r="Z232" s="108"/>
      <c r="AA232" s="108"/>
      <c r="AB232" s="108"/>
      <c r="AC232" s="108"/>
      <c r="AD232" s="108"/>
      <c r="AE232" s="108"/>
      <c r="AF232" s="108"/>
      <c r="AG232" s="108" t="s">
        <v>286</v>
      </c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outlineLevel="2" x14ac:dyDescent="0.2">
      <c r="A233" s="111"/>
      <c r="B233" s="112"/>
      <c r="C233" s="150" t="s">
        <v>366</v>
      </c>
      <c r="D233" s="148"/>
      <c r="E233" s="149"/>
      <c r="F233" s="115"/>
      <c r="G233" s="115"/>
      <c r="H233" s="115"/>
      <c r="I233" s="115"/>
      <c r="J233" s="115"/>
      <c r="K233" s="115"/>
      <c r="L233" s="115"/>
      <c r="M233" s="115"/>
      <c r="N233" s="114"/>
      <c r="O233" s="114"/>
      <c r="P233" s="114"/>
      <c r="Q233" s="114"/>
      <c r="R233" s="115"/>
      <c r="S233" s="115"/>
      <c r="T233" s="115"/>
      <c r="U233" s="115"/>
      <c r="V233" s="115"/>
      <c r="W233" s="115"/>
      <c r="X233" s="115"/>
      <c r="Y233" s="115"/>
      <c r="Z233" s="108"/>
      <c r="AA233" s="108"/>
      <c r="AB233" s="108"/>
      <c r="AC233" s="108"/>
      <c r="AD233" s="108"/>
      <c r="AE233" s="108"/>
      <c r="AF233" s="108"/>
      <c r="AG233" s="108" t="s">
        <v>325</v>
      </c>
      <c r="AH233" s="108">
        <v>0</v>
      </c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outlineLevel="3" x14ac:dyDescent="0.2">
      <c r="A234" s="111"/>
      <c r="B234" s="112"/>
      <c r="C234" s="150" t="s">
        <v>524</v>
      </c>
      <c r="D234" s="148"/>
      <c r="E234" s="149">
        <v>112.87</v>
      </c>
      <c r="F234" s="115"/>
      <c r="G234" s="115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/>
      <c r="V234" s="115"/>
      <c r="W234" s="115"/>
      <c r="X234" s="115"/>
      <c r="Y234" s="115"/>
      <c r="Z234" s="108"/>
      <c r="AA234" s="108"/>
      <c r="AB234" s="108"/>
      <c r="AC234" s="108"/>
      <c r="AD234" s="108"/>
      <c r="AE234" s="108"/>
      <c r="AF234" s="108"/>
      <c r="AG234" s="108" t="s">
        <v>325</v>
      </c>
      <c r="AH234" s="108">
        <v>0</v>
      </c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outlineLevel="3" x14ac:dyDescent="0.2">
      <c r="A235" s="111"/>
      <c r="B235" s="112"/>
      <c r="C235" s="150" t="s">
        <v>525</v>
      </c>
      <c r="D235" s="148"/>
      <c r="E235" s="149">
        <v>7.14</v>
      </c>
      <c r="F235" s="115"/>
      <c r="G235" s="115"/>
      <c r="H235" s="115"/>
      <c r="I235" s="115"/>
      <c r="J235" s="115"/>
      <c r="K235" s="115"/>
      <c r="L235" s="115"/>
      <c r="M235" s="115"/>
      <c r="N235" s="114"/>
      <c r="O235" s="114"/>
      <c r="P235" s="114"/>
      <c r="Q235" s="114"/>
      <c r="R235" s="115"/>
      <c r="S235" s="115"/>
      <c r="T235" s="115"/>
      <c r="U235" s="115"/>
      <c r="V235" s="115"/>
      <c r="W235" s="115"/>
      <c r="X235" s="115"/>
      <c r="Y235" s="115"/>
      <c r="Z235" s="108"/>
      <c r="AA235" s="108"/>
      <c r="AB235" s="108"/>
      <c r="AC235" s="108"/>
      <c r="AD235" s="108"/>
      <c r="AE235" s="108"/>
      <c r="AF235" s="108"/>
      <c r="AG235" s="108" t="s">
        <v>325</v>
      </c>
      <c r="AH235" s="108">
        <v>0</v>
      </c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ht="22.5" outlineLevel="1" x14ac:dyDescent="0.2">
      <c r="A236" s="128">
        <v>46</v>
      </c>
      <c r="B236" s="129" t="s">
        <v>526</v>
      </c>
      <c r="C236" s="145" t="s">
        <v>527</v>
      </c>
      <c r="D236" s="130" t="s">
        <v>322</v>
      </c>
      <c r="E236" s="131">
        <v>12.000999999999999</v>
      </c>
      <c r="F236" s="132"/>
      <c r="G236" s="133">
        <f>ROUND(E236*F236,2)</f>
        <v>0</v>
      </c>
      <c r="H236" s="132"/>
      <c r="I236" s="133">
        <f>ROUND(E236*H236,2)</f>
        <v>0</v>
      </c>
      <c r="J236" s="132"/>
      <c r="K236" s="133">
        <f>ROUND(E236*J236,2)</f>
        <v>0</v>
      </c>
      <c r="L236" s="133">
        <v>21</v>
      </c>
      <c r="M236" s="133">
        <f>G236*(1+L236/100)</f>
        <v>0</v>
      </c>
      <c r="N236" s="131">
        <v>4.1099999999999999E-3</v>
      </c>
      <c r="O236" s="131">
        <f>ROUND(E236*N236,2)</f>
        <v>0.05</v>
      </c>
      <c r="P236" s="131">
        <v>0</v>
      </c>
      <c r="Q236" s="131">
        <f>ROUND(E236*P236,2)</f>
        <v>0</v>
      </c>
      <c r="R236" s="133"/>
      <c r="S236" s="133" t="s">
        <v>273</v>
      </c>
      <c r="T236" s="134" t="s">
        <v>274</v>
      </c>
      <c r="U236" s="115">
        <v>0.48399999999999999</v>
      </c>
      <c r="V236" s="115">
        <f>ROUND(E236*U236,2)</f>
        <v>5.81</v>
      </c>
      <c r="W236" s="115"/>
      <c r="X236" s="115" t="s">
        <v>275</v>
      </c>
      <c r="Y236" s="115" t="s">
        <v>276</v>
      </c>
      <c r="Z236" s="108"/>
      <c r="AA236" s="108"/>
      <c r="AB236" s="108"/>
      <c r="AC236" s="108"/>
      <c r="AD236" s="108"/>
      <c r="AE236" s="108"/>
      <c r="AF236" s="108"/>
      <c r="AG236" s="108" t="s">
        <v>277</v>
      </c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outlineLevel="2" x14ac:dyDescent="0.2">
      <c r="A237" s="111"/>
      <c r="B237" s="112"/>
      <c r="C237" s="258" t="s">
        <v>528</v>
      </c>
      <c r="D237" s="259"/>
      <c r="E237" s="259"/>
      <c r="F237" s="259"/>
      <c r="G237" s="259"/>
      <c r="H237" s="115"/>
      <c r="I237" s="115"/>
      <c r="J237" s="115"/>
      <c r="K237" s="115"/>
      <c r="L237" s="115"/>
      <c r="M237" s="115"/>
      <c r="N237" s="114"/>
      <c r="O237" s="114"/>
      <c r="P237" s="114"/>
      <c r="Q237" s="114"/>
      <c r="R237" s="115"/>
      <c r="S237" s="115"/>
      <c r="T237" s="115"/>
      <c r="U237" s="115"/>
      <c r="V237" s="115"/>
      <c r="W237" s="115"/>
      <c r="X237" s="115"/>
      <c r="Y237" s="115"/>
      <c r="Z237" s="108"/>
      <c r="AA237" s="108"/>
      <c r="AB237" s="108"/>
      <c r="AC237" s="108"/>
      <c r="AD237" s="108"/>
      <c r="AE237" s="108"/>
      <c r="AF237" s="108"/>
      <c r="AG237" s="108" t="s">
        <v>286</v>
      </c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spans="1:60" outlineLevel="2" x14ac:dyDescent="0.2">
      <c r="A238" s="111"/>
      <c r="B238" s="112"/>
      <c r="C238" s="150" t="s">
        <v>529</v>
      </c>
      <c r="D238" s="148"/>
      <c r="E238" s="149"/>
      <c r="F238" s="115"/>
      <c r="G238" s="115"/>
      <c r="H238" s="115"/>
      <c r="I238" s="115"/>
      <c r="J238" s="115"/>
      <c r="K238" s="115"/>
      <c r="L238" s="115"/>
      <c r="M238" s="115"/>
      <c r="N238" s="114"/>
      <c r="O238" s="114"/>
      <c r="P238" s="114"/>
      <c r="Q238" s="114"/>
      <c r="R238" s="115"/>
      <c r="S238" s="115"/>
      <c r="T238" s="115"/>
      <c r="U238" s="115"/>
      <c r="V238" s="115"/>
      <c r="W238" s="115"/>
      <c r="X238" s="115"/>
      <c r="Y238" s="115"/>
      <c r="Z238" s="108"/>
      <c r="AA238" s="108"/>
      <c r="AB238" s="108"/>
      <c r="AC238" s="108"/>
      <c r="AD238" s="108"/>
      <c r="AE238" s="108"/>
      <c r="AF238" s="108"/>
      <c r="AG238" s="108" t="s">
        <v>325</v>
      </c>
      <c r="AH238" s="108">
        <v>0</v>
      </c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3" x14ac:dyDescent="0.2">
      <c r="A239" s="111"/>
      <c r="B239" s="112"/>
      <c r="C239" s="150" t="s">
        <v>366</v>
      </c>
      <c r="D239" s="148"/>
      <c r="E239" s="149"/>
      <c r="F239" s="115"/>
      <c r="G239" s="115"/>
      <c r="H239" s="115"/>
      <c r="I239" s="115"/>
      <c r="J239" s="115"/>
      <c r="K239" s="115"/>
      <c r="L239" s="115"/>
      <c r="M239" s="115"/>
      <c r="N239" s="114"/>
      <c r="O239" s="114"/>
      <c r="P239" s="114"/>
      <c r="Q239" s="114"/>
      <c r="R239" s="115"/>
      <c r="S239" s="115"/>
      <c r="T239" s="115"/>
      <c r="U239" s="115"/>
      <c r="V239" s="115"/>
      <c r="W239" s="115"/>
      <c r="X239" s="115"/>
      <c r="Y239" s="115"/>
      <c r="Z239" s="108"/>
      <c r="AA239" s="108"/>
      <c r="AB239" s="108"/>
      <c r="AC239" s="108"/>
      <c r="AD239" s="108"/>
      <c r="AE239" s="108"/>
      <c r="AF239" s="108"/>
      <c r="AG239" s="108" t="s">
        <v>325</v>
      </c>
      <c r="AH239" s="108">
        <v>0</v>
      </c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3" x14ac:dyDescent="0.2">
      <c r="A240" s="111"/>
      <c r="B240" s="112"/>
      <c r="C240" s="150" t="s">
        <v>530</v>
      </c>
      <c r="D240" s="148"/>
      <c r="E240" s="149">
        <v>11.29</v>
      </c>
      <c r="F240" s="115"/>
      <c r="G240" s="115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/>
      <c r="V240" s="115"/>
      <c r="W240" s="115"/>
      <c r="X240" s="115"/>
      <c r="Y240" s="115"/>
      <c r="Z240" s="108"/>
      <c r="AA240" s="108"/>
      <c r="AB240" s="108"/>
      <c r="AC240" s="108"/>
      <c r="AD240" s="108"/>
      <c r="AE240" s="108"/>
      <c r="AF240" s="108"/>
      <c r="AG240" s="108" t="s">
        <v>325</v>
      </c>
      <c r="AH240" s="108">
        <v>0</v>
      </c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outlineLevel="3" x14ac:dyDescent="0.2">
      <c r="A241" s="111"/>
      <c r="B241" s="112"/>
      <c r="C241" s="150" t="s">
        <v>531</v>
      </c>
      <c r="D241" s="148"/>
      <c r="E241" s="149">
        <v>0.71</v>
      </c>
      <c r="F241" s="115"/>
      <c r="G241" s="115"/>
      <c r="H241" s="115"/>
      <c r="I241" s="115"/>
      <c r="J241" s="115"/>
      <c r="K241" s="115"/>
      <c r="L241" s="115"/>
      <c r="M241" s="115"/>
      <c r="N241" s="114"/>
      <c r="O241" s="114"/>
      <c r="P241" s="114"/>
      <c r="Q241" s="114"/>
      <c r="R241" s="115"/>
      <c r="S241" s="115"/>
      <c r="T241" s="115"/>
      <c r="U241" s="115"/>
      <c r="V241" s="115"/>
      <c r="W241" s="115"/>
      <c r="X241" s="115"/>
      <c r="Y241" s="115"/>
      <c r="Z241" s="108"/>
      <c r="AA241" s="108"/>
      <c r="AB241" s="108"/>
      <c r="AC241" s="108"/>
      <c r="AD241" s="108"/>
      <c r="AE241" s="108"/>
      <c r="AF241" s="108"/>
      <c r="AG241" s="108" t="s">
        <v>325</v>
      </c>
      <c r="AH241" s="108">
        <v>0</v>
      </c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outlineLevel="1" x14ac:dyDescent="0.2">
      <c r="A242" s="128">
        <v>47</v>
      </c>
      <c r="B242" s="129" t="s">
        <v>532</v>
      </c>
      <c r="C242" s="145" t="s">
        <v>533</v>
      </c>
      <c r="D242" s="130" t="s">
        <v>322</v>
      </c>
      <c r="E242" s="131">
        <v>380.54646000000002</v>
      </c>
      <c r="F242" s="132"/>
      <c r="G242" s="133">
        <f>ROUND(E242*F242,2)</f>
        <v>0</v>
      </c>
      <c r="H242" s="132"/>
      <c r="I242" s="133">
        <f>ROUND(E242*H242,2)</f>
        <v>0</v>
      </c>
      <c r="J242" s="132"/>
      <c r="K242" s="133">
        <f>ROUND(E242*J242,2)</f>
        <v>0</v>
      </c>
      <c r="L242" s="133">
        <v>21</v>
      </c>
      <c r="M242" s="133">
        <f>G242*(1+L242/100)</f>
        <v>0</v>
      </c>
      <c r="N242" s="131">
        <v>2.7980000000000001E-2</v>
      </c>
      <c r="O242" s="131">
        <f>ROUND(E242*N242,2)</f>
        <v>10.65</v>
      </c>
      <c r="P242" s="131">
        <v>0</v>
      </c>
      <c r="Q242" s="131">
        <f>ROUND(E242*P242,2)</f>
        <v>0</v>
      </c>
      <c r="R242" s="133"/>
      <c r="S242" s="133" t="s">
        <v>273</v>
      </c>
      <c r="T242" s="134" t="s">
        <v>274</v>
      </c>
      <c r="U242" s="115">
        <v>0.626</v>
      </c>
      <c r="V242" s="115">
        <f>ROUND(E242*U242,2)</f>
        <v>238.22</v>
      </c>
      <c r="W242" s="115"/>
      <c r="X242" s="115" t="s">
        <v>275</v>
      </c>
      <c r="Y242" s="115" t="s">
        <v>276</v>
      </c>
      <c r="Z242" s="108"/>
      <c r="AA242" s="108"/>
      <c r="AB242" s="108"/>
      <c r="AC242" s="108"/>
      <c r="AD242" s="108"/>
      <c r="AE242" s="108"/>
      <c r="AF242" s="108"/>
      <c r="AG242" s="108" t="s">
        <v>277</v>
      </c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outlineLevel="2" x14ac:dyDescent="0.2">
      <c r="A243" s="111"/>
      <c r="B243" s="112"/>
      <c r="C243" s="258" t="s">
        <v>534</v>
      </c>
      <c r="D243" s="259"/>
      <c r="E243" s="259"/>
      <c r="F243" s="259"/>
      <c r="G243" s="259"/>
      <c r="H243" s="115"/>
      <c r="I243" s="115"/>
      <c r="J243" s="115"/>
      <c r="K243" s="115"/>
      <c r="L243" s="115"/>
      <c r="M243" s="115"/>
      <c r="N243" s="114"/>
      <c r="O243" s="114"/>
      <c r="P243" s="114"/>
      <c r="Q243" s="114"/>
      <c r="R243" s="115"/>
      <c r="S243" s="115"/>
      <c r="T243" s="115"/>
      <c r="U243" s="115"/>
      <c r="V243" s="115"/>
      <c r="W243" s="115"/>
      <c r="X243" s="115"/>
      <c r="Y243" s="115"/>
      <c r="Z243" s="108"/>
      <c r="AA243" s="108"/>
      <c r="AB243" s="108"/>
      <c r="AC243" s="108"/>
      <c r="AD243" s="108"/>
      <c r="AE243" s="108"/>
      <c r="AF243" s="108"/>
      <c r="AG243" s="108" t="s">
        <v>286</v>
      </c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42" t="str">
        <f>C243</f>
        <v>omítka vápenocementová, strojně nebo ručně nanášená v podlaží i ve schodišti na jakýkoliv druh podkladu, kompletní souvrství</v>
      </c>
      <c r="BB243" s="108"/>
      <c r="BC243" s="108"/>
      <c r="BD243" s="108"/>
      <c r="BE243" s="108"/>
      <c r="BF243" s="108"/>
      <c r="BG243" s="108"/>
      <c r="BH243" s="108"/>
    </row>
    <row r="244" spans="1:60" outlineLevel="3" x14ac:dyDescent="0.2">
      <c r="A244" s="111"/>
      <c r="B244" s="112"/>
      <c r="C244" s="267" t="s">
        <v>535</v>
      </c>
      <c r="D244" s="268"/>
      <c r="E244" s="268"/>
      <c r="F244" s="268"/>
      <c r="G244" s="268"/>
      <c r="H244" s="115"/>
      <c r="I244" s="115"/>
      <c r="J244" s="115"/>
      <c r="K244" s="115"/>
      <c r="L244" s="115"/>
      <c r="M244" s="115"/>
      <c r="N244" s="114"/>
      <c r="O244" s="114"/>
      <c r="P244" s="114"/>
      <c r="Q244" s="114"/>
      <c r="R244" s="115"/>
      <c r="S244" s="115"/>
      <c r="T244" s="115"/>
      <c r="U244" s="115"/>
      <c r="V244" s="115"/>
      <c r="W244" s="115"/>
      <c r="X244" s="115"/>
      <c r="Y244" s="115"/>
      <c r="Z244" s="108"/>
      <c r="AA244" s="108"/>
      <c r="AB244" s="108"/>
      <c r="AC244" s="108"/>
      <c r="AD244" s="108"/>
      <c r="AE244" s="108"/>
      <c r="AF244" s="108"/>
      <c r="AG244" s="108" t="s">
        <v>286</v>
      </c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outlineLevel="2" x14ac:dyDescent="0.2">
      <c r="A245" s="111"/>
      <c r="B245" s="112"/>
      <c r="C245" s="150" t="s">
        <v>366</v>
      </c>
      <c r="D245" s="148"/>
      <c r="E245" s="149"/>
      <c r="F245" s="115"/>
      <c r="G245" s="115"/>
      <c r="H245" s="115"/>
      <c r="I245" s="115"/>
      <c r="J245" s="115"/>
      <c r="K245" s="115"/>
      <c r="L245" s="115"/>
      <c r="M245" s="115"/>
      <c r="N245" s="114"/>
      <c r="O245" s="114"/>
      <c r="P245" s="114"/>
      <c r="Q245" s="114"/>
      <c r="R245" s="115"/>
      <c r="S245" s="115"/>
      <c r="T245" s="115"/>
      <c r="U245" s="115"/>
      <c r="V245" s="115"/>
      <c r="W245" s="115"/>
      <c r="X245" s="115"/>
      <c r="Y245" s="115"/>
      <c r="Z245" s="108"/>
      <c r="AA245" s="108"/>
      <c r="AB245" s="108"/>
      <c r="AC245" s="108"/>
      <c r="AD245" s="108"/>
      <c r="AE245" s="108"/>
      <c r="AF245" s="108"/>
      <c r="AG245" s="108" t="s">
        <v>325</v>
      </c>
      <c r="AH245" s="108">
        <v>0</v>
      </c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outlineLevel="3" x14ac:dyDescent="0.2">
      <c r="A246" s="111"/>
      <c r="B246" s="112"/>
      <c r="C246" s="150" t="s">
        <v>536</v>
      </c>
      <c r="D246" s="148"/>
      <c r="E246" s="149">
        <v>382.35</v>
      </c>
      <c r="F246" s="115"/>
      <c r="G246" s="115"/>
      <c r="H246" s="115"/>
      <c r="I246" s="115"/>
      <c r="J246" s="115"/>
      <c r="K246" s="115"/>
      <c r="L246" s="115"/>
      <c r="M246" s="115"/>
      <c r="N246" s="114"/>
      <c r="O246" s="114"/>
      <c r="P246" s="114"/>
      <c r="Q246" s="114"/>
      <c r="R246" s="115"/>
      <c r="S246" s="115"/>
      <c r="T246" s="115"/>
      <c r="U246" s="115"/>
      <c r="V246" s="115"/>
      <c r="W246" s="115"/>
      <c r="X246" s="115"/>
      <c r="Y246" s="115"/>
      <c r="Z246" s="108"/>
      <c r="AA246" s="108"/>
      <c r="AB246" s="108"/>
      <c r="AC246" s="108"/>
      <c r="AD246" s="108"/>
      <c r="AE246" s="108"/>
      <c r="AF246" s="108"/>
      <c r="AG246" s="108" t="s">
        <v>325</v>
      </c>
      <c r="AH246" s="108">
        <v>0</v>
      </c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3" x14ac:dyDescent="0.2">
      <c r="A247" s="111"/>
      <c r="B247" s="112"/>
      <c r="C247" s="150" t="s">
        <v>537</v>
      </c>
      <c r="D247" s="148"/>
      <c r="E247" s="149">
        <v>-19.93</v>
      </c>
      <c r="F247" s="115"/>
      <c r="G247" s="115"/>
      <c r="H247" s="115"/>
      <c r="I247" s="115"/>
      <c r="J247" s="115"/>
      <c r="K247" s="115"/>
      <c r="L247" s="115"/>
      <c r="M247" s="115"/>
      <c r="N247" s="114"/>
      <c r="O247" s="114"/>
      <c r="P247" s="114"/>
      <c r="Q247" s="114"/>
      <c r="R247" s="115"/>
      <c r="S247" s="115"/>
      <c r="T247" s="115"/>
      <c r="U247" s="115"/>
      <c r="V247" s="115"/>
      <c r="W247" s="115"/>
      <c r="X247" s="115"/>
      <c r="Y247" s="115"/>
      <c r="Z247" s="108"/>
      <c r="AA247" s="108"/>
      <c r="AB247" s="108"/>
      <c r="AC247" s="108"/>
      <c r="AD247" s="108"/>
      <c r="AE247" s="108"/>
      <c r="AF247" s="108"/>
      <c r="AG247" s="108" t="s">
        <v>325</v>
      </c>
      <c r="AH247" s="108">
        <v>0</v>
      </c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outlineLevel="3" x14ac:dyDescent="0.2">
      <c r="A248" s="111"/>
      <c r="B248" s="112"/>
      <c r="C248" s="150" t="s">
        <v>351</v>
      </c>
      <c r="D248" s="148"/>
      <c r="E248" s="149"/>
      <c r="F248" s="115"/>
      <c r="G248" s="115"/>
      <c r="H248" s="115"/>
      <c r="I248" s="115"/>
      <c r="J248" s="115"/>
      <c r="K248" s="115"/>
      <c r="L248" s="115"/>
      <c r="M248" s="115"/>
      <c r="N248" s="114"/>
      <c r="O248" s="114"/>
      <c r="P248" s="114"/>
      <c r="Q248" s="114"/>
      <c r="R248" s="115"/>
      <c r="S248" s="115"/>
      <c r="T248" s="115"/>
      <c r="U248" s="115"/>
      <c r="V248" s="115"/>
      <c r="W248" s="115"/>
      <c r="X248" s="115"/>
      <c r="Y248" s="115"/>
      <c r="Z248" s="108"/>
      <c r="AA248" s="108"/>
      <c r="AB248" s="108"/>
      <c r="AC248" s="108"/>
      <c r="AD248" s="108"/>
      <c r="AE248" s="108"/>
      <c r="AF248" s="108"/>
      <c r="AG248" s="108" t="s">
        <v>325</v>
      </c>
      <c r="AH248" s="108">
        <v>0</v>
      </c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3" x14ac:dyDescent="0.2">
      <c r="A249" s="111"/>
      <c r="B249" s="112"/>
      <c r="C249" s="150" t="s">
        <v>538</v>
      </c>
      <c r="D249" s="148"/>
      <c r="E249" s="149">
        <v>18.12</v>
      </c>
      <c r="F249" s="115"/>
      <c r="G249" s="115"/>
      <c r="H249" s="115"/>
      <c r="I249" s="115"/>
      <c r="J249" s="115"/>
      <c r="K249" s="115"/>
      <c r="L249" s="115"/>
      <c r="M249" s="115"/>
      <c r="N249" s="114"/>
      <c r="O249" s="114"/>
      <c r="P249" s="114"/>
      <c r="Q249" s="114"/>
      <c r="R249" s="115"/>
      <c r="S249" s="115"/>
      <c r="T249" s="115"/>
      <c r="U249" s="115"/>
      <c r="V249" s="115"/>
      <c r="W249" s="115"/>
      <c r="X249" s="115"/>
      <c r="Y249" s="115"/>
      <c r="Z249" s="108"/>
      <c r="AA249" s="108"/>
      <c r="AB249" s="108"/>
      <c r="AC249" s="108"/>
      <c r="AD249" s="108"/>
      <c r="AE249" s="108"/>
      <c r="AF249" s="108"/>
      <c r="AG249" s="108" t="s">
        <v>325</v>
      </c>
      <c r="AH249" s="108">
        <v>0</v>
      </c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ht="22.5" outlineLevel="1" x14ac:dyDescent="0.2">
      <c r="A250" s="128">
        <v>48</v>
      </c>
      <c r="B250" s="129" t="s">
        <v>539</v>
      </c>
      <c r="C250" s="145" t="s">
        <v>540</v>
      </c>
      <c r="D250" s="130" t="s">
        <v>322</v>
      </c>
      <c r="E250" s="131">
        <v>38.054650000000002</v>
      </c>
      <c r="F250" s="132"/>
      <c r="G250" s="133">
        <f>ROUND(E250*F250,2)</f>
        <v>0</v>
      </c>
      <c r="H250" s="132"/>
      <c r="I250" s="133">
        <f>ROUND(E250*H250,2)</f>
        <v>0</v>
      </c>
      <c r="J250" s="132"/>
      <c r="K250" s="133">
        <f>ROUND(E250*J250,2)</f>
        <v>0</v>
      </c>
      <c r="L250" s="133">
        <v>21</v>
      </c>
      <c r="M250" s="133">
        <f>G250*(1+L250/100)</f>
        <v>0</v>
      </c>
      <c r="N250" s="131">
        <v>3.6700000000000001E-3</v>
      </c>
      <c r="O250" s="131">
        <f>ROUND(E250*N250,2)</f>
        <v>0.14000000000000001</v>
      </c>
      <c r="P250" s="131">
        <v>0</v>
      </c>
      <c r="Q250" s="131">
        <f>ROUND(E250*P250,2)</f>
        <v>0</v>
      </c>
      <c r="R250" s="133"/>
      <c r="S250" s="133" t="s">
        <v>273</v>
      </c>
      <c r="T250" s="134" t="s">
        <v>274</v>
      </c>
      <c r="U250" s="115">
        <v>0.36199999999999999</v>
      </c>
      <c r="V250" s="115">
        <f>ROUND(E250*U250,2)</f>
        <v>13.78</v>
      </c>
      <c r="W250" s="115"/>
      <c r="X250" s="115" t="s">
        <v>275</v>
      </c>
      <c r="Y250" s="115" t="s">
        <v>276</v>
      </c>
      <c r="Z250" s="108"/>
      <c r="AA250" s="108"/>
      <c r="AB250" s="108"/>
      <c r="AC250" s="108"/>
      <c r="AD250" s="108"/>
      <c r="AE250" s="108"/>
      <c r="AF250" s="108"/>
      <c r="AG250" s="108" t="s">
        <v>277</v>
      </c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outlineLevel="2" x14ac:dyDescent="0.2">
      <c r="A251" s="111"/>
      <c r="B251" s="112"/>
      <c r="C251" s="150" t="s">
        <v>529</v>
      </c>
      <c r="D251" s="148"/>
      <c r="E251" s="149"/>
      <c r="F251" s="115"/>
      <c r="G251" s="115"/>
      <c r="H251" s="115"/>
      <c r="I251" s="115"/>
      <c r="J251" s="115"/>
      <c r="K251" s="115"/>
      <c r="L251" s="115"/>
      <c r="M251" s="115"/>
      <c r="N251" s="114"/>
      <c r="O251" s="114"/>
      <c r="P251" s="114"/>
      <c r="Q251" s="114"/>
      <c r="R251" s="115"/>
      <c r="S251" s="115"/>
      <c r="T251" s="115"/>
      <c r="U251" s="115"/>
      <c r="V251" s="115"/>
      <c r="W251" s="115"/>
      <c r="X251" s="115"/>
      <c r="Y251" s="115"/>
      <c r="Z251" s="108"/>
      <c r="AA251" s="108"/>
      <c r="AB251" s="108"/>
      <c r="AC251" s="108"/>
      <c r="AD251" s="108"/>
      <c r="AE251" s="108"/>
      <c r="AF251" s="108"/>
      <c r="AG251" s="108" t="s">
        <v>325</v>
      </c>
      <c r="AH251" s="108">
        <v>0</v>
      </c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outlineLevel="3" x14ac:dyDescent="0.2">
      <c r="A252" s="111"/>
      <c r="B252" s="112"/>
      <c r="C252" s="150" t="s">
        <v>366</v>
      </c>
      <c r="D252" s="148"/>
      <c r="E252" s="149"/>
      <c r="F252" s="115"/>
      <c r="G252" s="115"/>
      <c r="H252" s="115"/>
      <c r="I252" s="115"/>
      <c r="J252" s="115"/>
      <c r="K252" s="115"/>
      <c r="L252" s="115"/>
      <c r="M252" s="115"/>
      <c r="N252" s="114"/>
      <c r="O252" s="114"/>
      <c r="P252" s="114"/>
      <c r="Q252" s="114"/>
      <c r="R252" s="115"/>
      <c r="S252" s="115"/>
      <c r="T252" s="115"/>
      <c r="U252" s="115"/>
      <c r="V252" s="115"/>
      <c r="W252" s="115"/>
      <c r="X252" s="115"/>
      <c r="Y252" s="115"/>
      <c r="Z252" s="108"/>
      <c r="AA252" s="108"/>
      <c r="AB252" s="108"/>
      <c r="AC252" s="108"/>
      <c r="AD252" s="108"/>
      <c r="AE252" s="108"/>
      <c r="AF252" s="108"/>
      <c r="AG252" s="108" t="s">
        <v>325</v>
      </c>
      <c r="AH252" s="108">
        <v>0</v>
      </c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spans="1:60" outlineLevel="3" x14ac:dyDescent="0.2">
      <c r="A253" s="111"/>
      <c r="B253" s="112"/>
      <c r="C253" s="150" t="s">
        <v>541</v>
      </c>
      <c r="D253" s="148"/>
      <c r="E253" s="149">
        <v>38.24</v>
      </c>
      <c r="F253" s="115"/>
      <c r="G253" s="115"/>
      <c r="H253" s="115"/>
      <c r="I253" s="115"/>
      <c r="J253" s="115"/>
      <c r="K253" s="115"/>
      <c r="L253" s="115"/>
      <c r="M253" s="115"/>
      <c r="N253" s="114"/>
      <c r="O253" s="114"/>
      <c r="P253" s="114"/>
      <c r="Q253" s="114"/>
      <c r="R253" s="115"/>
      <c r="S253" s="115"/>
      <c r="T253" s="115"/>
      <c r="U253" s="115"/>
      <c r="V253" s="115"/>
      <c r="W253" s="115"/>
      <c r="X253" s="115"/>
      <c r="Y253" s="115"/>
      <c r="Z253" s="108"/>
      <c r="AA253" s="108"/>
      <c r="AB253" s="108"/>
      <c r="AC253" s="108"/>
      <c r="AD253" s="108"/>
      <c r="AE253" s="108"/>
      <c r="AF253" s="108"/>
      <c r="AG253" s="108" t="s">
        <v>325</v>
      </c>
      <c r="AH253" s="108">
        <v>0</v>
      </c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3" x14ac:dyDescent="0.2">
      <c r="A254" s="111"/>
      <c r="B254" s="112"/>
      <c r="C254" s="150" t="s">
        <v>542</v>
      </c>
      <c r="D254" s="148"/>
      <c r="E254" s="149">
        <v>-1.99</v>
      </c>
      <c r="F254" s="115"/>
      <c r="G254" s="115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/>
      <c r="V254" s="115"/>
      <c r="W254" s="115"/>
      <c r="X254" s="115"/>
      <c r="Y254" s="115"/>
      <c r="Z254" s="108"/>
      <c r="AA254" s="108"/>
      <c r="AB254" s="108"/>
      <c r="AC254" s="108"/>
      <c r="AD254" s="108"/>
      <c r="AE254" s="108"/>
      <c r="AF254" s="108"/>
      <c r="AG254" s="108" t="s">
        <v>325</v>
      </c>
      <c r="AH254" s="108">
        <v>0</v>
      </c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outlineLevel="3" x14ac:dyDescent="0.2">
      <c r="A255" s="111"/>
      <c r="B255" s="112"/>
      <c r="C255" s="150" t="s">
        <v>351</v>
      </c>
      <c r="D255" s="148"/>
      <c r="E255" s="149"/>
      <c r="F255" s="115"/>
      <c r="G255" s="115"/>
      <c r="H255" s="115"/>
      <c r="I255" s="115"/>
      <c r="J255" s="115"/>
      <c r="K255" s="115"/>
      <c r="L255" s="115"/>
      <c r="M255" s="115"/>
      <c r="N255" s="114"/>
      <c r="O255" s="114"/>
      <c r="P255" s="114"/>
      <c r="Q255" s="114"/>
      <c r="R255" s="115"/>
      <c r="S255" s="115"/>
      <c r="T255" s="115"/>
      <c r="U255" s="115"/>
      <c r="V255" s="115"/>
      <c r="W255" s="115"/>
      <c r="X255" s="115"/>
      <c r="Y255" s="115"/>
      <c r="Z255" s="108"/>
      <c r="AA255" s="108"/>
      <c r="AB255" s="108"/>
      <c r="AC255" s="108"/>
      <c r="AD255" s="108"/>
      <c r="AE255" s="108"/>
      <c r="AF255" s="108"/>
      <c r="AG255" s="108" t="s">
        <v>325</v>
      </c>
      <c r="AH255" s="108">
        <v>0</v>
      </c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outlineLevel="3" x14ac:dyDescent="0.2">
      <c r="A256" s="111"/>
      <c r="B256" s="112"/>
      <c r="C256" s="150" t="s">
        <v>543</v>
      </c>
      <c r="D256" s="148"/>
      <c r="E256" s="149">
        <v>1.81</v>
      </c>
      <c r="F256" s="115"/>
      <c r="G256" s="115"/>
      <c r="H256" s="115"/>
      <c r="I256" s="115"/>
      <c r="J256" s="115"/>
      <c r="K256" s="115"/>
      <c r="L256" s="115"/>
      <c r="M256" s="115"/>
      <c r="N256" s="114"/>
      <c r="O256" s="114"/>
      <c r="P256" s="114"/>
      <c r="Q256" s="114"/>
      <c r="R256" s="115"/>
      <c r="S256" s="115"/>
      <c r="T256" s="115"/>
      <c r="U256" s="115"/>
      <c r="V256" s="115"/>
      <c r="W256" s="115"/>
      <c r="X256" s="115"/>
      <c r="Y256" s="115"/>
      <c r="Z256" s="108"/>
      <c r="AA256" s="108"/>
      <c r="AB256" s="108"/>
      <c r="AC256" s="108"/>
      <c r="AD256" s="108"/>
      <c r="AE256" s="108"/>
      <c r="AF256" s="108"/>
      <c r="AG256" s="108" t="s">
        <v>325</v>
      </c>
      <c r="AH256" s="108">
        <v>0</v>
      </c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outlineLevel="1" x14ac:dyDescent="0.2">
      <c r="A257" s="128">
        <v>49</v>
      </c>
      <c r="B257" s="129" t="s">
        <v>544</v>
      </c>
      <c r="C257" s="145" t="s">
        <v>545</v>
      </c>
      <c r="D257" s="130" t="s">
        <v>322</v>
      </c>
      <c r="E257" s="131">
        <v>380.54646000000002</v>
      </c>
      <c r="F257" s="132"/>
      <c r="G257" s="133">
        <f>ROUND(E257*F257,2)</f>
        <v>0</v>
      </c>
      <c r="H257" s="132"/>
      <c r="I257" s="133">
        <f>ROUND(E257*H257,2)</f>
        <v>0</v>
      </c>
      <c r="J257" s="132"/>
      <c r="K257" s="133">
        <f>ROUND(E257*J257,2)</f>
        <v>0</v>
      </c>
      <c r="L257" s="133">
        <v>21</v>
      </c>
      <c r="M257" s="133">
        <f>G257*(1+L257/100)</f>
        <v>0</v>
      </c>
      <c r="N257" s="131">
        <v>4.6000000000000001E-4</v>
      </c>
      <c r="O257" s="131">
        <f>ROUND(E257*N257,2)</f>
        <v>0.18</v>
      </c>
      <c r="P257" s="131">
        <v>0</v>
      </c>
      <c r="Q257" s="131">
        <f>ROUND(E257*P257,2)</f>
        <v>0</v>
      </c>
      <c r="R257" s="133"/>
      <c r="S257" s="133" t="s">
        <v>273</v>
      </c>
      <c r="T257" s="134" t="s">
        <v>274</v>
      </c>
      <c r="U257" s="115">
        <v>0.12</v>
      </c>
      <c r="V257" s="115">
        <f>ROUND(E257*U257,2)</f>
        <v>45.67</v>
      </c>
      <c r="W257" s="115"/>
      <c r="X257" s="115" t="s">
        <v>275</v>
      </c>
      <c r="Y257" s="115" t="s">
        <v>276</v>
      </c>
      <c r="Z257" s="108"/>
      <c r="AA257" s="108"/>
      <c r="AB257" s="108"/>
      <c r="AC257" s="108"/>
      <c r="AD257" s="108"/>
      <c r="AE257" s="108"/>
      <c r="AF257" s="108"/>
      <c r="AG257" s="108" t="s">
        <v>546</v>
      </c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spans="1:60" outlineLevel="2" x14ac:dyDescent="0.2">
      <c r="A258" s="111"/>
      <c r="B258" s="112"/>
      <c r="C258" s="150" t="s">
        <v>366</v>
      </c>
      <c r="D258" s="148"/>
      <c r="E258" s="149"/>
      <c r="F258" s="115"/>
      <c r="G258" s="115"/>
      <c r="H258" s="115"/>
      <c r="I258" s="115"/>
      <c r="J258" s="115"/>
      <c r="K258" s="115"/>
      <c r="L258" s="115"/>
      <c r="M258" s="115"/>
      <c r="N258" s="114"/>
      <c r="O258" s="114"/>
      <c r="P258" s="114"/>
      <c r="Q258" s="114"/>
      <c r="R258" s="115"/>
      <c r="S258" s="115"/>
      <c r="T258" s="115"/>
      <c r="U258" s="115"/>
      <c r="V258" s="115"/>
      <c r="W258" s="115"/>
      <c r="X258" s="115"/>
      <c r="Y258" s="115"/>
      <c r="Z258" s="108"/>
      <c r="AA258" s="108"/>
      <c r="AB258" s="108"/>
      <c r="AC258" s="108"/>
      <c r="AD258" s="108"/>
      <c r="AE258" s="108"/>
      <c r="AF258" s="108"/>
      <c r="AG258" s="108" t="s">
        <v>325</v>
      </c>
      <c r="AH258" s="108">
        <v>0</v>
      </c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spans="1:60" outlineLevel="3" x14ac:dyDescent="0.2">
      <c r="A259" s="111"/>
      <c r="B259" s="112"/>
      <c r="C259" s="150" t="s">
        <v>536</v>
      </c>
      <c r="D259" s="148"/>
      <c r="E259" s="149">
        <v>382.35</v>
      </c>
      <c r="F259" s="115"/>
      <c r="G259" s="115"/>
      <c r="H259" s="115"/>
      <c r="I259" s="115"/>
      <c r="J259" s="115"/>
      <c r="K259" s="115"/>
      <c r="L259" s="115"/>
      <c r="M259" s="115"/>
      <c r="N259" s="114"/>
      <c r="O259" s="114"/>
      <c r="P259" s="114"/>
      <c r="Q259" s="114"/>
      <c r="R259" s="115"/>
      <c r="S259" s="115"/>
      <c r="T259" s="115"/>
      <c r="U259" s="115"/>
      <c r="V259" s="115"/>
      <c r="W259" s="115"/>
      <c r="X259" s="115"/>
      <c r="Y259" s="115"/>
      <c r="Z259" s="108"/>
      <c r="AA259" s="108"/>
      <c r="AB259" s="108"/>
      <c r="AC259" s="108"/>
      <c r="AD259" s="108"/>
      <c r="AE259" s="108"/>
      <c r="AF259" s="108"/>
      <c r="AG259" s="108" t="s">
        <v>325</v>
      </c>
      <c r="AH259" s="108">
        <v>0</v>
      </c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outlineLevel="3" x14ac:dyDescent="0.2">
      <c r="A260" s="111"/>
      <c r="B260" s="112"/>
      <c r="C260" s="150" t="s">
        <v>537</v>
      </c>
      <c r="D260" s="148"/>
      <c r="E260" s="149">
        <v>-19.93</v>
      </c>
      <c r="F260" s="115"/>
      <c r="G260" s="115"/>
      <c r="H260" s="115"/>
      <c r="I260" s="115"/>
      <c r="J260" s="115"/>
      <c r="K260" s="115"/>
      <c r="L260" s="115"/>
      <c r="M260" s="115"/>
      <c r="N260" s="114"/>
      <c r="O260" s="114"/>
      <c r="P260" s="114"/>
      <c r="Q260" s="114"/>
      <c r="R260" s="115"/>
      <c r="S260" s="115"/>
      <c r="T260" s="115"/>
      <c r="U260" s="115"/>
      <c r="V260" s="115"/>
      <c r="W260" s="115"/>
      <c r="X260" s="115"/>
      <c r="Y260" s="115"/>
      <c r="Z260" s="108"/>
      <c r="AA260" s="108"/>
      <c r="AB260" s="108"/>
      <c r="AC260" s="108"/>
      <c r="AD260" s="108"/>
      <c r="AE260" s="108"/>
      <c r="AF260" s="108"/>
      <c r="AG260" s="108" t="s">
        <v>325</v>
      </c>
      <c r="AH260" s="108">
        <v>0</v>
      </c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outlineLevel="3" x14ac:dyDescent="0.2">
      <c r="A261" s="111"/>
      <c r="B261" s="112"/>
      <c r="C261" s="150" t="s">
        <v>351</v>
      </c>
      <c r="D261" s="148"/>
      <c r="E261" s="149"/>
      <c r="F261" s="115"/>
      <c r="G261" s="115"/>
      <c r="H261" s="115"/>
      <c r="I261" s="115"/>
      <c r="J261" s="115"/>
      <c r="K261" s="115"/>
      <c r="L261" s="115"/>
      <c r="M261" s="115"/>
      <c r="N261" s="114"/>
      <c r="O261" s="114"/>
      <c r="P261" s="114"/>
      <c r="Q261" s="114"/>
      <c r="R261" s="115"/>
      <c r="S261" s="115"/>
      <c r="T261" s="115"/>
      <c r="U261" s="115"/>
      <c r="V261" s="115"/>
      <c r="W261" s="115"/>
      <c r="X261" s="115"/>
      <c r="Y261" s="115"/>
      <c r="Z261" s="108"/>
      <c r="AA261" s="108"/>
      <c r="AB261" s="108"/>
      <c r="AC261" s="108"/>
      <c r="AD261" s="108"/>
      <c r="AE261" s="108"/>
      <c r="AF261" s="108"/>
      <c r="AG261" s="108" t="s">
        <v>325</v>
      </c>
      <c r="AH261" s="108">
        <v>0</v>
      </c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3" x14ac:dyDescent="0.2">
      <c r="A262" s="111"/>
      <c r="B262" s="112"/>
      <c r="C262" s="150" t="s">
        <v>538</v>
      </c>
      <c r="D262" s="148"/>
      <c r="E262" s="149">
        <v>18.12</v>
      </c>
      <c r="F262" s="115"/>
      <c r="G262" s="115"/>
      <c r="H262" s="115"/>
      <c r="I262" s="115"/>
      <c r="J262" s="115"/>
      <c r="K262" s="115"/>
      <c r="L262" s="115"/>
      <c r="M262" s="115"/>
      <c r="N262" s="114"/>
      <c r="O262" s="114"/>
      <c r="P262" s="114"/>
      <c r="Q262" s="114"/>
      <c r="R262" s="115"/>
      <c r="S262" s="115"/>
      <c r="T262" s="115"/>
      <c r="U262" s="115"/>
      <c r="V262" s="115"/>
      <c r="W262" s="115"/>
      <c r="X262" s="115"/>
      <c r="Y262" s="115"/>
      <c r="Z262" s="108"/>
      <c r="AA262" s="108"/>
      <c r="AB262" s="108"/>
      <c r="AC262" s="108"/>
      <c r="AD262" s="108"/>
      <c r="AE262" s="108"/>
      <c r="AF262" s="108"/>
      <c r="AG262" s="108" t="s">
        <v>325</v>
      </c>
      <c r="AH262" s="108">
        <v>0</v>
      </c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x14ac:dyDescent="0.2">
      <c r="A263" s="121" t="s">
        <v>268</v>
      </c>
      <c r="B263" s="122" t="s">
        <v>127</v>
      </c>
      <c r="C263" s="143" t="s">
        <v>128</v>
      </c>
      <c r="D263" s="123"/>
      <c r="E263" s="124"/>
      <c r="F263" s="125"/>
      <c r="G263" s="125">
        <f>SUMIF(AG264:AG326,"&lt;&gt;NOR",G264:G326)</f>
        <v>0</v>
      </c>
      <c r="H263" s="125"/>
      <c r="I263" s="125">
        <f>SUM(I264:I326)</f>
        <v>0</v>
      </c>
      <c r="J263" s="125"/>
      <c r="K263" s="125">
        <f>SUM(K264:K326)</f>
        <v>0</v>
      </c>
      <c r="L263" s="125"/>
      <c r="M263" s="125">
        <f>SUM(M264:M326)</f>
        <v>0</v>
      </c>
      <c r="N263" s="124"/>
      <c r="O263" s="124">
        <f>SUM(O264:O326)</f>
        <v>3.1</v>
      </c>
      <c r="P263" s="124"/>
      <c r="Q263" s="124">
        <f>SUM(Q264:Q326)</f>
        <v>0</v>
      </c>
      <c r="R263" s="125"/>
      <c r="S263" s="125"/>
      <c r="T263" s="126"/>
      <c r="U263" s="120"/>
      <c r="V263" s="120">
        <f>SUM(V264:V326)</f>
        <v>289.23</v>
      </c>
      <c r="W263" s="120"/>
      <c r="X263" s="120"/>
      <c r="Y263" s="120"/>
      <c r="AG263" t="s">
        <v>269</v>
      </c>
    </row>
    <row r="264" spans="1:60" ht="22.5" outlineLevel="1" x14ac:dyDescent="0.2">
      <c r="A264" s="128">
        <v>50</v>
      </c>
      <c r="B264" s="129" t="s">
        <v>547</v>
      </c>
      <c r="C264" s="145" t="s">
        <v>548</v>
      </c>
      <c r="D264" s="130" t="s">
        <v>322</v>
      </c>
      <c r="E264" s="131">
        <v>232.59495000000001</v>
      </c>
      <c r="F264" s="132"/>
      <c r="G264" s="133">
        <f>ROUND(E264*F264,2)</f>
        <v>0</v>
      </c>
      <c r="H264" s="132"/>
      <c r="I264" s="133">
        <f>ROUND(E264*H264,2)</f>
        <v>0</v>
      </c>
      <c r="J264" s="132"/>
      <c r="K264" s="133">
        <f>ROUND(E264*J264,2)</f>
        <v>0</v>
      </c>
      <c r="L264" s="133">
        <v>21</v>
      </c>
      <c r="M264" s="133">
        <f>G264*(1+L264/100)</f>
        <v>0</v>
      </c>
      <c r="N264" s="131">
        <v>2.7299999999999998E-3</v>
      </c>
      <c r="O264" s="131">
        <f>ROUND(E264*N264,2)</f>
        <v>0.63</v>
      </c>
      <c r="P264" s="131">
        <v>0</v>
      </c>
      <c r="Q264" s="131">
        <f>ROUND(E264*P264,2)</f>
        <v>0</v>
      </c>
      <c r="R264" s="133"/>
      <c r="S264" s="133" t="s">
        <v>273</v>
      </c>
      <c r="T264" s="134" t="s">
        <v>274</v>
      </c>
      <c r="U264" s="115">
        <v>0.22800999999999999</v>
      </c>
      <c r="V264" s="115">
        <f>ROUND(E264*U264,2)</f>
        <v>53.03</v>
      </c>
      <c r="W264" s="115"/>
      <c r="X264" s="115" t="s">
        <v>275</v>
      </c>
      <c r="Y264" s="115" t="s">
        <v>276</v>
      </c>
      <c r="Z264" s="108"/>
      <c r="AA264" s="108"/>
      <c r="AB264" s="108"/>
      <c r="AC264" s="108"/>
      <c r="AD264" s="108"/>
      <c r="AE264" s="108"/>
      <c r="AF264" s="108"/>
      <c r="AG264" s="108" t="s">
        <v>277</v>
      </c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outlineLevel="2" x14ac:dyDescent="0.2">
      <c r="A265" s="111"/>
      <c r="B265" s="112"/>
      <c r="C265" s="258" t="s">
        <v>549</v>
      </c>
      <c r="D265" s="259"/>
      <c r="E265" s="259"/>
      <c r="F265" s="259"/>
      <c r="G265" s="259"/>
      <c r="H265" s="115"/>
      <c r="I265" s="115"/>
      <c r="J265" s="115"/>
      <c r="K265" s="115"/>
      <c r="L265" s="115"/>
      <c r="M265" s="115"/>
      <c r="N265" s="114"/>
      <c r="O265" s="114"/>
      <c r="P265" s="114"/>
      <c r="Q265" s="114"/>
      <c r="R265" s="115"/>
      <c r="S265" s="115"/>
      <c r="T265" s="115"/>
      <c r="U265" s="115"/>
      <c r="V265" s="115"/>
      <c r="W265" s="115"/>
      <c r="X265" s="115"/>
      <c r="Y265" s="115"/>
      <c r="Z265" s="108"/>
      <c r="AA265" s="108"/>
      <c r="AB265" s="108"/>
      <c r="AC265" s="108"/>
      <c r="AD265" s="108"/>
      <c r="AE265" s="108"/>
      <c r="AF265" s="108"/>
      <c r="AG265" s="108" t="s">
        <v>286</v>
      </c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outlineLevel="2" x14ac:dyDescent="0.2">
      <c r="A266" s="111"/>
      <c r="B266" s="112"/>
      <c r="C266" s="150" t="s">
        <v>550</v>
      </c>
      <c r="D266" s="148"/>
      <c r="E266" s="149"/>
      <c r="F266" s="115"/>
      <c r="G266" s="115"/>
      <c r="H266" s="115"/>
      <c r="I266" s="115"/>
      <c r="J266" s="115"/>
      <c r="K266" s="115"/>
      <c r="L266" s="115"/>
      <c r="M266" s="115"/>
      <c r="N266" s="114"/>
      <c r="O266" s="114"/>
      <c r="P266" s="114"/>
      <c r="Q266" s="114"/>
      <c r="R266" s="115"/>
      <c r="S266" s="115"/>
      <c r="T266" s="115"/>
      <c r="U266" s="115"/>
      <c r="V266" s="115"/>
      <c r="W266" s="115"/>
      <c r="X266" s="115"/>
      <c r="Y266" s="115"/>
      <c r="Z266" s="108"/>
      <c r="AA266" s="108"/>
      <c r="AB266" s="108"/>
      <c r="AC266" s="108"/>
      <c r="AD266" s="108"/>
      <c r="AE266" s="108"/>
      <c r="AF266" s="108"/>
      <c r="AG266" s="108" t="s">
        <v>325</v>
      </c>
      <c r="AH266" s="108">
        <v>0</v>
      </c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 outlineLevel="3" x14ac:dyDescent="0.2">
      <c r="A267" s="111"/>
      <c r="B267" s="112"/>
      <c r="C267" s="150" t="s">
        <v>551</v>
      </c>
      <c r="D267" s="148"/>
      <c r="E267" s="149">
        <v>232.59</v>
      </c>
      <c r="F267" s="115"/>
      <c r="G267" s="115"/>
      <c r="H267" s="115"/>
      <c r="I267" s="115"/>
      <c r="J267" s="115"/>
      <c r="K267" s="115"/>
      <c r="L267" s="115"/>
      <c r="M267" s="115"/>
      <c r="N267" s="114"/>
      <c r="O267" s="114"/>
      <c r="P267" s="114"/>
      <c r="Q267" s="114"/>
      <c r="R267" s="115"/>
      <c r="S267" s="115"/>
      <c r="T267" s="115"/>
      <c r="U267" s="115"/>
      <c r="V267" s="115"/>
      <c r="W267" s="115"/>
      <c r="X267" s="115"/>
      <c r="Y267" s="115"/>
      <c r="Z267" s="108"/>
      <c r="AA267" s="108"/>
      <c r="AB267" s="108"/>
      <c r="AC267" s="108"/>
      <c r="AD267" s="108"/>
      <c r="AE267" s="108"/>
      <c r="AF267" s="108"/>
      <c r="AG267" s="108" t="s">
        <v>325</v>
      </c>
      <c r="AH267" s="108">
        <v>0</v>
      </c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spans="1:60" outlineLevel="1" x14ac:dyDescent="0.2">
      <c r="A268" s="128">
        <v>51</v>
      </c>
      <c r="B268" s="129" t="s">
        <v>552</v>
      </c>
      <c r="C268" s="145" t="s">
        <v>553</v>
      </c>
      <c r="D268" s="130" t="s">
        <v>322</v>
      </c>
      <c r="E268" s="131">
        <v>232.59495000000001</v>
      </c>
      <c r="F268" s="132"/>
      <c r="G268" s="133">
        <f>ROUND(E268*F268,2)</f>
        <v>0</v>
      </c>
      <c r="H268" s="132"/>
      <c r="I268" s="133">
        <f>ROUND(E268*H268,2)</f>
        <v>0</v>
      </c>
      <c r="J268" s="132"/>
      <c r="K268" s="133">
        <f>ROUND(E268*J268,2)</f>
        <v>0</v>
      </c>
      <c r="L268" s="133">
        <v>21</v>
      </c>
      <c r="M268" s="133">
        <f>G268*(1+L268/100)</f>
        <v>0</v>
      </c>
      <c r="N268" s="131">
        <v>3.2000000000000003E-4</v>
      </c>
      <c r="O268" s="131">
        <f>ROUND(E268*N268,2)</f>
        <v>7.0000000000000007E-2</v>
      </c>
      <c r="P268" s="131">
        <v>0</v>
      </c>
      <c r="Q268" s="131">
        <f>ROUND(E268*P268,2)</f>
        <v>0</v>
      </c>
      <c r="R268" s="133"/>
      <c r="S268" s="133" t="s">
        <v>273</v>
      </c>
      <c r="T268" s="134" t="s">
        <v>274</v>
      </c>
      <c r="U268" s="115">
        <v>7.0000000000000007E-2</v>
      </c>
      <c r="V268" s="115">
        <f>ROUND(E268*U268,2)</f>
        <v>16.28</v>
      </c>
      <c r="W268" s="115"/>
      <c r="X268" s="115" t="s">
        <v>275</v>
      </c>
      <c r="Y268" s="115" t="s">
        <v>276</v>
      </c>
      <c r="Z268" s="108"/>
      <c r="AA268" s="108"/>
      <c r="AB268" s="108"/>
      <c r="AC268" s="108"/>
      <c r="AD268" s="108"/>
      <c r="AE268" s="108"/>
      <c r="AF268" s="108"/>
      <c r="AG268" s="108" t="s">
        <v>277</v>
      </c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spans="1:60" outlineLevel="2" x14ac:dyDescent="0.2">
      <c r="A269" s="111"/>
      <c r="B269" s="112"/>
      <c r="C269" s="150" t="s">
        <v>550</v>
      </c>
      <c r="D269" s="148"/>
      <c r="E269" s="149"/>
      <c r="F269" s="115"/>
      <c r="G269" s="115"/>
      <c r="H269" s="115"/>
      <c r="I269" s="115"/>
      <c r="J269" s="115"/>
      <c r="K269" s="115"/>
      <c r="L269" s="115"/>
      <c r="M269" s="115"/>
      <c r="N269" s="114"/>
      <c r="O269" s="114"/>
      <c r="P269" s="114"/>
      <c r="Q269" s="114"/>
      <c r="R269" s="115"/>
      <c r="S269" s="115"/>
      <c r="T269" s="115"/>
      <c r="U269" s="115"/>
      <c r="V269" s="115"/>
      <c r="W269" s="115"/>
      <c r="X269" s="115"/>
      <c r="Y269" s="115"/>
      <c r="Z269" s="108"/>
      <c r="AA269" s="108"/>
      <c r="AB269" s="108"/>
      <c r="AC269" s="108"/>
      <c r="AD269" s="108"/>
      <c r="AE269" s="108"/>
      <c r="AF269" s="108"/>
      <c r="AG269" s="108" t="s">
        <v>325</v>
      </c>
      <c r="AH269" s="108">
        <v>0</v>
      </c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spans="1:60" outlineLevel="3" x14ac:dyDescent="0.2">
      <c r="A270" s="111"/>
      <c r="B270" s="112"/>
      <c r="C270" s="150" t="s">
        <v>551</v>
      </c>
      <c r="D270" s="148"/>
      <c r="E270" s="149">
        <v>232.59</v>
      </c>
      <c r="F270" s="115"/>
      <c r="G270" s="115"/>
      <c r="H270" s="115"/>
      <c r="I270" s="115"/>
      <c r="J270" s="115"/>
      <c r="K270" s="115"/>
      <c r="L270" s="115"/>
      <c r="M270" s="115"/>
      <c r="N270" s="114"/>
      <c r="O270" s="114"/>
      <c r="P270" s="114"/>
      <c r="Q270" s="114"/>
      <c r="R270" s="115"/>
      <c r="S270" s="115"/>
      <c r="T270" s="115"/>
      <c r="U270" s="115"/>
      <c r="V270" s="115"/>
      <c r="W270" s="115"/>
      <c r="X270" s="115"/>
      <c r="Y270" s="115"/>
      <c r="Z270" s="108"/>
      <c r="AA270" s="108"/>
      <c r="AB270" s="108"/>
      <c r="AC270" s="108"/>
      <c r="AD270" s="108"/>
      <c r="AE270" s="108"/>
      <c r="AF270" s="108"/>
      <c r="AG270" s="108" t="s">
        <v>325</v>
      </c>
      <c r="AH270" s="108">
        <v>0</v>
      </c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</row>
    <row r="271" spans="1:60" outlineLevel="1" x14ac:dyDescent="0.2">
      <c r="A271" s="128">
        <v>52</v>
      </c>
      <c r="B271" s="129" t="s">
        <v>554</v>
      </c>
      <c r="C271" s="145" t="s">
        <v>555</v>
      </c>
      <c r="D271" s="130" t="s">
        <v>322</v>
      </c>
      <c r="E271" s="131">
        <v>61.991210000000002</v>
      </c>
      <c r="F271" s="132"/>
      <c r="G271" s="133">
        <f>ROUND(E271*F271,2)</f>
        <v>0</v>
      </c>
      <c r="H271" s="132"/>
      <c r="I271" s="133">
        <f>ROUND(E271*H271,2)</f>
        <v>0</v>
      </c>
      <c r="J271" s="132"/>
      <c r="K271" s="133">
        <f>ROUND(E271*J271,2)</f>
        <v>0</v>
      </c>
      <c r="L271" s="133">
        <v>21</v>
      </c>
      <c r="M271" s="133">
        <f>G271*(1+L271/100)</f>
        <v>0</v>
      </c>
      <c r="N271" s="131">
        <v>4.0000000000000003E-5</v>
      </c>
      <c r="O271" s="131">
        <f>ROUND(E271*N271,2)</f>
        <v>0</v>
      </c>
      <c r="P271" s="131">
        <v>0</v>
      </c>
      <c r="Q271" s="131">
        <f>ROUND(E271*P271,2)</f>
        <v>0</v>
      </c>
      <c r="R271" s="133"/>
      <c r="S271" s="133" t="s">
        <v>273</v>
      </c>
      <c r="T271" s="134" t="s">
        <v>274</v>
      </c>
      <c r="U271" s="115">
        <v>7.0000000000000007E-2</v>
      </c>
      <c r="V271" s="115">
        <f>ROUND(E271*U271,2)</f>
        <v>4.34</v>
      </c>
      <c r="W271" s="115"/>
      <c r="X271" s="115" t="s">
        <v>275</v>
      </c>
      <c r="Y271" s="115" t="s">
        <v>276</v>
      </c>
      <c r="Z271" s="108"/>
      <c r="AA271" s="108"/>
      <c r="AB271" s="108"/>
      <c r="AC271" s="108"/>
      <c r="AD271" s="108"/>
      <c r="AE271" s="108"/>
      <c r="AF271" s="108"/>
      <c r="AG271" s="108" t="s">
        <v>277</v>
      </c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</row>
    <row r="272" spans="1:60" outlineLevel="2" x14ac:dyDescent="0.2">
      <c r="A272" s="111"/>
      <c r="B272" s="112"/>
      <c r="C272" s="150" t="s">
        <v>366</v>
      </c>
      <c r="D272" s="148"/>
      <c r="E272" s="149"/>
      <c r="F272" s="115"/>
      <c r="G272" s="115"/>
      <c r="H272" s="115"/>
      <c r="I272" s="115"/>
      <c r="J272" s="115"/>
      <c r="K272" s="115"/>
      <c r="L272" s="115"/>
      <c r="M272" s="115"/>
      <c r="N272" s="114"/>
      <c r="O272" s="114"/>
      <c r="P272" s="114"/>
      <c r="Q272" s="114"/>
      <c r="R272" s="115"/>
      <c r="S272" s="115"/>
      <c r="T272" s="115"/>
      <c r="U272" s="115"/>
      <c r="V272" s="115"/>
      <c r="W272" s="115"/>
      <c r="X272" s="115"/>
      <c r="Y272" s="115"/>
      <c r="Z272" s="108"/>
      <c r="AA272" s="108"/>
      <c r="AB272" s="108"/>
      <c r="AC272" s="108"/>
      <c r="AD272" s="108"/>
      <c r="AE272" s="108"/>
      <c r="AF272" s="108"/>
      <c r="AG272" s="108" t="s">
        <v>325</v>
      </c>
      <c r="AH272" s="108">
        <v>0</v>
      </c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</row>
    <row r="273" spans="1:60" outlineLevel="3" x14ac:dyDescent="0.2">
      <c r="A273" s="111"/>
      <c r="B273" s="112"/>
      <c r="C273" s="150" t="s">
        <v>556</v>
      </c>
      <c r="D273" s="148"/>
      <c r="E273" s="149"/>
      <c r="F273" s="115"/>
      <c r="G273" s="115"/>
      <c r="H273" s="115"/>
      <c r="I273" s="115"/>
      <c r="J273" s="115"/>
      <c r="K273" s="115"/>
      <c r="L273" s="115"/>
      <c r="M273" s="115"/>
      <c r="N273" s="114"/>
      <c r="O273" s="114"/>
      <c r="P273" s="114"/>
      <c r="Q273" s="114"/>
      <c r="R273" s="115"/>
      <c r="S273" s="115"/>
      <c r="T273" s="115"/>
      <c r="U273" s="115"/>
      <c r="V273" s="115"/>
      <c r="W273" s="115"/>
      <c r="X273" s="115"/>
      <c r="Y273" s="115"/>
      <c r="Z273" s="108"/>
      <c r="AA273" s="108"/>
      <c r="AB273" s="108"/>
      <c r="AC273" s="108"/>
      <c r="AD273" s="108"/>
      <c r="AE273" s="108"/>
      <c r="AF273" s="108"/>
      <c r="AG273" s="108" t="s">
        <v>325</v>
      </c>
      <c r="AH273" s="108">
        <v>0</v>
      </c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</row>
    <row r="274" spans="1:60" outlineLevel="3" x14ac:dyDescent="0.2">
      <c r="A274" s="111"/>
      <c r="B274" s="112"/>
      <c r="C274" s="150" t="s">
        <v>557</v>
      </c>
      <c r="D274" s="148"/>
      <c r="E274" s="149">
        <v>0.28000000000000003</v>
      </c>
      <c r="F274" s="115"/>
      <c r="G274" s="115"/>
      <c r="H274" s="115"/>
      <c r="I274" s="115"/>
      <c r="J274" s="115"/>
      <c r="K274" s="115"/>
      <c r="L274" s="115"/>
      <c r="M274" s="115"/>
      <c r="N274" s="114"/>
      <c r="O274" s="114"/>
      <c r="P274" s="114"/>
      <c r="Q274" s="114"/>
      <c r="R274" s="115"/>
      <c r="S274" s="115"/>
      <c r="T274" s="115"/>
      <c r="U274" s="115"/>
      <c r="V274" s="115"/>
      <c r="W274" s="115"/>
      <c r="X274" s="115"/>
      <c r="Y274" s="115"/>
      <c r="Z274" s="108"/>
      <c r="AA274" s="108"/>
      <c r="AB274" s="108"/>
      <c r="AC274" s="108"/>
      <c r="AD274" s="108"/>
      <c r="AE274" s="108"/>
      <c r="AF274" s="108"/>
      <c r="AG274" s="108" t="s">
        <v>325</v>
      </c>
      <c r="AH274" s="108">
        <v>0</v>
      </c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</row>
    <row r="275" spans="1:60" outlineLevel="3" x14ac:dyDescent="0.2">
      <c r="A275" s="111"/>
      <c r="B275" s="112"/>
      <c r="C275" s="150" t="s">
        <v>558</v>
      </c>
      <c r="D275" s="148"/>
      <c r="E275" s="149">
        <v>5.21</v>
      </c>
      <c r="F275" s="115"/>
      <c r="G275" s="115"/>
      <c r="H275" s="115"/>
      <c r="I275" s="115"/>
      <c r="J275" s="115"/>
      <c r="K275" s="115"/>
      <c r="L275" s="115"/>
      <c r="M275" s="115"/>
      <c r="N275" s="114"/>
      <c r="O275" s="114"/>
      <c r="P275" s="114"/>
      <c r="Q275" s="114"/>
      <c r="R275" s="115"/>
      <c r="S275" s="115"/>
      <c r="T275" s="115"/>
      <c r="U275" s="115"/>
      <c r="V275" s="115"/>
      <c r="W275" s="115"/>
      <c r="X275" s="115"/>
      <c r="Y275" s="115"/>
      <c r="Z275" s="108"/>
      <c r="AA275" s="108"/>
      <c r="AB275" s="108"/>
      <c r="AC275" s="108"/>
      <c r="AD275" s="108"/>
      <c r="AE275" s="108"/>
      <c r="AF275" s="108"/>
      <c r="AG275" s="108" t="s">
        <v>325</v>
      </c>
      <c r="AH275" s="108">
        <v>0</v>
      </c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</row>
    <row r="276" spans="1:60" outlineLevel="3" x14ac:dyDescent="0.2">
      <c r="A276" s="111"/>
      <c r="B276" s="112"/>
      <c r="C276" s="150" t="s">
        <v>559</v>
      </c>
      <c r="D276" s="148"/>
      <c r="E276" s="149">
        <v>30.35</v>
      </c>
      <c r="F276" s="115"/>
      <c r="G276" s="115"/>
      <c r="H276" s="115"/>
      <c r="I276" s="115"/>
      <c r="J276" s="115"/>
      <c r="K276" s="115"/>
      <c r="L276" s="115"/>
      <c r="M276" s="115"/>
      <c r="N276" s="114"/>
      <c r="O276" s="114"/>
      <c r="P276" s="114"/>
      <c r="Q276" s="114"/>
      <c r="R276" s="115"/>
      <c r="S276" s="115"/>
      <c r="T276" s="115"/>
      <c r="U276" s="115"/>
      <c r="V276" s="115"/>
      <c r="W276" s="115"/>
      <c r="X276" s="115"/>
      <c r="Y276" s="115"/>
      <c r="Z276" s="108"/>
      <c r="AA276" s="108"/>
      <c r="AB276" s="108"/>
      <c r="AC276" s="108"/>
      <c r="AD276" s="108"/>
      <c r="AE276" s="108"/>
      <c r="AF276" s="108"/>
      <c r="AG276" s="108" t="s">
        <v>325</v>
      </c>
      <c r="AH276" s="108">
        <v>0</v>
      </c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</row>
    <row r="277" spans="1:60" outlineLevel="3" x14ac:dyDescent="0.2">
      <c r="A277" s="111"/>
      <c r="B277" s="112"/>
      <c r="C277" s="150" t="s">
        <v>560</v>
      </c>
      <c r="D277" s="148"/>
      <c r="E277" s="149"/>
      <c r="F277" s="115"/>
      <c r="G277" s="115"/>
      <c r="H277" s="115"/>
      <c r="I277" s="115"/>
      <c r="J277" s="115"/>
      <c r="K277" s="115"/>
      <c r="L277" s="115"/>
      <c r="M277" s="115"/>
      <c r="N277" s="114"/>
      <c r="O277" s="114"/>
      <c r="P277" s="114"/>
      <c r="Q277" s="114"/>
      <c r="R277" s="115"/>
      <c r="S277" s="115"/>
      <c r="T277" s="115"/>
      <c r="U277" s="115"/>
      <c r="V277" s="115"/>
      <c r="W277" s="115"/>
      <c r="X277" s="115"/>
      <c r="Y277" s="115"/>
      <c r="Z277" s="108"/>
      <c r="AA277" s="108"/>
      <c r="AB277" s="108"/>
      <c r="AC277" s="108"/>
      <c r="AD277" s="108"/>
      <c r="AE277" s="108"/>
      <c r="AF277" s="108"/>
      <c r="AG277" s="108" t="s">
        <v>325</v>
      </c>
      <c r="AH277" s="108">
        <v>0</v>
      </c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</row>
    <row r="278" spans="1:60" outlineLevel="3" x14ac:dyDescent="0.2">
      <c r="A278" s="111"/>
      <c r="B278" s="112"/>
      <c r="C278" s="150" t="s">
        <v>561</v>
      </c>
      <c r="D278" s="148"/>
      <c r="E278" s="149">
        <v>26.16</v>
      </c>
      <c r="F278" s="115"/>
      <c r="G278" s="115"/>
      <c r="H278" s="115"/>
      <c r="I278" s="115"/>
      <c r="J278" s="115"/>
      <c r="K278" s="115"/>
      <c r="L278" s="115"/>
      <c r="M278" s="115"/>
      <c r="N278" s="114"/>
      <c r="O278" s="114"/>
      <c r="P278" s="114"/>
      <c r="Q278" s="114"/>
      <c r="R278" s="115"/>
      <c r="S278" s="115"/>
      <c r="T278" s="115"/>
      <c r="U278" s="115"/>
      <c r="V278" s="115"/>
      <c r="W278" s="115"/>
      <c r="X278" s="115"/>
      <c r="Y278" s="115"/>
      <c r="Z278" s="108"/>
      <c r="AA278" s="108"/>
      <c r="AB278" s="108"/>
      <c r="AC278" s="108"/>
      <c r="AD278" s="108"/>
      <c r="AE278" s="108"/>
      <c r="AF278" s="108"/>
      <c r="AG278" s="108" t="s">
        <v>325</v>
      </c>
      <c r="AH278" s="108">
        <v>0</v>
      </c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</row>
    <row r="279" spans="1:60" ht="22.5" outlineLevel="1" x14ac:dyDescent="0.2">
      <c r="A279" s="128">
        <v>53</v>
      </c>
      <c r="B279" s="129" t="s">
        <v>562</v>
      </c>
      <c r="C279" s="145" t="s">
        <v>563</v>
      </c>
      <c r="D279" s="130" t="s">
        <v>322</v>
      </c>
      <c r="E279" s="131">
        <v>170.60373999999999</v>
      </c>
      <c r="F279" s="132"/>
      <c r="G279" s="133">
        <f>ROUND(E279*F279,2)</f>
        <v>0</v>
      </c>
      <c r="H279" s="132"/>
      <c r="I279" s="133">
        <f>ROUND(E279*H279,2)</f>
        <v>0</v>
      </c>
      <c r="J279" s="132"/>
      <c r="K279" s="133">
        <f>ROUND(E279*J279,2)</f>
        <v>0</v>
      </c>
      <c r="L279" s="133">
        <v>21</v>
      </c>
      <c r="M279" s="133">
        <f>G279*(1+L279/100)</f>
        <v>0</v>
      </c>
      <c r="N279" s="131">
        <v>8.0000000000000007E-5</v>
      </c>
      <c r="O279" s="131">
        <f>ROUND(E279*N279,2)</f>
        <v>0.01</v>
      </c>
      <c r="P279" s="131">
        <v>0</v>
      </c>
      <c r="Q279" s="131">
        <f>ROUND(E279*P279,2)</f>
        <v>0</v>
      </c>
      <c r="R279" s="133"/>
      <c r="S279" s="133" t="s">
        <v>273</v>
      </c>
      <c r="T279" s="134" t="s">
        <v>274</v>
      </c>
      <c r="U279" s="115">
        <v>0.12</v>
      </c>
      <c r="V279" s="115">
        <f>ROUND(E279*U279,2)</f>
        <v>20.47</v>
      </c>
      <c r="W279" s="115"/>
      <c r="X279" s="115" t="s">
        <v>275</v>
      </c>
      <c r="Y279" s="115" t="s">
        <v>276</v>
      </c>
      <c r="Z279" s="108"/>
      <c r="AA279" s="108"/>
      <c r="AB279" s="108"/>
      <c r="AC279" s="108"/>
      <c r="AD279" s="108"/>
      <c r="AE279" s="108"/>
      <c r="AF279" s="108"/>
      <c r="AG279" s="108" t="s">
        <v>277</v>
      </c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</row>
    <row r="280" spans="1:60" outlineLevel="2" x14ac:dyDescent="0.2">
      <c r="A280" s="111"/>
      <c r="B280" s="112"/>
      <c r="C280" s="150" t="s">
        <v>564</v>
      </c>
      <c r="D280" s="148"/>
      <c r="E280" s="149"/>
      <c r="F280" s="115"/>
      <c r="G280" s="115"/>
      <c r="H280" s="115"/>
      <c r="I280" s="115"/>
      <c r="J280" s="115"/>
      <c r="K280" s="115"/>
      <c r="L280" s="115"/>
      <c r="M280" s="115"/>
      <c r="N280" s="114"/>
      <c r="O280" s="114"/>
      <c r="P280" s="114"/>
      <c r="Q280" s="114"/>
      <c r="R280" s="115"/>
      <c r="S280" s="115"/>
      <c r="T280" s="115"/>
      <c r="U280" s="115"/>
      <c r="V280" s="115"/>
      <c r="W280" s="115"/>
      <c r="X280" s="115"/>
      <c r="Y280" s="115"/>
      <c r="Z280" s="108"/>
      <c r="AA280" s="108"/>
      <c r="AB280" s="108"/>
      <c r="AC280" s="108"/>
      <c r="AD280" s="108"/>
      <c r="AE280" s="108"/>
      <c r="AF280" s="108"/>
      <c r="AG280" s="108" t="s">
        <v>325</v>
      </c>
      <c r="AH280" s="108">
        <v>0</v>
      </c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</row>
    <row r="281" spans="1:60" outlineLevel="3" x14ac:dyDescent="0.2">
      <c r="A281" s="111"/>
      <c r="B281" s="112"/>
      <c r="C281" s="150" t="s">
        <v>565</v>
      </c>
      <c r="D281" s="148"/>
      <c r="E281" s="149">
        <v>170.6</v>
      </c>
      <c r="F281" s="115"/>
      <c r="G281" s="115"/>
      <c r="H281" s="115"/>
      <c r="I281" s="115"/>
      <c r="J281" s="115"/>
      <c r="K281" s="115"/>
      <c r="L281" s="115"/>
      <c r="M281" s="115"/>
      <c r="N281" s="114"/>
      <c r="O281" s="114"/>
      <c r="P281" s="114"/>
      <c r="Q281" s="114"/>
      <c r="R281" s="115"/>
      <c r="S281" s="115"/>
      <c r="T281" s="115"/>
      <c r="U281" s="115"/>
      <c r="V281" s="115"/>
      <c r="W281" s="115"/>
      <c r="X281" s="115"/>
      <c r="Y281" s="115"/>
      <c r="Z281" s="108"/>
      <c r="AA281" s="108"/>
      <c r="AB281" s="108"/>
      <c r="AC281" s="108"/>
      <c r="AD281" s="108"/>
      <c r="AE281" s="108"/>
      <c r="AF281" s="108"/>
      <c r="AG281" s="108" t="s">
        <v>325</v>
      </c>
      <c r="AH281" s="108">
        <v>0</v>
      </c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</row>
    <row r="282" spans="1:60" outlineLevel="1" x14ac:dyDescent="0.2">
      <c r="A282" s="128">
        <v>54</v>
      </c>
      <c r="B282" s="129" t="s">
        <v>566</v>
      </c>
      <c r="C282" s="145" t="s">
        <v>567</v>
      </c>
      <c r="D282" s="130" t="s">
        <v>322</v>
      </c>
      <c r="E282" s="131">
        <v>20.464600000000001</v>
      </c>
      <c r="F282" s="132"/>
      <c r="G282" s="133">
        <f>ROUND(E282*F282,2)</f>
        <v>0</v>
      </c>
      <c r="H282" s="132"/>
      <c r="I282" s="133">
        <f>ROUND(E282*H282,2)</f>
        <v>0</v>
      </c>
      <c r="J282" s="132"/>
      <c r="K282" s="133">
        <f>ROUND(E282*J282,2)</f>
        <v>0</v>
      </c>
      <c r="L282" s="133">
        <v>21</v>
      </c>
      <c r="M282" s="133">
        <f>G282*(1+L282/100)</f>
        <v>0</v>
      </c>
      <c r="N282" s="131">
        <v>4.0000000000000003E-5</v>
      </c>
      <c r="O282" s="131">
        <f>ROUND(E282*N282,2)</f>
        <v>0</v>
      </c>
      <c r="P282" s="131">
        <v>0</v>
      </c>
      <c r="Q282" s="131">
        <f>ROUND(E282*P282,2)</f>
        <v>0</v>
      </c>
      <c r="R282" s="133"/>
      <c r="S282" s="133" t="s">
        <v>273</v>
      </c>
      <c r="T282" s="134" t="s">
        <v>274</v>
      </c>
      <c r="U282" s="115">
        <v>7.8E-2</v>
      </c>
      <c r="V282" s="115">
        <f>ROUND(E282*U282,2)</f>
        <v>1.6</v>
      </c>
      <c r="W282" s="115"/>
      <c r="X282" s="115" t="s">
        <v>275</v>
      </c>
      <c r="Y282" s="115" t="s">
        <v>276</v>
      </c>
      <c r="Z282" s="108"/>
      <c r="AA282" s="108"/>
      <c r="AB282" s="108"/>
      <c r="AC282" s="108"/>
      <c r="AD282" s="108"/>
      <c r="AE282" s="108"/>
      <c r="AF282" s="108"/>
      <c r="AG282" s="108" t="s">
        <v>277</v>
      </c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</row>
    <row r="283" spans="1:60" ht="22.5" outlineLevel="2" x14ac:dyDescent="0.2">
      <c r="A283" s="111"/>
      <c r="B283" s="112"/>
      <c r="C283" s="258" t="s">
        <v>568</v>
      </c>
      <c r="D283" s="259"/>
      <c r="E283" s="259"/>
      <c r="F283" s="259"/>
      <c r="G283" s="259"/>
      <c r="H283" s="115"/>
      <c r="I283" s="115"/>
      <c r="J283" s="115"/>
      <c r="K283" s="115"/>
      <c r="L283" s="115"/>
      <c r="M283" s="115"/>
      <c r="N283" s="114"/>
      <c r="O283" s="114"/>
      <c r="P283" s="114"/>
      <c r="Q283" s="114"/>
      <c r="R283" s="115"/>
      <c r="S283" s="115"/>
      <c r="T283" s="115"/>
      <c r="U283" s="115"/>
      <c r="V283" s="115"/>
      <c r="W283" s="115"/>
      <c r="X283" s="115"/>
      <c r="Y283" s="115"/>
      <c r="Z283" s="108"/>
      <c r="AA283" s="108"/>
      <c r="AB283" s="108"/>
      <c r="AC283" s="108"/>
      <c r="AD283" s="108"/>
      <c r="AE283" s="108"/>
      <c r="AF283" s="108"/>
      <c r="AG283" s="108" t="s">
        <v>286</v>
      </c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42" t="str">
        <f>C283</f>
        <v>s rámy a zárubněmi, zábradlí, předmětů oplechování apod., které se zřizují ještě před úpravami povrchu, před jejich znečištěním při úpravách povrchu nástřikem plastických (lepivých) maltovin</v>
      </c>
      <c r="BB283" s="108"/>
      <c r="BC283" s="108"/>
      <c r="BD283" s="108"/>
      <c r="BE283" s="108"/>
      <c r="BF283" s="108"/>
      <c r="BG283" s="108"/>
      <c r="BH283" s="108"/>
    </row>
    <row r="284" spans="1:60" outlineLevel="2" x14ac:dyDescent="0.2">
      <c r="A284" s="111"/>
      <c r="B284" s="112"/>
      <c r="C284" s="150" t="s">
        <v>569</v>
      </c>
      <c r="D284" s="148"/>
      <c r="E284" s="149"/>
      <c r="F284" s="115"/>
      <c r="G284" s="115"/>
      <c r="H284" s="115"/>
      <c r="I284" s="115"/>
      <c r="J284" s="115"/>
      <c r="K284" s="115"/>
      <c r="L284" s="115"/>
      <c r="M284" s="115"/>
      <c r="N284" s="114"/>
      <c r="O284" s="114"/>
      <c r="P284" s="114"/>
      <c r="Q284" s="114"/>
      <c r="R284" s="115"/>
      <c r="S284" s="115"/>
      <c r="T284" s="115"/>
      <c r="U284" s="115"/>
      <c r="V284" s="115"/>
      <c r="W284" s="115"/>
      <c r="X284" s="115"/>
      <c r="Y284" s="115"/>
      <c r="Z284" s="108"/>
      <c r="AA284" s="108"/>
      <c r="AB284" s="108"/>
      <c r="AC284" s="108"/>
      <c r="AD284" s="108"/>
      <c r="AE284" s="108"/>
      <c r="AF284" s="108"/>
      <c r="AG284" s="108" t="s">
        <v>325</v>
      </c>
      <c r="AH284" s="108">
        <v>0</v>
      </c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</row>
    <row r="285" spans="1:60" outlineLevel="3" x14ac:dyDescent="0.2">
      <c r="A285" s="111"/>
      <c r="B285" s="112"/>
      <c r="C285" s="150" t="s">
        <v>570</v>
      </c>
      <c r="D285" s="148"/>
      <c r="E285" s="149">
        <v>20.46</v>
      </c>
      <c r="F285" s="115"/>
      <c r="G285" s="115"/>
      <c r="H285" s="115"/>
      <c r="I285" s="115"/>
      <c r="J285" s="115"/>
      <c r="K285" s="115"/>
      <c r="L285" s="115"/>
      <c r="M285" s="115"/>
      <c r="N285" s="114"/>
      <c r="O285" s="114"/>
      <c r="P285" s="114"/>
      <c r="Q285" s="114"/>
      <c r="R285" s="115"/>
      <c r="S285" s="115"/>
      <c r="T285" s="115"/>
      <c r="U285" s="115"/>
      <c r="V285" s="115"/>
      <c r="W285" s="115"/>
      <c r="X285" s="115"/>
      <c r="Y285" s="115"/>
      <c r="Z285" s="108"/>
      <c r="AA285" s="108"/>
      <c r="AB285" s="108"/>
      <c r="AC285" s="108"/>
      <c r="AD285" s="108"/>
      <c r="AE285" s="108"/>
      <c r="AF285" s="108"/>
      <c r="AG285" s="108" t="s">
        <v>325</v>
      </c>
      <c r="AH285" s="108">
        <v>0</v>
      </c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</row>
    <row r="286" spans="1:60" outlineLevel="1" x14ac:dyDescent="0.2">
      <c r="A286" s="128">
        <v>55</v>
      </c>
      <c r="B286" s="129" t="s">
        <v>571</v>
      </c>
      <c r="C286" s="145" t="s">
        <v>572</v>
      </c>
      <c r="D286" s="130" t="s">
        <v>322</v>
      </c>
      <c r="E286" s="131">
        <v>42.625709999999998</v>
      </c>
      <c r="F286" s="132"/>
      <c r="G286" s="133">
        <f>ROUND(E286*F286,2)</f>
        <v>0</v>
      </c>
      <c r="H286" s="132"/>
      <c r="I286" s="133">
        <f>ROUND(E286*H286,2)</f>
        <v>0</v>
      </c>
      <c r="J286" s="132"/>
      <c r="K286" s="133">
        <f>ROUND(E286*J286,2)</f>
        <v>0</v>
      </c>
      <c r="L286" s="133">
        <v>21</v>
      </c>
      <c r="M286" s="133">
        <f>G286*(1+L286/100)</f>
        <v>0</v>
      </c>
      <c r="N286" s="131">
        <v>3.6150000000000002E-2</v>
      </c>
      <c r="O286" s="131">
        <f>ROUND(E286*N286,2)</f>
        <v>1.54</v>
      </c>
      <c r="P286" s="131">
        <v>0</v>
      </c>
      <c r="Q286" s="131">
        <f>ROUND(E286*P286,2)</f>
        <v>0</v>
      </c>
      <c r="R286" s="133"/>
      <c r="S286" s="133" t="s">
        <v>273</v>
      </c>
      <c r="T286" s="134" t="s">
        <v>274</v>
      </c>
      <c r="U286" s="115">
        <v>0.41402</v>
      </c>
      <c r="V286" s="115">
        <f>ROUND(E286*U286,2)</f>
        <v>17.649999999999999</v>
      </c>
      <c r="W286" s="115"/>
      <c r="X286" s="115" t="s">
        <v>275</v>
      </c>
      <c r="Y286" s="115" t="s">
        <v>276</v>
      </c>
      <c r="Z286" s="108"/>
      <c r="AA286" s="108"/>
      <c r="AB286" s="108"/>
      <c r="AC286" s="108"/>
      <c r="AD286" s="108"/>
      <c r="AE286" s="108"/>
      <c r="AF286" s="108"/>
      <c r="AG286" s="108" t="s">
        <v>277</v>
      </c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</row>
    <row r="287" spans="1:60" outlineLevel="2" x14ac:dyDescent="0.2">
      <c r="A287" s="111"/>
      <c r="B287" s="112"/>
      <c r="C287" s="150" t="s">
        <v>366</v>
      </c>
      <c r="D287" s="148"/>
      <c r="E287" s="149"/>
      <c r="F287" s="115"/>
      <c r="G287" s="115"/>
      <c r="H287" s="115"/>
      <c r="I287" s="115"/>
      <c r="J287" s="115"/>
      <c r="K287" s="115"/>
      <c r="L287" s="115"/>
      <c r="M287" s="115"/>
      <c r="N287" s="114"/>
      <c r="O287" s="114"/>
      <c r="P287" s="114"/>
      <c r="Q287" s="114"/>
      <c r="R287" s="115"/>
      <c r="S287" s="115"/>
      <c r="T287" s="115"/>
      <c r="U287" s="115"/>
      <c r="V287" s="115"/>
      <c r="W287" s="115"/>
      <c r="X287" s="115"/>
      <c r="Y287" s="115"/>
      <c r="Z287" s="108"/>
      <c r="AA287" s="108"/>
      <c r="AB287" s="108"/>
      <c r="AC287" s="108"/>
      <c r="AD287" s="108"/>
      <c r="AE287" s="108"/>
      <c r="AF287" s="108"/>
      <c r="AG287" s="108" t="s">
        <v>325</v>
      </c>
      <c r="AH287" s="108">
        <v>0</v>
      </c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</row>
    <row r="288" spans="1:60" outlineLevel="3" x14ac:dyDescent="0.2">
      <c r="A288" s="111"/>
      <c r="B288" s="112"/>
      <c r="C288" s="150" t="s">
        <v>556</v>
      </c>
      <c r="D288" s="148"/>
      <c r="E288" s="149"/>
      <c r="F288" s="115"/>
      <c r="G288" s="115"/>
      <c r="H288" s="115"/>
      <c r="I288" s="115"/>
      <c r="J288" s="115"/>
      <c r="K288" s="115"/>
      <c r="L288" s="115"/>
      <c r="M288" s="115"/>
      <c r="N288" s="114"/>
      <c r="O288" s="114"/>
      <c r="P288" s="114"/>
      <c r="Q288" s="114"/>
      <c r="R288" s="115"/>
      <c r="S288" s="115"/>
      <c r="T288" s="115"/>
      <c r="U288" s="115"/>
      <c r="V288" s="115"/>
      <c r="W288" s="115"/>
      <c r="X288" s="115"/>
      <c r="Y288" s="115"/>
      <c r="Z288" s="108"/>
      <c r="AA288" s="108"/>
      <c r="AB288" s="108"/>
      <c r="AC288" s="108"/>
      <c r="AD288" s="108"/>
      <c r="AE288" s="108"/>
      <c r="AF288" s="108"/>
      <c r="AG288" s="108" t="s">
        <v>325</v>
      </c>
      <c r="AH288" s="108">
        <v>0</v>
      </c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</row>
    <row r="289" spans="1:60" outlineLevel="3" x14ac:dyDescent="0.2">
      <c r="A289" s="111"/>
      <c r="B289" s="112"/>
      <c r="C289" s="150" t="s">
        <v>557</v>
      </c>
      <c r="D289" s="148"/>
      <c r="E289" s="149">
        <v>0.28000000000000003</v>
      </c>
      <c r="F289" s="115"/>
      <c r="G289" s="115"/>
      <c r="H289" s="115"/>
      <c r="I289" s="115"/>
      <c r="J289" s="115"/>
      <c r="K289" s="115"/>
      <c r="L289" s="115"/>
      <c r="M289" s="115"/>
      <c r="N289" s="114"/>
      <c r="O289" s="114"/>
      <c r="P289" s="114"/>
      <c r="Q289" s="114"/>
      <c r="R289" s="115"/>
      <c r="S289" s="115"/>
      <c r="T289" s="115"/>
      <c r="U289" s="115"/>
      <c r="V289" s="115"/>
      <c r="W289" s="115"/>
      <c r="X289" s="115"/>
      <c r="Y289" s="115"/>
      <c r="Z289" s="108"/>
      <c r="AA289" s="108"/>
      <c r="AB289" s="108"/>
      <c r="AC289" s="108"/>
      <c r="AD289" s="108"/>
      <c r="AE289" s="108"/>
      <c r="AF289" s="108"/>
      <c r="AG289" s="108" t="s">
        <v>325</v>
      </c>
      <c r="AH289" s="108">
        <v>0</v>
      </c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</row>
    <row r="290" spans="1:60" outlineLevel="3" x14ac:dyDescent="0.2">
      <c r="A290" s="111"/>
      <c r="B290" s="112"/>
      <c r="C290" s="150" t="s">
        <v>558</v>
      </c>
      <c r="D290" s="148"/>
      <c r="E290" s="149">
        <v>5.21</v>
      </c>
      <c r="F290" s="115"/>
      <c r="G290" s="115"/>
      <c r="H290" s="115"/>
      <c r="I290" s="115"/>
      <c r="J290" s="115"/>
      <c r="K290" s="115"/>
      <c r="L290" s="115"/>
      <c r="M290" s="115"/>
      <c r="N290" s="114"/>
      <c r="O290" s="114"/>
      <c r="P290" s="114"/>
      <c r="Q290" s="114"/>
      <c r="R290" s="115"/>
      <c r="S290" s="115"/>
      <c r="T290" s="115"/>
      <c r="U290" s="115"/>
      <c r="V290" s="115"/>
      <c r="W290" s="115"/>
      <c r="X290" s="115"/>
      <c r="Y290" s="115"/>
      <c r="Z290" s="108"/>
      <c r="AA290" s="108"/>
      <c r="AB290" s="108"/>
      <c r="AC290" s="108"/>
      <c r="AD290" s="108"/>
      <c r="AE290" s="108"/>
      <c r="AF290" s="108"/>
      <c r="AG290" s="108" t="s">
        <v>325</v>
      </c>
      <c r="AH290" s="108">
        <v>0</v>
      </c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</row>
    <row r="291" spans="1:60" outlineLevel="3" x14ac:dyDescent="0.2">
      <c r="A291" s="111"/>
      <c r="B291" s="112"/>
      <c r="C291" s="150" t="s">
        <v>559</v>
      </c>
      <c r="D291" s="148"/>
      <c r="E291" s="149">
        <v>30.35</v>
      </c>
      <c r="F291" s="115"/>
      <c r="G291" s="115"/>
      <c r="H291" s="115"/>
      <c r="I291" s="115"/>
      <c r="J291" s="115"/>
      <c r="K291" s="115"/>
      <c r="L291" s="115"/>
      <c r="M291" s="115"/>
      <c r="N291" s="114"/>
      <c r="O291" s="114"/>
      <c r="P291" s="114"/>
      <c r="Q291" s="114"/>
      <c r="R291" s="115"/>
      <c r="S291" s="115"/>
      <c r="T291" s="115"/>
      <c r="U291" s="115"/>
      <c r="V291" s="115"/>
      <c r="W291" s="115"/>
      <c r="X291" s="115"/>
      <c r="Y291" s="115"/>
      <c r="Z291" s="108"/>
      <c r="AA291" s="108"/>
      <c r="AB291" s="108"/>
      <c r="AC291" s="108"/>
      <c r="AD291" s="108"/>
      <c r="AE291" s="108"/>
      <c r="AF291" s="108"/>
      <c r="AG291" s="108" t="s">
        <v>325</v>
      </c>
      <c r="AH291" s="108">
        <v>0</v>
      </c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</row>
    <row r="292" spans="1:60" outlineLevel="3" x14ac:dyDescent="0.2">
      <c r="A292" s="111"/>
      <c r="B292" s="112"/>
      <c r="C292" s="150" t="s">
        <v>560</v>
      </c>
      <c r="D292" s="148"/>
      <c r="E292" s="149"/>
      <c r="F292" s="115"/>
      <c r="G292" s="115"/>
      <c r="H292" s="115"/>
      <c r="I292" s="115"/>
      <c r="J292" s="115"/>
      <c r="K292" s="115"/>
      <c r="L292" s="115"/>
      <c r="M292" s="115"/>
      <c r="N292" s="114"/>
      <c r="O292" s="114"/>
      <c r="P292" s="114"/>
      <c r="Q292" s="114"/>
      <c r="R292" s="115"/>
      <c r="S292" s="115"/>
      <c r="T292" s="115"/>
      <c r="U292" s="115"/>
      <c r="V292" s="115"/>
      <c r="W292" s="115"/>
      <c r="X292" s="115"/>
      <c r="Y292" s="115"/>
      <c r="Z292" s="108"/>
      <c r="AA292" s="108"/>
      <c r="AB292" s="108"/>
      <c r="AC292" s="108"/>
      <c r="AD292" s="108"/>
      <c r="AE292" s="108"/>
      <c r="AF292" s="108"/>
      <c r="AG292" s="108" t="s">
        <v>325</v>
      </c>
      <c r="AH292" s="108">
        <v>0</v>
      </c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</row>
    <row r="293" spans="1:60" outlineLevel="3" x14ac:dyDescent="0.2">
      <c r="A293" s="111"/>
      <c r="B293" s="112"/>
      <c r="C293" s="150" t="s">
        <v>573</v>
      </c>
      <c r="D293" s="148"/>
      <c r="E293" s="149">
        <v>6.79</v>
      </c>
      <c r="F293" s="115"/>
      <c r="G293" s="115"/>
      <c r="H293" s="115"/>
      <c r="I293" s="115"/>
      <c r="J293" s="115"/>
      <c r="K293" s="115"/>
      <c r="L293" s="115"/>
      <c r="M293" s="115"/>
      <c r="N293" s="114"/>
      <c r="O293" s="114"/>
      <c r="P293" s="114"/>
      <c r="Q293" s="114"/>
      <c r="R293" s="115"/>
      <c r="S293" s="115"/>
      <c r="T293" s="115"/>
      <c r="U293" s="115"/>
      <c r="V293" s="115"/>
      <c r="W293" s="115"/>
      <c r="X293" s="115"/>
      <c r="Y293" s="115"/>
      <c r="Z293" s="108"/>
      <c r="AA293" s="108"/>
      <c r="AB293" s="108"/>
      <c r="AC293" s="108"/>
      <c r="AD293" s="108"/>
      <c r="AE293" s="108"/>
      <c r="AF293" s="108"/>
      <c r="AG293" s="108" t="s">
        <v>325</v>
      </c>
      <c r="AH293" s="108">
        <v>0</v>
      </c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</row>
    <row r="294" spans="1:60" ht="22.5" outlineLevel="1" x14ac:dyDescent="0.2">
      <c r="A294" s="128">
        <v>56</v>
      </c>
      <c r="B294" s="129" t="s">
        <v>574</v>
      </c>
      <c r="C294" s="145" t="s">
        <v>575</v>
      </c>
      <c r="D294" s="130" t="s">
        <v>322</v>
      </c>
      <c r="E294" s="131">
        <v>232.59495000000001</v>
      </c>
      <c r="F294" s="132"/>
      <c r="G294" s="133">
        <f>ROUND(E294*F294,2)</f>
        <v>0</v>
      </c>
      <c r="H294" s="132"/>
      <c r="I294" s="133">
        <f>ROUND(E294*H294,2)</f>
        <v>0</v>
      </c>
      <c r="J294" s="132"/>
      <c r="K294" s="133">
        <f>ROUND(E294*J294,2)</f>
        <v>0</v>
      </c>
      <c r="L294" s="133">
        <v>21</v>
      </c>
      <c r="M294" s="133">
        <f>G294*(1+L294/100)</f>
        <v>0</v>
      </c>
      <c r="N294" s="131">
        <v>3.6700000000000001E-3</v>
      </c>
      <c r="O294" s="131">
        <f>ROUND(E294*N294,2)</f>
        <v>0.85</v>
      </c>
      <c r="P294" s="131">
        <v>0</v>
      </c>
      <c r="Q294" s="131">
        <f>ROUND(E294*P294,2)</f>
        <v>0</v>
      </c>
      <c r="R294" s="133"/>
      <c r="S294" s="133" t="s">
        <v>273</v>
      </c>
      <c r="T294" s="134" t="s">
        <v>274</v>
      </c>
      <c r="U294" s="115">
        <v>0.36</v>
      </c>
      <c r="V294" s="115">
        <f>ROUND(E294*U294,2)</f>
        <v>83.73</v>
      </c>
      <c r="W294" s="115"/>
      <c r="X294" s="115" t="s">
        <v>275</v>
      </c>
      <c r="Y294" s="115" t="s">
        <v>276</v>
      </c>
      <c r="Z294" s="108"/>
      <c r="AA294" s="108"/>
      <c r="AB294" s="108"/>
      <c r="AC294" s="108"/>
      <c r="AD294" s="108"/>
      <c r="AE294" s="108"/>
      <c r="AF294" s="108"/>
      <c r="AG294" s="108" t="s">
        <v>277</v>
      </c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</row>
    <row r="295" spans="1:60" outlineLevel="2" x14ac:dyDescent="0.2">
      <c r="A295" s="111"/>
      <c r="B295" s="112"/>
      <c r="C295" s="150" t="s">
        <v>564</v>
      </c>
      <c r="D295" s="148"/>
      <c r="E295" s="149"/>
      <c r="F295" s="115"/>
      <c r="G295" s="115"/>
      <c r="H295" s="115"/>
      <c r="I295" s="115"/>
      <c r="J295" s="115"/>
      <c r="K295" s="115"/>
      <c r="L295" s="115"/>
      <c r="M295" s="115"/>
      <c r="N295" s="114"/>
      <c r="O295" s="114"/>
      <c r="P295" s="114"/>
      <c r="Q295" s="114"/>
      <c r="R295" s="115"/>
      <c r="S295" s="115"/>
      <c r="T295" s="115"/>
      <c r="U295" s="115"/>
      <c r="V295" s="115"/>
      <c r="W295" s="115"/>
      <c r="X295" s="115"/>
      <c r="Y295" s="115"/>
      <c r="Z295" s="108"/>
      <c r="AA295" s="108"/>
      <c r="AB295" s="108"/>
      <c r="AC295" s="108"/>
      <c r="AD295" s="108"/>
      <c r="AE295" s="108"/>
      <c r="AF295" s="108"/>
      <c r="AG295" s="108" t="s">
        <v>325</v>
      </c>
      <c r="AH295" s="108">
        <v>0</v>
      </c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</row>
    <row r="296" spans="1:60" outlineLevel="3" x14ac:dyDescent="0.2">
      <c r="A296" s="111"/>
      <c r="B296" s="112"/>
      <c r="C296" s="150" t="s">
        <v>565</v>
      </c>
      <c r="D296" s="148"/>
      <c r="E296" s="149">
        <v>170.6</v>
      </c>
      <c r="F296" s="115"/>
      <c r="G296" s="115"/>
      <c r="H296" s="115"/>
      <c r="I296" s="115"/>
      <c r="J296" s="115"/>
      <c r="K296" s="115"/>
      <c r="L296" s="115"/>
      <c r="M296" s="115"/>
      <c r="N296" s="114"/>
      <c r="O296" s="114"/>
      <c r="P296" s="114"/>
      <c r="Q296" s="114"/>
      <c r="R296" s="115"/>
      <c r="S296" s="115"/>
      <c r="T296" s="115"/>
      <c r="U296" s="115"/>
      <c r="V296" s="115"/>
      <c r="W296" s="115"/>
      <c r="X296" s="115"/>
      <c r="Y296" s="115"/>
      <c r="Z296" s="108"/>
      <c r="AA296" s="108"/>
      <c r="AB296" s="108"/>
      <c r="AC296" s="108"/>
      <c r="AD296" s="108"/>
      <c r="AE296" s="108"/>
      <c r="AF296" s="108"/>
      <c r="AG296" s="108" t="s">
        <v>325</v>
      </c>
      <c r="AH296" s="108">
        <v>0</v>
      </c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</row>
    <row r="297" spans="1:60" outlineLevel="3" x14ac:dyDescent="0.2">
      <c r="A297" s="111"/>
      <c r="B297" s="112"/>
      <c r="C297" s="150" t="s">
        <v>366</v>
      </c>
      <c r="D297" s="148"/>
      <c r="E297" s="149"/>
      <c r="F297" s="115"/>
      <c r="G297" s="115"/>
      <c r="H297" s="115"/>
      <c r="I297" s="115"/>
      <c r="J297" s="115"/>
      <c r="K297" s="115"/>
      <c r="L297" s="115"/>
      <c r="M297" s="115"/>
      <c r="N297" s="114"/>
      <c r="O297" s="114"/>
      <c r="P297" s="114"/>
      <c r="Q297" s="114"/>
      <c r="R297" s="115"/>
      <c r="S297" s="115"/>
      <c r="T297" s="115"/>
      <c r="U297" s="115"/>
      <c r="V297" s="115"/>
      <c r="W297" s="115"/>
      <c r="X297" s="115"/>
      <c r="Y297" s="115"/>
      <c r="Z297" s="108"/>
      <c r="AA297" s="108"/>
      <c r="AB297" s="108"/>
      <c r="AC297" s="108"/>
      <c r="AD297" s="108"/>
      <c r="AE297" s="108"/>
      <c r="AF297" s="108"/>
      <c r="AG297" s="108" t="s">
        <v>325</v>
      </c>
      <c r="AH297" s="108">
        <v>0</v>
      </c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</row>
    <row r="298" spans="1:60" outlineLevel="3" x14ac:dyDescent="0.2">
      <c r="A298" s="111"/>
      <c r="B298" s="112"/>
      <c r="C298" s="150" t="s">
        <v>556</v>
      </c>
      <c r="D298" s="148"/>
      <c r="E298" s="149"/>
      <c r="F298" s="115"/>
      <c r="G298" s="115"/>
      <c r="H298" s="115"/>
      <c r="I298" s="115"/>
      <c r="J298" s="115"/>
      <c r="K298" s="115"/>
      <c r="L298" s="115"/>
      <c r="M298" s="115"/>
      <c r="N298" s="114"/>
      <c r="O298" s="114"/>
      <c r="P298" s="114"/>
      <c r="Q298" s="114"/>
      <c r="R298" s="115"/>
      <c r="S298" s="115"/>
      <c r="T298" s="115"/>
      <c r="U298" s="115"/>
      <c r="V298" s="115"/>
      <c r="W298" s="115"/>
      <c r="X298" s="115"/>
      <c r="Y298" s="115"/>
      <c r="Z298" s="108"/>
      <c r="AA298" s="108"/>
      <c r="AB298" s="108"/>
      <c r="AC298" s="108"/>
      <c r="AD298" s="108"/>
      <c r="AE298" s="108"/>
      <c r="AF298" s="108"/>
      <c r="AG298" s="108" t="s">
        <v>325</v>
      </c>
      <c r="AH298" s="108">
        <v>0</v>
      </c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</row>
    <row r="299" spans="1:60" outlineLevel="3" x14ac:dyDescent="0.2">
      <c r="A299" s="111"/>
      <c r="B299" s="112"/>
      <c r="C299" s="150" t="s">
        <v>557</v>
      </c>
      <c r="D299" s="148"/>
      <c r="E299" s="149">
        <v>0.28000000000000003</v>
      </c>
      <c r="F299" s="115"/>
      <c r="G299" s="115"/>
      <c r="H299" s="115"/>
      <c r="I299" s="115"/>
      <c r="J299" s="115"/>
      <c r="K299" s="115"/>
      <c r="L299" s="115"/>
      <c r="M299" s="115"/>
      <c r="N299" s="114"/>
      <c r="O299" s="114"/>
      <c r="P299" s="114"/>
      <c r="Q299" s="114"/>
      <c r="R299" s="115"/>
      <c r="S299" s="115"/>
      <c r="T299" s="115"/>
      <c r="U299" s="115"/>
      <c r="V299" s="115"/>
      <c r="W299" s="115"/>
      <c r="X299" s="115"/>
      <c r="Y299" s="115"/>
      <c r="Z299" s="108"/>
      <c r="AA299" s="108"/>
      <c r="AB299" s="108"/>
      <c r="AC299" s="108"/>
      <c r="AD299" s="108"/>
      <c r="AE299" s="108"/>
      <c r="AF299" s="108"/>
      <c r="AG299" s="108" t="s">
        <v>325</v>
      </c>
      <c r="AH299" s="108">
        <v>0</v>
      </c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</row>
    <row r="300" spans="1:60" outlineLevel="3" x14ac:dyDescent="0.2">
      <c r="A300" s="111"/>
      <c r="B300" s="112"/>
      <c r="C300" s="150" t="s">
        <v>558</v>
      </c>
      <c r="D300" s="148"/>
      <c r="E300" s="149">
        <v>5.21</v>
      </c>
      <c r="F300" s="115"/>
      <c r="G300" s="115"/>
      <c r="H300" s="115"/>
      <c r="I300" s="115"/>
      <c r="J300" s="115"/>
      <c r="K300" s="115"/>
      <c r="L300" s="115"/>
      <c r="M300" s="115"/>
      <c r="N300" s="114"/>
      <c r="O300" s="114"/>
      <c r="P300" s="114"/>
      <c r="Q300" s="114"/>
      <c r="R300" s="115"/>
      <c r="S300" s="115"/>
      <c r="T300" s="115"/>
      <c r="U300" s="115"/>
      <c r="V300" s="115"/>
      <c r="W300" s="115"/>
      <c r="X300" s="115"/>
      <c r="Y300" s="115"/>
      <c r="Z300" s="108"/>
      <c r="AA300" s="108"/>
      <c r="AB300" s="108"/>
      <c r="AC300" s="108"/>
      <c r="AD300" s="108"/>
      <c r="AE300" s="108"/>
      <c r="AF300" s="108"/>
      <c r="AG300" s="108" t="s">
        <v>325</v>
      </c>
      <c r="AH300" s="108">
        <v>0</v>
      </c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</row>
    <row r="301" spans="1:60" outlineLevel="3" x14ac:dyDescent="0.2">
      <c r="A301" s="111"/>
      <c r="B301" s="112"/>
      <c r="C301" s="150" t="s">
        <v>559</v>
      </c>
      <c r="D301" s="148"/>
      <c r="E301" s="149">
        <v>30.35</v>
      </c>
      <c r="F301" s="115"/>
      <c r="G301" s="115"/>
      <c r="H301" s="115"/>
      <c r="I301" s="115"/>
      <c r="J301" s="115"/>
      <c r="K301" s="115"/>
      <c r="L301" s="115"/>
      <c r="M301" s="115"/>
      <c r="N301" s="114"/>
      <c r="O301" s="114"/>
      <c r="P301" s="114"/>
      <c r="Q301" s="114"/>
      <c r="R301" s="115"/>
      <c r="S301" s="115"/>
      <c r="T301" s="115"/>
      <c r="U301" s="115"/>
      <c r="V301" s="115"/>
      <c r="W301" s="115"/>
      <c r="X301" s="115"/>
      <c r="Y301" s="115"/>
      <c r="Z301" s="108"/>
      <c r="AA301" s="108"/>
      <c r="AB301" s="108"/>
      <c r="AC301" s="108"/>
      <c r="AD301" s="108"/>
      <c r="AE301" s="108"/>
      <c r="AF301" s="108"/>
      <c r="AG301" s="108" t="s">
        <v>325</v>
      </c>
      <c r="AH301" s="108">
        <v>0</v>
      </c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</row>
    <row r="302" spans="1:60" outlineLevel="3" x14ac:dyDescent="0.2">
      <c r="A302" s="111"/>
      <c r="B302" s="112"/>
      <c r="C302" s="150" t="s">
        <v>560</v>
      </c>
      <c r="D302" s="148"/>
      <c r="E302" s="149"/>
      <c r="F302" s="115"/>
      <c r="G302" s="115"/>
      <c r="H302" s="115"/>
      <c r="I302" s="115"/>
      <c r="J302" s="115"/>
      <c r="K302" s="115"/>
      <c r="L302" s="115"/>
      <c r="M302" s="115"/>
      <c r="N302" s="114"/>
      <c r="O302" s="114"/>
      <c r="P302" s="114"/>
      <c r="Q302" s="114"/>
      <c r="R302" s="115"/>
      <c r="S302" s="115"/>
      <c r="T302" s="115"/>
      <c r="U302" s="115"/>
      <c r="V302" s="115"/>
      <c r="W302" s="115"/>
      <c r="X302" s="115"/>
      <c r="Y302" s="115"/>
      <c r="Z302" s="108"/>
      <c r="AA302" s="108"/>
      <c r="AB302" s="108"/>
      <c r="AC302" s="108"/>
      <c r="AD302" s="108"/>
      <c r="AE302" s="108"/>
      <c r="AF302" s="108"/>
      <c r="AG302" s="108" t="s">
        <v>325</v>
      </c>
      <c r="AH302" s="108">
        <v>0</v>
      </c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</row>
    <row r="303" spans="1:60" outlineLevel="3" x14ac:dyDescent="0.2">
      <c r="A303" s="111"/>
      <c r="B303" s="112"/>
      <c r="C303" s="150" t="s">
        <v>561</v>
      </c>
      <c r="D303" s="148"/>
      <c r="E303" s="149">
        <v>26.16</v>
      </c>
      <c r="F303" s="115"/>
      <c r="G303" s="115"/>
      <c r="H303" s="115"/>
      <c r="I303" s="115"/>
      <c r="J303" s="115"/>
      <c r="K303" s="115"/>
      <c r="L303" s="115"/>
      <c r="M303" s="115"/>
      <c r="N303" s="114"/>
      <c r="O303" s="114"/>
      <c r="P303" s="114"/>
      <c r="Q303" s="114"/>
      <c r="R303" s="115"/>
      <c r="S303" s="115"/>
      <c r="T303" s="115"/>
      <c r="U303" s="115"/>
      <c r="V303" s="115"/>
      <c r="W303" s="115"/>
      <c r="X303" s="115"/>
      <c r="Y303" s="115"/>
      <c r="Z303" s="108"/>
      <c r="AA303" s="108"/>
      <c r="AB303" s="108"/>
      <c r="AC303" s="108"/>
      <c r="AD303" s="108"/>
      <c r="AE303" s="108"/>
      <c r="AF303" s="108"/>
      <c r="AG303" s="108" t="s">
        <v>325</v>
      </c>
      <c r="AH303" s="108">
        <v>0</v>
      </c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</row>
    <row r="304" spans="1:60" outlineLevel="1" x14ac:dyDescent="0.2">
      <c r="A304" s="128">
        <v>57</v>
      </c>
      <c r="B304" s="129" t="s">
        <v>576</v>
      </c>
      <c r="C304" s="145" t="s">
        <v>577</v>
      </c>
      <c r="D304" s="130" t="s">
        <v>322</v>
      </c>
      <c r="E304" s="131">
        <v>170.60373999999999</v>
      </c>
      <c r="F304" s="132"/>
      <c r="G304" s="133">
        <f>ROUND(E304*F304,2)</f>
        <v>0</v>
      </c>
      <c r="H304" s="132"/>
      <c r="I304" s="133">
        <f>ROUND(E304*H304,2)</f>
        <v>0</v>
      </c>
      <c r="J304" s="132"/>
      <c r="K304" s="133">
        <f>ROUND(E304*J304,2)</f>
        <v>0</v>
      </c>
      <c r="L304" s="133">
        <v>21</v>
      </c>
      <c r="M304" s="133">
        <f>G304*(1+L304/100)</f>
        <v>0</v>
      </c>
      <c r="N304" s="131">
        <v>2.0000000000000002E-5</v>
      </c>
      <c r="O304" s="131">
        <f>ROUND(E304*N304,2)</f>
        <v>0</v>
      </c>
      <c r="P304" s="131">
        <v>0</v>
      </c>
      <c r="Q304" s="131">
        <f>ROUND(E304*P304,2)</f>
        <v>0</v>
      </c>
      <c r="R304" s="133"/>
      <c r="S304" s="133" t="s">
        <v>273</v>
      </c>
      <c r="T304" s="134" t="s">
        <v>274</v>
      </c>
      <c r="U304" s="115">
        <v>0.11</v>
      </c>
      <c r="V304" s="115">
        <f>ROUND(E304*U304,2)</f>
        <v>18.77</v>
      </c>
      <c r="W304" s="115"/>
      <c r="X304" s="115" t="s">
        <v>275</v>
      </c>
      <c r="Y304" s="115" t="s">
        <v>276</v>
      </c>
      <c r="Z304" s="108"/>
      <c r="AA304" s="108"/>
      <c r="AB304" s="108"/>
      <c r="AC304" s="108"/>
      <c r="AD304" s="108"/>
      <c r="AE304" s="108"/>
      <c r="AF304" s="108"/>
      <c r="AG304" s="108" t="s">
        <v>277</v>
      </c>
      <c r="AH304" s="108"/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</row>
    <row r="305" spans="1:60" outlineLevel="2" x14ac:dyDescent="0.2">
      <c r="A305" s="111"/>
      <c r="B305" s="112"/>
      <c r="C305" s="150" t="s">
        <v>578</v>
      </c>
      <c r="D305" s="148"/>
      <c r="E305" s="149"/>
      <c r="F305" s="115"/>
      <c r="G305" s="115"/>
      <c r="H305" s="115"/>
      <c r="I305" s="115"/>
      <c r="J305" s="115"/>
      <c r="K305" s="115"/>
      <c r="L305" s="115"/>
      <c r="M305" s="115"/>
      <c r="N305" s="114"/>
      <c r="O305" s="114"/>
      <c r="P305" s="114"/>
      <c r="Q305" s="114"/>
      <c r="R305" s="115"/>
      <c r="S305" s="115"/>
      <c r="T305" s="115"/>
      <c r="U305" s="115"/>
      <c r="V305" s="115"/>
      <c r="W305" s="115"/>
      <c r="X305" s="115"/>
      <c r="Y305" s="115"/>
      <c r="Z305" s="108"/>
      <c r="AA305" s="108"/>
      <c r="AB305" s="108"/>
      <c r="AC305" s="108"/>
      <c r="AD305" s="108"/>
      <c r="AE305" s="108"/>
      <c r="AF305" s="108"/>
      <c r="AG305" s="108" t="s">
        <v>325</v>
      </c>
      <c r="AH305" s="108">
        <v>0</v>
      </c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</row>
    <row r="306" spans="1:60" outlineLevel="3" x14ac:dyDescent="0.2">
      <c r="A306" s="111"/>
      <c r="B306" s="112"/>
      <c r="C306" s="150" t="s">
        <v>579</v>
      </c>
      <c r="D306" s="148"/>
      <c r="E306" s="149"/>
      <c r="F306" s="115"/>
      <c r="G306" s="115"/>
      <c r="H306" s="115"/>
      <c r="I306" s="115"/>
      <c r="J306" s="115"/>
      <c r="K306" s="115"/>
      <c r="L306" s="115"/>
      <c r="M306" s="115"/>
      <c r="N306" s="114"/>
      <c r="O306" s="114"/>
      <c r="P306" s="114"/>
      <c r="Q306" s="114"/>
      <c r="R306" s="115"/>
      <c r="S306" s="115"/>
      <c r="T306" s="115"/>
      <c r="U306" s="115"/>
      <c r="V306" s="115"/>
      <c r="W306" s="115"/>
      <c r="X306" s="115"/>
      <c r="Y306" s="115"/>
      <c r="Z306" s="108"/>
      <c r="AA306" s="108"/>
      <c r="AB306" s="108"/>
      <c r="AC306" s="108"/>
      <c r="AD306" s="108"/>
      <c r="AE306" s="108"/>
      <c r="AF306" s="108"/>
      <c r="AG306" s="108" t="s">
        <v>325</v>
      </c>
      <c r="AH306" s="108">
        <v>0</v>
      </c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</row>
    <row r="307" spans="1:60" outlineLevel="3" x14ac:dyDescent="0.2">
      <c r="A307" s="111"/>
      <c r="B307" s="112"/>
      <c r="C307" s="150" t="s">
        <v>580</v>
      </c>
      <c r="D307" s="148"/>
      <c r="E307" s="149">
        <v>74.84</v>
      </c>
      <c r="F307" s="115"/>
      <c r="G307" s="115"/>
      <c r="H307" s="115"/>
      <c r="I307" s="115"/>
      <c r="J307" s="115"/>
      <c r="K307" s="115"/>
      <c r="L307" s="115"/>
      <c r="M307" s="115"/>
      <c r="N307" s="114"/>
      <c r="O307" s="114"/>
      <c r="P307" s="114"/>
      <c r="Q307" s="114"/>
      <c r="R307" s="115"/>
      <c r="S307" s="115"/>
      <c r="T307" s="115"/>
      <c r="U307" s="115"/>
      <c r="V307" s="115"/>
      <c r="W307" s="115"/>
      <c r="X307" s="115"/>
      <c r="Y307" s="115"/>
      <c r="Z307" s="108"/>
      <c r="AA307" s="108"/>
      <c r="AB307" s="108"/>
      <c r="AC307" s="108"/>
      <c r="AD307" s="108"/>
      <c r="AE307" s="108"/>
      <c r="AF307" s="108"/>
      <c r="AG307" s="108" t="s">
        <v>325</v>
      </c>
      <c r="AH307" s="108">
        <v>0</v>
      </c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</row>
    <row r="308" spans="1:60" outlineLevel="3" x14ac:dyDescent="0.2">
      <c r="A308" s="111"/>
      <c r="B308" s="112"/>
      <c r="C308" s="150" t="s">
        <v>581</v>
      </c>
      <c r="D308" s="148"/>
      <c r="E308" s="149"/>
      <c r="F308" s="115"/>
      <c r="G308" s="115"/>
      <c r="H308" s="115"/>
      <c r="I308" s="115"/>
      <c r="J308" s="115"/>
      <c r="K308" s="115"/>
      <c r="L308" s="115"/>
      <c r="M308" s="115"/>
      <c r="N308" s="114"/>
      <c r="O308" s="114"/>
      <c r="P308" s="114"/>
      <c r="Q308" s="114"/>
      <c r="R308" s="115"/>
      <c r="S308" s="115"/>
      <c r="T308" s="115"/>
      <c r="U308" s="115"/>
      <c r="V308" s="115"/>
      <c r="W308" s="115"/>
      <c r="X308" s="115"/>
      <c r="Y308" s="115"/>
      <c r="Z308" s="108"/>
      <c r="AA308" s="108"/>
      <c r="AB308" s="108"/>
      <c r="AC308" s="108"/>
      <c r="AD308" s="108"/>
      <c r="AE308" s="108"/>
      <c r="AF308" s="108"/>
      <c r="AG308" s="108" t="s">
        <v>325</v>
      </c>
      <c r="AH308" s="108">
        <v>0</v>
      </c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</row>
    <row r="309" spans="1:60" outlineLevel="3" x14ac:dyDescent="0.2">
      <c r="A309" s="111"/>
      <c r="B309" s="112"/>
      <c r="C309" s="150" t="s">
        <v>580</v>
      </c>
      <c r="D309" s="148"/>
      <c r="E309" s="149">
        <v>74.84</v>
      </c>
      <c r="F309" s="115"/>
      <c r="G309" s="115"/>
      <c r="H309" s="115"/>
      <c r="I309" s="115"/>
      <c r="J309" s="115"/>
      <c r="K309" s="115"/>
      <c r="L309" s="115"/>
      <c r="M309" s="115"/>
      <c r="N309" s="114"/>
      <c r="O309" s="114"/>
      <c r="P309" s="114"/>
      <c r="Q309" s="114"/>
      <c r="R309" s="115"/>
      <c r="S309" s="115"/>
      <c r="T309" s="115"/>
      <c r="U309" s="115"/>
      <c r="V309" s="115"/>
      <c r="W309" s="115"/>
      <c r="X309" s="115"/>
      <c r="Y309" s="115"/>
      <c r="Z309" s="108"/>
      <c r="AA309" s="108"/>
      <c r="AB309" s="108"/>
      <c r="AC309" s="108"/>
      <c r="AD309" s="108"/>
      <c r="AE309" s="108"/>
      <c r="AF309" s="108"/>
      <c r="AG309" s="108" t="s">
        <v>325</v>
      </c>
      <c r="AH309" s="108">
        <v>0</v>
      </c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</row>
    <row r="310" spans="1:60" outlineLevel="3" x14ac:dyDescent="0.2">
      <c r="A310" s="111"/>
      <c r="B310" s="112"/>
      <c r="C310" s="150" t="s">
        <v>582</v>
      </c>
      <c r="D310" s="148"/>
      <c r="E310" s="149"/>
      <c r="F310" s="115"/>
      <c r="G310" s="115"/>
      <c r="H310" s="115"/>
      <c r="I310" s="115"/>
      <c r="J310" s="115"/>
      <c r="K310" s="115"/>
      <c r="L310" s="115"/>
      <c r="M310" s="115"/>
      <c r="N310" s="114"/>
      <c r="O310" s="114"/>
      <c r="P310" s="114"/>
      <c r="Q310" s="114"/>
      <c r="R310" s="115"/>
      <c r="S310" s="115"/>
      <c r="T310" s="115"/>
      <c r="U310" s="115"/>
      <c r="V310" s="115"/>
      <c r="W310" s="115"/>
      <c r="X310" s="115"/>
      <c r="Y310" s="115"/>
      <c r="Z310" s="108"/>
      <c r="AA310" s="108"/>
      <c r="AB310" s="108"/>
      <c r="AC310" s="108"/>
      <c r="AD310" s="108"/>
      <c r="AE310" s="108"/>
      <c r="AF310" s="108"/>
      <c r="AG310" s="108" t="s">
        <v>325</v>
      </c>
      <c r="AH310" s="108">
        <v>0</v>
      </c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</row>
    <row r="311" spans="1:60" outlineLevel="3" x14ac:dyDescent="0.2">
      <c r="A311" s="111"/>
      <c r="B311" s="112"/>
      <c r="C311" s="150" t="s">
        <v>583</v>
      </c>
      <c r="D311" s="148"/>
      <c r="E311" s="149"/>
      <c r="F311" s="115"/>
      <c r="G311" s="115"/>
      <c r="H311" s="115"/>
      <c r="I311" s="115"/>
      <c r="J311" s="115"/>
      <c r="K311" s="115"/>
      <c r="L311" s="115"/>
      <c r="M311" s="115"/>
      <c r="N311" s="114"/>
      <c r="O311" s="114"/>
      <c r="P311" s="114"/>
      <c r="Q311" s="114"/>
      <c r="R311" s="115"/>
      <c r="S311" s="115"/>
      <c r="T311" s="115"/>
      <c r="U311" s="115"/>
      <c r="V311" s="115"/>
      <c r="W311" s="115"/>
      <c r="X311" s="115"/>
      <c r="Y311" s="115"/>
      <c r="Z311" s="108"/>
      <c r="AA311" s="108"/>
      <c r="AB311" s="108"/>
      <c r="AC311" s="108"/>
      <c r="AD311" s="108"/>
      <c r="AE311" s="108"/>
      <c r="AF311" s="108"/>
      <c r="AG311" s="108" t="s">
        <v>325</v>
      </c>
      <c r="AH311" s="108">
        <v>0</v>
      </c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</row>
    <row r="312" spans="1:60" outlineLevel="3" x14ac:dyDescent="0.2">
      <c r="A312" s="111"/>
      <c r="B312" s="112"/>
      <c r="C312" s="150" t="s">
        <v>584</v>
      </c>
      <c r="D312" s="148"/>
      <c r="E312" s="149">
        <v>31.03</v>
      </c>
      <c r="F312" s="115"/>
      <c r="G312" s="115"/>
      <c r="H312" s="115"/>
      <c r="I312" s="115"/>
      <c r="J312" s="115"/>
      <c r="K312" s="115"/>
      <c r="L312" s="115"/>
      <c r="M312" s="115"/>
      <c r="N312" s="114"/>
      <c r="O312" s="114"/>
      <c r="P312" s="114"/>
      <c r="Q312" s="114"/>
      <c r="R312" s="115"/>
      <c r="S312" s="115"/>
      <c r="T312" s="115"/>
      <c r="U312" s="115"/>
      <c r="V312" s="115"/>
      <c r="W312" s="115"/>
      <c r="X312" s="115"/>
      <c r="Y312" s="115"/>
      <c r="Z312" s="108"/>
      <c r="AA312" s="108"/>
      <c r="AB312" s="108"/>
      <c r="AC312" s="108"/>
      <c r="AD312" s="108"/>
      <c r="AE312" s="108"/>
      <c r="AF312" s="108"/>
      <c r="AG312" s="108" t="s">
        <v>325</v>
      </c>
      <c r="AH312" s="108">
        <v>0</v>
      </c>
      <c r="AI312" s="108"/>
      <c r="AJ312" s="108"/>
      <c r="AK312" s="108"/>
      <c r="AL312" s="108"/>
      <c r="AM312" s="108"/>
      <c r="AN312" s="108"/>
      <c r="AO312" s="108"/>
      <c r="AP312" s="108"/>
      <c r="AQ312" s="108"/>
      <c r="AR312" s="108"/>
      <c r="AS312" s="108"/>
      <c r="AT312" s="108"/>
      <c r="AU312" s="108"/>
      <c r="AV312" s="108"/>
      <c r="AW312" s="108"/>
      <c r="AX312" s="108"/>
      <c r="AY312" s="108"/>
      <c r="AZ312" s="108"/>
      <c r="BA312" s="108"/>
      <c r="BB312" s="108"/>
      <c r="BC312" s="108"/>
      <c r="BD312" s="108"/>
      <c r="BE312" s="108"/>
      <c r="BF312" s="108"/>
      <c r="BG312" s="108"/>
      <c r="BH312" s="108"/>
    </row>
    <row r="313" spans="1:60" outlineLevel="3" x14ac:dyDescent="0.2">
      <c r="A313" s="111"/>
      <c r="B313" s="112"/>
      <c r="C313" s="150" t="s">
        <v>585</v>
      </c>
      <c r="D313" s="148"/>
      <c r="E313" s="149"/>
      <c r="F313" s="115"/>
      <c r="G313" s="115"/>
      <c r="H313" s="115"/>
      <c r="I313" s="115"/>
      <c r="J313" s="115"/>
      <c r="K313" s="115"/>
      <c r="L313" s="115"/>
      <c r="M313" s="115"/>
      <c r="N313" s="114"/>
      <c r="O313" s="114"/>
      <c r="P313" s="114"/>
      <c r="Q313" s="114"/>
      <c r="R313" s="115"/>
      <c r="S313" s="115"/>
      <c r="T313" s="115"/>
      <c r="U313" s="115"/>
      <c r="V313" s="115"/>
      <c r="W313" s="115"/>
      <c r="X313" s="115"/>
      <c r="Y313" s="115"/>
      <c r="Z313" s="108"/>
      <c r="AA313" s="108"/>
      <c r="AB313" s="108"/>
      <c r="AC313" s="108"/>
      <c r="AD313" s="108"/>
      <c r="AE313" s="108"/>
      <c r="AF313" s="108"/>
      <c r="AG313" s="108" t="s">
        <v>325</v>
      </c>
      <c r="AH313" s="108">
        <v>0</v>
      </c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</row>
    <row r="314" spans="1:60" outlineLevel="3" x14ac:dyDescent="0.2">
      <c r="A314" s="111"/>
      <c r="B314" s="112"/>
      <c r="C314" s="150" t="s">
        <v>584</v>
      </c>
      <c r="D314" s="148"/>
      <c r="E314" s="149">
        <v>31.03</v>
      </c>
      <c r="F314" s="115"/>
      <c r="G314" s="115"/>
      <c r="H314" s="115"/>
      <c r="I314" s="115"/>
      <c r="J314" s="115"/>
      <c r="K314" s="115"/>
      <c r="L314" s="115"/>
      <c r="M314" s="115"/>
      <c r="N314" s="114"/>
      <c r="O314" s="114"/>
      <c r="P314" s="114"/>
      <c r="Q314" s="114"/>
      <c r="R314" s="115"/>
      <c r="S314" s="115"/>
      <c r="T314" s="115"/>
      <c r="U314" s="115"/>
      <c r="V314" s="115"/>
      <c r="W314" s="115"/>
      <c r="X314" s="115"/>
      <c r="Y314" s="115"/>
      <c r="Z314" s="108"/>
      <c r="AA314" s="108"/>
      <c r="AB314" s="108"/>
      <c r="AC314" s="108"/>
      <c r="AD314" s="108"/>
      <c r="AE314" s="108"/>
      <c r="AF314" s="108"/>
      <c r="AG314" s="108" t="s">
        <v>325</v>
      </c>
      <c r="AH314" s="108">
        <v>0</v>
      </c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</row>
    <row r="315" spans="1:60" outlineLevel="3" x14ac:dyDescent="0.2">
      <c r="A315" s="111"/>
      <c r="B315" s="112"/>
      <c r="C315" s="150" t="s">
        <v>586</v>
      </c>
      <c r="D315" s="148"/>
      <c r="E315" s="149"/>
      <c r="F315" s="115"/>
      <c r="G315" s="115"/>
      <c r="H315" s="115"/>
      <c r="I315" s="115"/>
      <c r="J315" s="115"/>
      <c r="K315" s="115"/>
      <c r="L315" s="115"/>
      <c r="M315" s="115"/>
      <c r="N315" s="114"/>
      <c r="O315" s="114"/>
      <c r="P315" s="114"/>
      <c r="Q315" s="114"/>
      <c r="R315" s="115"/>
      <c r="S315" s="115"/>
      <c r="T315" s="115"/>
      <c r="U315" s="115"/>
      <c r="V315" s="115"/>
      <c r="W315" s="115"/>
      <c r="X315" s="115"/>
      <c r="Y315" s="115"/>
      <c r="Z315" s="108"/>
      <c r="AA315" s="108"/>
      <c r="AB315" s="108"/>
      <c r="AC315" s="108"/>
      <c r="AD315" s="108"/>
      <c r="AE315" s="108"/>
      <c r="AF315" s="108"/>
      <c r="AG315" s="108" t="s">
        <v>325</v>
      </c>
      <c r="AH315" s="108">
        <v>0</v>
      </c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</row>
    <row r="316" spans="1:60" outlineLevel="3" x14ac:dyDescent="0.2">
      <c r="A316" s="111"/>
      <c r="B316" s="112"/>
      <c r="C316" s="150" t="s">
        <v>587</v>
      </c>
      <c r="D316" s="148"/>
      <c r="E316" s="149"/>
      <c r="F316" s="115"/>
      <c r="G316" s="115"/>
      <c r="H316" s="115"/>
      <c r="I316" s="115"/>
      <c r="J316" s="115"/>
      <c r="K316" s="115"/>
      <c r="L316" s="115"/>
      <c r="M316" s="115"/>
      <c r="N316" s="114"/>
      <c r="O316" s="114"/>
      <c r="P316" s="114"/>
      <c r="Q316" s="114"/>
      <c r="R316" s="115"/>
      <c r="S316" s="115"/>
      <c r="T316" s="115"/>
      <c r="U316" s="115"/>
      <c r="V316" s="115"/>
      <c r="W316" s="115"/>
      <c r="X316" s="115"/>
      <c r="Y316" s="115"/>
      <c r="Z316" s="108"/>
      <c r="AA316" s="108"/>
      <c r="AB316" s="108"/>
      <c r="AC316" s="108"/>
      <c r="AD316" s="108"/>
      <c r="AE316" s="108"/>
      <c r="AF316" s="108"/>
      <c r="AG316" s="108" t="s">
        <v>325</v>
      </c>
      <c r="AH316" s="108">
        <v>0</v>
      </c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</row>
    <row r="317" spans="1:60" outlineLevel="3" x14ac:dyDescent="0.2">
      <c r="A317" s="111"/>
      <c r="B317" s="112"/>
      <c r="C317" s="150" t="s">
        <v>588</v>
      </c>
      <c r="D317" s="148"/>
      <c r="E317" s="149">
        <v>-3.49</v>
      </c>
      <c r="F317" s="115"/>
      <c r="G317" s="115"/>
      <c r="H317" s="115"/>
      <c r="I317" s="115"/>
      <c r="J317" s="115"/>
      <c r="K317" s="115"/>
      <c r="L317" s="115"/>
      <c r="M317" s="115"/>
      <c r="N317" s="114"/>
      <c r="O317" s="114"/>
      <c r="P317" s="114"/>
      <c r="Q317" s="114"/>
      <c r="R317" s="115"/>
      <c r="S317" s="115"/>
      <c r="T317" s="115"/>
      <c r="U317" s="115"/>
      <c r="V317" s="115"/>
      <c r="W317" s="115"/>
      <c r="X317" s="115"/>
      <c r="Y317" s="115"/>
      <c r="Z317" s="108"/>
      <c r="AA317" s="108"/>
      <c r="AB317" s="108"/>
      <c r="AC317" s="108"/>
      <c r="AD317" s="108"/>
      <c r="AE317" s="108"/>
      <c r="AF317" s="108"/>
      <c r="AG317" s="108" t="s">
        <v>325</v>
      </c>
      <c r="AH317" s="108">
        <v>0</v>
      </c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</row>
    <row r="318" spans="1:60" outlineLevel="3" x14ac:dyDescent="0.2">
      <c r="A318" s="111"/>
      <c r="B318" s="112"/>
      <c r="C318" s="150" t="s">
        <v>587</v>
      </c>
      <c r="D318" s="148"/>
      <c r="E318" s="149"/>
      <c r="F318" s="115"/>
      <c r="G318" s="115"/>
      <c r="H318" s="115"/>
      <c r="I318" s="115"/>
      <c r="J318" s="115"/>
      <c r="K318" s="115"/>
      <c r="L318" s="115"/>
      <c r="M318" s="115"/>
      <c r="N318" s="114"/>
      <c r="O318" s="114"/>
      <c r="P318" s="114"/>
      <c r="Q318" s="114"/>
      <c r="R318" s="115"/>
      <c r="S318" s="115"/>
      <c r="T318" s="115"/>
      <c r="U318" s="115"/>
      <c r="V318" s="115"/>
      <c r="W318" s="115"/>
      <c r="X318" s="115"/>
      <c r="Y318" s="115"/>
      <c r="Z318" s="108"/>
      <c r="AA318" s="108"/>
      <c r="AB318" s="108"/>
      <c r="AC318" s="108"/>
      <c r="AD318" s="108"/>
      <c r="AE318" s="108"/>
      <c r="AF318" s="108"/>
      <c r="AG318" s="108" t="s">
        <v>325</v>
      </c>
      <c r="AH318" s="108">
        <v>0</v>
      </c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</row>
    <row r="319" spans="1:60" outlineLevel="3" x14ac:dyDescent="0.2">
      <c r="A319" s="111"/>
      <c r="B319" s="112"/>
      <c r="C319" s="150" t="s">
        <v>589</v>
      </c>
      <c r="D319" s="148"/>
      <c r="E319" s="149">
        <v>-43.91</v>
      </c>
      <c r="F319" s="115"/>
      <c r="G319" s="115"/>
      <c r="H319" s="115"/>
      <c r="I319" s="115"/>
      <c r="J319" s="115"/>
      <c r="K319" s="115"/>
      <c r="L319" s="115"/>
      <c r="M319" s="115"/>
      <c r="N319" s="114"/>
      <c r="O319" s="114"/>
      <c r="P319" s="114"/>
      <c r="Q319" s="114"/>
      <c r="R319" s="115"/>
      <c r="S319" s="115"/>
      <c r="T319" s="115"/>
      <c r="U319" s="115"/>
      <c r="V319" s="115"/>
      <c r="W319" s="115"/>
      <c r="X319" s="115"/>
      <c r="Y319" s="115"/>
      <c r="Z319" s="108"/>
      <c r="AA319" s="108"/>
      <c r="AB319" s="108"/>
      <c r="AC319" s="108"/>
      <c r="AD319" s="108"/>
      <c r="AE319" s="108"/>
      <c r="AF319" s="108"/>
      <c r="AG319" s="108" t="s">
        <v>325</v>
      </c>
      <c r="AH319" s="108">
        <v>0</v>
      </c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</row>
    <row r="320" spans="1:60" outlineLevel="3" x14ac:dyDescent="0.2">
      <c r="A320" s="111"/>
      <c r="B320" s="112"/>
      <c r="C320" s="150" t="s">
        <v>590</v>
      </c>
      <c r="D320" s="148"/>
      <c r="E320" s="149"/>
      <c r="F320" s="115"/>
      <c r="G320" s="115"/>
      <c r="H320" s="115"/>
      <c r="I320" s="115"/>
      <c r="J320" s="115"/>
      <c r="K320" s="115"/>
      <c r="L320" s="115"/>
      <c r="M320" s="115"/>
      <c r="N320" s="114"/>
      <c r="O320" s="114"/>
      <c r="P320" s="114"/>
      <c r="Q320" s="114"/>
      <c r="R320" s="115"/>
      <c r="S320" s="115"/>
      <c r="T320" s="115"/>
      <c r="U320" s="115"/>
      <c r="V320" s="115"/>
      <c r="W320" s="115"/>
      <c r="X320" s="115"/>
      <c r="Y320" s="115"/>
      <c r="Z320" s="108"/>
      <c r="AA320" s="108"/>
      <c r="AB320" s="108"/>
      <c r="AC320" s="108"/>
      <c r="AD320" s="108"/>
      <c r="AE320" s="108"/>
      <c r="AF320" s="108"/>
      <c r="AG320" s="108" t="s">
        <v>325</v>
      </c>
      <c r="AH320" s="108">
        <v>0</v>
      </c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</row>
    <row r="321" spans="1:60" outlineLevel="3" x14ac:dyDescent="0.2">
      <c r="A321" s="111"/>
      <c r="B321" s="112"/>
      <c r="C321" s="150" t="s">
        <v>591</v>
      </c>
      <c r="D321" s="148"/>
      <c r="E321" s="149">
        <v>-1.86</v>
      </c>
      <c r="F321" s="115"/>
      <c r="G321" s="115"/>
      <c r="H321" s="115"/>
      <c r="I321" s="115"/>
      <c r="J321" s="115"/>
      <c r="K321" s="115"/>
      <c r="L321" s="115"/>
      <c r="M321" s="115"/>
      <c r="N321" s="114"/>
      <c r="O321" s="114"/>
      <c r="P321" s="114"/>
      <c r="Q321" s="114"/>
      <c r="R321" s="115"/>
      <c r="S321" s="115"/>
      <c r="T321" s="115"/>
      <c r="U321" s="115"/>
      <c r="V321" s="115"/>
      <c r="W321" s="115"/>
      <c r="X321" s="115"/>
      <c r="Y321" s="115"/>
      <c r="Z321" s="108"/>
      <c r="AA321" s="108"/>
      <c r="AB321" s="108"/>
      <c r="AC321" s="108"/>
      <c r="AD321" s="108"/>
      <c r="AE321" s="108"/>
      <c r="AF321" s="108"/>
      <c r="AG321" s="108" t="s">
        <v>325</v>
      </c>
      <c r="AH321" s="108">
        <v>0</v>
      </c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</row>
    <row r="322" spans="1:60" outlineLevel="3" x14ac:dyDescent="0.2">
      <c r="A322" s="111"/>
      <c r="B322" s="112"/>
      <c r="C322" s="150" t="s">
        <v>351</v>
      </c>
      <c r="D322" s="148"/>
      <c r="E322" s="149"/>
      <c r="F322" s="115"/>
      <c r="G322" s="115"/>
      <c r="H322" s="115"/>
      <c r="I322" s="115"/>
      <c r="J322" s="115"/>
      <c r="K322" s="115"/>
      <c r="L322" s="115"/>
      <c r="M322" s="115"/>
      <c r="N322" s="114"/>
      <c r="O322" s="114"/>
      <c r="P322" s="114"/>
      <c r="Q322" s="114"/>
      <c r="R322" s="115"/>
      <c r="S322" s="115"/>
      <c r="T322" s="115"/>
      <c r="U322" s="115"/>
      <c r="V322" s="115"/>
      <c r="W322" s="115"/>
      <c r="X322" s="115"/>
      <c r="Y322" s="115"/>
      <c r="Z322" s="108"/>
      <c r="AA322" s="108"/>
      <c r="AB322" s="108"/>
      <c r="AC322" s="108"/>
      <c r="AD322" s="108"/>
      <c r="AE322" s="108"/>
      <c r="AF322" s="108"/>
      <c r="AG322" s="108" t="s">
        <v>325</v>
      </c>
      <c r="AH322" s="108">
        <v>0</v>
      </c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</row>
    <row r="323" spans="1:60" outlineLevel="3" x14ac:dyDescent="0.2">
      <c r="A323" s="111"/>
      <c r="B323" s="112"/>
      <c r="C323" s="150" t="s">
        <v>592</v>
      </c>
      <c r="D323" s="148"/>
      <c r="E323" s="149">
        <v>8.1199999999999992</v>
      </c>
      <c r="F323" s="115"/>
      <c r="G323" s="115"/>
      <c r="H323" s="115"/>
      <c r="I323" s="115"/>
      <c r="J323" s="115"/>
      <c r="K323" s="115"/>
      <c r="L323" s="115"/>
      <c r="M323" s="115"/>
      <c r="N323" s="114"/>
      <c r="O323" s="114"/>
      <c r="P323" s="114"/>
      <c r="Q323" s="114"/>
      <c r="R323" s="115"/>
      <c r="S323" s="115"/>
      <c r="T323" s="115"/>
      <c r="U323" s="115"/>
      <c r="V323" s="115"/>
      <c r="W323" s="115"/>
      <c r="X323" s="115"/>
      <c r="Y323" s="115"/>
      <c r="Z323" s="108"/>
      <c r="AA323" s="108"/>
      <c r="AB323" s="108"/>
      <c r="AC323" s="108"/>
      <c r="AD323" s="108"/>
      <c r="AE323" s="108"/>
      <c r="AF323" s="108"/>
      <c r="AG323" s="108" t="s">
        <v>325</v>
      </c>
      <c r="AH323" s="108">
        <v>0</v>
      </c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</row>
    <row r="324" spans="1:60" outlineLevel="1" x14ac:dyDescent="0.2">
      <c r="A324" s="128">
        <v>58</v>
      </c>
      <c r="B324" s="129" t="s">
        <v>593</v>
      </c>
      <c r="C324" s="145" t="s">
        <v>594</v>
      </c>
      <c r="D324" s="130" t="s">
        <v>322</v>
      </c>
      <c r="E324" s="131">
        <v>170.60373999999999</v>
      </c>
      <c r="F324" s="132"/>
      <c r="G324" s="133">
        <f>ROUND(E324*F324,2)</f>
        <v>0</v>
      </c>
      <c r="H324" s="132"/>
      <c r="I324" s="133">
        <f>ROUND(E324*H324,2)</f>
        <v>0</v>
      </c>
      <c r="J324" s="132"/>
      <c r="K324" s="133">
        <f>ROUND(E324*J324,2)</f>
        <v>0</v>
      </c>
      <c r="L324" s="133">
        <v>21</v>
      </c>
      <c r="M324" s="133">
        <f>G324*(1+L324/100)</f>
        <v>0</v>
      </c>
      <c r="N324" s="131">
        <v>0</v>
      </c>
      <c r="O324" s="131">
        <f>ROUND(E324*N324,2)</f>
        <v>0</v>
      </c>
      <c r="P324" s="131">
        <v>0</v>
      </c>
      <c r="Q324" s="131">
        <f>ROUND(E324*P324,2)</f>
        <v>0</v>
      </c>
      <c r="R324" s="133"/>
      <c r="S324" s="133" t="s">
        <v>273</v>
      </c>
      <c r="T324" s="134" t="s">
        <v>274</v>
      </c>
      <c r="U324" s="115">
        <v>0.43</v>
      </c>
      <c r="V324" s="115">
        <f>ROUND(E324*U324,2)</f>
        <v>73.36</v>
      </c>
      <c r="W324" s="115"/>
      <c r="X324" s="115" t="s">
        <v>275</v>
      </c>
      <c r="Y324" s="115" t="s">
        <v>276</v>
      </c>
      <c r="Z324" s="108"/>
      <c r="AA324" s="108"/>
      <c r="AB324" s="108"/>
      <c r="AC324" s="108"/>
      <c r="AD324" s="108"/>
      <c r="AE324" s="108"/>
      <c r="AF324" s="108"/>
      <c r="AG324" s="108" t="s">
        <v>277</v>
      </c>
      <c r="AH324" s="108"/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</row>
    <row r="325" spans="1:60" outlineLevel="2" x14ac:dyDescent="0.2">
      <c r="A325" s="111"/>
      <c r="B325" s="112"/>
      <c r="C325" s="150" t="s">
        <v>564</v>
      </c>
      <c r="D325" s="148"/>
      <c r="E325" s="149"/>
      <c r="F325" s="115"/>
      <c r="G325" s="115"/>
      <c r="H325" s="115"/>
      <c r="I325" s="115"/>
      <c r="J325" s="115"/>
      <c r="K325" s="115"/>
      <c r="L325" s="115"/>
      <c r="M325" s="115"/>
      <c r="N325" s="114"/>
      <c r="O325" s="114"/>
      <c r="P325" s="114"/>
      <c r="Q325" s="114"/>
      <c r="R325" s="115"/>
      <c r="S325" s="115"/>
      <c r="T325" s="115"/>
      <c r="U325" s="115"/>
      <c r="V325" s="115"/>
      <c r="W325" s="115"/>
      <c r="X325" s="115"/>
      <c r="Y325" s="115"/>
      <c r="Z325" s="108"/>
      <c r="AA325" s="108"/>
      <c r="AB325" s="108"/>
      <c r="AC325" s="108"/>
      <c r="AD325" s="108"/>
      <c r="AE325" s="108"/>
      <c r="AF325" s="108"/>
      <c r="AG325" s="108" t="s">
        <v>325</v>
      </c>
      <c r="AH325" s="108">
        <v>0</v>
      </c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</row>
    <row r="326" spans="1:60" outlineLevel="3" x14ac:dyDescent="0.2">
      <c r="A326" s="111"/>
      <c r="B326" s="112"/>
      <c r="C326" s="150" t="s">
        <v>565</v>
      </c>
      <c r="D326" s="148"/>
      <c r="E326" s="149">
        <v>170.6</v>
      </c>
      <c r="F326" s="115"/>
      <c r="G326" s="115"/>
      <c r="H326" s="115"/>
      <c r="I326" s="115"/>
      <c r="J326" s="115"/>
      <c r="K326" s="115"/>
      <c r="L326" s="115"/>
      <c r="M326" s="115"/>
      <c r="N326" s="114"/>
      <c r="O326" s="114"/>
      <c r="P326" s="114"/>
      <c r="Q326" s="114"/>
      <c r="R326" s="115"/>
      <c r="S326" s="115"/>
      <c r="T326" s="115"/>
      <c r="U326" s="115"/>
      <c r="V326" s="115"/>
      <c r="W326" s="115"/>
      <c r="X326" s="115"/>
      <c r="Y326" s="115"/>
      <c r="Z326" s="108"/>
      <c r="AA326" s="108"/>
      <c r="AB326" s="108"/>
      <c r="AC326" s="108"/>
      <c r="AD326" s="108"/>
      <c r="AE326" s="108"/>
      <c r="AF326" s="108"/>
      <c r="AG326" s="108" t="s">
        <v>325</v>
      </c>
      <c r="AH326" s="108">
        <v>0</v>
      </c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</row>
    <row r="327" spans="1:60" x14ac:dyDescent="0.2">
      <c r="A327" s="121" t="s">
        <v>268</v>
      </c>
      <c r="B327" s="122" t="s">
        <v>129</v>
      </c>
      <c r="C327" s="143" t="s">
        <v>130</v>
      </c>
      <c r="D327" s="123"/>
      <c r="E327" s="124"/>
      <c r="F327" s="125"/>
      <c r="G327" s="125">
        <f>SUMIF(AG328:AG357,"&lt;&gt;NOR",G328:G357)</f>
        <v>0</v>
      </c>
      <c r="H327" s="125"/>
      <c r="I327" s="125">
        <f>SUM(I328:I357)</f>
        <v>0</v>
      </c>
      <c r="J327" s="125"/>
      <c r="K327" s="125">
        <f>SUM(K328:K357)</f>
        <v>0</v>
      </c>
      <c r="L327" s="125"/>
      <c r="M327" s="125">
        <f>SUM(M328:M357)</f>
        <v>0</v>
      </c>
      <c r="N327" s="124"/>
      <c r="O327" s="124">
        <f>SUM(O328:O357)</f>
        <v>78.77000000000001</v>
      </c>
      <c r="P327" s="124"/>
      <c r="Q327" s="124">
        <f>SUM(Q328:Q357)</f>
        <v>0</v>
      </c>
      <c r="R327" s="125"/>
      <c r="S327" s="125"/>
      <c r="T327" s="126"/>
      <c r="U327" s="120"/>
      <c r="V327" s="120">
        <f>SUM(V328:V357)</f>
        <v>93.899999999999991</v>
      </c>
      <c r="W327" s="120"/>
      <c r="X327" s="120"/>
      <c r="Y327" s="120"/>
      <c r="AG327" t="s">
        <v>269</v>
      </c>
    </row>
    <row r="328" spans="1:60" outlineLevel="1" x14ac:dyDescent="0.2">
      <c r="A328" s="128">
        <v>59</v>
      </c>
      <c r="B328" s="129" t="s">
        <v>595</v>
      </c>
      <c r="C328" s="145" t="s">
        <v>596</v>
      </c>
      <c r="D328" s="130" t="s">
        <v>331</v>
      </c>
      <c r="E328" s="131">
        <v>0.38900000000000001</v>
      </c>
      <c r="F328" s="132"/>
      <c r="G328" s="133">
        <f>ROUND(E328*F328,2)</f>
        <v>0</v>
      </c>
      <c r="H328" s="132"/>
      <c r="I328" s="133">
        <f>ROUND(E328*H328,2)</f>
        <v>0</v>
      </c>
      <c r="J328" s="132"/>
      <c r="K328" s="133">
        <f>ROUND(E328*J328,2)</f>
        <v>0</v>
      </c>
      <c r="L328" s="133">
        <v>21</v>
      </c>
      <c r="M328" s="133">
        <f>G328*(1+L328/100)</f>
        <v>0</v>
      </c>
      <c r="N328" s="131">
        <v>2.5249999999999999</v>
      </c>
      <c r="O328" s="131">
        <f>ROUND(E328*N328,2)</f>
        <v>0.98</v>
      </c>
      <c r="P328" s="131">
        <v>0</v>
      </c>
      <c r="Q328" s="131">
        <f>ROUND(E328*P328,2)</f>
        <v>0</v>
      </c>
      <c r="R328" s="133"/>
      <c r="S328" s="133" t="s">
        <v>273</v>
      </c>
      <c r="T328" s="134" t="s">
        <v>274</v>
      </c>
      <c r="U328" s="115">
        <v>2.58</v>
      </c>
      <c r="V328" s="115">
        <f>ROUND(E328*U328,2)</f>
        <v>1</v>
      </c>
      <c r="W328" s="115"/>
      <c r="X328" s="115" t="s">
        <v>275</v>
      </c>
      <c r="Y328" s="115" t="s">
        <v>276</v>
      </c>
      <c r="Z328" s="108"/>
      <c r="AA328" s="108"/>
      <c r="AB328" s="108"/>
      <c r="AC328" s="108"/>
      <c r="AD328" s="108"/>
      <c r="AE328" s="108"/>
      <c r="AF328" s="108"/>
      <c r="AG328" s="108" t="s">
        <v>277</v>
      </c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</row>
    <row r="329" spans="1:60" outlineLevel="2" x14ac:dyDescent="0.2">
      <c r="A329" s="111"/>
      <c r="B329" s="112"/>
      <c r="C329" s="258" t="s">
        <v>448</v>
      </c>
      <c r="D329" s="259"/>
      <c r="E329" s="259"/>
      <c r="F329" s="259"/>
      <c r="G329" s="259"/>
      <c r="H329" s="115"/>
      <c r="I329" s="115"/>
      <c r="J329" s="115"/>
      <c r="K329" s="115"/>
      <c r="L329" s="115"/>
      <c r="M329" s="115"/>
      <c r="N329" s="114"/>
      <c r="O329" s="114"/>
      <c r="P329" s="114"/>
      <c r="Q329" s="114"/>
      <c r="R329" s="115"/>
      <c r="S329" s="115"/>
      <c r="T329" s="115"/>
      <c r="U329" s="115"/>
      <c r="V329" s="115"/>
      <c r="W329" s="115"/>
      <c r="X329" s="115"/>
      <c r="Y329" s="115"/>
      <c r="Z329" s="108"/>
      <c r="AA329" s="108"/>
      <c r="AB329" s="108"/>
      <c r="AC329" s="108"/>
      <c r="AD329" s="108"/>
      <c r="AE329" s="108"/>
      <c r="AF329" s="108"/>
      <c r="AG329" s="108" t="s">
        <v>286</v>
      </c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</row>
    <row r="330" spans="1:60" outlineLevel="3" x14ac:dyDescent="0.2">
      <c r="A330" s="111"/>
      <c r="B330" s="112"/>
      <c r="C330" s="267" t="s">
        <v>449</v>
      </c>
      <c r="D330" s="268"/>
      <c r="E330" s="268"/>
      <c r="F330" s="268"/>
      <c r="G330" s="268"/>
      <c r="H330" s="115"/>
      <c r="I330" s="115"/>
      <c r="J330" s="115"/>
      <c r="K330" s="115"/>
      <c r="L330" s="115"/>
      <c r="M330" s="115"/>
      <c r="N330" s="114"/>
      <c r="O330" s="114"/>
      <c r="P330" s="114"/>
      <c r="Q330" s="114"/>
      <c r="R330" s="115"/>
      <c r="S330" s="115"/>
      <c r="T330" s="115"/>
      <c r="U330" s="115"/>
      <c r="V330" s="115"/>
      <c r="W330" s="115"/>
      <c r="X330" s="115"/>
      <c r="Y330" s="115"/>
      <c r="Z330" s="108"/>
      <c r="AA330" s="108"/>
      <c r="AB330" s="108"/>
      <c r="AC330" s="108"/>
      <c r="AD330" s="108"/>
      <c r="AE330" s="108"/>
      <c r="AF330" s="108"/>
      <c r="AG330" s="108" t="s">
        <v>286</v>
      </c>
      <c r="AH330" s="108"/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  <c r="BF330" s="108"/>
      <c r="BG330" s="108"/>
      <c r="BH330" s="108"/>
    </row>
    <row r="331" spans="1:60" outlineLevel="2" x14ac:dyDescent="0.2">
      <c r="A331" s="111"/>
      <c r="B331" s="112"/>
      <c r="C331" s="150" t="s">
        <v>366</v>
      </c>
      <c r="D331" s="148"/>
      <c r="E331" s="149"/>
      <c r="F331" s="115"/>
      <c r="G331" s="115"/>
      <c r="H331" s="115"/>
      <c r="I331" s="115"/>
      <c r="J331" s="115"/>
      <c r="K331" s="115"/>
      <c r="L331" s="115"/>
      <c r="M331" s="115"/>
      <c r="N331" s="114"/>
      <c r="O331" s="114"/>
      <c r="P331" s="114"/>
      <c r="Q331" s="114"/>
      <c r="R331" s="115"/>
      <c r="S331" s="115"/>
      <c r="T331" s="115"/>
      <c r="U331" s="115"/>
      <c r="V331" s="115"/>
      <c r="W331" s="115"/>
      <c r="X331" s="115"/>
      <c r="Y331" s="115"/>
      <c r="Z331" s="108"/>
      <c r="AA331" s="108"/>
      <c r="AB331" s="108"/>
      <c r="AC331" s="108"/>
      <c r="AD331" s="108"/>
      <c r="AE331" s="108"/>
      <c r="AF331" s="108"/>
      <c r="AG331" s="108" t="s">
        <v>325</v>
      </c>
      <c r="AH331" s="108">
        <v>0</v>
      </c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</row>
    <row r="332" spans="1:60" outlineLevel="3" x14ac:dyDescent="0.2">
      <c r="A332" s="111"/>
      <c r="B332" s="112"/>
      <c r="C332" s="150" t="s">
        <v>597</v>
      </c>
      <c r="D332" s="148"/>
      <c r="E332" s="149"/>
      <c r="F332" s="115"/>
      <c r="G332" s="115"/>
      <c r="H332" s="115"/>
      <c r="I332" s="115"/>
      <c r="J332" s="115"/>
      <c r="K332" s="115"/>
      <c r="L332" s="115"/>
      <c r="M332" s="115"/>
      <c r="N332" s="114"/>
      <c r="O332" s="114"/>
      <c r="P332" s="114"/>
      <c r="Q332" s="114"/>
      <c r="R332" s="115"/>
      <c r="S332" s="115"/>
      <c r="T332" s="115"/>
      <c r="U332" s="115"/>
      <c r="V332" s="115"/>
      <c r="W332" s="115"/>
      <c r="X332" s="115"/>
      <c r="Y332" s="115"/>
      <c r="Z332" s="108"/>
      <c r="AA332" s="108"/>
      <c r="AB332" s="108"/>
      <c r="AC332" s="108"/>
      <c r="AD332" s="108"/>
      <c r="AE332" s="108"/>
      <c r="AF332" s="108"/>
      <c r="AG332" s="108" t="s">
        <v>325</v>
      </c>
      <c r="AH332" s="108">
        <v>0</v>
      </c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</row>
    <row r="333" spans="1:60" outlineLevel="3" x14ac:dyDescent="0.2">
      <c r="A333" s="111"/>
      <c r="B333" s="112"/>
      <c r="C333" s="150" t="s">
        <v>598</v>
      </c>
      <c r="D333" s="148"/>
      <c r="E333" s="149">
        <v>0.39</v>
      </c>
      <c r="F333" s="115"/>
      <c r="G333" s="115"/>
      <c r="H333" s="115"/>
      <c r="I333" s="115"/>
      <c r="J333" s="115"/>
      <c r="K333" s="115"/>
      <c r="L333" s="115"/>
      <c r="M333" s="115"/>
      <c r="N333" s="114"/>
      <c r="O333" s="114"/>
      <c r="P333" s="114"/>
      <c r="Q333" s="114"/>
      <c r="R333" s="115"/>
      <c r="S333" s="115"/>
      <c r="T333" s="115"/>
      <c r="U333" s="115"/>
      <c r="V333" s="115"/>
      <c r="W333" s="115"/>
      <c r="X333" s="115"/>
      <c r="Y333" s="115"/>
      <c r="Z333" s="108"/>
      <c r="AA333" s="108"/>
      <c r="AB333" s="108"/>
      <c r="AC333" s="108"/>
      <c r="AD333" s="108"/>
      <c r="AE333" s="108"/>
      <c r="AF333" s="108"/>
      <c r="AG333" s="108" t="s">
        <v>325</v>
      </c>
      <c r="AH333" s="108">
        <v>0</v>
      </c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</row>
    <row r="334" spans="1:60" outlineLevel="1" x14ac:dyDescent="0.2">
      <c r="A334" s="128">
        <v>60</v>
      </c>
      <c r="B334" s="129" t="s">
        <v>599</v>
      </c>
      <c r="C334" s="145" t="s">
        <v>600</v>
      </c>
      <c r="D334" s="130" t="s">
        <v>331</v>
      </c>
      <c r="E334" s="131">
        <v>0.38900000000000001</v>
      </c>
      <c r="F334" s="132"/>
      <c r="G334" s="133">
        <f>ROUND(E334*F334,2)</f>
        <v>0</v>
      </c>
      <c r="H334" s="132"/>
      <c r="I334" s="133">
        <f>ROUND(E334*H334,2)</f>
        <v>0</v>
      </c>
      <c r="J334" s="132"/>
      <c r="K334" s="133">
        <f>ROUND(E334*J334,2)</f>
        <v>0</v>
      </c>
      <c r="L334" s="133">
        <v>21</v>
      </c>
      <c r="M334" s="133">
        <f>G334*(1+L334/100)</f>
        <v>0</v>
      </c>
      <c r="N334" s="131">
        <v>0</v>
      </c>
      <c r="O334" s="131">
        <f>ROUND(E334*N334,2)</f>
        <v>0</v>
      </c>
      <c r="P334" s="131">
        <v>0</v>
      </c>
      <c r="Q334" s="131">
        <f>ROUND(E334*P334,2)</f>
        <v>0</v>
      </c>
      <c r="R334" s="133"/>
      <c r="S334" s="133" t="s">
        <v>273</v>
      </c>
      <c r="T334" s="134" t="s">
        <v>274</v>
      </c>
      <c r="U334" s="115">
        <v>2.7</v>
      </c>
      <c r="V334" s="115">
        <f>ROUND(E334*U334,2)</f>
        <v>1.05</v>
      </c>
      <c r="W334" s="115"/>
      <c r="X334" s="115" t="s">
        <v>275</v>
      </c>
      <c r="Y334" s="115" t="s">
        <v>276</v>
      </c>
      <c r="Z334" s="108"/>
      <c r="AA334" s="108"/>
      <c r="AB334" s="108"/>
      <c r="AC334" s="108"/>
      <c r="AD334" s="108"/>
      <c r="AE334" s="108"/>
      <c r="AF334" s="108"/>
      <c r="AG334" s="108" t="s">
        <v>277</v>
      </c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</row>
    <row r="335" spans="1:60" outlineLevel="2" x14ac:dyDescent="0.2">
      <c r="A335" s="111"/>
      <c r="B335" s="112"/>
      <c r="C335" s="258" t="s">
        <v>601</v>
      </c>
      <c r="D335" s="259"/>
      <c r="E335" s="259"/>
      <c r="F335" s="259"/>
      <c r="G335" s="259"/>
      <c r="H335" s="115"/>
      <c r="I335" s="115"/>
      <c r="J335" s="115"/>
      <c r="K335" s="115"/>
      <c r="L335" s="115"/>
      <c r="M335" s="115"/>
      <c r="N335" s="114"/>
      <c r="O335" s="114"/>
      <c r="P335" s="114"/>
      <c r="Q335" s="114"/>
      <c r="R335" s="115"/>
      <c r="S335" s="115"/>
      <c r="T335" s="115"/>
      <c r="U335" s="115"/>
      <c r="V335" s="115"/>
      <c r="W335" s="115"/>
      <c r="X335" s="115"/>
      <c r="Y335" s="115"/>
      <c r="Z335" s="108"/>
      <c r="AA335" s="108"/>
      <c r="AB335" s="108"/>
      <c r="AC335" s="108"/>
      <c r="AD335" s="108"/>
      <c r="AE335" s="108"/>
      <c r="AF335" s="108"/>
      <c r="AG335" s="108" t="s">
        <v>286</v>
      </c>
      <c r="AH335" s="108"/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</row>
    <row r="336" spans="1:60" outlineLevel="2" x14ac:dyDescent="0.2">
      <c r="A336" s="111"/>
      <c r="B336" s="112"/>
      <c r="C336" s="150" t="s">
        <v>366</v>
      </c>
      <c r="D336" s="148"/>
      <c r="E336" s="149"/>
      <c r="F336" s="115"/>
      <c r="G336" s="115"/>
      <c r="H336" s="115"/>
      <c r="I336" s="115"/>
      <c r="J336" s="115"/>
      <c r="K336" s="115"/>
      <c r="L336" s="115"/>
      <c r="M336" s="115"/>
      <c r="N336" s="114"/>
      <c r="O336" s="114"/>
      <c r="P336" s="114"/>
      <c r="Q336" s="114"/>
      <c r="R336" s="115"/>
      <c r="S336" s="115"/>
      <c r="T336" s="115"/>
      <c r="U336" s="115"/>
      <c r="V336" s="115"/>
      <c r="W336" s="115"/>
      <c r="X336" s="115"/>
      <c r="Y336" s="115"/>
      <c r="Z336" s="108"/>
      <c r="AA336" s="108"/>
      <c r="AB336" s="108"/>
      <c r="AC336" s="108"/>
      <c r="AD336" s="108"/>
      <c r="AE336" s="108"/>
      <c r="AF336" s="108"/>
      <c r="AG336" s="108" t="s">
        <v>325</v>
      </c>
      <c r="AH336" s="108">
        <v>0</v>
      </c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</row>
    <row r="337" spans="1:60" outlineLevel="3" x14ac:dyDescent="0.2">
      <c r="A337" s="111"/>
      <c r="B337" s="112"/>
      <c r="C337" s="150" t="s">
        <v>597</v>
      </c>
      <c r="D337" s="148"/>
      <c r="E337" s="149"/>
      <c r="F337" s="115"/>
      <c r="G337" s="115"/>
      <c r="H337" s="115"/>
      <c r="I337" s="115"/>
      <c r="J337" s="115"/>
      <c r="K337" s="115"/>
      <c r="L337" s="115"/>
      <c r="M337" s="115"/>
      <c r="N337" s="114"/>
      <c r="O337" s="114"/>
      <c r="P337" s="114"/>
      <c r="Q337" s="114"/>
      <c r="R337" s="115"/>
      <c r="S337" s="115"/>
      <c r="T337" s="115"/>
      <c r="U337" s="115"/>
      <c r="V337" s="115"/>
      <c r="W337" s="115"/>
      <c r="X337" s="115"/>
      <c r="Y337" s="115"/>
      <c r="Z337" s="108"/>
      <c r="AA337" s="108"/>
      <c r="AB337" s="108"/>
      <c r="AC337" s="108"/>
      <c r="AD337" s="108"/>
      <c r="AE337" s="108"/>
      <c r="AF337" s="108"/>
      <c r="AG337" s="108" t="s">
        <v>325</v>
      </c>
      <c r="AH337" s="108">
        <v>0</v>
      </c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</row>
    <row r="338" spans="1:60" outlineLevel="3" x14ac:dyDescent="0.2">
      <c r="A338" s="111"/>
      <c r="B338" s="112"/>
      <c r="C338" s="150" t="s">
        <v>598</v>
      </c>
      <c r="D338" s="148"/>
      <c r="E338" s="149">
        <v>0.39</v>
      </c>
      <c r="F338" s="115"/>
      <c r="G338" s="115"/>
      <c r="H338" s="115"/>
      <c r="I338" s="115"/>
      <c r="J338" s="115"/>
      <c r="K338" s="115"/>
      <c r="L338" s="115"/>
      <c r="M338" s="115"/>
      <c r="N338" s="114"/>
      <c r="O338" s="114"/>
      <c r="P338" s="114"/>
      <c r="Q338" s="114"/>
      <c r="R338" s="115"/>
      <c r="S338" s="115"/>
      <c r="T338" s="115"/>
      <c r="U338" s="115"/>
      <c r="V338" s="115"/>
      <c r="W338" s="115"/>
      <c r="X338" s="115"/>
      <c r="Y338" s="115"/>
      <c r="Z338" s="108"/>
      <c r="AA338" s="108"/>
      <c r="AB338" s="108"/>
      <c r="AC338" s="108"/>
      <c r="AD338" s="108"/>
      <c r="AE338" s="108"/>
      <c r="AF338" s="108"/>
      <c r="AG338" s="108" t="s">
        <v>325</v>
      </c>
      <c r="AH338" s="108">
        <v>0</v>
      </c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</row>
    <row r="339" spans="1:60" outlineLevel="1" x14ac:dyDescent="0.2">
      <c r="A339" s="128">
        <v>61</v>
      </c>
      <c r="B339" s="129" t="s">
        <v>602</v>
      </c>
      <c r="C339" s="145" t="s">
        <v>603</v>
      </c>
      <c r="D339" s="130" t="s">
        <v>331</v>
      </c>
      <c r="E339" s="131">
        <v>42.323659999999997</v>
      </c>
      <c r="F339" s="132"/>
      <c r="G339" s="133">
        <f>ROUND(E339*F339,2)</f>
        <v>0</v>
      </c>
      <c r="H339" s="132"/>
      <c r="I339" s="133">
        <f>ROUND(E339*H339,2)</f>
        <v>0</v>
      </c>
      <c r="J339" s="132"/>
      <c r="K339" s="133">
        <f>ROUND(E339*J339,2)</f>
        <v>0</v>
      </c>
      <c r="L339" s="133">
        <v>21</v>
      </c>
      <c r="M339" s="133">
        <f>G339*(1+L339/100)</f>
        <v>0</v>
      </c>
      <c r="N339" s="131">
        <v>1.837</v>
      </c>
      <c r="O339" s="131">
        <f>ROUND(E339*N339,2)</f>
        <v>77.75</v>
      </c>
      <c r="P339" s="131">
        <v>0</v>
      </c>
      <c r="Q339" s="131">
        <f>ROUND(E339*P339,2)</f>
        <v>0</v>
      </c>
      <c r="R339" s="133"/>
      <c r="S339" s="133" t="s">
        <v>273</v>
      </c>
      <c r="T339" s="134" t="s">
        <v>274</v>
      </c>
      <c r="U339" s="115">
        <v>1.84</v>
      </c>
      <c r="V339" s="115">
        <f>ROUND(E339*U339,2)</f>
        <v>77.88</v>
      </c>
      <c r="W339" s="115"/>
      <c r="X339" s="115" t="s">
        <v>275</v>
      </c>
      <c r="Y339" s="115" t="s">
        <v>276</v>
      </c>
      <c r="Z339" s="108"/>
      <c r="AA339" s="108"/>
      <c r="AB339" s="108"/>
      <c r="AC339" s="108"/>
      <c r="AD339" s="108"/>
      <c r="AE339" s="108"/>
      <c r="AF339" s="108"/>
      <c r="AG339" s="108" t="s">
        <v>277</v>
      </c>
      <c r="AH339" s="108"/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</row>
    <row r="340" spans="1:60" outlineLevel="2" x14ac:dyDescent="0.2">
      <c r="A340" s="111"/>
      <c r="B340" s="112"/>
      <c r="C340" s="258" t="s">
        <v>604</v>
      </c>
      <c r="D340" s="259"/>
      <c r="E340" s="259"/>
      <c r="F340" s="259"/>
      <c r="G340" s="259"/>
      <c r="H340" s="115"/>
      <c r="I340" s="115"/>
      <c r="J340" s="115"/>
      <c r="K340" s="115"/>
      <c r="L340" s="115"/>
      <c r="M340" s="115"/>
      <c r="N340" s="114"/>
      <c r="O340" s="114"/>
      <c r="P340" s="114"/>
      <c r="Q340" s="114"/>
      <c r="R340" s="115"/>
      <c r="S340" s="115"/>
      <c r="T340" s="115"/>
      <c r="U340" s="115"/>
      <c r="V340" s="115"/>
      <c r="W340" s="115"/>
      <c r="X340" s="115"/>
      <c r="Y340" s="115"/>
      <c r="Z340" s="108"/>
      <c r="AA340" s="108"/>
      <c r="AB340" s="108"/>
      <c r="AC340" s="108"/>
      <c r="AD340" s="108"/>
      <c r="AE340" s="108"/>
      <c r="AF340" s="108"/>
      <c r="AG340" s="108" t="s">
        <v>286</v>
      </c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42" t="str">
        <f>C340</f>
        <v>pod mazaniny a dlažby, popř. na plochých střechách, vodorovný nebo ve spádu, s udusáním a urovnáním povrchu,</v>
      </c>
      <c r="BB340" s="108"/>
      <c r="BC340" s="108"/>
      <c r="BD340" s="108"/>
      <c r="BE340" s="108"/>
      <c r="BF340" s="108"/>
      <c r="BG340" s="108"/>
      <c r="BH340" s="108"/>
    </row>
    <row r="341" spans="1:60" outlineLevel="2" x14ac:dyDescent="0.2">
      <c r="A341" s="111"/>
      <c r="B341" s="112"/>
      <c r="C341" s="150" t="s">
        <v>364</v>
      </c>
      <c r="D341" s="148"/>
      <c r="E341" s="149"/>
      <c r="F341" s="115"/>
      <c r="G341" s="115"/>
      <c r="H341" s="115"/>
      <c r="I341" s="115"/>
      <c r="J341" s="115"/>
      <c r="K341" s="115"/>
      <c r="L341" s="115"/>
      <c r="M341" s="115"/>
      <c r="N341" s="114"/>
      <c r="O341" s="114"/>
      <c r="P341" s="114"/>
      <c r="Q341" s="114"/>
      <c r="R341" s="115"/>
      <c r="S341" s="115"/>
      <c r="T341" s="115"/>
      <c r="U341" s="115"/>
      <c r="V341" s="115"/>
      <c r="W341" s="115"/>
      <c r="X341" s="115"/>
      <c r="Y341" s="115"/>
      <c r="Z341" s="108"/>
      <c r="AA341" s="108"/>
      <c r="AB341" s="108"/>
      <c r="AC341" s="108"/>
      <c r="AD341" s="108"/>
      <c r="AE341" s="108"/>
      <c r="AF341" s="108"/>
      <c r="AG341" s="108" t="s">
        <v>325</v>
      </c>
      <c r="AH341" s="108">
        <v>0</v>
      </c>
      <c r="AI341" s="108"/>
      <c r="AJ341" s="108"/>
      <c r="AK341" s="108"/>
      <c r="AL341" s="108"/>
      <c r="AM341" s="108"/>
      <c r="AN341" s="108"/>
      <c r="AO341" s="108"/>
      <c r="AP341" s="108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8"/>
      <c r="BB341" s="108"/>
      <c r="BC341" s="108"/>
      <c r="BD341" s="108"/>
      <c r="BE341" s="108"/>
      <c r="BF341" s="108"/>
      <c r="BG341" s="108"/>
      <c r="BH341" s="108"/>
    </row>
    <row r="342" spans="1:60" outlineLevel="3" x14ac:dyDescent="0.2">
      <c r="A342" s="111"/>
      <c r="B342" s="112"/>
      <c r="C342" s="150" t="s">
        <v>605</v>
      </c>
      <c r="D342" s="148"/>
      <c r="E342" s="149"/>
      <c r="F342" s="115"/>
      <c r="G342" s="115"/>
      <c r="H342" s="115"/>
      <c r="I342" s="115"/>
      <c r="J342" s="115"/>
      <c r="K342" s="115"/>
      <c r="L342" s="115"/>
      <c r="M342" s="115"/>
      <c r="N342" s="114"/>
      <c r="O342" s="114"/>
      <c r="P342" s="114"/>
      <c r="Q342" s="114"/>
      <c r="R342" s="115"/>
      <c r="S342" s="115"/>
      <c r="T342" s="115"/>
      <c r="U342" s="115"/>
      <c r="V342" s="115"/>
      <c r="W342" s="115"/>
      <c r="X342" s="115"/>
      <c r="Y342" s="115"/>
      <c r="Z342" s="108"/>
      <c r="AA342" s="108"/>
      <c r="AB342" s="108"/>
      <c r="AC342" s="108"/>
      <c r="AD342" s="108"/>
      <c r="AE342" s="108"/>
      <c r="AF342" s="108"/>
      <c r="AG342" s="108" t="s">
        <v>325</v>
      </c>
      <c r="AH342" s="108">
        <v>0</v>
      </c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</row>
    <row r="343" spans="1:60" outlineLevel="3" x14ac:dyDescent="0.2">
      <c r="A343" s="111"/>
      <c r="B343" s="112"/>
      <c r="C343" s="150" t="s">
        <v>606</v>
      </c>
      <c r="D343" s="148"/>
      <c r="E343" s="149">
        <v>22.23</v>
      </c>
      <c r="F343" s="115"/>
      <c r="G343" s="115"/>
      <c r="H343" s="115"/>
      <c r="I343" s="115"/>
      <c r="J343" s="115"/>
      <c r="K343" s="115"/>
      <c r="L343" s="115"/>
      <c r="M343" s="115"/>
      <c r="N343" s="114"/>
      <c r="O343" s="114"/>
      <c r="P343" s="114"/>
      <c r="Q343" s="114"/>
      <c r="R343" s="115"/>
      <c r="S343" s="115"/>
      <c r="T343" s="115"/>
      <c r="U343" s="115"/>
      <c r="V343" s="115"/>
      <c r="W343" s="115"/>
      <c r="X343" s="115"/>
      <c r="Y343" s="115"/>
      <c r="Z343" s="108"/>
      <c r="AA343" s="108"/>
      <c r="AB343" s="108"/>
      <c r="AC343" s="108"/>
      <c r="AD343" s="108"/>
      <c r="AE343" s="108"/>
      <c r="AF343" s="108"/>
      <c r="AG343" s="108" t="s">
        <v>325</v>
      </c>
      <c r="AH343" s="108">
        <v>0</v>
      </c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</row>
    <row r="344" spans="1:60" outlineLevel="3" x14ac:dyDescent="0.2">
      <c r="A344" s="111"/>
      <c r="B344" s="112"/>
      <c r="C344" s="150" t="s">
        <v>366</v>
      </c>
      <c r="D344" s="148"/>
      <c r="E344" s="149"/>
      <c r="F344" s="115"/>
      <c r="G344" s="115"/>
      <c r="H344" s="115"/>
      <c r="I344" s="115"/>
      <c r="J344" s="115"/>
      <c r="K344" s="115"/>
      <c r="L344" s="115"/>
      <c r="M344" s="115"/>
      <c r="N344" s="114"/>
      <c r="O344" s="114"/>
      <c r="P344" s="114"/>
      <c r="Q344" s="114"/>
      <c r="R344" s="115"/>
      <c r="S344" s="115"/>
      <c r="T344" s="115"/>
      <c r="U344" s="115"/>
      <c r="V344" s="115"/>
      <c r="W344" s="115"/>
      <c r="X344" s="115"/>
      <c r="Y344" s="115"/>
      <c r="Z344" s="108"/>
      <c r="AA344" s="108"/>
      <c r="AB344" s="108"/>
      <c r="AC344" s="108"/>
      <c r="AD344" s="108"/>
      <c r="AE344" s="108"/>
      <c r="AF344" s="108"/>
      <c r="AG344" s="108" t="s">
        <v>325</v>
      </c>
      <c r="AH344" s="108">
        <v>0</v>
      </c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</row>
    <row r="345" spans="1:60" outlineLevel="3" x14ac:dyDescent="0.2">
      <c r="A345" s="111"/>
      <c r="B345" s="112"/>
      <c r="C345" s="150" t="s">
        <v>444</v>
      </c>
      <c r="D345" s="148"/>
      <c r="E345" s="149"/>
      <c r="F345" s="115"/>
      <c r="G345" s="115"/>
      <c r="H345" s="115"/>
      <c r="I345" s="115"/>
      <c r="J345" s="115"/>
      <c r="K345" s="115"/>
      <c r="L345" s="115"/>
      <c r="M345" s="115"/>
      <c r="N345" s="114"/>
      <c r="O345" s="114"/>
      <c r="P345" s="114"/>
      <c r="Q345" s="114"/>
      <c r="R345" s="115"/>
      <c r="S345" s="115"/>
      <c r="T345" s="115"/>
      <c r="U345" s="115"/>
      <c r="V345" s="115"/>
      <c r="W345" s="115"/>
      <c r="X345" s="115"/>
      <c r="Y345" s="115"/>
      <c r="Z345" s="108"/>
      <c r="AA345" s="108"/>
      <c r="AB345" s="108"/>
      <c r="AC345" s="108"/>
      <c r="AD345" s="108"/>
      <c r="AE345" s="108"/>
      <c r="AF345" s="108"/>
      <c r="AG345" s="108" t="s">
        <v>325</v>
      </c>
      <c r="AH345" s="108">
        <v>0</v>
      </c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</row>
    <row r="346" spans="1:60" outlineLevel="3" x14ac:dyDescent="0.2">
      <c r="A346" s="111"/>
      <c r="B346" s="112"/>
      <c r="C346" s="150" t="s">
        <v>607</v>
      </c>
      <c r="D346" s="148"/>
      <c r="E346" s="149">
        <v>20.09</v>
      </c>
      <c r="F346" s="115"/>
      <c r="G346" s="115"/>
      <c r="H346" s="115"/>
      <c r="I346" s="115"/>
      <c r="J346" s="115"/>
      <c r="K346" s="115"/>
      <c r="L346" s="115"/>
      <c r="M346" s="115"/>
      <c r="N346" s="114"/>
      <c r="O346" s="114"/>
      <c r="P346" s="114"/>
      <c r="Q346" s="114"/>
      <c r="R346" s="115"/>
      <c r="S346" s="115"/>
      <c r="T346" s="115"/>
      <c r="U346" s="115"/>
      <c r="V346" s="115"/>
      <c r="W346" s="115"/>
      <c r="X346" s="115"/>
      <c r="Y346" s="115"/>
      <c r="Z346" s="108"/>
      <c r="AA346" s="108"/>
      <c r="AB346" s="108"/>
      <c r="AC346" s="108"/>
      <c r="AD346" s="108"/>
      <c r="AE346" s="108"/>
      <c r="AF346" s="108"/>
      <c r="AG346" s="108" t="s">
        <v>325</v>
      </c>
      <c r="AH346" s="108">
        <v>0</v>
      </c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</row>
    <row r="347" spans="1:60" outlineLevel="1" x14ac:dyDescent="0.2">
      <c r="A347" s="128">
        <v>62</v>
      </c>
      <c r="B347" s="129" t="s">
        <v>608</v>
      </c>
      <c r="C347" s="145" t="s">
        <v>609</v>
      </c>
      <c r="D347" s="130" t="s">
        <v>322</v>
      </c>
      <c r="E347" s="131">
        <v>155.25880000000001</v>
      </c>
      <c r="F347" s="132"/>
      <c r="G347" s="133">
        <f>ROUND(E347*F347,2)</f>
        <v>0</v>
      </c>
      <c r="H347" s="132"/>
      <c r="I347" s="133">
        <f>ROUND(E347*H347,2)</f>
        <v>0</v>
      </c>
      <c r="J347" s="132"/>
      <c r="K347" s="133">
        <f>ROUND(E347*J347,2)</f>
        <v>0</v>
      </c>
      <c r="L347" s="133">
        <v>21</v>
      </c>
      <c r="M347" s="133">
        <f>G347*(1+L347/100)</f>
        <v>0</v>
      </c>
      <c r="N347" s="131">
        <v>2.5999999999999998E-4</v>
      </c>
      <c r="O347" s="131">
        <f>ROUND(E347*N347,2)</f>
        <v>0.04</v>
      </c>
      <c r="P347" s="131">
        <v>0</v>
      </c>
      <c r="Q347" s="131">
        <f>ROUND(E347*P347,2)</f>
        <v>0</v>
      </c>
      <c r="R347" s="133"/>
      <c r="S347" s="133" t="s">
        <v>273</v>
      </c>
      <c r="T347" s="134" t="s">
        <v>274</v>
      </c>
      <c r="U347" s="115">
        <v>0.09</v>
      </c>
      <c r="V347" s="115">
        <f>ROUND(E347*U347,2)</f>
        <v>13.97</v>
      </c>
      <c r="W347" s="115"/>
      <c r="X347" s="115" t="s">
        <v>275</v>
      </c>
      <c r="Y347" s="115" t="s">
        <v>276</v>
      </c>
      <c r="Z347" s="108"/>
      <c r="AA347" s="108"/>
      <c r="AB347" s="108"/>
      <c r="AC347" s="108"/>
      <c r="AD347" s="108"/>
      <c r="AE347" s="108"/>
      <c r="AF347" s="108"/>
      <c r="AG347" s="108" t="s">
        <v>277</v>
      </c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8"/>
      <c r="BB347" s="108"/>
      <c r="BC347" s="108"/>
      <c r="BD347" s="108"/>
      <c r="BE347" s="108"/>
      <c r="BF347" s="108"/>
      <c r="BG347" s="108"/>
      <c r="BH347" s="108"/>
    </row>
    <row r="348" spans="1:60" outlineLevel="2" x14ac:dyDescent="0.2">
      <c r="A348" s="111"/>
      <c r="B348" s="112"/>
      <c r="C348" s="258" t="s">
        <v>610</v>
      </c>
      <c r="D348" s="259"/>
      <c r="E348" s="259"/>
      <c r="F348" s="259"/>
      <c r="G348" s="259"/>
      <c r="H348" s="115"/>
      <c r="I348" s="115"/>
      <c r="J348" s="115"/>
      <c r="K348" s="115"/>
      <c r="L348" s="115"/>
      <c r="M348" s="115"/>
      <c r="N348" s="114"/>
      <c r="O348" s="114"/>
      <c r="P348" s="114"/>
      <c r="Q348" s="114"/>
      <c r="R348" s="115"/>
      <c r="S348" s="115"/>
      <c r="T348" s="115"/>
      <c r="U348" s="115"/>
      <c r="V348" s="115"/>
      <c r="W348" s="115"/>
      <c r="X348" s="115"/>
      <c r="Y348" s="115"/>
      <c r="Z348" s="108"/>
      <c r="AA348" s="108"/>
      <c r="AB348" s="108"/>
      <c r="AC348" s="108"/>
      <c r="AD348" s="108"/>
      <c r="AE348" s="108"/>
      <c r="AF348" s="108"/>
      <c r="AG348" s="108" t="s">
        <v>286</v>
      </c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</row>
    <row r="349" spans="1:60" outlineLevel="2" x14ac:dyDescent="0.2">
      <c r="A349" s="111"/>
      <c r="B349" s="112"/>
      <c r="C349" s="150" t="s">
        <v>364</v>
      </c>
      <c r="D349" s="148"/>
      <c r="E349" s="149"/>
      <c r="F349" s="115"/>
      <c r="G349" s="115"/>
      <c r="H349" s="115"/>
      <c r="I349" s="115"/>
      <c r="J349" s="115"/>
      <c r="K349" s="115"/>
      <c r="L349" s="115"/>
      <c r="M349" s="115"/>
      <c r="N349" s="114"/>
      <c r="O349" s="114"/>
      <c r="P349" s="114"/>
      <c r="Q349" s="114"/>
      <c r="R349" s="115"/>
      <c r="S349" s="115"/>
      <c r="T349" s="115"/>
      <c r="U349" s="115"/>
      <c r="V349" s="115"/>
      <c r="W349" s="115"/>
      <c r="X349" s="115"/>
      <c r="Y349" s="115"/>
      <c r="Z349" s="108"/>
      <c r="AA349" s="108"/>
      <c r="AB349" s="108"/>
      <c r="AC349" s="108"/>
      <c r="AD349" s="108"/>
      <c r="AE349" s="108"/>
      <c r="AF349" s="108"/>
      <c r="AG349" s="108" t="s">
        <v>325</v>
      </c>
      <c r="AH349" s="108">
        <v>0</v>
      </c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</row>
    <row r="350" spans="1:60" outlineLevel="3" x14ac:dyDescent="0.2">
      <c r="A350" s="111"/>
      <c r="B350" s="112"/>
      <c r="C350" s="150" t="s">
        <v>605</v>
      </c>
      <c r="D350" s="148"/>
      <c r="E350" s="149"/>
      <c r="F350" s="115"/>
      <c r="G350" s="115"/>
      <c r="H350" s="115"/>
      <c r="I350" s="115"/>
      <c r="J350" s="115"/>
      <c r="K350" s="115"/>
      <c r="L350" s="115"/>
      <c r="M350" s="115"/>
      <c r="N350" s="114"/>
      <c r="O350" s="114"/>
      <c r="P350" s="114"/>
      <c r="Q350" s="114"/>
      <c r="R350" s="115"/>
      <c r="S350" s="115"/>
      <c r="T350" s="115"/>
      <c r="U350" s="115"/>
      <c r="V350" s="115"/>
      <c r="W350" s="115"/>
      <c r="X350" s="115"/>
      <c r="Y350" s="115"/>
      <c r="Z350" s="108"/>
      <c r="AA350" s="108"/>
      <c r="AB350" s="108"/>
      <c r="AC350" s="108"/>
      <c r="AD350" s="108"/>
      <c r="AE350" s="108"/>
      <c r="AF350" s="108"/>
      <c r="AG350" s="108" t="s">
        <v>325</v>
      </c>
      <c r="AH350" s="108">
        <v>0</v>
      </c>
      <c r="AI350" s="108"/>
      <c r="AJ350" s="108"/>
      <c r="AK350" s="108"/>
      <c r="AL350" s="108"/>
      <c r="AM350" s="108"/>
      <c r="AN350" s="108"/>
      <c r="AO350" s="108"/>
      <c r="AP350" s="108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8"/>
      <c r="BB350" s="108"/>
      <c r="BC350" s="108"/>
      <c r="BD350" s="108"/>
      <c r="BE350" s="108"/>
      <c r="BF350" s="108"/>
      <c r="BG350" s="108"/>
      <c r="BH350" s="108"/>
    </row>
    <row r="351" spans="1:60" outlineLevel="3" x14ac:dyDescent="0.2">
      <c r="A351" s="111"/>
      <c r="B351" s="112"/>
      <c r="C351" s="150" t="s">
        <v>611</v>
      </c>
      <c r="D351" s="148"/>
      <c r="E351" s="149">
        <v>111.17</v>
      </c>
      <c r="F351" s="115"/>
      <c r="G351" s="115"/>
      <c r="H351" s="115"/>
      <c r="I351" s="115"/>
      <c r="J351" s="115"/>
      <c r="K351" s="115"/>
      <c r="L351" s="115"/>
      <c r="M351" s="115"/>
      <c r="N351" s="114"/>
      <c r="O351" s="114"/>
      <c r="P351" s="114"/>
      <c r="Q351" s="114"/>
      <c r="R351" s="115"/>
      <c r="S351" s="115"/>
      <c r="T351" s="115"/>
      <c r="U351" s="115"/>
      <c r="V351" s="115"/>
      <c r="W351" s="115"/>
      <c r="X351" s="115"/>
      <c r="Y351" s="115"/>
      <c r="Z351" s="108"/>
      <c r="AA351" s="108"/>
      <c r="AB351" s="108"/>
      <c r="AC351" s="108"/>
      <c r="AD351" s="108"/>
      <c r="AE351" s="108"/>
      <c r="AF351" s="108"/>
      <c r="AG351" s="108" t="s">
        <v>325</v>
      </c>
      <c r="AH351" s="108">
        <v>0</v>
      </c>
      <c r="AI351" s="108"/>
      <c r="AJ351" s="108"/>
      <c r="AK351" s="108"/>
      <c r="AL351" s="108"/>
      <c r="AM351" s="108"/>
      <c r="AN351" s="108"/>
      <c r="AO351" s="108"/>
      <c r="AP351" s="108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8"/>
      <c r="BB351" s="108"/>
      <c r="BC351" s="108"/>
      <c r="BD351" s="108"/>
      <c r="BE351" s="108"/>
      <c r="BF351" s="108"/>
      <c r="BG351" s="108"/>
      <c r="BH351" s="108"/>
    </row>
    <row r="352" spans="1:60" outlineLevel="3" x14ac:dyDescent="0.2">
      <c r="A352" s="111"/>
      <c r="B352" s="112"/>
      <c r="C352" s="150" t="s">
        <v>366</v>
      </c>
      <c r="D352" s="148"/>
      <c r="E352" s="149"/>
      <c r="F352" s="115"/>
      <c r="G352" s="115"/>
      <c r="H352" s="115"/>
      <c r="I352" s="115"/>
      <c r="J352" s="115"/>
      <c r="K352" s="115"/>
      <c r="L352" s="115"/>
      <c r="M352" s="115"/>
      <c r="N352" s="114"/>
      <c r="O352" s="114"/>
      <c r="P352" s="114"/>
      <c r="Q352" s="114"/>
      <c r="R352" s="115"/>
      <c r="S352" s="115"/>
      <c r="T352" s="115"/>
      <c r="U352" s="115"/>
      <c r="V352" s="115"/>
      <c r="W352" s="115"/>
      <c r="X352" s="115"/>
      <c r="Y352" s="115"/>
      <c r="Z352" s="108"/>
      <c r="AA352" s="108"/>
      <c r="AB352" s="108"/>
      <c r="AC352" s="108"/>
      <c r="AD352" s="108"/>
      <c r="AE352" s="108"/>
      <c r="AF352" s="108"/>
      <c r="AG352" s="108" t="s">
        <v>325</v>
      </c>
      <c r="AH352" s="108">
        <v>0</v>
      </c>
      <c r="AI352" s="108"/>
      <c r="AJ352" s="108"/>
      <c r="AK352" s="108"/>
      <c r="AL352" s="108"/>
      <c r="AM352" s="108"/>
      <c r="AN352" s="108"/>
      <c r="AO352" s="108"/>
      <c r="AP352" s="108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8"/>
      <c r="BB352" s="108"/>
      <c r="BC352" s="108"/>
      <c r="BD352" s="108"/>
      <c r="BE352" s="108"/>
      <c r="BF352" s="108"/>
      <c r="BG352" s="108"/>
      <c r="BH352" s="108"/>
    </row>
    <row r="353" spans="1:60" outlineLevel="3" x14ac:dyDescent="0.2">
      <c r="A353" s="111"/>
      <c r="B353" s="112"/>
      <c r="C353" s="150" t="s">
        <v>444</v>
      </c>
      <c r="D353" s="148"/>
      <c r="E353" s="149"/>
      <c r="F353" s="115"/>
      <c r="G353" s="115"/>
      <c r="H353" s="115"/>
      <c r="I353" s="115"/>
      <c r="J353" s="115"/>
      <c r="K353" s="115"/>
      <c r="L353" s="115"/>
      <c r="M353" s="115"/>
      <c r="N353" s="114"/>
      <c r="O353" s="114"/>
      <c r="P353" s="114"/>
      <c r="Q353" s="114"/>
      <c r="R353" s="115"/>
      <c r="S353" s="115"/>
      <c r="T353" s="115"/>
      <c r="U353" s="115"/>
      <c r="V353" s="115"/>
      <c r="W353" s="115"/>
      <c r="X353" s="115"/>
      <c r="Y353" s="115"/>
      <c r="Z353" s="108"/>
      <c r="AA353" s="108"/>
      <c r="AB353" s="108"/>
      <c r="AC353" s="108"/>
      <c r="AD353" s="108"/>
      <c r="AE353" s="108"/>
      <c r="AF353" s="108"/>
      <c r="AG353" s="108" t="s">
        <v>325</v>
      </c>
      <c r="AH353" s="108">
        <v>0</v>
      </c>
      <c r="AI353" s="108"/>
      <c r="AJ353" s="108"/>
      <c r="AK353" s="108"/>
      <c r="AL353" s="108"/>
      <c r="AM353" s="108"/>
      <c r="AN353" s="108"/>
      <c r="AO353" s="108"/>
      <c r="AP353" s="108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8"/>
      <c r="BB353" s="108"/>
      <c r="BC353" s="108"/>
      <c r="BD353" s="108"/>
      <c r="BE353" s="108"/>
      <c r="BF353" s="108"/>
      <c r="BG353" s="108"/>
      <c r="BH353" s="108"/>
    </row>
    <row r="354" spans="1:60" outlineLevel="3" x14ac:dyDescent="0.2">
      <c r="A354" s="111"/>
      <c r="B354" s="112"/>
      <c r="C354" s="150" t="s">
        <v>612</v>
      </c>
      <c r="D354" s="148"/>
      <c r="E354" s="149">
        <v>34.94</v>
      </c>
      <c r="F354" s="115"/>
      <c r="G354" s="115"/>
      <c r="H354" s="115"/>
      <c r="I354" s="115"/>
      <c r="J354" s="115"/>
      <c r="K354" s="115"/>
      <c r="L354" s="115"/>
      <c r="M354" s="115"/>
      <c r="N354" s="114"/>
      <c r="O354" s="114"/>
      <c r="P354" s="114"/>
      <c r="Q354" s="114"/>
      <c r="R354" s="115"/>
      <c r="S354" s="115"/>
      <c r="T354" s="115"/>
      <c r="U354" s="115"/>
      <c r="V354" s="115"/>
      <c r="W354" s="115"/>
      <c r="X354" s="115"/>
      <c r="Y354" s="115"/>
      <c r="Z354" s="108"/>
      <c r="AA354" s="108"/>
      <c r="AB354" s="108"/>
      <c r="AC354" s="108"/>
      <c r="AD354" s="108"/>
      <c r="AE354" s="108"/>
      <c r="AF354" s="108"/>
      <c r="AG354" s="108" t="s">
        <v>325</v>
      </c>
      <c r="AH354" s="108">
        <v>0</v>
      </c>
      <c r="AI354" s="108"/>
      <c r="AJ354" s="108"/>
      <c r="AK354" s="108"/>
      <c r="AL354" s="108"/>
      <c r="AM354" s="108"/>
      <c r="AN354" s="108"/>
      <c r="AO354" s="108"/>
      <c r="AP354" s="108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8"/>
      <c r="BB354" s="108"/>
      <c r="BC354" s="108"/>
      <c r="BD354" s="108"/>
      <c r="BE354" s="108"/>
      <c r="BF354" s="108"/>
      <c r="BG354" s="108"/>
      <c r="BH354" s="108"/>
    </row>
    <row r="355" spans="1:60" outlineLevel="3" x14ac:dyDescent="0.2">
      <c r="A355" s="111"/>
      <c r="B355" s="112"/>
      <c r="C355" s="150" t="s">
        <v>366</v>
      </c>
      <c r="D355" s="148"/>
      <c r="E355" s="149"/>
      <c r="F355" s="115"/>
      <c r="G355" s="115"/>
      <c r="H355" s="115"/>
      <c r="I355" s="115"/>
      <c r="J355" s="115"/>
      <c r="K355" s="115"/>
      <c r="L355" s="115"/>
      <c r="M355" s="115"/>
      <c r="N355" s="114"/>
      <c r="O355" s="114"/>
      <c r="P355" s="114"/>
      <c r="Q355" s="114"/>
      <c r="R355" s="115"/>
      <c r="S355" s="115"/>
      <c r="T355" s="115"/>
      <c r="U355" s="115"/>
      <c r="V355" s="115"/>
      <c r="W355" s="115"/>
      <c r="X355" s="115"/>
      <c r="Y355" s="115"/>
      <c r="Z355" s="108"/>
      <c r="AA355" s="108"/>
      <c r="AB355" s="108"/>
      <c r="AC355" s="108"/>
      <c r="AD355" s="108"/>
      <c r="AE355" s="108"/>
      <c r="AF355" s="108"/>
      <c r="AG355" s="108" t="s">
        <v>325</v>
      </c>
      <c r="AH355" s="108">
        <v>0</v>
      </c>
      <c r="AI355" s="108"/>
      <c r="AJ355" s="108"/>
      <c r="AK355" s="108"/>
      <c r="AL355" s="108"/>
      <c r="AM355" s="108"/>
      <c r="AN355" s="108"/>
      <c r="AO355" s="108"/>
      <c r="AP355" s="108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8"/>
      <c r="BB355" s="108"/>
      <c r="BC355" s="108"/>
      <c r="BD355" s="108"/>
      <c r="BE355" s="108"/>
      <c r="BF355" s="108"/>
      <c r="BG355" s="108"/>
      <c r="BH355" s="108"/>
    </row>
    <row r="356" spans="1:60" outlineLevel="3" x14ac:dyDescent="0.2">
      <c r="A356" s="111"/>
      <c r="B356" s="112"/>
      <c r="C356" s="150" t="s">
        <v>597</v>
      </c>
      <c r="D356" s="148"/>
      <c r="E356" s="149"/>
      <c r="F356" s="115"/>
      <c r="G356" s="115"/>
      <c r="H356" s="115"/>
      <c r="I356" s="115"/>
      <c r="J356" s="115"/>
      <c r="K356" s="115"/>
      <c r="L356" s="115"/>
      <c r="M356" s="115"/>
      <c r="N356" s="114"/>
      <c r="O356" s="114"/>
      <c r="P356" s="114"/>
      <c r="Q356" s="114"/>
      <c r="R356" s="115"/>
      <c r="S356" s="115"/>
      <c r="T356" s="115"/>
      <c r="U356" s="115"/>
      <c r="V356" s="115"/>
      <c r="W356" s="115"/>
      <c r="X356" s="115"/>
      <c r="Y356" s="115"/>
      <c r="Z356" s="108"/>
      <c r="AA356" s="108"/>
      <c r="AB356" s="108"/>
      <c r="AC356" s="108"/>
      <c r="AD356" s="108"/>
      <c r="AE356" s="108"/>
      <c r="AF356" s="108"/>
      <c r="AG356" s="108" t="s">
        <v>325</v>
      </c>
      <c r="AH356" s="108">
        <v>0</v>
      </c>
      <c r="AI356" s="108"/>
      <c r="AJ356" s="108"/>
      <c r="AK356" s="108"/>
      <c r="AL356" s="108"/>
      <c r="AM356" s="108"/>
      <c r="AN356" s="108"/>
      <c r="AO356" s="108"/>
      <c r="AP356" s="108"/>
      <c r="AQ356" s="108"/>
      <c r="AR356" s="108"/>
      <c r="AS356" s="108"/>
      <c r="AT356" s="108"/>
      <c r="AU356" s="108"/>
      <c r="AV356" s="108"/>
      <c r="AW356" s="108"/>
      <c r="AX356" s="108"/>
      <c r="AY356" s="108"/>
      <c r="AZ356" s="108"/>
      <c r="BA356" s="108"/>
      <c r="BB356" s="108"/>
      <c r="BC356" s="108"/>
      <c r="BD356" s="108"/>
      <c r="BE356" s="108"/>
      <c r="BF356" s="108"/>
      <c r="BG356" s="108"/>
      <c r="BH356" s="108"/>
    </row>
    <row r="357" spans="1:60" outlineLevel="3" x14ac:dyDescent="0.2">
      <c r="A357" s="111"/>
      <c r="B357" s="112"/>
      <c r="C357" s="150" t="s">
        <v>613</v>
      </c>
      <c r="D357" s="148"/>
      <c r="E357" s="149">
        <v>9.15</v>
      </c>
      <c r="F357" s="115"/>
      <c r="G357" s="115"/>
      <c r="H357" s="115"/>
      <c r="I357" s="115"/>
      <c r="J357" s="115"/>
      <c r="K357" s="115"/>
      <c r="L357" s="115"/>
      <c r="M357" s="115"/>
      <c r="N357" s="114"/>
      <c r="O357" s="114"/>
      <c r="P357" s="114"/>
      <c r="Q357" s="114"/>
      <c r="R357" s="115"/>
      <c r="S357" s="115"/>
      <c r="T357" s="115"/>
      <c r="U357" s="115"/>
      <c r="V357" s="115"/>
      <c r="W357" s="115"/>
      <c r="X357" s="115"/>
      <c r="Y357" s="115"/>
      <c r="Z357" s="108"/>
      <c r="AA357" s="108"/>
      <c r="AB357" s="108"/>
      <c r="AC357" s="108"/>
      <c r="AD357" s="108"/>
      <c r="AE357" s="108"/>
      <c r="AF357" s="108"/>
      <c r="AG357" s="108" t="s">
        <v>325</v>
      </c>
      <c r="AH357" s="108">
        <v>0</v>
      </c>
      <c r="AI357" s="108"/>
      <c r="AJ357" s="108"/>
      <c r="AK357" s="108"/>
      <c r="AL357" s="108"/>
      <c r="AM357" s="108"/>
      <c r="AN357" s="108"/>
      <c r="AO357" s="108"/>
      <c r="AP357" s="108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8"/>
      <c r="BB357" s="108"/>
      <c r="BC357" s="108"/>
      <c r="BD357" s="108"/>
      <c r="BE357" s="108"/>
      <c r="BF357" s="108"/>
      <c r="BG357" s="108"/>
      <c r="BH357" s="108"/>
    </row>
    <row r="358" spans="1:60" x14ac:dyDescent="0.2">
      <c r="A358" s="121" t="s">
        <v>268</v>
      </c>
      <c r="B358" s="122" t="s">
        <v>137</v>
      </c>
      <c r="C358" s="143" t="s">
        <v>138</v>
      </c>
      <c r="D358" s="123"/>
      <c r="E358" s="124"/>
      <c r="F358" s="125"/>
      <c r="G358" s="125">
        <f>SUMIF(AG359:AG446,"&lt;&gt;NOR",G359:G446)</f>
        <v>0</v>
      </c>
      <c r="H358" s="125"/>
      <c r="I358" s="125">
        <f>SUM(I359:I446)</f>
        <v>0</v>
      </c>
      <c r="J358" s="125"/>
      <c r="K358" s="125">
        <f>SUM(K359:K446)</f>
        <v>0</v>
      </c>
      <c r="L358" s="125"/>
      <c r="M358" s="125">
        <f>SUM(M359:M446)</f>
        <v>0</v>
      </c>
      <c r="N358" s="124"/>
      <c r="O358" s="124">
        <f>SUM(O359:O446)</f>
        <v>10.76</v>
      </c>
      <c r="P358" s="124"/>
      <c r="Q358" s="124">
        <f>SUM(Q359:Q446)</f>
        <v>2.75</v>
      </c>
      <c r="R358" s="125"/>
      <c r="S358" s="125"/>
      <c r="T358" s="126"/>
      <c r="U358" s="120"/>
      <c r="V358" s="120">
        <f>SUM(V359:V446)</f>
        <v>190.7</v>
      </c>
      <c r="W358" s="120"/>
      <c r="X358" s="120"/>
      <c r="Y358" s="120"/>
      <c r="AG358" t="s">
        <v>269</v>
      </c>
    </row>
    <row r="359" spans="1:60" ht="22.5" outlineLevel="1" x14ac:dyDescent="0.2">
      <c r="A359" s="128">
        <v>63</v>
      </c>
      <c r="B359" s="129" t="s">
        <v>614</v>
      </c>
      <c r="C359" s="145" t="s">
        <v>615</v>
      </c>
      <c r="D359" s="130" t="s">
        <v>322</v>
      </c>
      <c r="E359" s="131">
        <v>348.88204999999999</v>
      </c>
      <c r="F359" s="132"/>
      <c r="G359" s="133">
        <f>ROUND(E359*F359,2)</f>
        <v>0</v>
      </c>
      <c r="H359" s="132"/>
      <c r="I359" s="133">
        <f>ROUND(E359*H359,2)</f>
        <v>0</v>
      </c>
      <c r="J359" s="132"/>
      <c r="K359" s="133">
        <f>ROUND(E359*J359,2)</f>
        <v>0</v>
      </c>
      <c r="L359" s="133">
        <v>21</v>
      </c>
      <c r="M359" s="133">
        <f>G359*(1+L359/100)</f>
        <v>0</v>
      </c>
      <c r="N359" s="131">
        <v>2.426E-2</v>
      </c>
      <c r="O359" s="131">
        <f>ROUND(E359*N359,2)</f>
        <v>8.4600000000000009</v>
      </c>
      <c r="P359" s="131">
        <v>0</v>
      </c>
      <c r="Q359" s="131">
        <f>ROUND(E359*P359,2)</f>
        <v>0</v>
      </c>
      <c r="R359" s="133"/>
      <c r="S359" s="133" t="s">
        <v>273</v>
      </c>
      <c r="T359" s="134" t="s">
        <v>274</v>
      </c>
      <c r="U359" s="115">
        <v>0.16</v>
      </c>
      <c r="V359" s="115">
        <f>ROUND(E359*U359,2)</f>
        <v>55.82</v>
      </c>
      <c r="W359" s="115"/>
      <c r="X359" s="115" t="s">
        <v>275</v>
      </c>
      <c r="Y359" s="115" t="s">
        <v>276</v>
      </c>
      <c r="Z359" s="108"/>
      <c r="AA359" s="108"/>
      <c r="AB359" s="108"/>
      <c r="AC359" s="108"/>
      <c r="AD359" s="108"/>
      <c r="AE359" s="108"/>
      <c r="AF359" s="108"/>
      <c r="AG359" s="108" t="s">
        <v>277</v>
      </c>
      <c r="AH359" s="108"/>
      <c r="AI359" s="108"/>
      <c r="AJ359" s="108"/>
      <c r="AK359" s="108"/>
      <c r="AL359" s="108"/>
      <c r="AM359" s="108"/>
      <c r="AN359" s="108"/>
      <c r="AO359" s="108"/>
      <c r="AP359" s="108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8"/>
      <c r="BB359" s="108"/>
      <c r="BC359" s="108"/>
      <c r="BD359" s="108"/>
      <c r="BE359" s="108"/>
      <c r="BF359" s="108"/>
      <c r="BG359" s="108"/>
      <c r="BH359" s="108"/>
    </row>
    <row r="360" spans="1:60" outlineLevel="2" x14ac:dyDescent="0.2">
      <c r="A360" s="111"/>
      <c r="B360" s="112"/>
      <c r="C360" s="258" t="s">
        <v>616</v>
      </c>
      <c r="D360" s="259"/>
      <c r="E360" s="259"/>
      <c r="F360" s="259"/>
      <c r="G360" s="259"/>
      <c r="H360" s="115"/>
      <c r="I360" s="115"/>
      <c r="J360" s="115"/>
      <c r="K360" s="115"/>
      <c r="L360" s="115"/>
      <c r="M360" s="115"/>
      <c r="N360" s="114"/>
      <c r="O360" s="114"/>
      <c r="P360" s="114"/>
      <c r="Q360" s="114"/>
      <c r="R360" s="115"/>
      <c r="S360" s="115"/>
      <c r="T360" s="115"/>
      <c r="U360" s="115"/>
      <c r="V360" s="115"/>
      <c r="W360" s="115"/>
      <c r="X360" s="115"/>
      <c r="Y360" s="115"/>
      <c r="Z360" s="108"/>
      <c r="AA360" s="108"/>
      <c r="AB360" s="108"/>
      <c r="AC360" s="108"/>
      <c r="AD360" s="108"/>
      <c r="AE360" s="108"/>
      <c r="AF360" s="108"/>
      <c r="AG360" s="108" t="s">
        <v>286</v>
      </c>
      <c r="AH360" s="108"/>
      <c r="AI360" s="108"/>
      <c r="AJ360" s="108"/>
      <c r="AK360" s="108"/>
      <c r="AL360" s="108"/>
      <c r="AM360" s="108"/>
      <c r="AN360" s="108"/>
      <c r="AO360" s="108"/>
      <c r="AP360" s="108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8"/>
      <c r="BB360" s="108"/>
      <c r="BC360" s="108"/>
      <c r="BD360" s="108"/>
      <c r="BE360" s="108"/>
      <c r="BF360" s="108"/>
      <c r="BG360" s="108"/>
      <c r="BH360" s="108"/>
    </row>
    <row r="361" spans="1:60" outlineLevel="3" x14ac:dyDescent="0.2">
      <c r="A361" s="111"/>
      <c r="B361" s="112"/>
      <c r="C361" s="267" t="s">
        <v>617</v>
      </c>
      <c r="D361" s="268"/>
      <c r="E361" s="268"/>
      <c r="F361" s="268"/>
      <c r="G361" s="268"/>
      <c r="H361" s="115"/>
      <c r="I361" s="115"/>
      <c r="J361" s="115"/>
      <c r="K361" s="115"/>
      <c r="L361" s="115"/>
      <c r="M361" s="115"/>
      <c r="N361" s="114"/>
      <c r="O361" s="114"/>
      <c r="P361" s="114"/>
      <c r="Q361" s="114"/>
      <c r="R361" s="115"/>
      <c r="S361" s="115"/>
      <c r="T361" s="115"/>
      <c r="U361" s="115"/>
      <c r="V361" s="115"/>
      <c r="W361" s="115"/>
      <c r="X361" s="115"/>
      <c r="Y361" s="115"/>
      <c r="Z361" s="108"/>
      <c r="AA361" s="108"/>
      <c r="AB361" s="108"/>
      <c r="AC361" s="108"/>
      <c r="AD361" s="108"/>
      <c r="AE361" s="108"/>
      <c r="AF361" s="108"/>
      <c r="AG361" s="108" t="s">
        <v>286</v>
      </c>
      <c r="AH361" s="108"/>
      <c r="AI361" s="108"/>
      <c r="AJ361" s="108"/>
      <c r="AK361" s="108"/>
      <c r="AL361" s="108"/>
      <c r="AM361" s="108"/>
      <c r="AN361" s="108"/>
      <c r="AO361" s="108"/>
      <c r="AP361" s="108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8"/>
      <c r="BB361" s="108"/>
      <c r="BC361" s="108"/>
      <c r="BD361" s="108"/>
      <c r="BE361" s="108"/>
      <c r="BF361" s="108"/>
      <c r="BG361" s="108"/>
      <c r="BH361" s="108"/>
    </row>
    <row r="362" spans="1:60" outlineLevel="2" x14ac:dyDescent="0.2">
      <c r="A362" s="111"/>
      <c r="B362" s="112"/>
      <c r="C362" s="150" t="s">
        <v>578</v>
      </c>
      <c r="D362" s="148"/>
      <c r="E362" s="149"/>
      <c r="F362" s="115"/>
      <c r="G362" s="115"/>
      <c r="H362" s="115"/>
      <c r="I362" s="115"/>
      <c r="J362" s="115"/>
      <c r="K362" s="115"/>
      <c r="L362" s="115"/>
      <c r="M362" s="115"/>
      <c r="N362" s="114"/>
      <c r="O362" s="114"/>
      <c r="P362" s="114"/>
      <c r="Q362" s="114"/>
      <c r="R362" s="115"/>
      <c r="S362" s="115"/>
      <c r="T362" s="115"/>
      <c r="U362" s="115"/>
      <c r="V362" s="115"/>
      <c r="W362" s="115"/>
      <c r="X362" s="115"/>
      <c r="Y362" s="115"/>
      <c r="Z362" s="108"/>
      <c r="AA362" s="108"/>
      <c r="AB362" s="108"/>
      <c r="AC362" s="108"/>
      <c r="AD362" s="108"/>
      <c r="AE362" s="108"/>
      <c r="AF362" s="108"/>
      <c r="AG362" s="108" t="s">
        <v>325</v>
      </c>
      <c r="AH362" s="108">
        <v>0</v>
      </c>
      <c r="AI362" s="108"/>
      <c r="AJ362" s="108"/>
      <c r="AK362" s="108"/>
      <c r="AL362" s="108"/>
      <c r="AM362" s="108"/>
      <c r="AN362" s="108"/>
      <c r="AO362" s="108"/>
      <c r="AP362" s="108"/>
      <c r="AQ362" s="108"/>
      <c r="AR362" s="108"/>
      <c r="AS362" s="108"/>
      <c r="AT362" s="108"/>
      <c r="AU362" s="108"/>
      <c r="AV362" s="108"/>
      <c r="AW362" s="108"/>
      <c r="AX362" s="108"/>
      <c r="AY362" s="108"/>
      <c r="AZ362" s="108"/>
      <c r="BA362" s="108"/>
      <c r="BB362" s="108"/>
      <c r="BC362" s="108"/>
      <c r="BD362" s="108"/>
      <c r="BE362" s="108"/>
      <c r="BF362" s="108"/>
      <c r="BG362" s="108"/>
      <c r="BH362" s="108"/>
    </row>
    <row r="363" spans="1:60" outlineLevel="3" x14ac:dyDescent="0.2">
      <c r="A363" s="111"/>
      <c r="B363" s="112"/>
      <c r="C363" s="150" t="s">
        <v>579</v>
      </c>
      <c r="D363" s="148"/>
      <c r="E363" s="149"/>
      <c r="F363" s="115"/>
      <c r="G363" s="115"/>
      <c r="H363" s="115"/>
      <c r="I363" s="115"/>
      <c r="J363" s="115"/>
      <c r="K363" s="115"/>
      <c r="L363" s="115"/>
      <c r="M363" s="115"/>
      <c r="N363" s="114"/>
      <c r="O363" s="114"/>
      <c r="P363" s="114"/>
      <c r="Q363" s="114"/>
      <c r="R363" s="115"/>
      <c r="S363" s="115"/>
      <c r="T363" s="115"/>
      <c r="U363" s="115"/>
      <c r="V363" s="115"/>
      <c r="W363" s="115"/>
      <c r="X363" s="115"/>
      <c r="Y363" s="115"/>
      <c r="Z363" s="108"/>
      <c r="AA363" s="108"/>
      <c r="AB363" s="108"/>
      <c r="AC363" s="108"/>
      <c r="AD363" s="108"/>
      <c r="AE363" s="108"/>
      <c r="AF363" s="108"/>
      <c r="AG363" s="108" t="s">
        <v>325</v>
      </c>
      <c r="AH363" s="108">
        <v>0</v>
      </c>
      <c r="AI363" s="108"/>
      <c r="AJ363" s="108"/>
      <c r="AK363" s="108"/>
      <c r="AL363" s="108"/>
      <c r="AM363" s="108"/>
      <c r="AN363" s="108"/>
      <c r="AO363" s="108"/>
      <c r="AP363" s="108"/>
      <c r="AQ363" s="108"/>
      <c r="AR363" s="108"/>
      <c r="AS363" s="108"/>
      <c r="AT363" s="108"/>
      <c r="AU363" s="108"/>
      <c r="AV363" s="108"/>
      <c r="AW363" s="108"/>
      <c r="AX363" s="108"/>
      <c r="AY363" s="108"/>
      <c r="AZ363" s="108"/>
      <c r="BA363" s="108"/>
      <c r="BB363" s="108"/>
      <c r="BC363" s="108"/>
      <c r="BD363" s="108"/>
      <c r="BE363" s="108"/>
      <c r="BF363" s="108"/>
      <c r="BG363" s="108"/>
      <c r="BH363" s="108"/>
    </row>
    <row r="364" spans="1:60" outlineLevel="3" x14ac:dyDescent="0.2">
      <c r="A364" s="111"/>
      <c r="B364" s="112"/>
      <c r="C364" s="150" t="s">
        <v>618</v>
      </c>
      <c r="D364" s="148"/>
      <c r="E364" s="149">
        <v>87.09</v>
      </c>
      <c r="F364" s="115"/>
      <c r="G364" s="115"/>
      <c r="H364" s="115"/>
      <c r="I364" s="115"/>
      <c r="J364" s="115"/>
      <c r="K364" s="115"/>
      <c r="L364" s="115"/>
      <c r="M364" s="115"/>
      <c r="N364" s="114"/>
      <c r="O364" s="114"/>
      <c r="P364" s="114"/>
      <c r="Q364" s="114"/>
      <c r="R364" s="115"/>
      <c r="S364" s="115"/>
      <c r="T364" s="115"/>
      <c r="U364" s="115"/>
      <c r="V364" s="115"/>
      <c r="W364" s="115"/>
      <c r="X364" s="115"/>
      <c r="Y364" s="115"/>
      <c r="Z364" s="108"/>
      <c r="AA364" s="108"/>
      <c r="AB364" s="108"/>
      <c r="AC364" s="108"/>
      <c r="AD364" s="108"/>
      <c r="AE364" s="108"/>
      <c r="AF364" s="108"/>
      <c r="AG364" s="108" t="s">
        <v>325</v>
      </c>
      <c r="AH364" s="108">
        <v>0</v>
      </c>
      <c r="AI364" s="108"/>
      <c r="AJ364" s="108"/>
      <c r="AK364" s="108"/>
      <c r="AL364" s="108"/>
      <c r="AM364" s="108"/>
      <c r="AN364" s="108"/>
      <c r="AO364" s="108"/>
      <c r="AP364" s="108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8"/>
      <c r="BB364" s="108"/>
      <c r="BC364" s="108"/>
      <c r="BD364" s="108"/>
      <c r="BE364" s="108"/>
      <c r="BF364" s="108"/>
      <c r="BG364" s="108"/>
      <c r="BH364" s="108"/>
    </row>
    <row r="365" spans="1:60" outlineLevel="3" x14ac:dyDescent="0.2">
      <c r="A365" s="111"/>
      <c r="B365" s="112"/>
      <c r="C365" s="150" t="s">
        <v>581</v>
      </c>
      <c r="D365" s="148"/>
      <c r="E365" s="149"/>
      <c r="F365" s="115"/>
      <c r="G365" s="115"/>
      <c r="H365" s="115"/>
      <c r="I365" s="115"/>
      <c r="J365" s="115"/>
      <c r="K365" s="115"/>
      <c r="L365" s="115"/>
      <c r="M365" s="115"/>
      <c r="N365" s="114"/>
      <c r="O365" s="114"/>
      <c r="P365" s="114"/>
      <c r="Q365" s="114"/>
      <c r="R365" s="115"/>
      <c r="S365" s="115"/>
      <c r="T365" s="115"/>
      <c r="U365" s="115"/>
      <c r="V365" s="115"/>
      <c r="W365" s="115"/>
      <c r="X365" s="115"/>
      <c r="Y365" s="115"/>
      <c r="Z365" s="108"/>
      <c r="AA365" s="108"/>
      <c r="AB365" s="108"/>
      <c r="AC365" s="108"/>
      <c r="AD365" s="108"/>
      <c r="AE365" s="108"/>
      <c r="AF365" s="108"/>
      <c r="AG365" s="108" t="s">
        <v>325</v>
      </c>
      <c r="AH365" s="108">
        <v>0</v>
      </c>
      <c r="AI365" s="108"/>
      <c r="AJ365" s="108"/>
      <c r="AK365" s="108"/>
      <c r="AL365" s="108"/>
      <c r="AM365" s="108"/>
      <c r="AN365" s="108"/>
      <c r="AO365" s="108"/>
      <c r="AP365" s="108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8"/>
      <c r="BB365" s="108"/>
      <c r="BC365" s="108"/>
      <c r="BD365" s="108"/>
      <c r="BE365" s="108"/>
      <c r="BF365" s="108"/>
      <c r="BG365" s="108"/>
      <c r="BH365" s="108"/>
    </row>
    <row r="366" spans="1:60" outlineLevel="3" x14ac:dyDescent="0.2">
      <c r="A366" s="111"/>
      <c r="B366" s="112"/>
      <c r="C366" s="150" t="s">
        <v>618</v>
      </c>
      <c r="D366" s="148"/>
      <c r="E366" s="149">
        <v>87.09</v>
      </c>
      <c r="F366" s="115"/>
      <c r="G366" s="115"/>
      <c r="H366" s="115"/>
      <c r="I366" s="115"/>
      <c r="J366" s="115"/>
      <c r="K366" s="115"/>
      <c r="L366" s="115"/>
      <c r="M366" s="115"/>
      <c r="N366" s="114"/>
      <c r="O366" s="114"/>
      <c r="P366" s="114"/>
      <c r="Q366" s="114"/>
      <c r="R366" s="115"/>
      <c r="S366" s="115"/>
      <c r="T366" s="115"/>
      <c r="U366" s="115"/>
      <c r="V366" s="115"/>
      <c r="W366" s="115"/>
      <c r="X366" s="115"/>
      <c r="Y366" s="115"/>
      <c r="Z366" s="108"/>
      <c r="AA366" s="108"/>
      <c r="AB366" s="108"/>
      <c r="AC366" s="108"/>
      <c r="AD366" s="108"/>
      <c r="AE366" s="108"/>
      <c r="AF366" s="108"/>
      <c r="AG366" s="108" t="s">
        <v>325</v>
      </c>
      <c r="AH366" s="108">
        <v>0</v>
      </c>
      <c r="AI366" s="108"/>
      <c r="AJ366" s="108"/>
      <c r="AK366" s="108"/>
      <c r="AL366" s="108"/>
      <c r="AM366" s="108"/>
      <c r="AN366" s="108"/>
      <c r="AO366" s="108"/>
      <c r="AP366" s="108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8"/>
      <c r="BB366" s="108"/>
      <c r="BC366" s="108"/>
      <c r="BD366" s="108"/>
      <c r="BE366" s="108"/>
      <c r="BF366" s="108"/>
      <c r="BG366" s="108"/>
      <c r="BH366" s="108"/>
    </row>
    <row r="367" spans="1:60" outlineLevel="3" x14ac:dyDescent="0.2">
      <c r="A367" s="111"/>
      <c r="B367" s="112"/>
      <c r="C367" s="150" t="s">
        <v>582</v>
      </c>
      <c r="D367" s="148"/>
      <c r="E367" s="149"/>
      <c r="F367" s="115"/>
      <c r="G367" s="115"/>
      <c r="H367" s="115"/>
      <c r="I367" s="115"/>
      <c r="J367" s="115"/>
      <c r="K367" s="115"/>
      <c r="L367" s="115"/>
      <c r="M367" s="115"/>
      <c r="N367" s="114"/>
      <c r="O367" s="114"/>
      <c r="P367" s="114"/>
      <c r="Q367" s="114"/>
      <c r="R367" s="115"/>
      <c r="S367" s="115"/>
      <c r="T367" s="115"/>
      <c r="U367" s="115"/>
      <c r="V367" s="115"/>
      <c r="W367" s="115"/>
      <c r="X367" s="115"/>
      <c r="Y367" s="115"/>
      <c r="Z367" s="108"/>
      <c r="AA367" s="108"/>
      <c r="AB367" s="108"/>
      <c r="AC367" s="108"/>
      <c r="AD367" s="108"/>
      <c r="AE367" s="108"/>
      <c r="AF367" s="108"/>
      <c r="AG367" s="108" t="s">
        <v>325</v>
      </c>
      <c r="AH367" s="108">
        <v>0</v>
      </c>
      <c r="AI367" s="108"/>
      <c r="AJ367" s="108"/>
      <c r="AK367" s="108"/>
      <c r="AL367" s="108"/>
      <c r="AM367" s="108"/>
      <c r="AN367" s="108"/>
      <c r="AO367" s="108"/>
      <c r="AP367" s="108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8"/>
      <c r="BB367" s="108"/>
      <c r="BC367" s="108"/>
      <c r="BD367" s="108"/>
      <c r="BE367" s="108"/>
      <c r="BF367" s="108"/>
      <c r="BG367" s="108"/>
      <c r="BH367" s="108"/>
    </row>
    <row r="368" spans="1:60" outlineLevel="3" x14ac:dyDescent="0.2">
      <c r="A368" s="111"/>
      <c r="B368" s="112"/>
      <c r="C368" s="150" t="s">
        <v>583</v>
      </c>
      <c r="D368" s="148"/>
      <c r="E368" s="149"/>
      <c r="F368" s="115"/>
      <c r="G368" s="115"/>
      <c r="H368" s="115"/>
      <c r="I368" s="115"/>
      <c r="J368" s="115"/>
      <c r="K368" s="115"/>
      <c r="L368" s="115"/>
      <c r="M368" s="115"/>
      <c r="N368" s="114"/>
      <c r="O368" s="114"/>
      <c r="P368" s="114"/>
      <c r="Q368" s="114"/>
      <c r="R368" s="115"/>
      <c r="S368" s="115"/>
      <c r="T368" s="115"/>
      <c r="U368" s="115"/>
      <c r="V368" s="115"/>
      <c r="W368" s="115"/>
      <c r="X368" s="115"/>
      <c r="Y368" s="115"/>
      <c r="Z368" s="108"/>
      <c r="AA368" s="108"/>
      <c r="AB368" s="108"/>
      <c r="AC368" s="108"/>
      <c r="AD368" s="108"/>
      <c r="AE368" s="108"/>
      <c r="AF368" s="108"/>
      <c r="AG368" s="108" t="s">
        <v>325</v>
      </c>
      <c r="AH368" s="108">
        <v>0</v>
      </c>
      <c r="AI368" s="108"/>
      <c r="AJ368" s="108"/>
      <c r="AK368" s="108"/>
      <c r="AL368" s="108"/>
      <c r="AM368" s="108"/>
      <c r="AN368" s="108"/>
      <c r="AO368" s="108"/>
      <c r="AP368" s="108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8"/>
      <c r="BB368" s="108"/>
      <c r="BC368" s="108"/>
      <c r="BD368" s="108"/>
      <c r="BE368" s="108"/>
      <c r="BF368" s="108"/>
      <c r="BG368" s="108"/>
      <c r="BH368" s="108"/>
    </row>
    <row r="369" spans="1:60" outlineLevel="3" x14ac:dyDescent="0.2">
      <c r="A369" s="111"/>
      <c r="B369" s="112"/>
      <c r="C369" s="150" t="s">
        <v>619</v>
      </c>
      <c r="D369" s="148"/>
      <c r="E369" s="149">
        <v>44.09</v>
      </c>
      <c r="F369" s="115"/>
      <c r="G369" s="115"/>
      <c r="H369" s="115"/>
      <c r="I369" s="115"/>
      <c r="J369" s="115"/>
      <c r="K369" s="115"/>
      <c r="L369" s="115"/>
      <c r="M369" s="115"/>
      <c r="N369" s="114"/>
      <c r="O369" s="114"/>
      <c r="P369" s="114"/>
      <c r="Q369" s="114"/>
      <c r="R369" s="115"/>
      <c r="S369" s="115"/>
      <c r="T369" s="115"/>
      <c r="U369" s="115"/>
      <c r="V369" s="115"/>
      <c r="W369" s="115"/>
      <c r="X369" s="115"/>
      <c r="Y369" s="115"/>
      <c r="Z369" s="108"/>
      <c r="AA369" s="108"/>
      <c r="AB369" s="108"/>
      <c r="AC369" s="108"/>
      <c r="AD369" s="108"/>
      <c r="AE369" s="108"/>
      <c r="AF369" s="108"/>
      <c r="AG369" s="108" t="s">
        <v>325</v>
      </c>
      <c r="AH369" s="108">
        <v>0</v>
      </c>
      <c r="AI369" s="108"/>
      <c r="AJ369" s="108"/>
      <c r="AK369" s="108"/>
      <c r="AL369" s="108"/>
      <c r="AM369" s="108"/>
      <c r="AN369" s="108"/>
      <c r="AO369" s="108"/>
      <c r="AP369" s="108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8"/>
      <c r="BB369" s="108"/>
      <c r="BC369" s="108"/>
      <c r="BD369" s="108"/>
      <c r="BE369" s="108"/>
      <c r="BF369" s="108"/>
      <c r="BG369" s="108"/>
      <c r="BH369" s="108"/>
    </row>
    <row r="370" spans="1:60" outlineLevel="3" x14ac:dyDescent="0.2">
      <c r="A370" s="111"/>
      <c r="B370" s="112"/>
      <c r="C370" s="150" t="s">
        <v>585</v>
      </c>
      <c r="D370" s="148"/>
      <c r="E370" s="149"/>
      <c r="F370" s="115"/>
      <c r="G370" s="115"/>
      <c r="H370" s="115"/>
      <c r="I370" s="115"/>
      <c r="J370" s="115"/>
      <c r="K370" s="115"/>
      <c r="L370" s="115"/>
      <c r="M370" s="115"/>
      <c r="N370" s="114"/>
      <c r="O370" s="114"/>
      <c r="P370" s="114"/>
      <c r="Q370" s="114"/>
      <c r="R370" s="115"/>
      <c r="S370" s="115"/>
      <c r="T370" s="115"/>
      <c r="U370" s="115"/>
      <c r="V370" s="115"/>
      <c r="W370" s="115"/>
      <c r="X370" s="115"/>
      <c r="Y370" s="115"/>
      <c r="Z370" s="108"/>
      <c r="AA370" s="108"/>
      <c r="AB370" s="108"/>
      <c r="AC370" s="108"/>
      <c r="AD370" s="108"/>
      <c r="AE370" s="108"/>
      <c r="AF370" s="108"/>
      <c r="AG370" s="108" t="s">
        <v>325</v>
      </c>
      <c r="AH370" s="108">
        <v>0</v>
      </c>
      <c r="AI370" s="108"/>
      <c r="AJ370" s="108"/>
      <c r="AK370" s="108"/>
      <c r="AL370" s="108"/>
      <c r="AM370" s="108"/>
      <c r="AN370" s="108"/>
      <c r="AO370" s="108"/>
      <c r="AP370" s="108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8"/>
      <c r="BB370" s="108"/>
      <c r="BC370" s="108"/>
      <c r="BD370" s="108"/>
      <c r="BE370" s="108"/>
      <c r="BF370" s="108"/>
      <c r="BG370" s="108"/>
      <c r="BH370" s="108"/>
    </row>
    <row r="371" spans="1:60" outlineLevel="3" x14ac:dyDescent="0.2">
      <c r="A371" s="111"/>
      <c r="B371" s="112"/>
      <c r="C371" s="150" t="s">
        <v>619</v>
      </c>
      <c r="D371" s="148"/>
      <c r="E371" s="149">
        <v>44.09</v>
      </c>
      <c r="F371" s="115"/>
      <c r="G371" s="115"/>
      <c r="H371" s="115"/>
      <c r="I371" s="115"/>
      <c r="J371" s="115"/>
      <c r="K371" s="115"/>
      <c r="L371" s="115"/>
      <c r="M371" s="115"/>
      <c r="N371" s="114"/>
      <c r="O371" s="114"/>
      <c r="P371" s="114"/>
      <c r="Q371" s="114"/>
      <c r="R371" s="115"/>
      <c r="S371" s="115"/>
      <c r="T371" s="115"/>
      <c r="U371" s="115"/>
      <c r="V371" s="115"/>
      <c r="W371" s="115"/>
      <c r="X371" s="115"/>
      <c r="Y371" s="115"/>
      <c r="Z371" s="108"/>
      <c r="AA371" s="108"/>
      <c r="AB371" s="108"/>
      <c r="AC371" s="108"/>
      <c r="AD371" s="108"/>
      <c r="AE371" s="108"/>
      <c r="AF371" s="108"/>
      <c r="AG371" s="108" t="s">
        <v>325</v>
      </c>
      <c r="AH371" s="108">
        <v>0</v>
      </c>
      <c r="AI371" s="108"/>
      <c r="AJ371" s="108"/>
      <c r="AK371" s="108"/>
      <c r="AL371" s="108"/>
      <c r="AM371" s="108"/>
      <c r="AN371" s="108"/>
      <c r="AO371" s="108"/>
      <c r="AP371" s="108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8"/>
      <c r="BB371" s="108"/>
      <c r="BC371" s="108"/>
      <c r="BD371" s="108"/>
      <c r="BE371" s="108"/>
      <c r="BF371" s="108"/>
      <c r="BG371" s="108"/>
      <c r="BH371" s="108"/>
    </row>
    <row r="372" spans="1:60" outlineLevel="3" x14ac:dyDescent="0.2">
      <c r="A372" s="111"/>
      <c r="B372" s="112"/>
      <c r="C372" s="150" t="s">
        <v>560</v>
      </c>
      <c r="D372" s="148"/>
      <c r="E372" s="149"/>
      <c r="F372" s="115"/>
      <c r="G372" s="115"/>
      <c r="H372" s="115"/>
      <c r="I372" s="115"/>
      <c r="J372" s="115"/>
      <c r="K372" s="115"/>
      <c r="L372" s="115"/>
      <c r="M372" s="115"/>
      <c r="N372" s="114"/>
      <c r="O372" s="114"/>
      <c r="P372" s="114"/>
      <c r="Q372" s="114"/>
      <c r="R372" s="115"/>
      <c r="S372" s="115"/>
      <c r="T372" s="115"/>
      <c r="U372" s="115"/>
      <c r="V372" s="115"/>
      <c r="W372" s="115"/>
      <c r="X372" s="115"/>
      <c r="Y372" s="115"/>
      <c r="Z372" s="108"/>
      <c r="AA372" s="108"/>
      <c r="AB372" s="108"/>
      <c r="AC372" s="108"/>
      <c r="AD372" s="108"/>
      <c r="AE372" s="108"/>
      <c r="AF372" s="108"/>
      <c r="AG372" s="108" t="s">
        <v>325</v>
      </c>
      <c r="AH372" s="108">
        <v>0</v>
      </c>
      <c r="AI372" s="108"/>
      <c r="AJ372" s="108"/>
      <c r="AK372" s="108"/>
      <c r="AL372" s="108"/>
      <c r="AM372" s="108"/>
      <c r="AN372" s="108"/>
      <c r="AO372" s="108"/>
      <c r="AP372" s="108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8"/>
      <c r="BB372" s="108"/>
      <c r="BC372" s="108"/>
      <c r="BD372" s="108"/>
      <c r="BE372" s="108"/>
      <c r="BF372" s="108"/>
      <c r="BG372" s="108"/>
      <c r="BH372" s="108"/>
    </row>
    <row r="373" spans="1:60" outlineLevel="3" x14ac:dyDescent="0.2">
      <c r="A373" s="111"/>
      <c r="B373" s="112"/>
      <c r="C373" s="150" t="s">
        <v>620</v>
      </c>
      <c r="D373" s="148"/>
      <c r="E373" s="149">
        <v>86.52</v>
      </c>
      <c r="F373" s="115"/>
      <c r="G373" s="115"/>
      <c r="H373" s="115"/>
      <c r="I373" s="115"/>
      <c r="J373" s="115"/>
      <c r="K373" s="115"/>
      <c r="L373" s="115"/>
      <c r="M373" s="115"/>
      <c r="N373" s="114"/>
      <c r="O373" s="114"/>
      <c r="P373" s="114"/>
      <c r="Q373" s="114"/>
      <c r="R373" s="115"/>
      <c r="S373" s="115"/>
      <c r="T373" s="115"/>
      <c r="U373" s="115"/>
      <c r="V373" s="115"/>
      <c r="W373" s="115"/>
      <c r="X373" s="115"/>
      <c r="Y373" s="115"/>
      <c r="Z373" s="108"/>
      <c r="AA373" s="108"/>
      <c r="AB373" s="108"/>
      <c r="AC373" s="108"/>
      <c r="AD373" s="108"/>
      <c r="AE373" s="108"/>
      <c r="AF373" s="108"/>
      <c r="AG373" s="108" t="s">
        <v>325</v>
      </c>
      <c r="AH373" s="108">
        <v>0</v>
      </c>
      <c r="AI373" s="108"/>
      <c r="AJ373" s="108"/>
      <c r="AK373" s="108"/>
      <c r="AL373" s="108"/>
      <c r="AM373" s="108"/>
      <c r="AN373" s="108"/>
      <c r="AO373" s="108"/>
      <c r="AP373" s="108"/>
      <c r="AQ373" s="108"/>
      <c r="AR373" s="108"/>
      <c r="AS373" s="108"/>
      <c r="AT373" s="108"/>
      <c r="AU373" s="108"/>
      <c r="AV373" s="108"/>
      <c r="AW373" s="108"/>
      <c r="AX373" s="108"/>
      <c r="AY373" s="108"/>
      <c r="AZ373" s="108"/>
      <c r="BA373" s="108"/>
      <c r="BB373" s="108"/>
      <c r="BC373" s="108"/>
      <c r="BD373" s="108"/>
      <c r="BE373" s="108"/>
      <c r="BF373" s="108"/>
      <c r="BG373" s="108"/>
      <c r="BH373" s="108"/>
    </row>
    <row r="374" spans="1:60" ht="22.5" outlineLevel="1" x14ac:dyDescent="0.2">
      <c r="A374" s="128">
        <v>64</v>
      </c>
      <c r="B374" s="129" t="s">
        <v>621</v>
      </c>
      <c r="C374" s="145" t="s">
        <v>622</v>
      </c>
      <c r="D374" s="130" t="s">
        <v>322</v>
      </c>
      <c r="E374" s="131">
        <v>1222.4962</v>
      </c>
      <c r="F374" s="132"/>
      <c r="G374" s="133">
        <f>ROUND(E374*F374,2)</f>
        <v>0</v>
      </c>
      <c r="H374" s="132"/>
      <c r="I374" s="133">
        <f>ROUND(E374*H374,2)</f>
        <v>0</v>
      </c>
      <c r="J374" s="132"/>
      <c r="K374" s="133">
        <f>ROUND(E374*J374,2)</f>
        <v>0</v>
      </c>
      <c r="L374" s="133">
        <v>21</v>
      </c>
      <c r="M374" s="133">
        <f>G374*(1+L374/100)</f>
        <v>0</v>
      </c>
      <c r="N374" s="131">
        <v>1.09E-3</v>
      </c>
      <c r="O374" s="131">
        <f>ROUND(E374*N374,2)</f>
        <v>1.33</v>
      </c>
      <c r="P374" s="131">
        <v>0</v>
      </c>
      <c r="Q374" s="131">
        <f>ROUND(E374*P374,2)</f>
        <v>0</v>
      </c>
      <c r="R374" s="133"/>
      <c r="S374" s="133" t="s">
        <v>273</v>
      </c>
      <c r="T374" s="134" t="s">
        <v>274</v>
      </c>
      <c r="U374" s="115">
        <v>0.01</v>
      </c>
      <c r="V374" s="115">
        <f>ROUND(E374*U374,2)</f>
        <v>12.22</v>
      </c>
      <c r="W374" s="115"/>
      <c r="X374" s="115" t="s">
        <v>275</v>
      </c>
      <c r="Y374" s="115" t="s">
        <v>276</v>
      </c>
      <c r="Z374" s="108"/>
      <c r="AA374" s="108"/>
      <c r="AB374" s="108"/>
      <c r="AC374" s="108"/>
      <c r="AD374" s="108"/>
      <c r="AE374" s="108"/>
      <c r="AF374" s="108"/>
      <c r="AG374" s="108" t="s">
        <v>277</v>
      </c>
      <c r="AH374" s="108"/>
      <c r="AI374" s="108"/>
      <c r="AJ374" s="108"/>
      <c r="AK374" s="108"/>
      <c r="AL374" s="108"/>
      <c r="AM374" s="108"/>
      <c r="AN374" s="108"/>
      <c r="AO374" s="108"/>
      <c r="AP374" s="108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8"/>
      <c r="BB374" s="108"/>
      <c r="BC374" s="108"/>
      <c r="BD374" s="108"/>
      <c r="BE374" s="108"/>
      <c r="BF374" s="108"/>
      <c r="BG374" s="108"/>
      <c r="BH374" s="108"/>
    </row>
    <row r="375" spans="1:60" outlineLevel="2" x14ac:dyDescent="0.2">
      <c r="A375" s="111"/>
      <c r="B375" s="112"/>
      <c r="C375" s="258" t="s">
        <v>616</v>
      </c>
      <c r="D375" s="259"/>
      <c r="E375" s="259"/>
      <c r="F375" s="259"/>
      <c r="G375" s="259"/>
      <c r="H375" s="115"/>
      <c r="I375" s="115"/>
      <c r="J375" s="115"/>
      <c r="K375" s="115"/>
      <c r="L375" s="115"/>
      <c r="M375" s="115"/>
      <c r="N375" s="114"/>
      <c r="O375" s="114"/>
      <c r="P375" s="114"/>
      <c r="Q375" s="114"/>
      <c r="R375" s="115"/>
      <c r="S375" s="115"/>
      <c r="T375" s="115"/>
      <c r="U375" s="115"/>
      <c r="V375" s="115"/>
      <c r="W375" s="115"/>
      <c r="X375" s="115"/>
      <c r="Y375" s="115"/>
      <c r="Z375" s="108"/>
      <c r="AA375" s="108"/>
      <c r="AB375" s="108"/>
      <c r="AC375" s="108"/>
      <c r="AD375" s="108"/>
      <c r="AE375" s="108"/>
      <c r="AF375" s="108"/>
      <c r="AG375" s="108" t="s">
        <v>286</v>
      </c>
      <c r="AH375" s="108"/>
      <c r="AI375" s="108"/>
      <c r="AJ375" s="108"/>
      <c r="AK375" s="108"/>
      <c r="AL375" s="108"/>
      <c r="AM375" s="108"/>
      <c r="AN375" s="108"/>
      <c r="AO375" s="108"/>
      <c r="AP375" s="108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8"/>
      <c r="BB375" s="108"/>
      <c r="BC375" s="108"/>
      <c r="BD375" s="108"/>
      <c r="BE375" s="108"/>
      <c r="BF375" s="108"/>
      <c r="BG375" s="108"/>
      <c r="BH375" s="108"/>
    </row>
    <row r="376" spans="1:60" outlineLevel="2" x14ac:dyDescent="0.2">
      <c r="A376" s="111"/>
      <c r="B376" s="112"/>
      <c r="C376" s="150" t="s">
        <v>578</v>
      </c>
      <c r="D376" s="148"/>
      <c r="E376" s="149"/>
      <c r="F376" s="115"/>
      <c r="G376" s="115"/>
      <c r="H376" s="115"/>
      <c r="I376" s="115"/>
      <c r="J376" s="115"/>
      <c r="K376" s="115"/>
      <c r="L376" s="115"/>
      <c r="M376" s="115"/>
      <c r="N376" s="114"/>
      <c r="O376" s="114"/>
      <c r="P376" s="114"/>
      <c r="Q376" s="114"/>
      <c r="R376" s="115"/>
      <c r="S376" s="115"/>
      <c r="T376" s="115"/>
      <c r="U376" s="115"/>
      <c r="V376" s="115"/>
      <c r="W376" s="115"/>
      <c r="X376" s="115"/>
      <c r="Y376" s="115"/>
      <c r="Z376" s="108"/>
      <c r="AA376" s="108"/>
      <c r="AB376" s="108"/>
      <c r="AC376" s="108"/>
      <c r="AD376" s="108"/>
      <c r="AE376" s="108"/>
      <c r="AF376" s="108"/>
      <c r="AG376" s="108" t="s">
        <v>325</v>
      </c>
      <c r="AH376" s="108">
        <v>0</v>
      </c>
      <c r="AI376" s="108"/>
      <c r="AJ376" s="108"/>
      <c r="AK376" s="108"/>
      <c r="AL376" s="108"/>
      <c r="AM376" s="108"/>
      <c r="AN376" s="108"/>
      <c r="AO376" s="108"/>
      <c r="AP376" s="108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8"/>
      <c r="BB376" s="108"/>
      <c r="BC376" s="108"/>
      <c r="BD376" s="108"/>
      <c r="BE376" s="108"/>
      <c r="BF376" s="108"/>
      <c r="BG376" s="108"/>
      <c r="BH376" s="108"/>
    </row>
    <row r="377" spans="1:60" outlineLevel="3" x14ac:dyDescent="0.2">
      <c r="A377" s="111"/>
      <c r="B377" s="112"/>
      <c r="C377" s="150" t="s">
        <v>579</v>
      </c>
      <c r="D377" s="148"/>
      <c r="E377" s="149"/>
      <c r="F377" s="115"/>
      <c r="G377" s="115"/>
      <c r="H377" s="115"/>
      <c r="I377" s="115"/>
      <c r="J377" s="115"/>
      <c r="K377" s="115"/>
      <c r="L377" s="115"/>
      <c r="M377" s="115"/>
      <c r="N377" s="114"/>
      <c r="O377" s="114"/>
      <c r="P377" s="114"/>
      <c r="Q377" s="114"/>
      <c r="R377" s="115"/>
      <c r="S377" s="115"/>
      <c r="T377" s="115"/>
      <c r="U377" s="115"/>
      <c r="V377" s="115"/>
      <c r="W377" s="115"/>
      <c r="X377" s="115"/>
      <c r="Y377" s="115"/>
      <c r="Z377" s="108"/>
      <c r="AA377" s="108"/>
      <c r="AB377" s="108"/>
      <c r="AC377" s="108"/>
      <c r="AD377" s="108"/>
      <c r="AE377" s="108"/>
      <c r="AF377" s="108"/>
      <c r="AG377" s="108" t="s">
        <v>325</v>
      </c>
      <c r="AH377" s="108">
        <v>0</v>
      </c>
      <c r="AI377" s="108"/>
      <c r="AJ377" s="108"/>
      <c r="AK377" s="108"/>
      <c r="AL377" s="108"/>
      <c r="AM377" s="108"/>
      <c r="AN377" s="108"/>
      <c r="AO377" s="108"/>
      <c r="AP377" s="108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8"/>
      <c r="BB377" s="108"/>
      <c r="BC377" s="108"/>
      <c r="BD377" s="108"/>
      <c r="BE377" s="108"/>
      <c r="BF377" s="108"/>
      <c r="BG377" s="108"/>
      <c r="BH377" s="108"/>
    </row>
    <row r="378" spans="1:60" outlineLevel="3" x14ac:dyDescent="0.2">
      <c r="A378" s="111"/>
      <c r="B378" s="112"/>
      <c r="C378" s="150" t="s">
        <v>623</v>
      </c>
      <c r="D378" s="148"/>
      <c r="E378" s="149">
        <v>348.37</v>
      </c>
      <c r="F378" s="115"/>
      <c r="G378" s="115"/>
      <c r="H378" s="115"/>
      <c r="I378" s="115"/>
      <c r="J378" s="115"/>
      <c r="K378" s="115"/>
      <c r="L378" s="115"/>
      <c r="M378" s="115"/>
      <c r="N378" s="114"/>
      <c r="O378" s="114"/>
      <c r="P378" s="114"/>
      <c r="Q378" s="114"/>
      <c r="R378" s="115"/>
      <c r="S378" s="115"/>
      <c r="T378" s="115"/>
      <c r="U378" s="115"/>
      <c r="V378" s="115"/>
      <c r="W378" s="115"/>
      <c r="X378" s="115"/>
      <c r="Y378" s="115"/>
      <c r="Z378" s="108"/>
      <c r="AA378" s="108"/>
      <c r="AB378" s="108"/>
      <c r="AC378" s="108"/>
      <c r="AD378" s="108"/>
      <c r="AE378" s="108"/>
      <c r="AF378" s="108"/>
      <c r="AG378" s="108" t="s">
        <v>325</v>
      </c>
      <c r="AH378" s="108">
        <v>0</v>
      </c>
      <c r="AI378" s="108"/>
      <c r="AJ378" s="108"/>
      <c r="AK378" s="108"/>
      <c r="AL378" s="108"/>
      <c r="AM378" s="108"/>
      <c r="AN378" s="108"/>
      <c r="AO378" s="108"/>
      <c r="AP378" s="108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8"/>
      <c r="BB378" s="108"/>
      <c r="BC378" s="108"/>
      <c r="BD378" s="108"/>
      <c r="BE378" s="108"/>
      <c r="BF378" s="108"/>
      <c r="BG378" s="108"/>
      <c r="BH378" s="108"/>
    </row>
    <row r="379" spans="1:60" outlineLevel="3" x14ac:dyDescent="0.2">
      <c r="A379" s="111"/>
      <c r="B379" s="112"/>
      <c r="C379" s="150" t="s">
        <v>581</v>
      </c>
      <c r="D379" s="148"/>
      <c r="E379" s="149"/>
      <c r="F379" s="115"/>
      <c r="G379" s="115"/>
      <c r="H379" s="115"/>
      <c r="I379" s="115"/>
      <c r="J379" s="115"/>
      <c r="K379" s="115"/>
      <c r="L379" s="115"/>
      <c r="M379" s="115"/>
      <c r="N379" s="114"/>
      <c r="O379" s="114"/>
      <c r="P379" s="114"/>
      <c r="Q379" s="114"/>
      <c r="R379" s="115"/>
      <c r="S379" s="115"/>
      <c r="T379" s="115"/>
      <c r="U379" s="115"/>
      <c r="V379" s="115"/>
      <c r="W379" s="115"/>
      <c r="X379" s="115"/>
      <c r="Y379" s="115"/>
      <c r="Z379" s="108"/>
      <c r="AA379" s="108"/>
      <c r="AB379" s="108"/>
      <c r="AC379" s="108"/>
      <c r="AD379" s="108"/>
      <c r="AE379" s="108"/>
      <c r="AF379" s="108"/>
      <c r="AG379" s="108" t="s">
        <v>325</v>
      </c>
      <c r="AH379" s="108">
        <v>0</v>
      </c>
      <c r="AI379" s="108"/>
      <c r="AJ379" s="108"/>
      <c r="AK379" s="108"/>
      <c r="AL379" s="108"/>
      <c r="AM379" s="108"/>
      <c r="AN379" s="108"/>
      <c r="AO379" s="108"/>
      <c r="AP379" s="108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8"/>
      <c r="BB379" s="108"/>
      <c r="BC379" s="108"/>
      <c r="BD379" s="108"/>
      <c r="BE379" s="108"/>
      <c r="BF379" s="108"/>
      <c r="BG379" s="108"/>
      <c r="BH379" s="108"/>
    </row>
    <row r="380" spans="1:60" outlineLevel="3" x14ac:dyDescent="0.2">
      <c r="A380" s="111"/>
      <c r="B380" s="112"/>
      <c r="C380" s="150" t="s">
        <v>623</v>
      </c>
      <c r="D380" s="148"/>
      <c r="E380" s="149">
        <v>348.37</v>
      </c>
      <c r="F380" s="115"/>
      <c r="G380" s="115"/>
      <c r="H380" s="115"/>
      <c r="I380" s="115"/>
      <c r="J380" s="115"/>
      <c r="K380" s="115"/>
      <c r="L380" s="115"/>
      <c r="M380" s="115"/>
      <c r="N380" s="114"/>
      <c r="O380" s="114"/>
      <c r="P380" s="114"/>
      <c r="Q380" s="114"/>
      <c r="R380" s="115"/>
      <c r="S380" s="115"/>
      <c r="T380" s="115"/>
      <c r="U380" s="115"/>
      <c r="V380" s="115"/>
      <c r="W380" s="115"/>
      <c r="X380" s="115"/>
      <c r="Y380" s="115"/>
      <c r="Z380" s="108"/>
      <c r="AA380" s="108"/>
      <c r="AB380" s="108"/>
      <c r="AC380" s="108"/>
      <c r="AD380" s="108"/>
      <c r="AE380" s="108"/>
      <c r="AF380" s="108"/>
      <c r="AG380" s="108" t="s">
        <v>325</v>
      </c>
      <c r="AH380" s="108">
        <v>0</v>
      </c>
      <c r="AI380" s="108"/>
      <c r="AJ380" s="108"/>
      <c r="AK380" s="108"/>
      <c r="AL380" s="108"/>
      <c r="AM380" s="108"/>
      <c r="AN380" s="108"/>
      <c r="AO380" s="108"/>
      <c r="AP380" s="108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8"/>
      <c r="BB380" s="108"/>
      <c r="BC380" s="108"/>
      <c r="BD380" s="108"/>
      <c r="BE380" s="108"/>
      <c r="BF380" s="108"/>
      <c r="BG380" s="108"/>
      <c r="BH380" s="108"/>
    </row>
    <row r="381" spans="1:60" outlineLevel="3" x14ac:dyDescent="0.2">
      <c r="A381" s="111"/>
      <c r="B381" s="112"/>
      <c r="C381" s="150" t="s">
        <v>582</v>
      </c>
      <c r="D381" s="148"/>
      <c r="E381" s="149"/>
      <c r="F381" s="115"/>
      <c r="G381" s="115"/>
      <c r="H381" s="115"/>
      <c r="I381" s="115"/>
      <c r="J381" s="115"/>
      <c r="K381" s="115"/>
      <c r="L381" s="115"/>
      <c r="M381" s="115"/>
      <c r="N381" s="114"/>
      <c r="O381" s="114"/>
      <c r="P381" s="114"/>
      <c r="Q381" s="114"/>
      <c r="R381" s="115"/>
      <c r="S381" s="115"/>
      <c r="T381" s="115"/>
      <c r="U381" s="115"/>
      <c r="V381" s="115"/>
      <c r="W381" s="115"/>
      <c r="X381" s="115"/>
      <c r="Y381" s="115"/>
      <c r="Z381" s="108"/>
      <c r="AA381" s="108"/>
      <c r="AB381" s="108"/>
      <c r="AC381" s="108"/>
      <c r="AD381" s="108"/>
      <c r="AE381" s="108"/>
      <c r="AF381" s="108"/>
      <c r="AG381" s="108" t="s">
        <v>325</v>
      </c>
      <c r="AH381" s="108">
        <v>0</v>
      </c>
      <c r="AI381" s="108"/>
      <c r="AJ381" s="108"/>
      <c r="AK381" s="108"/>
      <c r="AL381" s="108"/>
      <c r="AM381" s="108"/>
      <c r="AN381" s="108"/>
      <c r="AO381" s="108"/>
      <c r="AP381" s="108"/>
      <c r="AQ381" s="108"/>
      <c r="AR381" s="108"/>
      <c r="AS381" s="108"/>
      <c r="AT381" s="108"/>
      <c r="AU381" s="108"/>
      <c r="AV381" s="108"/>
      <c r="AW381" s="108"/>
      <c r="AX381" s="108"/>
      <c r="AY381" s="108"/>
      <c r="AZ381" s="108"/>
      <c r="BA381" s="108"/>
      <c r="BB381" s="108"/>
      <c r="BC381" s="108"/>
      <c r="BD381" s="108"/>
      <c r="BE381" s="108"/>
      <c r="BF381" s="108"/>
      <c r="BG381" s="108"/>
      <c r="BH381" s="108"/>
    </row>
    <row r="382" spans="1:60" outlineLevel="3" x14ac:dyDescent="0.2">
      <c r="A382" s="111"/>
      <c r="B382" s="112"/>
      <c r="C382" s="150" t="s">
        <v>583</v>
      </c>
      <c r="D382" s="148"/>
      <c r="E382" s="149"/>
      <c r="F382" s="115"/>
      <c r="G382" s="115"/>
      <c r="H382" s="115"/>
      <c r="I382" s="115"/>
      <c r="J382" s="115"/>
      <c r="K382" s="115"/>
      <c r="L382" s="115"/>
      <c r="M382" s="115"/>
      <c r="N382" s="114"/>
      <c r="O382" s="114"/>
      <c r="P382" s="114"/>
      <c r="Q382" s="114"/>
      <c r="R382" s="115"/>
      <c r="S382" s="115"/>
      <c r="T382" s="115"/>
      <c r="U382" s="115"/>
      <c r="V382" s="115"/>
      <c r="W382" s="115"/>
      <c r="X382" s="115"/>
      <c r="Y382" s="115"/>
      <c r="Z382" s="108"/>
      <c r="AA382" s="108"/>
      <c r="AB382" s="108"/>
      <c r="AC382" s="108"/>
      <c r="AD382" s="108"/>
      <c r="AE382" s="108"/>
      <c r="AF382" s="108"/>
      <c r="AG382" s="108" t="s">
        <v>325</v>
      </c>
      <c r="AH382" s="108">
        <v>0</v>
      </c>
      <c r="AI382" s="108"/>
      <c r="AJ382" s="108"/>
      <c r="AK382" s="108"/>
      <c r="AL382" s="108"/>
      <c r="AM382" s="108"/>
      <c r="AN382" s="108"/>
      <c r="AO382" s="108"/>
      <c r="AP382" s="108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8"/>
      <c r="BB382" s="108"/>
      <c r="BC382" s="108"/>
      <c r="BD382" s="108"/>
      <c r="BE382" s="108"/>
      <c r="BF382" s="108"/>
      <c r="BG382" s="108"/>
      <c r="BH382" s="108"/>
    </row>
    <row r="383" spans="1:60" outlineLevel="3" x14ac:dyDescent="0.2">
      <c r="A383" s="111"/>
      <c r="B383" s="112"/>
      <c r="C383" s="150" t="s">
        <v>624</v>
      </c>
      <c r="D383" s="148"/>
      <c r="E383" s="149">
        <v>176.36</v>
      </c>
      <c r="F383" s="115"/>
      <c r="G383" s="115"/>
      <c r="H383" s="115"/>
      <c r="I383" s="115"/>
      <c r="J383" s="115"/>
      <c r="K383" s="115"/>
      <c r="L383" s="115"/>
      <c r="M383" s="115"/>
      <c r="N383" s="114"/>
      <c r="O383" s="114"/>
      <c r="P383" s="114"/>
      <c r="Q383" s="114"/>
      <c r="R383" s="115"/>
      <c r="S383" s="115"/>
      <c r="T383" s="115"/>
      <c r="U383" s="115"/>
      <c r="V383" s="115"/>
      <c r="W383" s="115"/>
      <c r="X383" s="115"/>
      <c r="Y383" s="115"/>
      <c r="Z383" s="108"/>
      <c r="AA383" s="108"/>
      <c r="AB383" s="108"/>
      <c r="AC383" s="108"/>
      <c r="AD383" s="108"/>
      <c r="AE383" s="108"/>
      <c r="AF383" s="108"/>
      <c r="AG383" s="108" t="s">
        <v>325</v>
      </c>
      <c r="AH383" s="108">
        <v>0</v>
      </c>
      <c r="AI383" s="108"/>
      <c r="AJ383" s="108"/>
      <c r="AK383" s="108"/>
      <c r="AL383" s="108"/>
      <c r="AM383" s="108"/>
      <c r="AN383" s="108"/>
      <c r="AO383" s="108"/>
      <c r="AP383" s="108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8"/>
      <c r="BB383" s="108"/>
      <c r="BC383" s="108"/>
      <c r="BD383" s="108"/>
      <c r="BE383" s="108"/>
      <c r="BF383" s="108"/>
      <c r="BG383" s="108"/>
      <c r="BH383" s="108"/>
    </row>
    <row r="384" spans="1:60" outlineLevel="3" x14ac:dyDescent="0.2">
      <c r="A384" s="111"/>
      <c r="B384" s="112"/>
      <c r="C384" s="150" t="s">
        <v>585</v>
      </c>
      <c r="D384" s="148"/>
      <c r="E384" s="149"/>
      <c r="F384" s="115"/>
      <c r="G384" s="115"/>
      <c r="H384" s="115"/>
      <c r="I384" s="115"/>
      <c r="J384" s="115"/>
      <c r="K384" s="115"/>
      <c r="L384" s="115"/>
      <c r="M384" s="115"/>
      <c r="N384" s="114"/>
      <c r="O384" s="114"/>
      <c r="P384" s="114"/>
      <c r="Q384" s="114"/>
      <c r="R384" s="115"/>
      <c r="S384" s="115"/>
      <c r="T384" s="115"/>
      <c r="U384" s="115"/>
      <c r="V384" s="115"/>
      <c r="W384" s="115"/>
      <c r="X384" s="115"/>
      <c r="Y384" s="115"/>
      <c r="Z384" s="108"/>
      <c r="AA384" s="108"/>
      <c r="AB384" s="108"/>
      <c r="AC384" s="108"/>
      <c r="AD384" s="108"/>
      <c r="AE384" s="108"/>
      <c r="AF384" s="108"/>
      <c r="AG384" s="108" t="s">
        <v>325</v>
      </c>
      <c r="AH384" s="108">
        <v>0</v>
      </c>
      <c r="AI384" s="108"/>
      <c r="AJ384" s="108"/>
      <c r="AK384" s="108"/>
      <c r="AL384" s="108"/>
      <c r="AM384" s="108"/>
      <c r="AN384" s="108"/>
      <c r="AO384" s="108"/>
      <c r="AP384" s="108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8"/>
      <c r="BB384" s="108"/>
      <c r="BC384" s="108"/>
      <c r="BD384" s="108"/>
      <c r="BE384" s="108"/>
      <c r="BF384" s="108"/>
      <c r="BG384" s="108"/>
      <c r="BH384" s="108"/>
    </row>
    <row r="385" spans="1:60" outlineLevel="3" x14ac:dyDescent="0.2">
      <c r="A385" s="111"/>
      <c r="B385" s="112"/>
      <c r="C385" s="150" t="s">
        <v>624</v>
      </c>
      <c r="D385" s="148"/>
      <c r="E385" s="149">
        <v>176.36</v>
      </c>
      <c r="F385" s="115"/>
      <c r="G385" s="115"/>
      <c r="H385" s="115"/>
      <c r="I385" s="115"/>
      <c r="J385" s="115"/>
      <c r="K385" s="115"/>
      <c r="L385" s="115"/>
      <c r="M385" s="115"/>
      <c r="N385" s="114"/>
      <c r="O385" s="114"/>
      <c r="P385" s="114"/>
      <c r="Q385" s="114"/>
      <c r="R385" s="115"/>
      <c r="S385" s="115"/>
      <c r="T385" s="115"/>
      <c r="U385" s="115"/>
      <c r="V385" s="115"/>
      <c r="W385" s="115"/>
      <c r="X385" s="115"/>
      <c r="Y385" s="115"/>
      <c r="Z385" s="108"/>
      <c r="AA385" s="108"/>
      <c r="AB385" s="108"/>
      <c r="AC385" s="108"/>
      <c r="AD385" s="108"/>
      <c r="AE385" s="108"/>
      <c r="AF385" s="108"/>
      <c r="AG385" s="108" t="s">
        <v>325</v>
      </c>
      <c r="AH385" s="108">
        <v>0</v>
      </c>
      <c r="AI385" s="108"/>
      <c r="AJ385" s="108"/>
      <c r="AK385" s="108"/>
      <c r="AL385" s="108"/>
      <c r="AM385" s="108"/>
      <c r="AN385" s="108"/>
      <c r="AO385" s="108"/>
      <c r="AP385" s="108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8"/>
      <c r="BB385" s="108"/>
      <c r="BC385" s="108"/>
      <c r="BD385" s="108"/>
      <c r="BE385" s="108"/>
      <c r="BF385" s="108"/>
      <c r="BG385" s="108"/>
      <c r="BH385" s="108"/>
    </row>
    <row r="386" spans="1:60" outlineLevel="3" x14ac:dyDescent="0.2">
      <c r="A386" s="111"/>
      <c r="B386" s="112"/>
      <c r="C386" s="150" t="s">
        <v>560</v>
      </c>
      <c r="D386" s="148"/>
      <c r="E386" s="149"/>
      <c r="F386" s="115"/>
      <c r="G386" s="115"/>
      <c r="H386" s="115"/>
      <c r="I386" s="115"/>
      <c r="J386" s="115"/>
      <c r="K386" s="115"/>
      <c r="L386" s="115"/>
      <c r="M386" s="115"/>
      <c r="N386" s="114"/>
      <c r="O386" s="114"/>
      <c r="P386" s="114"/>
      <c r="Q386" s="114"/>
      <c r="R386" s="115"/>
      <c r="S386" s="115"/>
      <c r="T386" s="115"/>
      <c r="U386" s="115"/>
      <c r="V386" s="115"/>
      <c r="W386" s="115"/>
      <c r="X386" s="115"/>
      <c r="Y386" s="115"/>
      <c r="Z386" s="108"/>
      <c r="AA386" s="108"/>
      <c r="AB386" s="108"/>
      <c r="AC386" s="108"/>
      <c r="AD386" s="108"/>
      <c r="AE386" s="108"/>
      <c r="AF386" s="108"/>
      <c r="AG386" s="108" t="s">
        <v>325</v>
      </c>
      <c r="AH386" s="108">
        <v>0</v>
      </c>
      <c r="AI386" s="108"/>
      <c r="AJ386" s="108"/>
      <c r="AK386" s="108"/>
      <c r="AL386" s="108"/>
      <c r="AM386" s="108"/>
      <c r="AN386" s="108"/>
      <c r="AO386" s="108"/>
      <c r="AP386" s="108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8"/>
      <c r="BB386" s="108"/>
      <c r="BC386" s="108"/>
      <c r="BD386" s="108"/>
      <c r="BE386" s="108"/>
      <c r="BF386" s="108"/>
      <c r="BG386" s="108"/>
      <c r="BH386" s="108"/>
    </row>
    <row r="387" spans="1:60" outlineLevel="3" x14ac:dyDescent="0.2">
      <c r="A387" s="111"/>
      <c r="B387" s="112"/>
      <c r="C387" s="150" t="s">
        <v>625</v>
      </c>
      <c r="D387" s="148"/>
      <c r="E387" s="149">
        <v>173.03</v>
      </c>
      <c r="F387" s="115"/>
      <c r="G387" s="115"/>
      <c r="H387" s="115"/>
      <c r="I387" s="115"/>
      <c r="J387" s="115"/>
      <c r="K387" s="115"/>
      <c r="L387" s="115"/>
      <c r="M387" s="115"/>
      <c r="N387" s="114"/>
      <c r="O387" s="114"/>
      <c r="P387" s="114"/>
      <c r="Q387" s="114"/>
      <c r="R387" s="115"/>
      <c r="S387" s="115"/>
      <c r="T387" s="115"/>
      <c r="U387" s="115"/>
      <c r="V387" s="115"/>
      <c r="W387" s="115"/>
      <c r="X387" s="115"/>
      <c r="Y387" s="115"/>
      <c r="Z387" s="108"/>
      <c r="AA387" s="108"/>
      <c r="AB387" s="108"/>
      <c r="AC387" s="108"/>
      <c r="AD387" s="108"/>
      <c r="AE387" s="108"/>
      <c r="AF387" s="108"/>
      <c r="AG387" s="108" t="s">
        <v>325</v>
      </c>
      <c r="AH387" s="108">
        <v>0</v>
      </c>
      <c r="AI387" s="108"/>
      <c r="AJ387" s="108"/>
      <c r="AK387" s="108"/>
      <c r="AL387" s="108"/>
      <c r="AM387" s="108"/>
      <c r="AN387" s="108"/>
      <c r="AO387" s="108"/>
      <c r="AP387" s="108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8"/>
      <c r="BB387" s="108"/>
      <c r="BC387" s="108"/>
      <c r="BD387" s="108"/>
      <c r="BE387" s="108"/>
      <c r="BF387" s="108"/>
      <c r="BG387" s="108"/>
      <c r="BH387" s="108"/>
    </row>
    <row r="388" spans="1:60" outlineLevel="1" x14ac:dyDescent="0.2">
      <c r="A388" s="128">
        <v>65</v>
      </c>
      <c r="B388" s="129" t="s">
        <v>626</v>
      </c>
      <c r="C388" s="145" t="s">
        <v>627</v>
      </c>
      <c r="D388" s="130" t="s">
        <v>322</v>
      </c>
      <c r="E388" s="131">
        <v>348.88204999999999</v>
      </c>
      <c r="F388" s="132"/>
      <c r="G388" s="133">
        <f>ROUND(E388*F388,2)</f>
        <v>0</v>
      </c>
      <c r="H388" s="132"/>
      <c r="I388" s="133">
        <f>ROUND(E388*H388,2)</f>
        <v>0</v>
      </c>
      <c r="J388" s="132"/>
      <c r="K388" s="133">
        <f>ROUND(E388*J388,2)</f>
        <v>0</v>
      </c>
      <c r="L388" s="133">
        <v>21</v>
      </c>
      <c r="M388" s="133">
        <f>G388*(1+L388/100)</f>
        <v>0</v>
      </c>
      <c r="N388" s="131">
        <v>0</v>
      </c>
      <c r="O388" s="131">
        <f>ROUND(E388*N388,2)</f>
        <v>0</v>
      </c>
      <c r="P388" s="131">
        <v>0</v>
      </c>
      <c r="Q388" s="131">
        <f>ROUND(E388*P388,2)</f>
        <v>0</v>
      </c>
      <c r="R388" s="133"/>
      <c r="S388" s="133" t="s">
        <v>273</v>
      </c>
      <c r="T388" s="134" t="s">
        <v>274</v>
      </c>
      <c r="U388" s="115">
        <v>0.14000000000000001</v>
      </c>
      <c r="V388" s="115">
        <f>ROUND(E388*U388,2)</f>
        <v>48.84</v>
      </c>
      <c r="W388" s="115"/>
      <c r="X388" s="115" t="s">
        <v>275</v>
      </c>
      <c r="Y388" s="115" t="s">
        <v>276</v>
      </c>
      <c r="Z388" s="108"/>
      <c r="AA388" s="108"/>
      <c r="AB388" s="108"/>
      <c r="AC388" s="108"/>
      <c r="AD388" s="108"/>
      <c r="AE388" s="108"/>
      <c r="AF388" s="108"/>
      <c r="AG388" s="108" t="s">
        <v>277</v>
      </c>
      <c r="AH388" s="108"/>
      <c r="AI388" s="108"/>
      <c r="AJ388" s="108"/>
      <c r="AK388" s="108"/>
      <c r="AL388" s="108"/>
      <c r="AM388" s="108"/>
      <c r="AN388" s="108"/>
      <c r="AO388" s="108"/>
      <c r="AP388" s="108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8"/>
      <c r="BB388" s="108"/>
      <c r="BC388" s="108"/>
      <c r="BD388" s="108"/>
      <c r="BE388" s="108"/>
      <c r="BF388" s="108"/>
      <c r="BG388" s="108"/>
      <c r="BH388" s="108"/>
    </row>
    <row r="389" spans="1:60" outlineLevel="2" x14ac:dyDescent="0.2">
      <c r="A389" s="111"/>
      <c r="B389" s="112"/>
      <c r="C389" s="150" t="s">
        <v>578</v>
      </c>
      <c r="D389" s="148"/>
      <c r="E389" s="149"/>
      <c r="F389" s="115"/>
      <c r="G389" s="115"/>
      <c r="H389" s="115"/>
      <c r="I389" s="115"/>
      <c r="J389" s="115"/>
      <c r="K389" s="115"/>
      <c r="L389" s="115"/>
      <c r="M389" s="115"/>
      <c r="N389" s="114"/>
      <c r="O389" s="114"/>
      <c r="P389" s="114"/>
      <c r="Q389" s="114"/>
      <c r="R389" s="115"/>
      <c r="S389" s="115"/>
      <c r="T389" s="115"/>
      <c r="U389" s="115"/>
      <c r="V389" s="115"/>
      <c r="W389" s="115"/>
      <c r="X389" s="115"/>
      <c r="Y389" s="115"/>
      <c r="Z389" s="108"/>
      <c r="AA389" s="108"/>
      <c r="AB389" s="108"/>
      <c r="AC389" s="108"/>
      <c r="AD389" s="108"/>
      <c r="AE389" s="108"/>
      <c r="AF389" s="108"/>
      <c r="AG389" s="108" t="s">
        <v>325</v>
      </c>
      <c r="AH389" s="108">
        <v>0</v>
      </c>
      <c r="AI389" s="108"/>
      <c r="AJ389" s="108"/>
      <c r="AK389" s="108"/>
      <c r="AL389" s="108"/>
      <c r="AM389" s="108"/>
      <c r="AN389" s="108"/>
      <c r="AO389" s="108"/>
      <c r="AP389" s="108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8"/>
      <c r="BB389" s="108"/>
      <c r="BC389" s="108"/>
      <c r="BD389" s="108"/>
      <c r="BE389" s="108"/>
      <c r="BF389" s="108"/>
      <c r="BG389" s="108"/>
      <c r="BH389" s="108"/>
    </row>
    <row r="390" spans="1:60" outlineLevel="3" x14ac:dyDescent="0.2">
      <c r="A390" s="111"/>
      <c r="B390" s="112"/>
      <c r="C390" s="150" t="s">
        <v>579</v>
      </c>
      <c r="D390" s="148"/>
      <c r="E390" s="149"/>
      <c r="F390" s="115"/>
      <c r="G390" s="115"/>
      <c r="H390" s="115"/>
      <c r="I390" s="115"/>
      <c r="J390" s="115"/>
      <c r="K390" s="115"/>
      <c r="L390" s="115"/>
      <c r="M390" s="115"/>
      <c r="N390" s="114"/>
      <c r="O390" s="114"/>
      <c r="P390" s="114"/>
      <c r="Q390" s="114"/>
      <c r="R390" s="115"/>
      <c r="S390" s="115"/>
      <c r="T390" s="115"/>
      <c r="U390" s="115"/>
      <c r="V390" s="115"/>
      <c r="W390" s="115"/>
      <c r="X390" s="115"/>
      <c r="Y390" s="115"/>
      <c r="Z390" s="108"/>
      <c r="AA390" s="108"/>
      <c r="AB390" s="108"/>
      <c r="AC390" s="108"/>
      <c r="AD390" s="108"/>
      <c r="AE390" s="108"/>
      <c r="AF390" s="108"/>
      <c r="AG390" s="108" t="s">
        <v>325</v>
      </c>
      <c r="AH390" s="108">
        <v>0</v>
      </c>
      <c r="AI390" s="108"/>
      <c r="AJ390" s="108"/>
      <c r="AK390" s="108"/>
      <c r="AL390" s="108"/>
      <c r="AM390" s="108"/>
      <c r="AN390" s="108"/>
      <c r="AO390" s="108"/>
      <c r="AP390" s="108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8"/>
      <c r="BB390" s="108"/>
      <c r="BC390" s="108"/>
      <c r="BD390" s="108"/>
      <c r="BE390" s="108"/>
      <c r="BF390" s="108"/>
      <c r="BG390" s="108"/>
      <c r="BH390" s="108"/>
    </row>
    <row r="391" spans="1:60" outlineLevel="3" x14ac:dyDescent="0.2">
      <c r="A391" s="111"/>
      <c r="B391" s="112"/>
      <c r="C391" s="150" t="s">
        <v>618</v>
      </c>
      <c r="D391" s="148"/>
      <c r="E391" s="149">
        <v>87.09</v>
      </c>
      <c r="F391" s="115"/>
      <c r="G391" s="115"/>
      <c r="H391" s="115"/>
      <c r="I391" s="115"/>
      <c r="J391" s="115"/>
      <c r="K391" s="115"/>
      <c r="L391" s="115"/>
      <c r="M391" s="115"/>
      <c r="N391" s="114"/>
      <c r="O391" s="114"/>
      <c r="P391" s="114"/>
      <c r="Q391" s="114"/>
      <c r="R391" s="115"/>
      <c r="S391" s="115"/>
      <c r="T391" s="115"/>
      <c r="U391" s="115"/>
      <c r="V391" s="115"/>
      <c r="W391" s="115"/>
      <c r="X391" s="115"/>
      <c r="Y391" s="115"/>
      <c r="Z391" s="108"/>
      <c r="AA391" s="108"/>
      <c r="AB391" s="108"/>
      <c r="AC391" s="108"/>
      <c r="AD391" s="108"/>
      <c r="AE391" s="108"/>
      <c r="AF391" s="108"/>
      <c r="AG391" s="108" t="s">
        <v>325</v>
      </c>
      <c r="AH391" s="108">
        <v>0</v>
      </c>
      <c r="AI391" s="108"/>
      <c r="AJ391" s="108"/>
      <c r="AK391" s="108"/>
      <c r="AL391" s="108"/>
      <c r="AM391" s="108"/>
      <c r="AN391" s="108"/>
      <c r="AO391" s="108"/>
      <c r="AP391" s="108"/>
      <c r="AQ391" s="108"/>
      <c r="AR391" s="108"/>
      <c r="AS391" s="108"/>
      <c r="AT391" s="108"/>
      <c r="AU391" s="108"/>
      <c r="AV391" s="108"/>
      <c r="AW391" s="108"/>
      <c r="AX391" s="108"/>
      <c r="AY391" s="108"/>
      <c r="AZ391" s="108"/>
      <c r="BA391" s="108"/>
      <c r="BB391" s="108"/>
      <c r="BC391" s="108"/>
      <c r="BD391" s="108"/>
      <c r="BE391" s="108"/>
      <c r="BF391" s="108"/>
      <c r="BG391" s="108"/>
      <c r="BH391" s="108"/>
    </row>
    <row r="392" spans="1:60" outlineLevel="3" x14ac:dyDescent="0.2">
      <c r="A392" s="111"/>
      <c r="B392" s="112"/>
      <c r="C392" s="150" t="s">
        <v>581</v>
      </c>
      <c r="D392" s="148"/>
      <c r="E392" s="149"/>
      <c r="F392" s="115"/>
      <c r="G392" s="115"/>
      <c r="H392" s="115"/>
      <c r="I392" s="115"/>
      <c r="J392" s="115"/>
      <c r="K392" s="115"/>
      <c r="L392" s="115"/>
      <c r="M392" s="115"/>
      <c r="N392" s="114"/>
      <c r="O392" s="114"/>
      <c r="P392" s="114"/>
      <c r="Q392" s="114"/>
      <c r="R392" s="115"/>
      <c r="S392" s="115"/>
      <c r="T392" s="115"/>
      <c r="U392" s="115"/>
      <c r="V392" s="115"/>
      <c r="W392" s="115"/>
      <c r="X392" s="115"/>
      <c r="Y392" s="115"/>
      <c r="Z392" s="108"/>
      <c r="AA392" s="108"/>
      <c r="AB392" s="108"/>
      <c r="AC392" s="108"/>
      <c r="AD392" s="108"/>
      <c r="AE392" s="108"/>
      <c r="AF392" s="108"/>
      <c r="AG392" s="108" t="s">
        <v>325</v>
      </c>
      <c r="AH392" s="108">
        <v>0</v>
      </c>
      <c r="AI392" s="108"/>
      <c r="AJ392" s="108"/>
      <c r="AK392" s="108"/>
      <c r="AL392" s="108"/>
      <c r="AM392" s="108"/>
      <c r="AN392" s="108"/>
      <c r="AO392" s="108"/>
      <c r="AP392" s="108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8"/>
      <c r="BB392" s="108"/>
      <c r="BC392" s="108"/>
      <c r="BD392" s="108"/>
      <c r="BE392" s="108"/>
      <c r="BF392" s="108"/>
      <c r="BG392" s="108"/>
      <c r="BH392" s="108"/>
    </row>
    <row r="393" spans="1:60" outlineLevel="3" x14ac:dyDescent="0.2">
      <c r="A393" s="111"/>
      <c r="B393" s="112"/>
      <c r="C393" s="150" t="s">
        <v>618</v>
      </c>
      <c r="D393" s="148"/>
      <c r="E393" s="149">
        <v>87.09</v>
      </c>
      <c r="F393" s="115"/>
      <c r="G393" s="115"/>
      <c r="H393" s="115"/>
      <c r="I393" s="115"/>
      <c r="J393" s="115"/>
      <c r="K393" s="115"/>
      <c r="L393" s="115"/>
      <c r="M393" s="115"/>
      <c r="N393" s="114"/>
      <c r="O393" s="114"/>
      <c r="P393" s="114"/>
      <c r="Q393" s="114"/>
      <c r="R393" s="115"/>
      <c r="S393" s="115"/>
      <c r="T393" s="115"/>
      <c r="U393" s="115"/>
      <c r="V393" s="115"/>
      <c r="W393" s="115"/>
      <c r="X393" s="115"/>
      <c r="Y393" s="115"/>
      <c r="Z393" s="108"/>
      <c r="AA393" s="108"/>
      <c r="AB393" s="108"/>
      <c r="AC393" s="108"/>
      <c r="AD393" s="108"/>
      <c r="AE393" s="108"/>
      <c r="AF393" s="108"/>
      <c r="AG393" s="108" t="s">
        <v>325</v>
      </c>
      <c r="AH393" s="108">
        <v>0</v>
      </c>
      <c r="AI393" s="108"/>
      <c r="AJ393" s="108"/>
      <c r="AK393" s="108"/>
      <c r="AL393" s="108"/>
      <c r="AM393" s="108"/>
      <c r="AN393" s="108"/>
      <c r="AO393" s="108"/>
      <c r="AP393" s="108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8"/>
      <c r="BB393" s="108"/>
      <c r="BC393" s="108"/>
      <c r="BD393" s="108"/>
      <c r="BE393" s="108"/>
      <c r="BF393" s="108"/>
      <c r="BG393" s="108"/>
      <c r="BH393" s="108"/>
    </row>
    <row r="394" spans="1:60" outlineLevel="3" x14ac:dyDescent="0.2">
      <c r="A394" s="111"/>
      <c r="B394" s="112"/>
      <c r="C394" s="150" t="s">
        <v>582</v>
      </c>
      <c r="D394" s="148"/>
      <c r="E394" s="149"/>
      <c r="F394" s="115"/>
      <c r="G394" s="115"/>
      <c r="H394" s="115"/>
      <c r="I394" s="115"/>
      <c r="J394" s="115"/>
      <c r="K394" s="115"/>
      <c r="L394" s="115"/>
      <c r="M394" s="115"/>
      <c r="N394" s="114"/>
      <c r="O394" s="114"/>
      <c r="P394" s="114"/>
      <c r="Q394" s="114"/>
      <c r="R394" s="115"/>
      <c r="S394" s="115"/>
      <c r="T394" s="115"/>
      <c r="U394" s="115"/>
      <c r="V394" s="115"/>
      <c r="W394" s="115"/>
      <c r="X394" s="115"/>
      <c r="Y394" s="115"/>
      <c r="Z394" s="108"/>
      <c r="AA394" s="108"/>
      <c r="AB394" s="108"/>
      <c r="AC394" s="108"/>
      <c r="AD394" s="108"/>
      <c r="AE394" s="108"/>
      <c r="AF394" s="108"/>
      <c r="AG394" s="108" t="s">
        <v>325</v>
      </c>
      <c r="AH394" s="108">
        <v>0</v>
      </c>
      <c r="AI394" s="108"/>
      <c r="AJ394" s="108"/>
      <c r="AK394" s="108"/>
      <c r="AL394" s="108"/>
      <c r="AM394" s="108"/>
      <c r="AN394" s="108"/>
      <c r="AO394" s="108"/>
      <c r="AP394" s="108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8"/>
      <c r="BB394" s="108"/>
      <c r="BC394" s="108"/>
      <c r="BD394" s="108"/>
      <c r="BE394" s="108"/>
      <c r="BF394" s="108"/>
      <c r="BG394" s="108"/>
      <c r="BH394" s="108"/>
    </row>
    <row r="395" spans="1:60" outlineLevel="3" x14ac:dyDescent="0.2">
      <c r="A395" s="111"/>
      <c r="B395" s="112"/>
      <c r="C395" s="150" t="s">
        <v>583</v>
      </c>
      <c r="D395" s="148"/>
      <c r="E395" s="149"/>
      <c r="F395" s="115"/>
      <c r="G395" s="115"/>
      <c r="H395" s="115"/>
      <c r="I395" s="115"/>
      <c r="J395" s="115"/>
      <c r="K395" s="115"/>
      <c r="L395" s="115"/>
      <c r="M395" s="115"/>
      <c r="N395" s="114"/>
      <c r="O395" s="114"/>
      <c r="P395" s="114"/>
      <c r="Q395" s="114"/>
      <c r="R395" s="115"/>
      <c r="S395" s="115"/>
      <c r="T395" s="115"/>
      <c r="U395" s="115"/>
      <c r="V395" s="115"/>
      <c r="W395" s="115"/>
      <c r="X395" s="115"/>
      <c r="Y395" s="115"/>
      <c r="Z395" s="108"/>
      <c r="AA395" s="108"/>
      <c r="AB395" s="108"/>
      <c r="AC395" s="108"/>
      <c r="AD395" s="108"/>
      <c r="AE395" s="108"/>
      <c r="AF395" s="108"/>
      <c r="AG395" s="108" t="s">
        <v>325</v>
      </c>
      <c r="AH395" s="108">
        <v>0</v>
      </c>
      <c r="AI395" s="108"/>
      <c r="AJ395" s="108"/>
      <c r="AK395" s="108"/>
      <c r="AL395" s="108"/>
      <c r="AM395" s="108"/>
      <c r="AN395" s="108"/>
      <c r="AO395" s="108"/>
      <c r="AP395" s="108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8"/>
      <c r="BB395" s="108"/>
      <c r="BC395" s="108"/>
      <c r="BD395" s="108"/>
      <c r="BE395" s="108"/>
      <c r="BF395" s="108"/>
      <c r="BG395" s="108"/>
      <c r="BH395" s="108"/>
    </row>
    <row r="396" spans="1:60" outlineLevel="3" x14ac:dyDescent="0.2">
      <c r="A396" s="111"/>
      <c r="B396" s="112"/>
      <c r="C396" s="150" t="s">
        <v>619</v>
      </c>
      <c r="D396" s="148"/>
      <c r="E396" s="149">
        <v>44.09</v>
      </c>
      <c r="F396" s="115"/>
      <c r="G396" s="115"/>
      <c r="H396" s="115"/>
      <c r="I396" s="115"/>
      <c r="J396" s="115"/>
      <c r="K396" s="115"/>
      <c r="L396" s="115"/>
      <c r="M396" s="115"/>
      <c r="N396" s="114"/>
      <c r="O396" s="114"/>
      <c r="P396" s="114"/>
      <c r="Q396" s="114"/>
      <c r="R396" s="115"/>
      <c r="S396" s="115"/>
      <c r="T396" s="115"/>
      <c r="U396" s="115"/>
      <c r="V396" s="115"/>
      <c r="W396" s="115"/>
      <c r="X396" s="115"/>
      <c r="Y396" s="115"/>
      <c r="Z396" s="108"/>
      <c r="AA396" s="108"/>
      <c r="AB396" s="108"/>
      <c r="AC396" s="108"/>
      <c r="AD396" s="108"/>
      <c r="AE396" s="108"/>
      <c r="AF396" s="108"/>
      <c r="AG396" s="108" t="s">
        <v>325</v>
      </c>
      <c r="AH396" s="108">
        <v>0</v>
      </c>
      <c r="AI396" s="108"/>
      <c r="AJ396" s="108"/>
      <c r="AK396" s="108"/>
      <c r="AL396" s="108"/>
      <c r="AM396" s="108"/>
      <c r="AN396" s="108"/>
      <c r="AO396" s="108"/>
      <c r="AP396" s="108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8"/>
      <c r="BB396" s="108"/>
      <c r="BC396" s="108"/>
      <c r="BD396" s="108"/>
      <c r="BE396" s="108"/>
      <c r="BF396" s="108"/>
      <c r="BG396" s="108"/>
      <c r="BH396" s="108"/>
    </row>
    <row r="397" spans="1:60" outlineLevel="3" x14ac:dyDescent="0.2">
      <c r="A397" s="111"/>
      <c r="B397" s="112"/>
      <c r="C397" s="150" t="s">
        <v>585</v>
      </c>
      <c r="D397" s="148"/>
      <c r="E397" s="149"/>
      <c r="F397" s="115"/>
      <c r="G397" s="115"/>
      <c r="H397" s="115"/>
      <c r="I397" s="115"/>
      <c r="J397" s="115"/>
      <c r="K397" s="115"/>
      <c r="L397" s="115"/>
      <c r="M397" s="115"/>
      <c r="N397" s="114"/>
      <c r="O397" s="114"/>
      <c r="P397" s="114"/>
      <c r="Q397" s="114"/>
      <c r="R397" s="115"/>
      <c r="S397" s="115"/>
      <c r="T397" s="115"/>
      <c r="U397" s="115"/>
      <c r="V397" s="115"/>
      <c r="W397" s="115"/>
      <c r="X397" s="115"/>
      <c r="Y397" s="115"/>
      <c r="Z397" s="108"/>
      <c r="AA397" s="108"/>
      <c r="AB397" s="108"/>
      <c r="AC397" s="108"/>
      <c r="AD397" s="108"/>
      <c r="AE397" s="108"/>
      <c r="AF397" s="108"/>
      <c r="AG397" s="108" t="s">
        <v>325</v>
      </c>
      <c r="AH397" s="108">
        <v>0</v>
      </c>
      <c r="AI397" s="108"/>
      <c r="AJ397" s="108"/>
      <c r="AK397" s="108"/>
      <c r="AL397" s="108"/>
      <c r="AM397" s="108"/>
      <c r="AN397" s="108"/>
      <c r="AO397" s="108"/>
      <c r="AP397" s="108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8"/>
      <c r="BB397" s="108"/>
      <c r="BC397" s="108"/>
      <c r="BD397" s="108"/>
      <c r="BE397" s="108"/>
      <c r="BF397" s="108"/>
      <c r="BG397" s="108"/>
      <c r="BH397" s="108"/>
    </row>
    <row r="398" spans="1:60" outlineLevel="3" x14ac:dyDescent="0.2">
      <c r="A398" s="111"/>
      <c r="B398" s="112"/>
      <c r="C398" s="150" t="s">
        <v>619</v>
      </c>
      <c r="D398" s="148"/>
      <c r="E398" s="149">
        <v>44.09</v>
      </c>
      <c r="F398" s="115"/>
      <c r="G398" s="115"/>
      <c r="H398" s="115"/>
      <c r="I398" s="115"/>
      <c r="J398" s="115"/>
      <c r="K398" s="115"/>
      <c r="L398" s="115"/>
      <c r="M398" s="115"/>
      <c r="N398" s="114"/>
      <c r="O398" s="114"/>
      <c r="P398" s="114"/>
      <c r="Q398" s="114"/>
      <c r="R398" s="115"/>
      <c r="S398" s="115"/>
      <c r="T398" s="115"/>
      <c r="U398" s="115"/>
      <c r="V398" s="115"/>
      <c r="W398" s="115"/>
      <c r="X398" s="115"/>
      <c r="Y398" s="115"/>
      <c r="Z398" s="108"/>
      <c r="AA398" s="108"/>
      <c r="AB398" s="108"/>
      <c r="AC398" s="108"/>
      <c r="AD398" s="108"/>
      <c r="AE398" s="108"/>
      <c r="AF398" s="108"/>
      <c r="AG398" s="108" t="s">
        <v>325</v>
      </c>
      <c r="AH398" s="108">
        <v>0</v>
      </c>
      <c r="AI398" s="108"/>
      <c r="AJ398" s="108"/>
      <c r="AK398" s="108"/>
      <c r="AL398" s="108"/>
      <c r="AM398" s="108"/>
      <c r="AN398" s="108"/>
      <c r="AO398" s="108"/>
      <c r="AP398" s="108"/>
      <c r="AQ398" s="108"/>
      <c r="AR398" s="108"/>
      <c r="AS398" s="108"/>
      <c r="AT398" s="108"/>
      <c r="AU398" s="108"/>
      <c r="AV398" s="108"/>
      <c r="AW398" s="108"/>
      <c r="AX398" s="108"/>
      <c r="AY398" s="108"/>
      <c r="AZ398" s="108"/>
      <c r="BA398" s="108"/>
      <c r="BB398" s="108"/>
      <c r="BC398" s="108"/>
      <c r="BD398" s="108"/>
      <c r="BE398" s="108"/>
      <c r="BF398" s="108"/>
      <c r="BG398" s="108"/>
      <c r="BH398" s="108"/>
    </row>
    <row r="399" spans="1:60" outlineLevel="3" x14ac:dyDescent="0.2">
      <c r="A399" s="111"/>
      <c r="B399" s="112"/>
      <c r="C399" s="150" t="s">
        <v>560</v>
      </c>
      <c r="D399" s="148"/>
      <c r="E399" s="149"/>
      <c r="F399" s="115"/>
      <c r="G399" s="115"/>
      <c r="H399" s="115"/>
      <c r="I399" s="115"/>
      <c r="J399" s="115"/>
      <c r="K399" s="115"/>
      <c r="L399" s="115"/>
      <c r="M399" s="115"/>
      <c r="N399" s="114"/>
      <c r="O399" s="114"/>
      <c r="P399" s="114"/>
      <c r="Q399" s="114"/>
      <c r="R399" s="115"/>
      <c r="S399" s="115"/>
      <c r="T399" s="115"/>
      <c r="U399" s="115"/>
      <c r="V399" s="115"/>
      <c r="W399" s="115"/>
      <c r="X399" s="115"/>
      <c r="Y399" s="115"/>
      <c r="Z399" s="108"/>
      <c r="AA399" s="108"/>
      <c r="AB399" s="108"/>
      <c r="AC399" s="108"/>
      <c r="AD399" s="108"/>
      <c r="AE399" s="108"/>
      <c r="AF399" s="108"/>
      <c r="AG399" s="108" t="s">
        <v>325</v>
      </c>
      <c r="AH399" s="108">
        <v>0</v>
      </c>
      <c r="AI399" s="108"/>
      <c r="AJ399" s="108"/>
      <c r="AK399" s="108"/>
      <c r="AL399" s="108"/>
      <c r="AM399" s="108"/>
      <c r="AN399" s="108"/>
      <c r="AO399" s="108"/>
      <c r="AP399" s="108"/>
      <c r="AQ399" s="108"/>
      <c r="AR399" s="108"/>
      <c r="AS399" s="108"/>
      <c r="AT399" s="108"/>
      <c r="AU399" s="108"/>
      <c r="AV399" s="108"/>
      <c r="AW399" s="108"/>
      <c r="AX399" s="108"/>
      <c r="AY399" s="108"/>
      <c r="AZ399" s="108"/>
      <c r="BA399" s="108"/>
      <c r="BB399" s="108"/>
      <c r="BC399" s="108"/>
      <c r="BD399" s="108"/>
      <c r="BE399" s="108"/>
      <c r="BF399" s="108"/>
      <c r="BG399" s="108"/>
      <c r="BH399" s="108"/>
    </row>
    <row r="400" spans="1:60" outlineLevel="3" x14ac:dyDescent="0.2">
      <c r="A400" s="111"/>
      <c r="B400" s="112"/>
      <c r="C400" s="150" t="s">
        <v>620</v>
      </c>
      <c r="D400" s="148"/>
      <c r="E400" s="149">
        <v>86.52</v>
      </c>
      <c r="F400" s="115"/>
      <c r="G400" s="115"/>
      <c r="H400" s="115"/>
      <c r="I400" s="115"/>
      <c r="J400" s="115"/>
      <c r="K400" s="115"/>
      <c r="L400" s="115"/>
      <c r="M400" s="115"/>
      <c r="N400" s="114"/>
      <c r="O400" s="114"/>
      <c r="P400" s="114"/>
      <c r="Q400" s="114"/>
      <c r="R400" s="115"/>
      <c r="S400" s="115"/>
      <c r="T400" s="115"/>
      <c r="U400" s="115"/>
      <c r="V400" s="115"/>
      <c r="W400" s="115"/>
      <c r="X400" s="115"/>
      <c r="Y400" s="115"/>
      <c r="Z400" s="108"/>
      <c r="AA400" s="108"/>
      <c r="AB400" s="108"/>
      <c r="AC400" s="108"/>
      <c r="AD400" s="108"/>
      <c r="AE400" s="108"/>
      <c r="AF400" s="108"/>
      <c r="AG400" s="108" t="s">
        <v>325</v>
      </c>
      <c r="AH400" s="108">
        <v>0</v>
      </c>
      <c r="AI400" s="108"/>
      <c r="AJ400" s="108"/>
      <c r="AK400" s="108"/>
      <c r="AL400" s="108"/>
      <c r="AM400" s="108"/>
      <c r="AN400" s="108"/>
      <c r="AO400" s="108"/>
      <c r="AP400" s="108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8"/>
      <c r="BB400" s="108"/>
      <c r="BC400" s="108"/>
      <c r="BD400" s="108"/>
      <c r="BE400" s="108"/>
      <c r="BF400" s="108"/>
      <c r="BG400" s="108"/>
      <c r="BH400" s="108"/>
    </row>
    <row r="401" spans="1:60" outlineLevel="1" x14ac:dyDescent="0.2">
      <c r="A401" s="128">
        <v>66</v>
      </c>
      <c r="B401" s="129" t="s">
        <v>628</v>
      </c>
      <c r="C401" s="145" t="s">
        <v>629</v>
      </c>
      <c r="D401" s="130" t="s">
        <v>322</v>
      </c>
      <c r="E401" s="131">
        <v>147.81</v>
      </c>
      <c r="F401" s="132"/>
      <c r="G401" s="133">
        <f>ROUND(E401*F401,2)</f>
        <v>0</v>
      </c>
      <c r="H401" s="132"/>
      <c r="I401" s="133">
        <f>ROUND(E401*H401,2)</f>
        <v>0</v>
      </c>
      <c r="J401" s="132"/>
      <c r="K401" s="133">
        <f>ROUND(E401*J401,2)</f>
        <v>0</v>
      </c>
      <c r="L401" s="133">
        <v>21</v>
      </c>
      <c r="M401" s="133">
        <f>G401*(1+L401/100)</f>
        <v>0</v>
      </c>
      <c r="N401" s="131">
        <v>6.3400000000000001E-3</v>
      </c>
      <c r="O401" s="131">
        <f>ROUND(E401*N401,2)</f>
        <v>0.94</v>
      </c>
      <c r="P401" s="131">
        <v>0</v>
      </c>
      <c r="Q401" s="131">
        <f>ROUND(E401*P401,2)</f>
        <v>0</v>
      </c>
      <c r="R401" s="133"/>
      <c r="S401" s="133" t="s">
        <v>273</v>
      </c>
      <c r="T401" s="134" t="s">
        <v>274</v>
      </c>
      <c r="U401" s="115">
        <v>0.26</v>
      </c>
      <c r="V401" s="115">
        <f>ROUND(E401*U401,2)</f>
        <v>38.43</v>
      </c>
      <c r="W401" s="115"/>
      <c r="X401" s="115" t="s">
        <v>275</v>
      </c>
      <c r="Y401" s="115" t="s">
        <v>276</v>
      </c>
      <c r="Z401" s="108"/>
      <c r="AA401" s="108"/>
      <c r="AB401" s="108"/>
      <c r="AC401" s="108"/>
      <c r="AD401" s="108"/>
      <c r="AE401" s="108"/>
      <c r="AF401" s="108"/>
      <c r="AG401" s="108" t="s">
        <v>277</v>
      </c>
      <c r="AH401" s="108"/>
      <c r="AI401" s="108"/>
      <c r="AJ401" s="108"/>
      <c r="AK401" s="108"/>
      <c r="AL401" s="108"/>
      <c r="AM401" s="108"/>
      <c r="AN401" s="108"/>
      <c r="AO401" s="108"/>
      <c r="AP401" s="108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8"/>
      <c r="BB401" s="108"/>
      <c r="BC401" s="108"/>
      <c r="BD401" s="108"/>
      <c r="BE401" s="108"/>
      <c r="BF401" s="108"/>
      <c r="BG401" s="108"/>
      <c r="BH401" s="108"/>
    </row>
    <row r="402" spans="1:60" outlineLevel="2" x14ac:dyDescent="0.2">
      <c r="A402" s="111"/>
      <c r="B402" s="112"/>
      <c r="C402" s="150" t="s">
        <v>366</v>
      </c>
      <c r="D402" s="148"/>
      <c r="E402" s="149"/>
      <c r="F402" s="115"/>
      <c r="G402" s="115"/>
      <c r="H402" s="115"/>
      <c r="I402" s="115"/>
      <c r="J402" s="115"/>
      <c r="K402" s="115"/>
      <c r="L402" s="115"/>
      <c r="M402" s="115"/>
      <c r="N402" s="114"/>
      <c r="O402" s="114"/>
      <c r="P402" s="114"/>
      <c r="Q402" s="114"/>
      <c r="R402" s="115"/>
      <c r="S402" s="115"/>
      <c r="T402" s="115"/>
      <c r="U402" s="115"/>
      <c r="V402" s="115"/>
      <c r="W402" s="115"/>
      <c r="X402" s="115"/>
      <c r="Y402" s="115"/>
      <c r="Z402" s="108"/>
      <c r="AA402" s="108"/>
      <c r="AB402" s="108"/>
      <c r="AC402" s="108"/>
      <c r="AD402" s="108"/>
      <c r="AE402" s="108"/>
      <c r="AF402" s="108"/>
      <c r="AG402" s="108" t="s">
        <v>325</v>
      </c>
      <c r="AH402" s="108">
        <v>0</v>
      </c>
      <c r="AI402" s="108"/>
      <c r="AJ402" s="108"/>
      <c r="AK402" s="108"/>
      <c r="AL402" s="108"/>
      <c r="AM402" s="108"/>
      <c r="AN402" s="108"/>
      <c r="AO402" s="108"/>
      <c r="AP402" s="108"/>
      <c r="AQ402" s="108"/>
      <c r="AR402" s="108"/>
      <c r="AS402" s="108"/>
      <c r="AT402" s="108"/>
      <c r="AU402" s="108"/>
      <c r="AV402" s="108"/>
      <c r="AW402" s="108"/>
      <c r="AX402" s="108"/>
      <c r="AY402" s="108"/>
      <c r="AZ402" s="108"/>
      <c r="BA402" s="108"/>
      <c r="BB402" s="108"/>
      <c r="BC402" s="108"/>
      <c r="BD402" s="108"/>
      <c r="BE402" s="108"/>
      <c r="BF402" s="108"/>
      <c r="BG402" s="108"/>
      <c r="BH402" s="108"/>
    </row>
    <row r="403" spans="1:60" outlineLevel="3" x14ac:dyDescent="0.2">
      <c r="A403" s="111"/>
      <c r="B403" s="112"/>
      <c r="C403" s="150" t="s">
        <v>630</v>
      </c>
      <c r="D403" s="148"/>
      <c r="E403" s="149">
        <v>147.81</v>
      </c>
      <c r="F403" s="115"/>
      <c r="G403" s="115"/>
      <c r="H403" s="115"/>
      <c r="I403" s="115"/>
      <c r="J403" s="115"/>
      <c r="K403" s="115"/>
      <c r="L403" s="115"/>
      <c r="M403" s="115"/>
      <c r="N403" s="114"/>
      <c r="O403" s="114"/>
      <c r="P403" s="114"/>
      <c r="Q403" s="114"/>
      <c r="R403" s="115"/>
      <c r="S403" s="115"/>
      <c r="T403" s="115"/>
      <c r="U403" s="115"/>
      <c r="V403" s="115"/>
      <c r="W403" s="115"/>
      <c r="X403" s="115"/>
      <c r="Y403" s="115"/>
      <c r="Z403" s="108"/>
      <c r="AA403" s="108"/>
      <c r="AB403" s="108"/>
      <c r="AC403" s="108"/>
      <c r="AD403" s="108"/>
      <c r="AE403" s="108"/>
      <c r="AF403" s="108"/>
      <c r="AG403" s="108" t="s">
        <v>325</v>
      </c>
      <c r="AH403" s="108">
        <v>0</v>
      </c>
      <c r="AI403" s="108"/>
      <c r="AJ403" s="108"/>
      <c r="AK403" s="108"/>
      <c r="AL403" s="108"/>
      <c r="AM403" s="108"/>
      <c r="AN403" s="108"/>
      <c r="AO403" s="108"/>
      <c r="AP403" s="108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8"/>
      <c r="BB403" s="108"/>
      <c r="BC403" s="108"/>
      <c r="BD403" s="108"/>
      <c r="BE403" s="108"/>
      <c r="BF403" s="108"/>
      <c r="BG403" s="108"/>
      <c r="BH403" s="108"/>
    </row>
    <row r="404" spans="1:60" outlineLevel="1" x14ac:dyDescent="0.2">
      <c r="A404" s="128">
        <v>67</v>
      </c>
      <c r="B404" s="129" t="s">
        <v>631</v>
      </c>
      <c r="C404" s="145" t="s">
        <v>632</v>
      </c>
      <c r="D404" s="130" t="s">
        <v>322</v>
      </c>
      <c r="E404" s="131">
        <v>348.88204999999999</v>
      </c>
      <c r="F404" s="132"/>
      <c r="G404" s="133">
        <f>ROUND(E404*F404,2)</f>
        <v>0</v>
      </c>
      <c r="H404" s="132"/>
      <c r="I404" s="133">
        <f>ROUND(E404*H404,2)</f>
        <v>0</v>
      </c>
      <c r="J404" s="132"/>
      <c r="K404" s="133">
        <f>ROUND(E404*J404,2)</f>
        <v>0</v>
      </c>
      <c r="L404" s="133">
        <v>21</v>
      </c>
      <c r="M404" s="133">
        <f>G404*(1+L404/100)</f>
        <v>0</v>
      </c>
      <c r="N404" s="131">
        <v>0</v>
      </c>
      <c r="O404" s="131">
        <f>ROUND(E404*N404,2)</f>
        <v>0</v>
      </c>
      <c r="P404" s="131">
        <v>0</v>
      </c>
      <c r="Q404" s="131">
        <f>ROUND(E404*P404,2)</f>
        <v>0</v>
      </c>
      <c r="R404" s="133"/>
      <c r="S404" s="133" t="s">
        <v>273</v>
      </c>
      <c r="T404" s="134" t="s">
        <v>274</v>
      </c>
      <c r="U404" s="115">
        <v>0.03</v>
      </c>
      <c r="V404" s="115">
        <f>ROUND(E404*U404,2)</f>
        <v>10.47</v>
      </c>
      <c r="W404" s="115"/>
      <c r="X404" s="115" t="s">
        <v>275</v>
      </c>
      <c r="Y404" s="115" t="s">
        <v>276</v>
      </c>
      <c r="Z404" s="108"/>
      <c r="AA404" s="108"/>
      <c r="AB404" s="108"/>
      <c r="AC404" s="108"/>
      <c r="AD404" s="108"/>
      <c r="AE404" s="108"/>
      <c r="AF404" s="108"/>
      <c r="AG404" s="108" t="s">
        <v>277</v>
      </c>
      <c r="AH404" s="108"/>
      <c r="AI404" s="108"/>
      <c r="AJ404" s="108"/>
      <c r="AK404" s="108"/>
      <c r="AL404" s="108"/>
      <c r="AM404" s="108"/>
      <c r="AN404" s="108"/>
      <c r="AO404" s="108"/>
      <c r="AP404" s="108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8"/>
      <c r="BB404" s="108"/>
      <c r="BC404" s="108"/>
      <c r="BD404" s="108"/>
      <c r="BE404" s="108"/>
      <c r="BF404" s="108"/>
      <c r="BG404" s="108"/>
      <c r="BH404" s="108"/>
    </row>
    <row r="405" spans="1:60" outlineLevel="2" x14ac:dyDescent="0.2">
      <c r="A405" s="111"/>
      <c r="B405" s="112"/>
      <c r="C405" s="150" t="s">
        <v>578</v>
      </c>
      <c r="D405" s="148"/>
      <c r="E405" s="149"/>
      <c r="F405" s="115"/>
      <c r="G405" s="115"/>
      <c r="H405" s="115"/>
      <c r="I405" s="115"/>
      <c r="J405" s="115"/>
      <c r="K405" s="115"/>
      <c r="L405" s="115"/>
      <c r="M405" s="115"/>
      <c r="N405" s="114"/>
      <c r="O405" s="114"/>
      <c r="P405" s="114"/>
      <c r="Q405" s="114"/>
      <c r="R405" s="115"/>
      <c r="S405" s="115"/>
      <c r="T405" s="115"/>
      <c r="U405" s="115"/>
      <c r="V405" s="115"/>
      <c r="W405" s="115"/>
      <c r="X405" s="115"/>
      <c r="Y405" s="115"/>
      <c r="Z405" s="108"/>
      <c r="AA405" s="108"/>
      <c r="AB405" s="108"/>
      <c r="AC405" s="108"/>
      <c r="AD405" s="108"/>
      <c r="AE405" s="108"/>
      <c r="AF405" s="108"/>
      <c r="AG405" s="108" t="s">
        <v>325</v>
      </c>
      <c r="AH405" s="108">
        <v>0</v>
      </c>
      <c r="AI405" s="108"/>
      <c r="AJ405" s="108"/>
      <c r="AK405" s="108"/>
      <c r="AL405" s="108"/>
      <c r="AM405" s="108"/>
      <c r="AN405" s="108"/>
      <c r="AO405" s="108"/>
      <c r="AP405" s="108"/>
      <c r="AQ405" s="108"/>
      <c r="AR405" s="108"/>
      <c r="AS405" s="108"/>
      <c r="AT405" s="108"/>
      <c r="AU405" s="108"/>
      <c r="AV405" s="108"/>
      <c r="AW405" s="108"/>
      <c r="AX405" s="108"/>
      <c r="AY405" s="108"/>
      <c r="AZ405" s="108"/>
      <c r="BA405" s="108"/>
      <c r="BB405" s="108"/>
      <c r="BC405" s="108"/>
      <c r="BD405" s="108"/>
      <c r="BE405" s="108"/>
      <c r="BF405" s="108"/>
      <c r="BG405" s="108"/>
      <c r="BH405" s="108"/>
    </row>
    <row r="406" spans="1:60" outlineLevel="3" x14ac:dyDescent="0.2">
      <c r="A406" s="111"/>
      <c r="B406" s="112"/>
      <c r="C406" s="150" t="s">
        <v>579</v>
      </c>
      <c r="D406" s="148"/>
      <c r="E406" s="149"/>
      <c r="F406" s="115"/>
      <c r="G406" s="115"/>
      <c r="H406" s="115"/>
      <c r="I406" s="115"/>
      <c r="J406" s="115"/>
      <c r="K406" s="115"/>
      <c r="L406" s="115"/>
      <c r="M406" s="115"/>
      <c r="N406" s="114"/>
      <c r="O406" s="114"/>
      <c r="P406" s="114"/>
      <c r="Q406" s="114"/>
      <c r="R406" s="115"/>
      <c r="S406" s="115"/>
      <c r="T406" s="115"/>
      <c r="U406" s="115"/>
      <c r="V406" s="115"/>
      <c r="W406" s="115"/>
      <c r="X406" s="115"/>
      <c r="Y406" s="115"/>
      <c r="Z406" s="108"/>
      <c r="AA406" s="108"/>
      <c r="AB406" s="108"/>
      <c r="AC406" s="108"/>
      <c r="AD406" s="108"/>
      <c r="AE406" s="108"/>
      <c r="AF406" s="108"/>
      <c r="AG406" s="108" t="s">
        <v>325</v>
      </c>
      <c r="AH406" s="108">
        <v>0</v>
      </c>
      <c r="AI406" s="108"/>
      <c r="AJ406" s="108"/>
      <c r="AK406" s="108"/>
      <c r="AL406" s="108"/>
      <c r="AM406" s="108"/>
      <c r="AN406" s="108"/>
      <c r="AO406" s="108"/>
      <c r="AP406" s="108"/>
      <c r="AQ406" s="108"/>
      <c r="AR406" s="108"/>
      <c r="AS406" s="108"/>
      <c r="AT406" s="108"/>
      <c r="AU406" s="108"/>
      <c r="AV406" s="108"/>
      <c r="AW406" s="108"/>
      <c r="AX406" s="108"/>
      <c r="AY406" s="108"/>
      <c r="AZ406" s="108"/>
      <c r="BA406" s="108"/>
      <c r="BB406" s="108"/>
      <c r="BC406" s="108"/>
      <c r="BD406" s="108"/>
      <c r="BE406" s="108"/>
      <c r="BF406" s="108"/>
      <c r="BG406" s="108"/>
      <c r="BH406" s="108"/>
    </row>
    <row r="407" spans="1:60" outlineLevel="3" x14ac:dyDescent="0.2">
      <c r="A407" s="111"/>
      <c r="B407" s="112"/>
      <c r="C407" s="150" t="s">
        <v>618</v>
      </c>
      <c r="D407" s="148"/>
      <c r="E407" s="149">
        <v>87.09</v>
      </c>
      <c r="F407" s="115"/>
      <c r="G407" s="115"/>
      <c r="H407" s="115"/>
      <c r="I407" s="115"/>
      <c r="J407" s="115"/>
      <c r="K407" s="115"/>
      <c r="L407" s="115"/>
      <c r="M407" s="115"/>
      <c r="N407" s="114"/>
      <c r="O407" s="114"/>
      <c r="P407" s="114"/>
      <c r="Q407" s="114"/>
      <c r="R407" s="115"/>
      <c r="S407" s="115"/>
      <c r="T407" s="115"/>
      <c r="U407" s="115"/>
      <c r="V407" s="115"/>
      <c r="W407" s="115"/>
      <c r="X407" s="115"/>
      <c r="Y407" s="115"/>
      <c r="Z407" s="108"/>
      <c r="AA407" s="108"/>
      <c r="AB407" s="108"/>
      <c r="AC407" s="108"/>
      <c r="AD407" s="108"/>
      <c r="AE407" s="108"/>
      <c r="AF407" s="108"/>
      <c r="AG407" s="108" t="s">
        <v>325</v>
      </c>
      <c r="AH407" s="108">
        <v>0</v>
      </c>
      <c r="AI407" s="108"/>
      <c r="AJ407" s="108"/>
      <c r="AK407" s="108"/>
      <c r="AL407" s="108"/>
      <c r="AM407" s="108"/>
      <c r="AN407" s="108"/>
      <c r="AO407" s="108"/>
      <c r="AP407" s="108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8"/>
      <c r="BB407" s="108"/>
      <c r="BC407" s="108"/>
      <c r="BD407" s="108"/>
      <c r="BE407" s="108"/>
      <c r="BF407" s="108"/>
      <c r="BG407" s="108"/>
      <c r="BH407" s="108"/>
    </row>
    <row r="408" spans="1:60" outlineLevel="3" x14ac:dyDescent="0.2">
      <c r="A408" s="111"/>
      <c r="B408" s="112"/>
      <c r="C408" s="150" t="s">
        <v>581</v>
      </c>
      <c r="D408" s="148"/>
      <c r="E408" s="149"/>
      <c r="F408" s="115"/>
      <c r="G408" s="115"/>
      <c r="H408" s="115"/>
      <c r="I408" s="115"/>
      <c r="J408" s="115"/>
      <c r="K408" s="115"/>
      <c r="L408" s="115"/>
      <c r="M408" s="115"/>
      <c r="N408" s="114"/>
      <c r="O408" s="114"/>
      <c r="P408" s="114"/>
      <c r="Q408" s="114"/>
      <c r="R408" s="115"/>
      <c r="S408" s="115"/>
      <c r="T408" s="115"/>
      <c r="U408" s="115"/>
      <c r="V408" s="115"/>
      <c r="W408" s="115"/>
      <c r="X408" s="115"/>
      <c r="Y408" s="115"/>
      <c r="Z408" s="108"/>
      <c r="AA408" s="108"/>
      <c r="AB408" s="108"/>
      <c r="AC408" s="108"/>
      <c r="AD408" s="108"/>
      <c r="AE408" s="108"/>
      <c r="AF408" s="108"/>
      <c r="AG408" s="108" t="s">
        <v>325</v>
      </c>
      <c r="AH408" s="108">
        <v>0</v>
      </c>
      <c r="AI408" s="108"/>
      <c r="AJ408" s="108"/>
      <c r="AK408" s="108"/>
      <c r="AL408" s="108"/>
      <c r="AM408" s="108"/>
      <c r="AN408" s="108"/>
      <c r="AO408" s="108"/>
      <c r="AP408" s="108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8"/>
      <c r="BB408" s="108"/>
      <c r="BC408" s="108"/>
      <c r="BD408" s="108"/>
      <c r="BE408" s="108"/>
      <c r="BF408" s="108"/>
      <c r="BG408" s="108"/>
      <c r="BH408" s="108"/>
    </row>
    <row r="409" spans="1:60" outlineLevel="3" x14ac:dyDescent="0.2">
      <c r="A409" s="111"/>
      <c r="B409" s="112"/>
      <c r="C409" s="150" t="s">
        <v>618</v>
      </c>
      <c r="D409" s="148"/>
      <c r="E409" s="149">
        <v>87.09</v>
      </c>
      <c r="F409" s="115"/>
      <c r="G409" s="115"/>
      <c r="H409" s="115"/>
      <c r="I409" s="115"/>
      <c r="J409" s="115"/>
      <c r="K409" s="115"/>
      <c r="L409" s="115"/>
      <c r="M409" s="115"/>
      <c r="N409" s="114"/>
      <c r="O409" s="114"/>
      <c r="P409" s="114"/>
      <c r="Q409" s="114"/>
      <c r="R409" s="115"/>
      <c r="S409" s="115"/>
      <c r="T409" s="115"/>
      <c r="U409" s="115"/>
      <c r="V409" s="115"/>
      <c r="W409" s="115"/>
      <c r="X409" s="115"/>
      <c r="Y409" s="115"/>
      <c r="Z409" s="108"/>
      <c r="AA409" s="108"/>
      <c r="AB409" s="108"/>
      <c r="AC409" s="108"/>
      <c r="AD409" s="108"/>
      <c r="AE409" s="108"/>
      <c r="AF409" s="108"/>
      <c r="AG409" s="108" t="s">
        <v>325</v>
      </c>
      <c r="AH409" s="108">
        <v>0</v>
      </c>
      <c r="AI409" s="108"/>
      <c r="AJ409" s="108"/>
      <c r="AK409" s="108"/>
      <c r="AL409" s="108"/>
      <c r="AM409" s="108"/>
      <c r="AN409" s="108"/>
      <c r="AO409" s="108"/>
      <c r="AP409" s="108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8"/>
      <c r="BB409" s="108"/>
      <c r="BC409" s="108"/>
      <c r="BD409" s="108"/>
      <c r="BE409" s="108"/>
      <c r="BF409" s="108"/>
      <c r="BG409" s="108"/>
      <c r="BH409" s="108"/>
    </row>
    <row r="410" spans="1:60" outlineLevel="3" x14ac:dyDescent="0.2">
      <c r="A410" s="111"/>
      <c r="B410" s="112"/>
      <c r="C410" s="150" t="s">
        <v>582</v>
      </c>
      <c r="D410" s="148"/>
      <c r="E410" s="149"/>
      <c r="F410" s="115"/>
      <c r="G410" s="115"/>
      <c r="H410" s="115"/>
      <c r="I410" s="115"/>
      <c r="J410" s="115"/>
      <c r="K410" s="115"/>
      <c r="L410" s="115"/>
      <c r="M410" s="115"/>
      <c r="N410" s="114"/>
      <c r="O410" s="114"/>
      <c r="P410" s="114"/>
      <c r="Q410" s="114"/>
      <c r="R410" s="115"/>
      <c r="S410" s="115"/>
      <c r="T410" s="115"/>
      <c r="U410" s="115"/>
      <c r="V410" s="115"/>
      <c r="W410" s="115"/>
      <c r="X410" s="115"/>
      <c r="Y410" s="115"/>
      <c r="Z410" s="108"/>
      <c r="AA410" s="108"/>
      <c r="AB410" s="108"/>
      <c r="AC410" s="108"/>
      <c r="AD410" s="108"/>
      <c r="AE410" s="108"/>
      <c r="AF410" s="108"/>
      <c r="AG410" s="108" t="s">
        <v>325</v>
      </c>
      <c r="AH410" s="108">
        <v>0</v>
      </c>
      <c r="AI410" s="108"/>
      <c r="AJ410" s="108"/>
      <c r="AK410" s="108"/>
      <c r="AL410" s="108"/>
      <c r="AM410" s="108"/>
      <c r="AN410" s="108"/>
      <c r="AO410" s="108"/>
      <c r="AP410" s="108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8"/>
      <c r="BB410" s="108"/>
      <c r="BC410" s="108"/>
      <c r="BD410" s="108"/>
      <c r="BE410" s="108"/>
      <c r="BF410" s="108"/>
      <c r="BG410" s="108"/>
      <c r="BH410" s="108"/>
    </row>
    <row r="411" spans="1:60" outlineLevel="3" x14ac:dyDescent="0.2">
      <c r="A411" s="111"/>
      <c r="B411" s="112"/>
      <c r="C411" s="150" t="s">
        <v>583</v>
      </c>
      <c r="D411" s="148"/>
      <c r="E411" s="149"/>
      <c r="F411" s="115"/>
      <c r="G411" s="115"/>
      <c r="H411" s="115"/>
      <c r="I411" s="115"/>
      <c r="J411" s="115"/>
      <c r="K411" s="115"/>
      <c r="L411" s="115"/>
      <c r="M411" s="115"/>
      <c r="N411" s="114"/>
      <c r="O411" s="114"/>
      <c r="P411" s="114"/>
      <c r="Q411" s="114"/>
      <c r="R411" s="115"/>
      <c r="S411" s="115"/>
      <c r="T411" s="115"/>
      <c r="U411" s="115"/>
      <c r="V411" s="115"/>
      <c r="W411" s="115"/>
      <c r="X411" s="115"/>
      <c r="Y411" s="115"/>
      <c r="Z411" s="108"/>
      <c r="AA411" s="108"/>
      <c r="AB411" s="108"/>
      <c r="AC411" s="108"/>
      <c r="AD411" s="108"/>
      <c r="AE411" s="108"/>
      <c r="AF411" s="108"/>
      <c r="AG411" s="108" t="s">
        <v>325</v>
      </c>
      <c r="AH411" s="108">
        <v>0</v>
      </c>
      <c r="AI411" s="108"/>
      <c r="AJ411" s="108"/>
      <c r="AK411" s="108"/>
      <c r="AL411" s="108"/>
      <c r="AM411" s="108"/>
      <c r="AN411" s="108"/>
      <c r="AO411" s="108"/>
      <c r="AP411" s="108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8"/>
      <c r="BB411" s="108"/>
      <c r="BC411" s="108"/>
      <c r="BD411" s="108"/>
      <c r="BE411" s="108"/>
      <c r="BF411" s="108"/>
      <c r="BG411" s="108"/>
      <c r="BH411" s="108"/>
    </row>
    <row r="412" spans="1:60" outlineLevel="3" x14ac:dyDescent="0.2">
      <c r="A412" s="111"/>
      <c r="B412" s="112"/>
      <c r="C412" s="150" t="s">
        <v>619</v>
      </c>
      <c r="D412" s="148"/>
      <c r="E412" s="149">
        <v>44.09</v>
      </c>
      <c r="F412" s="115"/>
      <c r="G412" s="115"/>
      <c r="H412" s="115"/>
      <c r="I412" s="115"/>
      <c r="J412" s="115"/>
      <c r="K412" s="115"/>
      <c r="L412" s="115"/>
      <c r="M412" s="115"/>
      <c r="N412" s="114"/>
      <c r="O412" s="114"/>
      <c r="P412" s="114"/>
      <c r="Q412" s="114"/>
      <c r="R412" s="115"/>
      <c r="S412" s="115"/>
      <c r="T412" s="115"/>
      <c r="U412" s="115"/>
      <c r="V412" s="115"/>
      <c r="W412" s="115"/>
      <c r="X412" s="115"/>
      <c r="Y412" s="115"/>
      <c r="Z412" s="108"/>
      <c r="AA412" s="108"/>
      <c r="AB412" s="108"/>
      <c r="AC412" s="108"/>
      <c r="AD412" s="108"/>
      <c r="AE412" s="108"/>
      <c r="AF412" s="108"/>
      <c r="AG412" s="108" t="s">
        <v>325</v>
      </c>
      <c r="AH412" s="108">
        <v>0</v>
      </c>
      <c r="AI412" s="108"/>
      <c r="AJ412" s="108"/>
      <c r="AK412" s="108"/>
      <c r="AL412" s="108"/>
      <c r="AM412" s="108"/>
      <c r="AN412" s="108"/>
      <c r="AO412" s="108"/>
      <c r="AP412" s="108"/>
      <c r="AQ412" s="108"/>
      <c r="AR412" s="108"/>
      <c r="AS412" s="108"/>
      <c r="AT412" s="108"/>
      <c r="AU412" s="108"/>
      <c r="AV412" s="108"/>
      <c r="AW412" s="108"/>
      <c r="AX412" s="108"/>
      <c r="AY412" s="108"/>
      <c r="AZ412" s="108"/>
      <c r="BA412" s="108"/>
      <c r="BB412" s="108"/>
      <c r="BC412" s="108"/>
      <c r="BD412" s="108"/>
      <c r="BE412" s="108"/>
      <c r="BF412" s="108"/>
      <c r="BG412" s="108"/>
      <c r="BH412" s="108"/>
    </row>
    <row r="413" spans="1:60" outlineLevel="3" x14ac:dyDescent="0.2">
      <c r="A413" s="111"/>
      <c r="B413" s="112"/>
      <c r="C413" s="150" t="s">
        <v>585</v>
      </c>
      <c r="D413" s="148"/>
      <c r="E413" s="149"/>
      <c r="F413" s="115"/>
      <c r="G413" s="115"/>
      <c r="H413" s="115"/>
      <c r="I413" s="115"/>
      <c r="J413" s="115"/>
      <c r="K413" s="115"/>
      <c r="L413" s="115"/>
      <c r="M413" s="115"/>
      <c r="N413" s="114"/>
      <c r="O413" s="114"/>
      <c r="P413" s="114"/>
      <c r="Q413" s="114"/>
      <c r="R413" s="115"/>
      <c r="S413" s="115"/>
      <c r="T413" s="115"/>
      <c r="U413" s="115"/>
      <c r="V413" s="115"/>
      <c r="W413" s="115"/>
      <c r="X413" s="115"/>
      <c r="Y413" s="115"/>
      <c r="Z413" s="108"/>
      <c r="AA413" s="108"/>
      <c r="AB413" s="108"/>
      <c r="AC413" s="108"/>
      <c r="AD413" s="108"/>
      <c r="AE413" s="108"/>
      <c r="AF413" s="108"/>
      <c r="AG413" s="108" t="s">
        <v>325</v>
      </c>
      <c r="AH413" s="108">
        <v>0</v>
      </c>
      <c r="AI413" s="108"/>
      <c r="AJ413" s="108"/>
      <c r="AK413" s="108"/>
      <c r="AL413" s="108"/>
      <c r="AM413" s="108"/>
      <c r="AN413" s="108"/>
      <c r="AO413" s="108"/>
      <c r="AP413" s="108"/>
      <c r="AQ413" s="108"/>
      <c r="AR413" s="108"/>
      <c r="AS413" s="108"/>
      <c r="AT413" s="108"/>
      <c r="AU413" s="108"/>
      <c r="AV413" s="108"/>
      <c r="AW413" s="108"/>
      <c r="AX413" s="108"/>
      <c r="AY413" s="108"/>
      <c r="AZ413" s="108"/>
      <c r="BA413" s="108"/>
      <c r="BB413" s="108"/>
      <c r="BC413" s="108"/>
      <c r="BD413" s="108"/>
      <c r="BE413" s="108"/>
      <c r="BF413" s="108"/>
      <c r="BG413" s="108"/>
      <c r="BH413" s="108"/>
    </row>
    <row r="414" spans="1:60" outlineLevel="3" x14ac:dyDescent="0.2">
      <c r="A414" s="111"/>
      <c r="B414" s="112"/>
      <c r="C414" s="150" t="s">
        <v>619</v>
      </c>
      <c r="D414" s="148"/>
      <c r="E414" s="149">
        <v>44.09</v>
      </c>
      <c r="F414" s="115"/>
      <c r="G414" s="115"/>
      <c r="H414" s="115"/>
      <c r="I414" s="115"/>
      <c r="J414" s="115"/>
      <c r="K414" s="115"/>
      <c r="L414" s="115"/>
      <c r="M414" s="115"/>
      <c r="N414" s="114"/>
      <c r="O414" s="114"/>
      <c r="P414" s="114"/>
      <c r="Q414" s="114"/>
      <c r="R414" s="115"/>
      <c r="S414" s="115"/>
      <c r="T414" s="115"/>
      <c r="U414" s="115"/>
      <c r="V414" s="115"/>
      <c r="W414" s="115"/>
      <c r="X414" s="115"/>
      <c r="Y414" s="115"/>
      <c r="Z414" s="108"/>
      <c r="AA414" s="108"/>
      <c r="AB414" s="108"/>
      <c r="AC414" s="108"/>
      <c r="AD414" s="108"/>
      <c r="AE414" s="108"/>
      <c r="AF414" s="108"/>
      <c r="AG414" s="108" t="s">
        <v>325</v>
      </c>
      <c r="AH414" s="108">
        <v>0</v>
      </c>
      <c r="AI414" s="108"/>
      <c r="AJ414" s="108"/>
      <c r="AK414" s="108"/>
      <c r="AL414" s="108"/>
      <c r="AM414" s="108"/>
      <c r="AN414" s="108"/>
      <c r="AO414" s="108"/>
      <c r="AP414" s="108"/>
      <c r="AQ414" s="108"/>
      <c r="AR414" s="108"/>
      <c r="AS414" s="108"/>
      <c r="AT414" s="108"/>
      <c r="AU414" s="108"/>
      <c r="AV414" s="108"/>
      <c r="AW414" s="108"/>
      <c r="AX414" s="108"/>
      <c r="AY414" s="108"/>
      <c r="AZ414" s="108"/>
      <c r="BA414" s="108"/>
      <c r="BB414" s="108"/>
      <c r="BC414" s="108"/>
      <c r="BD414" s="108"/>
      <c r="BE414" s="108"/>
      <c r="BF414" s="108"/>
      <c r="BG414" s="108"/>
      <c r="BH414" s="108"/>
    </row>
    <row r="415" spans="1:60" outlineLevel="3" x14ac:dyDescent="0.2">
      <c r="A415" s="111"/>
      <c r="B415" s="112"/>
      <c r="C415" s="150" t="s">
        <v>560</v>
      </c>
      <c r="D415" s="148"/>
      <c r="E415" s="149"/>
      <c r="F415" s="115"/>
      <c r="G415" s="115"/>
      <c r="H415" s="115"/>
      <c r="I415" s="115"/>
      <c r="J415" s="115"/>
      <c r="K415" s="115"/>
      <c r="L415" s="115"/>
      <c r="M415" s="115"/>
      <c r="N415" s="114"/>
      <c r="O415" s="114"/>
      <c r="P415" s="114"/>
      <c r="Q415" s="114"/>
      <c r="R415" s="115"/>
      <c r="S415" s="115"/>
      <c r="T415" s="115"/>
      <c r="U415" s="115"/>
      <c r="V415" s="115"/>
      <c r="W415" s="115"/>
      <c r="X415" s="115"/>
      <c r="Y415" s="115"/>
      <c r="Z415" s="108"/>
      <c r="AA415" s="108"/>
      <c r="AB415" s="108"/>
      <c r="AC415" s="108"/>
      <c r="AD415" s="108"/>
      <c r="AE415" s="108"/>
      <c r="AF415" s="108"/>
      <c r="AG415" s="108" t="s">
        <v>325</v>
      </c>
      <c r="AH415" s="108">
        <v>0</v>
      </c>
      <c r="AI415" s="108"/>
      <c r="AJ415" s="108"/>
      <c r="AK415" s="108"/>
      <c r="AL415" s="108"/>
      <c r="AM415" s="108"/>
      <c r="AN415" s="108"/>
      <c r="AO415" s="108"/>
      <c r="AP415" s="108"/>
      <c r="AQ415" s="108"/>
      <c r="AR415" s="108"/>
      <c r="AS415" s="108"/>
      <c r="AT415" s="108"/>
      <c r="AU415" s="108"/>
      <c r="AV415" s="108"/>
      <c r="AW415" s="108"/>
      <c r="AX415" s="108"/>
      <c r="AY415" s="108"/>
      <c r="AZ415" s="108"/>
      <c r="BA415" s="108"/>
      <c r="BB415" s="108"/>
      <c r="BC415" s="108"/>
      <c r="BD415" s="108"/>
      <c r="BE415" s="108"/>
      <c r="BF415" s="108"/>
      <c r="BG415" s="108"/>
      <c r="BH415" s="108"/>
    </row>
    <row r="416" spans="1:60" outlineLevel="3" x14ac:dyDescent="0.2">
      <c r="A416" s="111"/>
      <c r="B416" s="112"/>
      <c r="C416" s="150" t="s">
        <v>620</v>
      </c>
      <c r="D416" s="148"/>
      <c r="E416" s="149">
        <v>86.52</v>
      </c>
      <c r="F416" s="115"/>
      <c r="G416" s="115"/>
      <c r="H416" s="115"/>
      <c r="I416" s="115"/>
      <c r="J416" s="115"/>
      <c r="K416" s="115"/>
      <c r="L416" s="115"/>
      <c r="M416" s="115"/>
      <c r="N416" s="114"/>
      <c r="O416" s="114"/>
      <c r="P416" s="114"/>
      <c r="Q416" s="114"/>
      <c r="R416" s="115"/>
      <c r="S416" s="115"/>
      <c r="T416" s="115"/>
      <c r="U416" s="115"/>
      <c r="V416" s="115"/>
      <c r="W416" s="115"/>
      <c r="X416" s="115"/>
      <c r="Y416" s="115"/>
      <c r="Z416" s="108"/>
      <c r="AA416" s="108"/>
      <c r="AB416" s="108"/>
      <c r="AC416" s="108"/>
      <c r="AD416" s="108"/>
      <c r="AE416" s="108"/>
      <c r="AF416" s="108"/>
      <c r="AG416" s="108" t="s">
        <v>325</v>
      </c>
      <c r="AH416" s="108">
        <v>0</v>
      </c>
      <c r="AI416" s="108"/>
      <c r="AJ416" s="108"/>
      <c r="AK416" s="108"/>
      <c r="AL416" s="108"/>
      <c r="AM416" s="108"/>
      <c r="AN416" s="108"/>
      <c r="AO416" s="108"/>
      <c r="AP416" s="108"/>
      <c r="AQ416" s="108"/>
      <c r="AR416" s="108"/>
      <c r="AS416" s="108"/>
      <c r="AT416" s="108"/>
      <c r="AU416" s="108"/>
      <c r="AV416" s="108"/>
      <c r="AW416" s="108"/>
      <c r="AX416" s="108"/>
      <c r="AY416" s="108"/>
      <c r="AZ416" s="108"/>
      <c r="BA416" s="108"/>
      <c r="BB416" s="108"/>
      <c r="BC416" s="108"/>
      <c r="BD416" s="108"/>
      <c r="BE416" s="108"/>
      <c r="BF416" s="108"/>
      <c r="BG416" s="108"/>
      <c r="BH416" s="108"/>
    </row>
    <row r="417" spans="1:60" outlineLevel="1" x14ac:dyDescent="0.2">
      <c r="A417" s="128">
        <v>68</v>
      </c>
      <c r="B417" s="129" t="s">
        <v>633</v>
      </c>
      <c r="C417" s="145" t="s">
        <v>634</v>
      </c>
      <c r="D417" s="130" t="s">
        <v>322</v>
      </c>
      <c r="E417" s="131">
        <v>348.88204999999999</v>
      </c>
      <c r="F417" s="132"/>
      <c r="G417" s="133">
        <f>ROUND(E417*F417,2)</f>
        <v>0</v>
      </c>
      <c r="H417" s="132"/>
      <c r="I417" s="133">
        <f>ROUND(E417*H417,2)</f>
        <v>0</v>
      </c>
      <c r="J417" s="132"/>
      <c r="K417" s="133">
        <f>ROUND(E417*J417,2)</f>
        <v>0</v>
      </c>
      <c r="L417" s="133">
        <v>21</v>
      </c>
      <c r="M417" s="133">
        <f>G417*(1+L417/100)</f>
        <v>0</v>
      </c>
      <c r="N417" s="131">
        <v>0</v>
      </c>
      <c r="O417" s="131">
        <f>ROUND(E417*N417,2)</f>
        <v>0</v>
      </c>
      <c r="P417" s="131">
        <v>0</v>
      </c>
      <c r="Q417" s="131">
        <f>ROUND(E417*P417,2)</f>
        <v>0</v>
      </c>
      <c r="R417" s="133"/>
      <c r="S417" s="133" t="s">
        <v>273</v>
      </c>
      <c r="T417" s="134" t="s">
        <v>274</v>
      </c>
      <c r="U417" s="115">
        <v>0.02</v>
      </c>
      <c r="V417" s="115">
        <f>ROUND(E417*U417,2)</f>
        <v>6.98</v>
      </c>
      <c r="W417" s="115"/>
      <c r="X417" s="115" t="s">
        <v>275</v>
      </c>
      <c r="Y417" s="115" t="s">
        <v>276</v>
      </c>
      <c r="Z417" s="108"/>
      <c r="AA417" s="108"/>
      <c r="AB417" s="108"/>
      <c r="AC417" s="108"/>
      <c r="AD417" s="108"/>
      <c r="AE417" s="108"/>
      <c r="AF417" s="108"/>
      <c r="AG417" s="108" t="s">
        <v>277</v>
      </c>
      <c r="AH417" s="108"/>
      <c r="AI417" s="108"/>
      <c r="AJ417" s="108"/>
      <c r="AK417" s="108"/>
      <c r="AL417" s="108"/>
      <c r="AM417" s="108"/>
      <c r="AN417" s="108"/>
      <c r="AO417" s="108"/>
      <c r="AP417" s="108"/>
      <c r="AQ417" s="108"/>
      <c r="AR417" s="108"/>
      <c r="AS417" s="108"/>
      <c r="AT417" s="108"/>
      <c r="AU417" s="108"/>
      <c r="AV417" s="108"/>
      <c r="AW417" s="108"/>
      <c r="AX417" s="108"/>
      <c r="AY417" s="108"/>
      <c r="AZ417" s="108"/>
      <c r="BA417" s="108"/>
      <c r="BB417" s="108"/>
      <c r="BC417" s="108"/>
      <c r="BD417" s="108"/>
      <c r="BE417" s="108"/>
      <c r="BF417" s="108"/>
      <c r="BG417" s="108"/>
      <c r="BH417" s="108"/>
    </row>
    <row r="418" spans="1:60" outlineLevel="2" x14ac:dyDescent="0.2">
      <c r="A418" s="111"/>
      <c r="B418" s="112"/>
      <c r="C418" s="150" t="s">
        <v>578</v>
      </c>
      <c r="D418" s="148"/>
      <c r="E418" s="149"/>
      <c r="F418" s="115"/>
      <c r="G418" s="115"/>
      <c r="H418" s="115"/>
      <c r="I418" s="115"/>
      <c r="J418" s="115"/>
      <c r="K418" s="115"/>
      <c r="L418" s="115"/>
      <c r="M418" s="115"/>
      <c r="N418" s="114"/>
      <c r="O418" s="114"/>
      <c r="P418" s="114"/>
      <c r="Q418" s="114"/>
      <c r="R418" s="115"/>
      <c r="S418" s="115"/>
      <c r="T418" s="115"/>
      <c r="U418" s="115"/>
      <c r="V418" s="115"/>
      <c r="W418" s="115"/>
      <c r="X418" s="115"/>
      <c r="Y418" s="115"/>
      <c r="Z418" s="108"/>
      <c r="AA418" s="108"/>
      <c r="AB418" s="108"/>
      <c r="AC418" s="108"/>
      <c r="AD418" s="108"/>
      <c r="AE418" s="108"/>
      <c r="AF418" s="108"/>
      <c r="AG418" s="108" t="s">
        <v>325</v>
      </c>
      <c r="AH418" s="108">
        <v>0</v>
      </c>
      <c r="AI418" s="108"/>
      <c r="AJ418" s="108"/>
      <c r="AK418" s="108"/>
      <c r="AL418" s="108"/>
      <c r="AM418" s="108"/>
      <c r="AN418" s="108"/>
      <c r="AO418" s="108"/>
      <c r="AP418" s="108"/>
      <c r="AQ418" s="108"/>
      <c r="AR418" s="108"/>
      <c r="AS418" s="108"/>
      <c r="AT418" s="108"/>
      <c r="AU418" s="108"/>
      <c r="AV418" s="108"/>
      <c r="AW418" s="108"/>
      <c r="AX418" s="108"/>
      <c r="AY418" s="108"/>
      <c r="AZ418" s="108"/>
      <c r="BA418" s="108"/>
      <c r="BB418" s="108"/>
      <c r="BC418" s="108"/>
      <c r="BD418" s="108"/>
      <c r="BE418" s="108"/>
      <c r="BF418" s="108"/>
      <c r="BG418" s="108"/>
      <c r="BH418" s="108"/>
    </row>
    <row r="419" spans="1:60" outlineLevel="3" x14ac:dyDescent="0.2">
      <c r="A419" s="111"/>
      <c r="B419" s="112"/>
      <c r="C419" s="150" t="s">
        <v>579</v>
      </c>
      <c r="D419" s="148"/>
      <c r="E419" s="149"/>
      <c r="F419" s="115"/>
      <c r="G419" s="115"/>
      <c r="H419" s="115"/>
      <c r="I419" s="115"/>
      <c r="J419" s="115"/>
      <c r="K419" s="115"/>
      <c r="L419" s="115"/>
      <c r="M419" s="115"/>
      <c r="N419" s="114"/>
      <c r="O419" s="114"/>
      <c r="P419" s="114"/>
      <c r="Q419" s="114"/>
      <c r="R419" s="115"/>
      <c r="S419" s="115"/>
      <c r="T419" s="115"/>
      <c r="U419" s="115"/>
      <c r="V419" s="115"/>
      <c r="W419" s="115"/>
      <c r="X419" s="115"/>
      <c r="Y419" s="115"/>
      <c r="Z419" s="108"/>
      <c r="AA419" s="108"/>
      <c r="AB419" s="108"/>
      <c r="AC419" s="108"/>
      <c r="AD419" s="108"/>
      <c r="AE419" s="108"/>
      <c r="AF419" s="108"/>
      <c r="AG419" s="108" t="s">
        <v>325</v>
      </c>
      <c r="AH419" s="108">
        <v>0</v>
      </c>
      <c r="AI419" s="108"/>
      <c r="AJ419" s="108"/>
      <c r="AK419" s="108"/>
      <c r="AL419" s="108"/>
      <c r="AM419" s="108"/>
      <c r="AN419" s="108"/>
      <c r="AO419" s="108"/>
      <c r="AP419" s="108"/>
      <c r="AQ419" s="108"/>
      <c r="AR419" s="108"/>
      <c r="AS419" s="108"/>
      <c r="AT419" s="108"/>
      <c r="AU419" s="108"/>
      <c r="AV419" s="108"/>
      <c r="AW419" s="108"/>
      <c r="AX419" s="108"/>
      <c r="AY419" s="108"/>
      <c r="AZ419" s="108"/>
      <c r="BA419" s="108"/>
      <c r="BB419" s="108"/>
      <c r="BC419" s="108"/>
      <c r="BD419" s="108"/>
      <c r="BE419" s="108"/>
      <c r="BF419" s="108"/>
      <c r="BG419" s="108"/>
      <c r="BH419" s="108"/>
    </row>
    <row r="420" spans="1:60" outlineLevel="3" x14ac:dyDescent="0.2">
      <c r="A420" s="111"/>
      <c r="B420" s="112"/>
      <c r="C420" s="150" t="s">
        <v>618</v>
      </c>
      <c r="D420" s="148"/>
      <c r="E420" s="149">
        <v>87.09</v>
      </c>
      <c r="F420" s="115"/>
      <c r="G420" s="115"/>
      <c r="H420" s="115"/>
      <c r="I420" s="115"/>
      <c r="J420" s="115"/>
      <c r="K420" s="115"/>
      <c r="L420" s="115"/>
      <c r="M420" s="115"/>
      <c r="N420" s="114"/>
      <c r="O420" s="114"/>
      <c r="P420" s="114"/>
      <c r="Q420" s="114"/>
      <c r="R420" s="115"/>
      <c r="S420" s="115"/>
      <c r="T420" s="115"/>
      <c r="U420" s="115"/>
      <c r="V420" s="115"/>
      <c r="W420" s="115"/>
      <c r="X420" s="115"/>
      <c r="Y420" s="115"/>
      <c r="Z420" s="108"/>
      <c r="AA420" s="108"/>
      <c r="AB420" s="108"/>
      <c r="AC420" s="108"/>
      <c r="AD420" s="108"/>
      <c r="AE420" s="108"/>
      <c r="AF420" s="108"/>
      <c r="AG420" s="108" t="s">
        <v>325</v>
      </c>
      <c r="AH420" s="108">
        <v>0</v>
      </c>
      <c r="AI420" s="108"/>
      <c r="AJ420" s="108"/>
      <c r="AK420" s="108"/>
      <c r="AL420" s="108"/>
      <c r="AM420" s="108"/>
      <c r="AN420" s="108"/>
      <c r="AO420" s="108"/>
      <c r="AP420" s="108"/>
      <c r="AQ420" s="108"/>
      <c r="AR420" s="108"/>
      <c r="AS420" s="108"/>
      <c r="AT420" s="108"/>
      <c r="AU420" s="108"/>
      <c r="AV420" s="108"/>
      <c r="AW420" s="108"/>
      <c r="AX420" s="108"/>
      <c r="AY420" s="108"/>
      <c r="AZ420" s="108"/>
      <c r="BA420" s="108"/>
      <c r="BB420" s="108"/>
      <c r="BC420" s="108"/>
      <c r="BD420" s="108"/>
      <c r="BE420" s="108"/>
      <c r="BF420" s="108"/>
      <c r="BG420" s="108"/>
      <c r="BH420" s="108"/>
    </row>
    <row r="421" spans="1:60" outlineLevel="3" x14ac:dyDescent="0.2">
      <c r="A421" s="111"/>
      <c r="B421" s="112"/>
      <c r="C421" s="150" t="s">
        <v>581</v>
      </c>
      <c r="D421" s="148"/>
      <c r="E421" s="149"/>
      <c r="F421" s="115"/>
      <c r="G421" s="115"/>
      <c r="H421" s="115"/>
      <c r="I421" s="115"/>
      <c r="J421" s="115"/>
      <c r="K421" s="115"/>
      <c r="L421" s="115"/>
      <c r="M421" s="115"/>
      <c r="N421" s="114"/>
      <c r="O421" s="114"/>
      <c r="P421" s="114"/>
      <c r="Q421" s="114"/>
      <c r="R421" s="115"/>
      <c r="S421" s="115"/>
      <c r="T421" s="115"/>
      <c r="U421" s="115"/>
      <c r="V421" s="115"/>
      <c r="W421" s="115"/>
      <c r="X421" s="115"/>
      <c r="Y421" s="115"/>
      <c r="Z421" s="108"/>
      <c r="AA421" s="108"/>
      <c r="AB421" s="108"/>
      <c r="AC421" s="108"/>
      <c r="AD421" s="108"/>
      <c r="AE421" s="108"/>
      <c r="AF421" s="108"/>
      <c r="AG421" s="108" t="s">
        <v>325</v>
      </c>
      <c r="AH421" s="108">
        <v>0</v>
      </c>
      <c r="AI421" s="108"/>
      <c r="AJ421" s="108"/>
      <c r="AK421" s="108"/>
      <c r="AL421" s="108"/>
      <c r="AM421" s="108"/>
      <c r="AN421" s="108"/>
      <c r="AO421" s="108"/>
      <c r="AP421" s="108"/>
      <c r="AQ421" s="108"/>
      <c r="AR421" s="108"/>
      <c r="AS421" s="108"/>
      <c r="AT421" s="108"/>
      <c r="AU421" s="108"/>
      <c r="AV421" s="108"/>
      <c r="AW421" s="108"/>
      <c r="AX421" s="108"/>
      <c r="AY421" s="108"/>
      <c r="AZ421" s="108"/>
      <c r="BA421" s="108"/>
      <c r="BB421" s="108"/>
      <c r="BC421" s="108"/>
      <c r="BD421" s="108"/>
      <c r="BE421" s="108"/>
      <c r="BF421" s="108"/>
      <c r="BG421" s="108"/>
      <c r="BH421" s="108"/>
    </row>
    <row r="422" spans="1:60" outlineLevel="3" x14ac:dyDescent="0.2">
      <c r="A422" s="111"/>
      <c r="B422" s="112"/>
      <c r="C422" s="150" t="s">
        <v>618</v>
      </c>
      <c r="D422" s="148"/>
      <c r="E422" s="149">
        <v>87.09</v>
      </c>
      <c r="F422" s="115"/>
      <c r="G422" s="115"/>
      <c r="H422" s="115"/>
      <c r="I422" s="115"/>
      <c r="J422" s="115"/>
      <c r="K422" s="115"/>
      <c r="L422" s="115"/>
      <c r="M422" s="115"/>
      <c r="N422" s="114"/>
      <c r="O422" s="114"/>
      <c r="P422" s="114"/>
      <c r="Q422" s="114"/>
      <c r="R422" s="115"/>
      <c r="S422" s="115"/>
      <c r="T422" s="115"/>
      <c r="U422" s="115"/>
      <c r="V422" s="115"/>
      <c r="W422" s="115"/>
      <c r="X422" s="115"/>
      <c r="Y422" s="115"/>
      <c r="Z422" s="108"/>
      <c r="AA422" s="108"/>
      <c r="AB422" s="108"/>
      <c r="AC422" s="108"/>
      <c r="AD422" s="108"/>
      <c r="AE422" s="108"/>
      <c r="AF422" s="108"/>
      <c r="AG422" s="108" t="s">
        <v>325</v>
      </c>
      <c r="AH422" s="108">
        <v>0</v>
      </c>
      <c r="AI422" s="108"/>
      <c r="AJ422" s="108"/>
      <c r="AK422" s="108"/>
      <c r="AL422" s="108"/>
      <c r="AM422" s="108"/>
      <c r="AN422" s="108"/>
      <c r="AO422" s="108"/>
      <c r="AP422" s="108"/>
      <c r="AQ422" s="108"/>
      <c r="AR422" s="108"/>
      <c r="AS422" s="108"/>
      <c r="AT422" s="108"/>
      <c r="AU422" s="108"/>
      <c r="AV422" s="108"/>
      <c r="AW422" s="108"/>
      <c r="AX422" s="108"/>
      <c r="AY422" s="108"/>
      <c r="AZ422" s="108"/>
      <c r="BA422" s="108"/>
      <c r="BB422" s="108"/>
      <c r="BC422" s="108"/>
      <c r="BD422" s="108"/>
      <c r="BE422" s="108"/>
      <c r="BF422" s="108"/>
      <c r="BG422" s="108"/>
      <c r="BH422" s="108"/>
    </row>
    <row r="423" spans="1:60" outlineLevel="3" x14ac:dyDescent="0.2">
      <c r="A423" s="111"/>
      <c r="B423" s="112"/>
      <c r="C423" s="150" t="s">
        <v>582</v>
      </c>
      <c r="D423" s="148"/>
      <c r="E423" s="149"/>
      <c r="F423" s="115"/>
      <c r="G423" s="115"/>
      <c r="H423" s="115"/>
      <c r="I423" s="115"/>
      <c r="J423" s="115"/>
      <c r="K423" s="115"/>
      <c r="L423" s="115"/>
      <c r="M423" s="115"/>
      <c r="N423" s="114"/>
      <c r="O423" s="114"/>
      <c r="P423" s="114"/>
      <c r="Q423" s="114"/>
      <c r="R423" s="115"/>
      <c r="S423" s="115"/>
      <c r="T423" s="115"/>
      <c r="U423" s="115"/>
      <c r="V423" s="115"/>
      <c r="W423" s="115"/>
      <c r="X423" s="115"/>
      <c r="Y423" s="115"/>
      <c r="Z423" s="108"/>
      <c r="AA423" s="108"/>
      <c r="AB423" s="108"/>
      <c r="AC423" s="108"/>
      <c r="AD423" s="108"/>
      <c r="AE423" s="108"/>
      <c r="AF423" s="108"/>
      <c r="AG423" s="108" t="s">
        <v>325</v>
      </c>
      <c r="AH423" s="108">
        <v>0</v>
      </c>
      <c r="AI423" s="108"/>
      <c r="AJ423" s="108"/>
      <c r="AK423" s="108"/>
      <c r="AL423" s="108"/>
      <c r="AM423" s="108"/>
      <c r="AN423" s="108"/>
      <c r="AO423" s="108"/>
      <c r="AP423" s="108"/>
      <c r="AQ423" s="108"/>
      <c r="AR423" s="108"/>
      <c r="AS423" s="108"/>
      <c r="AT423" s="108"/>
      <c r="AU423" s="108"/>
      <c r="AV423" s="108"/>
      <c r="AW423" s="108"/>
      <c r="AX423" s="108"/>
      <c r="AY423" s="108"/>
      <c r="AZ423" s="108"/>
      <c r="BA423" s="108"/>
      <c r="BB423" s="108"/>
      <c r="BC423" s="108"/>
      <c r="BD423" s="108"/>
      <c r="BE423" s="108"/>
      <c r="BF423" s="108"/>
      <c r="BG423" s="108"/>
      <c r="BH423" s="108"/>
    </row>
    <row r="424" spans="1:60" outlineLevel="3" x14ac:dyDescent="0.2">
      <c r="A424" s="111"/>
      <c r="B424" s="112"/>
      <c r="C424" s="150" t="s">
        <v>583</v>
      </c>
      <c r="D424" s="148"/>
      <c r="E424" s="149"/>
      <c r="F424" s="115"/>
      <c r="G424" s="115"/>
      <c r="H424" s="115"/>
      <c r="I424" s="115"/>
      <c r="J424" s="115"/>
      <c r="K424" s="115"/>
      <c r="L424" s="115"/>
      <c r="M424" s="115"/>
      <c r="N424" s="114"/>
      <c r="O424" s="114"/>
      <c r="P424" s="114"/>
      <c r="Q424" s="114"/>
      <c r="R424" s="115"/>
      <c r="S424" s="115"/>
      <c r="T424" s="115"/>
      <c r="U424" s="115"/>
      <c r="V424" s="115"/>
      <c r="W424" s="115"/>
      <c r="X424" s="115"/>
      <c r="Y424" s="115"/>
      <c r="Z424" s="108"/>
      <c r="AA424" s="108"/>
      <c r="AB424" s="108"/>
      <c r="AC424" s="108"/>
      <c r="AD424" s="108"/>
      <c r="AE424" s="108"/>
      <c r="AF424" s="108"/>
      <c r="AG424" s="108" t="s">
        <v>325</v>
      </c>
      <c r="AH424" s="108">
        <v>0</v>
      </c>
      <c r="AI424" s="108"/>
      <c r="AJ424" s="108"/>
      <c r="AK424" s="108"/>
      <c r="AL424" s="108"/>
      <c r="AM424" s="108"/>
      <c r="AN424" s="108"/>
      <c r="AO424" s="108"/>
      <c r="AP424" s="108"/>
      <c r="AQ424" s="108"/>
      <c r="AR424" s="108"/>
      <c r="AS424" s="108"/>
      <c r="AT424" s="108"/>
      <c r="AU424" s="108"/>
      <c r="AV424" s="108"/>
      <c r="AW424" s="108"/>
      <c r="AX424" s="108"/>
      <c r="AY424" s="108"/>
      <c r="AZ424" s="108"/>
      <c r="BA424" s="108"/>
      <c r="BB424" s="108"/>
      <c r="BC424" s="108"/>
      <c r="BD424" s="108"/>
      <c r="BE424" s="108"/>
      <c r="BF424" s="108"/>
      <c r="BG424" s="108"/>
      <c r="BH424" s="108"/>
    </row>
    <row r="425" spans="1:60" outlineLevel="3" x14ac:dyDescent="0.2">
      <c r="A425" s="111"/>
      <c r="B425" s="112"/>
      <c r="C425" s="150" t="s">
        <v>619</v>
      </c>
      <c r="D425" s="148"/>
      <c r="E425" s="149">
        <v>44.09</v>
      </c>
      <c r="F425" s="115"/>
      <c r="G425" s="115"/>
      <c r="H425" s="115"/>
      <c r="I425" s="115"/>
      <c r="J425" s="115"/>
      <c r="K425" s="115"/>
      <c r="L425" s="115"/>
      <c r="M425" s="115"/>
      <c r="N425" s="114"/>
      <c r="O425" s="114"/>
      <c r="P425" s="114"/>
      <c r="Q425" s="114"/>
      <c r="R425" s="115"/>
      <c r="S425" s="115"/>
      <c r="T425" s="115"/>
      <c r="U425" s="115"/>
      <c r="V425" s="115"/>
      <c r="W425" s="115"/>
      <c r="X425" s="115"/>
      <c r="Y425" s="115"/>
      <c r="Z425" s="108"/>
      <c r="AA425" s="108"/>
      <c r="AB425" s="108"/>
      <c r="AC425" s="108"/>
      <c r="AD425" s="108"/>
      <c r="AE425" s="108"/>
      <c r="AF425" s="108"/>
      <c r="AG425" s="108" t="s">
        <v>325</v>
      </c>
      <c r="AH425" s="108">
        <v>0</v>
      </c>
      <c r="AI425" s="108"/>
      <c r="AJ425" s="108"/>
      <c r="AK425" s="108"/>
      <c r="AL425" s="108"/>
      <c r="AM425" s="108"/>
      <c r="AN425" s="108"/>
      <c r="AO425" s="108"/>
      <c r="AP425" s="108"/>
      <c r="AQ425" s="108"/>
      <c r="AR425" s="108"/>
      <c r="AS425" s="108"/>
      <c r="AT425" s="108"/>
      <c r="AU425" s="108"/>
      <c r="AV425" s="108"/>
      <c r="AW425" s="108"/>
      <c r="AX425" s="108"/>
      <c r="AY425" s="108"/>
      <c r="AZ425" s="108"/>
      <c r="BA425" s="108"/>
      <c r="BB425" s="108"/>
      <c r="BC425" s="108"/>
      <c r="BD425" s="108"/>
      <c r="BE425" s="108"/>
      <c r="BF425" s="108"/>
      <c r="BG425" s="108"/>
      <c r="BH425" s="108"/>
    </row>
    <row r="426" spans="1:60" outlineLevel="3" x14ac:dyDescent="0.2">
      <c r="A426" s="111"/>
      <c r="B426" s="112"/>
      <c r="C426" s="150" t="s">
        <v>585</v>
      </c>
      <c r="D426" s="148"/>
      <c r="E426" s="149"/>
      <c r="F426" s="115"/>
      <c r="G426" s="115"/>
      <c r="H426" s="115"/>
      <c r="I426" s="115"/>
      <c r="J426" s="115"/>
      <c r="K426" s="115"/>
      <c r="L426" s="115"/>
      <c r="M426" s="115"/>
      <c r="N426" s="114"/>
      <c r="O426" s="114"/>
      <c r="P426" s="114"/>
      <c r="Q426" s="114"/>
      <c r="R426" s="115"/>
      <c r="S426" s="115"/>
      <c r="T426" s="115"/>
      <c r="U426" s="115"/>
      <c r="V426" s="115"/>
      <c r="W426" s="115"/>
      <c r="X426" s="115"/>
      <c r="Y426" s="115"/>
      <c r="Z426" s="108"/>
      <c r="AA426" s="108"/>
      <c r="AB426" s="108"/>
      <c r="AC426" s="108"/>
      <c r="AD426" s="108"/>
      <c r="AE426" s="108"/>
      <c r="AF426" s="108"/>
      <c r="AG426" s="108" t="s">
        <v>325</v>
      </c>
      <c r="AH426" s="108">
        <v>0</v>
      </c>
      <c r="AI426" s="108"/>
      <c r="AJ426" s="108"/>
      <c r="AK426" s="108"/>
      <c r="AL426" s="108"/>
      <c r="AM426" s="108"/>
      <c r="AN426" s="108"/>
      <c r="AO426" s="108"/>
      <c r="AP426" s="108"/>
      <c r="AQ426" s="108"/>
      <c r="AR426" s="108"/>
      <c r="AS426" s="108"/>
      <c r="AT426" s="108"/>
      <c r="AU426" s="108"/>
      <c r="AV426" s="108"/>
      <c r="AW426" s="108"/>
      <c r="AX426" s="108"/>
      <c r="AY426" s="108"/>
      <c r="AZ426" s="108"/>
      <c r="BA426" s="108"/>
      <c r="BB426" s="108"/>
      <c r="BC426" s="108"/>
      <c r="BD426" s="108"/>
      <c r="BE426" s="108"/>
      <c r="BF426" s="108"/>
      <c r="BG426" s="108"/>
      <c r="BH426" s="108"/>
    </row>
    <row r="427" spans="1:60" outlineLevel="3" x14ac:dyDescent="0.2">
      <c r="A427" s="111"/>
      <c r="B427" s="112"/>
      <c r="C427" s="150" t="s">
        <v>619</v>
      </c>
      <c r="D427" s="148"/>
      <c r="E427" s="149">
        <v>44.09</v>
      </c>
      <c r="F427" s="115"/>
      <c r="G427" s="115"/>
      <c r="H427" s="115"/>
      <c r="I427" s="115"/>
      <c r="J427" s="115"/>
      <c r="K427" s="115"/>
      <c r="L427" s="115"/>
      <c r="M427" s="115"/>
      <c r="N427" s="114"/>
      <c r="O427" s="114"/>
      <c r="P427" s="114"/>
      <c r="Q427" s="114"/>
      <c r="R427" s="115"/>
      <c r="S427" s="115"/>
      <c r="T427" s="115"/>
      <c r="U427" s="115"/>
      <c r="V427" s="115"/>
      <c r="W427" s="115"/>
      <c r="X427" s="115"/>
      <c r="Y427" s="115"/>
      <c r="Z427" s="108"/>
      <c r="AA427" s="108"/>
      <c r="AB427" s="108"/>
      <c r="AC427" s="108"/>
      <c r="AD427" s="108"/>
      <c r="AE427" s="108"/>
      <c r="AF427" s="108"/>
      <c r="AG427" s="108" t="s">
        <v>325</v>
      </c>
      <c r="AH427" s="108">
        <v>0</v>
      </c>
      <c r="AI427" s="108"/>
      <c r="AJ427" s="108"/>
      <c r="AK427" s="108"/>
      <c r="AL427" s="108"/>
      <c r="AM427" s="108"/>
      <c r="AN427" s="108"/>
      <c r="AO427" s="108"/>
      <c r="AP427" s="108"/>
      <c r="AQ427" s="108"/>
      <c r="AR427" s="108"/>
      <c r="AS427" s="108"/>
      <c r="AT427" s="108"/>
      <c r="AU427" s="108"/>
      <c r="AV427" s="108"/>
      <c r="AW427" s="108"/>
      <c r="AX427" s="108"/>
      <c r="AY427" s="108"/>
      <c r="AZ427" s="108"/>
      <c r="BA427" s="108"/>
      <c r="BB427" s="108"/>
      <c r="BC427" s="108"/>
      <c r="BD427" s="108"/>
      <c r="BE427" s="108"/>
      <c r="BF427" s="108"/>
      <c r="BG427" s="108"/>
      <c r="BH427" s="108"/>
    </row>
    <row r="428" spans="1:60" outlineLevel="3" x14ac:dyDescent="0.2">
      <c r="A428" s="111"/>
      <c r="B428" s="112"/>
      <c r="C428" s="150" t="s">
        <v>560</v>
      </c>
      <c r="D428" s="148"/>
      <c r="E428" s="149"/>
      <c r="F428" s="115"/>
      <c r="G428" s="115"/>
      <c r="H428" s="115"/>
      <c r="I428" s="115"/>
      <c r="J428" s="115"/>
      <c r="K428" s="115"/>
      <c r="L428" s="115"/>
      <c r="M428" s="115"/>
      <c r="N428" s="114"/>
      <c r="O428" s="114"/>
      <c r="P428" s="114"/>
      <c r="Q428" s="114"/>
      <c r="R428" s="115"/>
      <c r="S428" s="115"/>
      <c r="T428" s="115"/>
      <c r="U428" s="115"/>
      <c r="V428" s="115"/>
      <c r="W428" s="115"/>
      <c r="X428" s="115"/>
      <c r="Y428" s="115"/>
      <c r="Z428" s="108"/>
      <c r="AA428" s="108"/>
      <c r="AB428" s="108"/>
      <c r="AC428" s="108"/>
      <c r="AD428" s="108"/>
      <c r="AE428" s="108"/>
      <c r="AF428" s="108"/>
      <c r="AG428" s="108" t="s">
        <v>325</v>
      </c>
      <c r="AH428" s="108">
        <v>0</v>
      </c>
      <c r="AI428" s="108"/>
      <c r="AJ428" s="108"/>
      <c r="AK428" s="108"/>
      <c r="AL428" s="108"/>
      <c r="AM428" s="108"/>
      <c r="AN428" s="108"/>
      <c r="AO428" s="108"/>
      <c r="AP428" s="108"/>
      <c r="AQ428" s="108"/>
      <c r="AR428" s="108"/>
      <c r="AS428" s="108"/>
      <c r="AT428" s="108"/>
      <c r="AU428" s="108"/>
      <c r="AV428" s="108"/>
      <c r="AW428" s="108"/>
      <c r="AX428" s="108"/>
      <c r="AY428" s="108"/>
      <c r="AZ428" s="108"/>
      <c r="BA428" s="108"/>
      <c r="BB428" s="108"/>
      <c r="BC428" s="108"/>
      <c r="BD428" s="108"/>
      <c r="BE428" s="108"/>
      <c r="BF428" s="108"/>
      <c r="BG428" s="108"/>
      <c r="BH428" s="108"/>
    </row>
    <row r="429" spans="1:60" outlineLevel="3" x14ac:dyDescent="0.2">
      <c r="A429" s="111"/>
      <c r="B429" s="112"/>
      <c r="C429" s="150" t="s">
        <v>620</v>
      </c>
      <c r="D429" s="148"/>
      <c r="E429" s="149">
        <v>86.52</v>
      </c>
      <c r="F429" s="115"/>
      <c r="G429" s="115"/>
      <c r="H429" s="115"/>
      <c r="I429" s="115"/>
      <c r="J429" s="115"/>
      <c r="K429" s="115"/>
      <c r="L429" s="115"/>
      <c r="M429" s="115"/>
      <c r="N429" s="114"/>
      <c r="O429" s="114"/>
      <c r="P429" s="114"/>
      <c r="Q429" s="114"/>
      <c r="R429" s="115"/>
      <c r="S429" s="115"/>
      <c r="T429" s="115"/>
      <c r="U429" s="115"/>
      <c r="V429" s="115"/>
      <c r="W429" s="115"/>
      <c r="X429" s="115"/>
      <c r="Y429" s="115"/>
      <c r="Z429" s="108"/>
      <c r="AA429" s="108"/>
      <c r="AB429" s="108"/>
      <c r="AC429" s="108"/>
      <c r="AD429" s="108"/>
      <c r="AE429" s="108"/>
      <c r="AF429" s="108"/>
      <c r="AG429" s="108" t="s">
        <v>325</v>
      </c>
      <c r="AH429" s="108">
        <v>0</v>
      </c>
      <c r="AI429" s="108"/>
      <c r="AJ429" s="108"/>
      <c r="AK429" s="108"/>
      <c r="AL429" s="108"/>
      <c r="AM429" s="108"/>
      <c r="AN429" s="108"/>
      <c r="AO429" s="108"/>
      <c r="AP429" s="108"/>
      <c r="AQ429" s="108"/>
      <c r="AR429" s="108"/>
      <c r="AS429" s="108"/>
      <c r="AT429" s="108"/>
      <c r="AU429" s="108"/>
      <c r="AV429" s="108"/>
      <c r="AW429" s="108"/>
      <c r="AX429" s="108"/>
      <c r="AY429" s="108"/>
      <c r="AZ429" s="108"/>
      <c r="BA429" s="108"/>
      <c r="BB429" s="108"/>
      <c r="BC429" s="108"/>
      <c r="BD429" s="108"/>
      <c r="BE429" s="108"/>
      <c r="BF429" s="108"/>
      <c r="BG429" s="108"/>
      <c r="BH429" s="108"/>
    </row>
    <row r="430" spans="1:60" outlineLevel="1" x14ac:dyDescent="0.2">
      <c r="A430" s="128">
        <v>69</v>
      </c>
      <c r="B430" s="129" t="s">
        <v>635</v>
      </c>
      <c r="C430" s="145" t="s">
        <v>636</v>
      </c>
      <c r="D430" s="130" t="s">
        <v>322</v>
      </c>
      <c r="E430" s="131">
        <v>10</v>
      </c>
      <c r="F430" s="132"/>
      <c r="G430" s="133">
        <f>ROUND(E430*F430,2)</f>
        <v>0</v>
      </c>
      <c r="H430" s="132"/>
      <c r="I430" s="133">
        <f>ROUND(E430*H430,2)</f>
        <v>0</v>
      </c>
      <c r="J430" s="132"/>
      <c r="K430" s="133">
        <f>ROUND(E430*J430,2)</f>
        <v>0</v>
      </c>
      <c r="L430" s="133">
        <v>21</v>
      </c>
      <c r="M430" s="133">
        <f>G430*(1+L430/100)</f>
        <v>0</v>
      </c>
      <c r="N430" s="131">
        <v>0</v>
      </c>
      <c r="O430" s="131">
        <f>ROUND(E430*N430,2)</f>
        <v>0</v>
      </c>
      <c r="P430" s="131">
        <v>0</v>
      </c>
      <c r="Q430" s="131">
        <f>ROUND(E430*P430,2)</f>
        <v>0</v>
      </c>
      <c r="R430" s="133"/>
      <c r="S430" s="133" t="s">
        <v>273</v>
      </c>
      <c r="T430" s="134" t="s">
        <v>274</v>
      </c>
      <c r="U430" s="115">
        <v>3.4000000000000002E-2</v>
      </c>
      <c r="V430" s="115">
        <f>ROUND(E430*U430,2)</f>
        <v>0.34</v>
      </c>
      <c r="W430" s="115"/>
      <c r="X430" s="115" t="s">
        <v>275</v>
      </c>
      <c r="Y430" s="115" t="s">
        <v>276</v>
      </c>
      <c r="Z430" s="108"/>
      <c r="AA430" s="108"/>
      <c r="AB430" s="108"/>
      <c r="AC430" s="108"/>
      <c r="AD430" s="108"/>
      <c r="AE430" s="108"/>
      <c r="AF430" s="108"/>
      <c r="AG430" s="108" t="s">
        <v>277</v>
      </c>
      <c r="AH430" s="108"/>
      <c r="AI430" s="108"/>
      <c r="AJ430" s="108"/>
      <c r="AK430" s="108"/>
      <c r="AL430" s="108"/>
      <c r="AM430" s="108"/>
      <c r="AN430" s="108"/>
      <c r="AO430" s="108"/>
      <c r="AP430" s="108"/>
      <c r="AQ430" s="108"/>
      <c r="AR430" s="108"/>
      <c r="AS430" s="108"/>
      <c r="AT430" s="108"/>
      <c r="AU430" s="108"/>
      <c r="AV430" s="108"/>
      <c r="AW430" s="108"/>
      <c r="AX430" s="108"/>
      <c r="AY430" s="108"/>
      <c r="AZ430" s="108"/>
      <c r="BA430" s="108"/>
      <c r="BB430" s="108"/>
      <c r="BC430" s="108"/>
      <c r="BD430" s="108"/>
      <c r="BE430" s="108"/>
      <c r="BF430" s="108"/>
      <c r="BG430" s="108"/>
      <c r="BH430" s="108"/>
    </row>
    <row r="431" spans="1:60" outlineLevel="2" x14ac:dyDescent="0.2">
      <c r="A431" s="111"/>
      <c r="B431" s="112"/>
      <c r="C431" s="150" t="s">
        <v>637</v>
      </c>
      <c r="D431" s="148"/>
      <c r="E431" s="149"/>
      <c r="F431" s="115"/>
      <c r="G431" s="115"/>
      <c r="H431" s="115"/>
      <c r="I431" s="115"/>
      <c r="J431" s="115"/>
      <c r="K431" s="115"/>
      <c r="L431" s="115"/>
      <c r="M431" s="115"/>
      <c r="N431" s="114"/>
      <c r="O431" s="114"/>
      <c r="P431" s="114"/>
      <c r="Q431" s="114"/>
      <c r="R431" s="115"/>
      <c r="S431" s="115"/>
      <c r="T431" s="115"/>
      <c r="U431" s="115"/>
      <c r="V431" s="115"/>
      <c r="W431" s="115"/>
      <c r="X431" s="115"/>
      <c r="Y431" s="115"/>
      <c r="Z431" s="108"/>
      <c r="AA431" s="108"/>
      <c r="AB431" s="108"/>
      <c r="AC431" s="108"/>
      <c r="AD431" s="108"/>
      <c r="AE431" s="108"/>
      <c r="AF431" s="108"/>
      <c r="AG431" s="108" t="s">
        <v>325</v>
      </c>
      <c r="AH431" s="108">
        <v>0</v>
      </c>
      <c r="AI431" s="108"/>
      <c r="AJ431" s="108"/>
      <c r="AK431" s="108"/>
      <c r="AL431" s="108"/>
      <c r="AM431" s="108"/>
      <c r="AN431" s="108"/>
      <c r="AO431" s="108"/>
      <c r="AP431" s="108"/>
      <c r="AQ431" s="108"/>
      <c r="AR431" s="108"/>
      <c r="AS431" s="108"/>
      <c r="AT431" s="108"/>
      <c r="AU431" s="108"/>
      <c r="AV431" s="108"/>
      <c r="AW431" s="108"/>
      <c r="AX431" s="108"/>
      <c r="AY431" s="108"/>
      <c r="AZ431" s="108"/>
      <c r="BA431" s="108"/>
      <c r="BB431" s="108"/>
      <c r="BC431" s="108"/>
      <c r="BD431" s="108"/>
      <c r="BE431" s="108"/>
      <c r="BF431" s="108"/>
      <c r="BG431" s="108"/>
      <c r="BH431" s="108"/>
    </row>
    <row r="432" spans="1:60" outlineLevel="3" x14ac:dyDescent="0.2">
      <c r="A432" s="111"/>
      <c r="B432" s="112"/>
      <c r="C432" s="150" t="s">
        <v>638</v>
      </c>
      <c r="D432" s="148"/>
      <c r="E432" s="149">
        <v>10</v>
      </c>
      <c r="F432" s="115"/>
      <c r="G432" s="115"/>
      <c r="H432" s="115"/>
      <c r="I432" s="115"/>
      <c r="J432" s="115"/>
      <c r="K432" s="115"/>
      <c r="L432" s="115"/>
      <c r="M432" s="115"/>
      <c r="N432" s="114"/>
      <c r="O432" s="114"/>
      <c r="P432" s="114"/>
      <c r="Q432" s="114"/>
      <c r="R432" s="115"/>
      <c r="S432" s="115"/>
      <c r="T432" s="115"/>
      <c r="U432" s="115"/>
      <c r="V432" s="115"/>
      <c r="W432" s="115"/>
      <c r="X432" s="115"/>
      <c r="Y432" s="115"/>
      <c r="Z432" s="108"/>
      <c r="AA432" s="108"/>
      <c r="AB432" s="108"/>
      <c r="AC432" s="108"/>
      <c r="AD432" s="108"/>
      <c r="AE432" s="108"/>
      <c r="AF432" s="108"/>
      <c r="AG432" s="108" t="s">
        <v>325</v>
      </c>
      <c r="AH432" s="108">
        <v>0</v>
      </c>
      <c r="AI432" s="108"/>
      <c r="AJ432" s="108"/>
      <c r="AK432" s="108"/>
      <c r="AL432" s="108"/>
      <c r="AM432" s="108"/>
      <c r="AN432" s="108"/>
      <c r="AO432" s="108"/>
      <c r="AP432" s="108"/>
      <c r="AQ432" s="108"/>
      <c r="AR432" s="108"/>
      <c r="AS432" s="108"/>
      <c r="AT432" s="108"/>
      <c r="AU432" s="108"/>
      <c r="AV432" s="108"/>
      <c r="AW432" s="108"/>
      <c r="AX432" s="108"/>
      <c r="AY432" s="108"/>
      <c r="AZ432" s="108"/>
      <c r="BA432" s="108"/>
      <c r="BB432" s="108"/>
      <c r="BC432" s="108"/>
      <c r="BD432" s="108"/>
      <c r="BE432" s="108"/>
      <c r="BF432" s="108"/>
      <c r="BG432" s="108"/>
      <c r="BH432" s="108"/>
    </row>
    <row r="433" spans="1:60" outlineLevel="1" x14ac:dyDescent="0.2">
      <c r="A433" s="135">
        <v>70</v>
      </c>
      <c r="B433" s="136" t="s">
        <v>639</v>
      </c>
      <c r="C433" s="144" t="s">
        <v>640</v>
      </c>
      <c r="D433" s="137" t="s">
        <v>641</v>
      </c>
      <c r="E433" s="138">
        <v>10</v>
      </c>
      <c r="F433" s="139"/>
      <c r="G433" s="140">
        <f>ROUND(E433*F433,2)</f>
        <v>0</v>
      </c>
      <c r="H433" s="139"/>
      <c r="I433" s="140">
        <f>ROUND(E433*H433,2)</f>
        <v>0</v>
      </c>
      <c r="J433" s="139"/>
      <c r="K433" s="140">
        <f>ROUND(E433*J433,2)</f>
        <v>0</v>
      </c>
      <c r="L433" s="140">
        <v>21</v>
      </c>
      <c r="M433" s="140">
        <f>G433*(1+L433/100)</f>
        <v>0</v>
      </c>
      <c r="N433" s="138">
        <v>3.4000000000000002E-4</v>
      </c>
      <c r="O433" s="138">
        <f>ROUND(E433*N433,2)</f>
        <v>0</v>
      </c>
      <c r="P433" s="138">
        <v>0.27500000000000002</v>
      </c>
      <c r="Q433" s="138">
        <f>ROUND(E433*P433,2)</f>
        <v>2.75</v>
      </c>
      <c r="R433" s="140"/>
      <c r="S433" s="140" t="s">
        <v>273</v>
      </c>
      <c r="T433" s="141" t="s">
        <v>274</v>
      </c>
      <c r="U433" s="115">
        <v>1.76</v>
      </c>
      <c r="V433" s="115">
        <f>ROUND(E433*U433,2)</f>
        <v>17.600000000000001</v>
      </c>
      <c r="W433" s="115"/>
      <c r="X433" s="115" t="s">
        <v>275</v>
      </c>
      <c r="Y433" s="115" t="s">
        <v>276</v>
      </c>
      <c r="Z433" s="108"/>
      <c r="AA433" s="108"/>
      <c r="AB433" s="108"/>
      <c r="AC433" s="108"/>
      <c r="AD433" s="108"/>
      <c r="AE433" s="108"/>
      <c r="AF433" s="108"/>
      <c r="AG433" s="108" t="s">
        <v>277</v>
      </c>
      <c r="AH433" s="108"/>
      <c r="AI433" s="108"/>
      <c r="AJ433" s="108"/>
      <c r="AK433" s="108"/>
      <c r="AL433" s="108"/>
      <c r="AM433" s="108"/>
      <c r="AN433" s="108"/>
      <c r="AO433" s="108"/>
      <c r="AP433" s="108"/>
      <c r="AQ433" s="108"/>
      <c r="AR433" s="108"/>
      <c r="AS433" s="108"/>
      <c r="AT433" s="108"/>
      <c r="AU433" s="108"/>
      <c r="AV433" s="108"/>
      <c r="AW433" s="108"/>
      <c r="AX433" s="108"/>
      <c r="AY433" s="108"/>
      <c r="AZ433" s="108"/>
      <c r="BA433" s="108"/>
      <c r="BB433" s="108"/>
      <c r="BC433" s="108"/>
      <c r="BD433" s="108"/>
      <c r="BE433" s="108"/>
      <c r="BF433" s="108"/>
      <c r="BG433" s="108"/>
      <c r="BH433" s="108"/>
    </row>
    <row r="434" spans="1:60" ht="22.5" outlineLevel="1" x14ac:dyDescent="0.2">
      <c r="A434" s="128">
        <v>71</v>
      </c>
      <c r="B434" s="129" t="s">
        <v>642</v>
      </c>
      <c r="C434" s="145" t="s">
        <v>643</v>
      </c>
      <c r="D434" s="130" t="s">
        <v>322</v>
      </c>
      <c r="E434" s="131">
        <v>401.21436</v>
      </c>
      <c r="F434" s="132"/>
      <c r="G434" s="133">
        <f>ROUND(E434*F434,2)</f>
        <v>0</v>
      </c>
      <c r="H434" s="132"/>
      <c r="I434" s="133">
        <f>ROUND(E434*H434,2)</f>
        <v>0</v>
      </c>
      <c r="J434" s="132"/>
      <c r="K434" s="133">
        <f>ROUND(E434*J434,2)</f>
        <v>0</v>
      </c>
      <c r="L434" s="133">
        <v>21</v>
      </c>
      <c r="M434" s="133">
        <f>G434*(1+L434/100)</f>
        <v>0</v>
      </c>
      <c r="N434" s="131">
        <v>6.9999999999999994E-5</v>
      </c>
      <c r="O434" s="131">
        <f>ROUND(E434*N434,2)</f>
        <v>0.03</v>
      </c>
      <c r="P434" s="131">
        <v>0</v>
      </c>
      <c r="Q434" s="131">
        <f>ROUND(E434*P434,2)</f>
        <v>0</v>
      </c>
      <c r="R434" s="133"/>
      <c r="S434" s="133" t="s">
        <v>273</v>
      </c>
      <c r="T434" s="134" t="s">
        <v>274</v>
      </c>
      <c r="U434" s="115">
        <v>0</v>
      </c>
      <c r="V434" s="115">
        <f>ROUND(E434*U434,2)</f>
        <v>0</v>
      </c>
      <c r="W434" s="115"/>
      <c r="X434" s="115" t="s">
        <v>463</v>
      </c>
      <c r="Y434" s="115" t="s">
        <v>276</v>
      </c>
      <c r="Z434" s="108"/>
      <c r="AA434" s="108"/>
      <c r="AB434" s="108"/>
      <c r="AC434" s="108"/>
      <c r="AD434" s="108"/>
      <c r="AE434" s="108"/>
      <c r="AF434" s="108"/>
      <c r="AG434" s="108" t="s">
        <v>464</v>
      </c>
      <c r="AH434" s="108"/>
      <c r="AI434" s="108"/>
      <c r="AJ434" s="108"/>
      <c r="AK434" s="108"/>
      <c r="AL434" s="108"/>
      <c r="AM434" s="108"/>
      <c r="AN434" s="108"/>
      <c r="AO434" s="108"/>
      <c r="AP434" s="108"/>
      <c r="AQ434" s="108"/>
      <c r="AR434" s="108"/>
      <c r="AS434" s="108"/>
      <c r="AT434" s="108"/>
      <c r="AU434" s="108"/>
      <c r="AV434" s="108"/>
      <c r="AW434" s="108"/>
      <c r="AX434" s="108"/>
      <c r="AY434" s="108"/>
      <c r="AZ434" s="108"/>
      <c r="BA434" s="108"/>
      <c r="BB434" s="108"/>
      <c r="BC434" s="108"/>
      <c r="BD434" s="108"/>
      <c r="BE434" s="108"/>
      <c r="BF434" s="108"/>
      <c r="BG434" s="108"/>
      <c r="BH434" s="108"/>
    </row>
    <row r="435" spans="1:60" outlineLevel="2" x14ac:dyDescent="0.2">
      <c r="A435" s="111"/>
      <c r="B435" s="112"/>
      <c r="C435" s="150" t="s">
        <v>578</v>
      </c>
      <c r="D435" s="148"/>
      <c r="E435" s="149"/>
      <c r="F435" s="115"/>
      <c r="G435" s="115"/>
      <c r="H435" s="115"/>
      <c r="I435" s="115"/>
      <c r="J435" s="115"/>
      <c r="K435" s="115"/>
      <c r="L435" s="115"/>
      <c r="M435" s="115"/>
      <c r="N435" s="114"/>
      <c r="O435" s="114"/>
      <c r="P435" s="114"/>
      <c r="Q435" s="114"/>
      <c r="R435" s="115"/>
      <c r="S435" s="115"/>
      <c r="T435" s="115"/>
      <c r="U435" s="115"/>
      <c r="V435" s="115"/>
      <c r="W435" s="115"/>
      <c r="X435" s="115"/>
      <c r="Y435" s="115"/>
      <c r="Z435" s="108"/>
      <c r="AA435" s="108"/>
      <c r="AB435" s="108"/>
      <c r="AC435" s="108"/>
      <c r="AD435" s="108"/>
      <c r="AE435" s="108"/>
      <c r="AF435" s="108"/>
      <c r="AG435" s="108" t="s">
        <v>325</v>
      </c>
      <c r="AH435" s="108">
        <v>0</v>
      </c>
      <c r="AI435" s="108"/>
      <c r="AJ435" s="108"/>
      <c r="AK435" s="108"/>
      <c r="AL435" s="108"/>
      <c r="AM435" s="108"/>
      <c r="AN435" s="108"/>
      <c r="AO435" s="108"/>
      <c r="AP435" s="108"/>
      <c r="AQ435" s="108"/>
      <c r="AR435" s="108"/>
      <c r="AS435" s="108"/>
      <c r="AT435" s="108"/>
      <c r="AU435" s="108"/>
      <c r="AV435" s="108"/>
      <c r="AW435" s="108"/>
      <c r="AX435" s="108"/>
      <c r="AY435" s="108"/>
      <c r="AZ435" s="108"/>
      <c r="BA435" s="108"/>
      <c r="BB435" s="108"/>
      <c r="BC435" s="108"/>
      <c r="BD435" s="108"/>
      <c r="BE435" s="108"/>
      <c r="BF435" s="108"/>
      <c r="BG435" s="108"/>
      <c r="BH435" s="108"/>
    </row>
    <row r="436" spans="1:60" outlineLevel="3" x14ac:dyDescent="0.2">
      <c r="A436" s="111"/>
      <c r="B436" s="112"/>
      <c r="C436" s="150" t="s">
        <v>579</v>
      </c>
      <c r="D436" s="148"/>
      <c r="E436" s="149"/>
      <c r="F436" s="115"/>
      <c r="G436" s="115"/>
      <c r="H436" s="115"/>
      <c r="I436" s="115"/>
      <c r="J436" s="115"/>
      <c r="K436" s="115"/>
      <c r="L436" s="115"/>
      <c r="M436" s="115"/>
      <c r="N436" s="114"/>
      <c r="O436" s="114"/>
      <c r="P436" s="114"/>
      <c r="Q436" s="114"/>
      <c r="R436" s="115"/>
      <c r="S436" s="115"/>
      <c r="T436" s="115"/>
      <c r="U436" s="115"/>
      <c r="V436" s="115"/>
      <c r="W436" s="115"/>
      <c r="X436" s="115"/>
      <c r="Y436" s="115"/>
      <c r="Z436" s="108"/>
      <c r="AA436" s="108"/>
      <c r="AB436" s="108"/>
      <c r="AC436" s="108"/>
      <c r="AD436" s="108"/>
      <c r="AE436" s="108"/>
      <c r="AF436" s="108"/>
      <c r="AG436" s="108" t="s">
        <v>325</v>
      </c>
      <c r="AH436" s="108">
        <v>0</v>
      </c>
      <c r="AI436" s="108"/>
      <c r="AJ436" s="108"/>
      <c r="AK436" s="108"/>
      <c r="AL436" s="108"/>
      <c r="AM436" s="108"/>
      <c r="AN436" s="108"/>
      <c r="AO436" s="108"/>
      <c r="AP436" s="108"/>
      <c r="AQ436" s="108"/>
      <c r="AR436" s="108"/>
      <c r="AS436" s="108"/>
      <c r="AT436" s="108"/>
      <c r="AU436" s="108"/>
      <c r="AV436" s="108"/>
      <c r="AW436" s="108"/>
      <c r="AX436" s="108"/>
      <c r="AY436" s="108"/>
      <c r="AZ436" s="108"/>
      <c r="BA436" s="108"/>
      <c r="BB436" s="108"/>
      <c r="BC436" s="108"/>
      <c r="BD436" s="108"/>
      <c r="BE436" s="108"/>
      <c r="BF436" s="108"/>
      <c r="BG436" s="108"/>
      <c r="BH436" s="108"/>
    </row>
    <row r="437" spans="1:60" outlineLevel="3" x14ac:dyDescent="0.2">
      <c r="A437" s="111"/>
      <c r="B437" s="112"/>
      <c r="C437" s="150" t="s">
        <v>644</v>
      </c>
      <c r="D437" s="148"/>
      <c r="E437" s="149">
        <v>100.16</v>
      </c>
      <c r="F437" s="115"/>
      <c r="G437" s="115"/>
      <c r="H437" s="115"/>
      <c r="I437" s="115"/>
      <c r="J437" s="115"/>
      <c r="K437" s="115"/>
      <c r="L437" s="115"/>
      <c r="M437" s="115"/>
      <c r="N437" s="114"/>
      <c r="O437" s="114"/>
      <c r="P437" s="114"/>
      <c r="Q437" s="114"/>
      <c r="R437" s="115"/>
      <c r="S437" s="115"/>
      <c r="T437" s="115"/>
      <c r="U437" s="115"/>
      <c r="V437" s="115"/>
      <c r="W437" s="115"/>
      <c r="X437" s="115"/>
      <c r="Y437" s="115"/>
      <c r="Z437" s="108"/>
      <c r="AA437" s="108"/>
      <c r="AB437" s="108"/>
      <c r="AC437" s="108"/>
      <c r="AD437" s="108"/>
      <c r="AE437" s="108"/>
      <c r="AF437" s="108"/>
      <c r="AG437" s="108" t="s">
        <v>325</v>
      </c>
      <c r="AH437" s="108">
        <v>0</v>
      </c>
      <c r="AI437" s="108"/>
      <c r="AJ437" s="108"/>
      <c r="AK437" s="108"/>
      <c r="AL437" s="108"/>
      <c r="AM437" s="108"/>
      <c r="AN437" s="108"/>
      <c r="AO437" s="108"/>
      <c r="AP437" s="108"/>
      <c r="AQ437" s="108"/>
      <c r="AR437" s="108"/>
      <c r="AS437" s="108"/>
      <c r="AT437" s="108"/>
      <c r="AU437" s="108"/>
      <c r="AV437" s="108"/>
      <c r="AW437" s="108"/>
      <c r="AX437" s="108"/>
      <c r="AY437" s="108"/>
      <c r="AZ437" s="108"/>
      <c r="BA437" s="108"/>
      <c r="BB437" s="108"/>
      <c r="BC437" s="108"/>
      <c r="BD437" s="108"/>
      <c r="BE437" s="108"/>
      <c r="BF437" s="108"/>
      <c r="BG437" s="108"/>
      <c r="BH437" s="108"/>
    </row>
    <row r="438" spans="1:60" outlineLevel="3" x14ac:dyDescent="0.2">
      <c r="A438" s="111"/>
      <c r="B438" s="112"/>
      <c r="C438" s="150" t="s">
        <v>581</v>
      </c>
      <c r="D438" s="148"/>
      <c r="E438" s="149"/>
      <c r="F438" s="115"/>
      <c r="G438" s="115"/>
      <c r="H438" s="115"/>
      <c r="I438" s="115"/>
      <c r="J438" s="115"/>
      <c r="K438" s="115"/>
      <c r="L438" s="115"/>
      <c r="M438" s="115"/>
      <c r="N438" s="114"/>
      <c r="O438" s="114"/>
      <c r="P438" s="114"/>
      <c r="Q438" s="114"/>
      <c r="R438" s="115"/>
      <c r="S438" s="115"/>
      <c r="T438" s="115"/>
      <c r="U438" s="115"/>
      <c r="V438" s="115"/>
      <c r="W438" s="115"/>
      <c r="X438" s="115"/>
      <c r="Y438" s="115"/>
      <c r="Z438" s="108"/>
      <c r="AA438" s="108"/>
      <c r="AB438" s="108"/>
      <c r="AC438" s="108"/>
      <c r="AD438" s="108"/>
      <c r="AE438" s="108"/>
      <c r="AF438" s="108"/>
      <c r="AG438" s="108" t="s">
        <v>325</v>
      </c>
      <c r="AH438" s="108">
        <v>0</v>
      </c>
      <c r="AI438" s="108"/>
      <c r="AJ438" s="108"/>
      <c r="AK438" s="108"/>
      <c r="AL438" s="108"/>
      <c r="AM438" s="108"/>
      <c r="AN438" s="108"/>
      <c r="AO438" s="108"/>
      <c r="AP438" s="108"/>
      <c r="AQ438" s="108"/>
      <c r="AR438" s="108"/>
      <c r="AS438" s="108"/>
      <c r="AT438" s="108"/>
      <c r="AU438" s="108"/>
      <c r="AV438" s="108"/>
      <c r="AW438" s="108"/>
      <c r="AX438" s="108"/>
      <c r="AY438" s="108"/>
      <c r="AZ438" s="108"/>
      <c r="BA438" s="108"/>
      <c r="BB438" s="108"/>
      <c r="BC438" s="108"/>
      <c r="BD438" s="108"/>
      <c r="BE438" s="108"/>
      <c r="BF438" s="108"/>
      <c r="BG438" s="108"/>
      <c r="BH438" s="108"/>
    </row>
    <row r="439" spans="1:60" outlineLevel="3" x14ac:dyDescent="0.2">
      <c r="A439" s="111"/>
      <c r="B439" s="112"/>
      <c r="C439" s="150" t="s">
        <v>644</v>
      </c>
      <c r="D439" s="148"/>
      <c r="E439" s="149">
        <v>100.16</v>
      </c>
      <c r="F439" s="115"/>
      <c r="G439" s="115"/>
      <c r="H439" s="115"/>
      <c r="I439" s="115"/>
      <c r="J439" s="115"/>
      <c r="K439" s="115"/>
      <c r="L439" s="115"/>
      <c r="M439" s="115"/>
      <c r="N439" s="114"/>
      <c r="O439" s="114"/>
      <c r="P439" s="114"/>
      <c r="Q439" s="114"/>
      <c r="R439" s="115"/>
      <c r="S439" s="115"/>
      <c r="T439" s="115"/>
      <c r="U439" s="115"/>
      <c r="V439" s="115"/>
      <c r="W439" s="115"/>
      <c r="X439" s="115"/>
      <c r="Y439" s="115"/>
      <c r="Z439" s="108"/>
      <c r="AA439" s="108"/>
      <c r="AB439" s="108"/>
      <c r="AC439" s="108"/>
      <c r="AD439" s="108"/>
      <c r="AE439" s="108"/>
      <c r="AF439" s="108"/>
      <c r="AG439" s="108" t="s">
        <v>325</v>
      </c>
      <c r="AH439" s="108">
        <v>0</v>
      </c>
      <c r="AI439" s="108"/>
      <c r="AJ439" s="108"/>
      <c r="AK439" s="108"/>
      <c r="AL439" s="108"/>
      <c r="AM439" s="108"/>
      <c r="AN439" s="108"/>
      <c r="AO439" s="108"/>
      <c r="AP439" s="108"/>
      <c r="AQ439" s="108"/>
      <c r="AR439" s="108"/>
      <c r="AS439" s="108"/>
      <c r="AT439" s="108"/>
      <c r="AU439" s="108"/>
      <c r="AV439" s="108"/>
      <c r="AW439" s="108"/>
      <c r="AX439" s="108"/>
      <c r="AY439" s="108"/>
      <c r="AZ439" s="108"/>
      <c r="BA439" s="108"/>
      <c r="BB439" s="108"/>
      <c r="BC439" s="108"/>
      <c r="BD439" s="108"/>
      <c r="BE439" s="108"/>
      <c r="BF439" s="108"/>
      <c r="BG439" s="108"/>
      <c r="BH439" s="108"/>
    </row>
    <row r="440" spans="1:60" outlineLevel="3" x14ac:dyDescent="0.2">
      <c r="A440" s="111"/>
      <c r="B440" s="112"/>
      <c r="C440" s="150" t="s">
        <v>582</v>
      </c>
      <c r="D440" s="148"/>
      <c r="E440" s="149"/>
      <c r="F440" s="115"/>
      <c r="G440" s="115"/>
      <c r="H440" s="115"/>
      <c r="I440" s="115"/>
      <c r="J440" s="115"/>
      <c r="K440" s="115"/>
      <c r="L440" s="115"/>
      <c r="M440" s="115"/>
      <c r="N440" s="114"/>
      <c r="O440" s="114"/>
      <c r="P440" s="114"/>
      <c r="Q440" s="114"/>
      <c r="R440" s="115"/>
      <c r="S440" s="115"/>
      <c r="T440" s="115"/>
      <c r="U440" s="115"/>
      <c r="V440" s="115"/>
      <c r="W440" s="115"/>
      <c r="X440" s="115"/>
      <c r="Y440" s="115"/>
      <c r="Z440" s="108"/>
      <c r="AA440" s="108"/>
      <c r="AB440" s="108"/>
      <c r="AC440" s="108"/>
      <c r="AD440" s="108"/>
      <c r="AE440" s="108"/>
      <c r="AF440" s="108"/>
      <c r="AG440" s="108" t="s">
        <v>325</v>
      </c>
      <c r="AH440" s="108">
        <v>0</v>
      </c>
      <c r="AI440" s="108"/>
      <c r="AJ440" s="108"/>
      <c r="AK440" s="108"/>
      <c r="AL440" s="108"/>
      <c r="AM440" s="108"/>
      <c r="AN440" s="108"/>
      <c r="AO440" s="108"/>
      <c r="AP440" s="108"/>
      <c r="AQ440" s="108"/>
      <c r="AR440" s="108"/>
      <c r="AS440" s="108"/>
      <c r="AT440" s="108"/>
      <c r="AU440" s="108"/>
      <c r="AV440" s="108"/>
      <c r="AW440" s="108"/>
      <c r="AX440" s="108"/>
      <c r="AY440" s="108"/>
      <c r="AZ440" s="108"/>
      <c r="BA440" s="108"/>
      <c r="BB440" s="108"/>
      <c r="BC440" s="108"/>
      <c r="BD440" s="108"/>
      <c r="BE440" s="108"/>
      <c r="BF440" s="108"/>
      <c r="BG440" s="108"/>
      <c r="BH440" s="108"/>
    </row>
    <row r="441" spans="1:60" outlineLevel="3" x14ac:dyDescent="0.2">
      <c r="A441" s="111"/>
      <c r="B441" s="112"/>
      <c r="C441" s="150" t="s">
        <v>583</v>
      </c>
      <c r="D441" s="148"/>
      <c r="E441" s="149"/>
      <c r="F441" s="115"/>
      <c r="G441" s="115"/>
      <c r="H441" s="115"/>
      <c r="I441" s="115"/>
      <c r="J441" s="115"/>
      <c r="K441" s="115"/>
      <c r="L441" s="115"/>
      <c r="M441" s="115"/>
      <c r="N441" s="114"/>
      <c r="O441" s="114"/>
      <c r="P441" s="114"/>
      <c r="Q441" s="114"/>
      <c r="R441" s="115"/>
      <c r="S441" s="115"/>
      <c r="T441" s="115"/>
      <c r="U441" s="115"/>
      <c r="V441" s="115"/>
      <c r="W441" s="115"/>
      <c r="X441" s="115"/>
      <c r="Y441" s="115"/>
      <c r="Z441" s="108"/>
      <c r="AA441" s="108"/>
      <c r="AB441" s="108"/>
      <c r="AC441" s="108"/>
      <c r="AD441" s="108"/>
      <c r="AE441" s="108"/>
      <c r="AF441" s="108"/>
      <c r="AG441" s="108" t="s">
        <v>325</v>
      </c>
      <c r="AH441" s="108">
        <v>0</v>
      </c>
      <c r="AI441" s="108"/>
      <c r="AJ441" s="108"/>
      <c r="AK441" s="108"/>
      <c r="AL441" s="108"/>
      <c r="AM441" s="108"/>
      <c r="AN441" s="108"/>
      <c r="AO441" s="108"/>
      <c r="AP441" s="108"/>
      <c r="AQ441" s="108"/>
      <c r="AR441" s="108"/>
      <c r="AS441" s="108"/>
      <c r="AT441" s="108"/>
      <c r="AU441" s="108"/>
      <c r="AV441" s="108"/>
      <c r="AW441" s="108"/>
      <c r="AX441" s="108"/>
      <c r="AY441" s="108"/>
      <c r="AZ441" s="108"/>
      <c r="BA441" s="108"/>
      <c r="BB441" s="108"/>
      <c r="BC441" s="108"/>
      <c r="BD441" s="108"/>
      <c r="BE441" s="108"/>
      <c r="BF441" s="108"/>
      <c r="BG441" s="108"/>
      <c r="BH441" s="108"/>
    </row>
    <row r="442" spans="1:60" outlineLevel="3" x14ac:dyDescent="0.2">
      <c r="A442" s="111"/>
      <c r="B442" s="112"/>
      <c r="C442" s="150" t="s">
        <v>645</v>
      </c>
      <c r="D442" s="148"/>
      <c r="E442" s="149">
        <v>50.7</v>
      </c>
      <c r="F442" s="115"/>
      <c r="G442" s="115"/>
      <c r="H442" s="115"/>
      <c r="I442" s="115"/>
      <c r="J442" s="115"/>
      <c r="K442" s="115"/>
      <c r="L442" s="115"/>
      <c r="M442" s="115"/>
      <c r="N442" s="114"/>
      <c r="O442" s="114"/>
      <c r="P442" s="114"/>
      <c r="Q442" s="114"/>
      <c r="R442" s="115"/>
      <c r="S442" s="115"/>
      <c r="T442" s="115"/>
      <c r="U442" s="115"/>
      <c r="V442" s="115"/>
      <c r="W442" s="115"/>
      <c r="X442" s="115"/>
      <c r="Y442" s="115"/>
      <c r="Z442" s="108"/>
      <c r="AA442" s="108"/>
      <c r="AB442" s="108"/>
      <c r="AC442" s="108"/>
      <c r="AD442" s="108"/>
      <c r="AE442" s="108"/>
      <c r="AF442" s="108"/>
      <c r="AG442" s="108" t="s">
        <v>325</v>
      </c>
      <c r="AH442" s="108">
        <v>0</v>
      </c>
      <c r="AI442" s="108"/>
      <c r="AJ442" s="108"/>
      <c r="AK442" s="108"/>
      <c r="AL442" s="108"/>
      <c r="AM442" s="108"/>
      <c r="AN442" s="108"/>
      <c r="AO442" s="108"/>
      <c r="AP442" s="108"/>
      <c r="AQ442" s="108"/>
      <c r="AR442" s="108"/>
      <c r="AS442" s="108"/>
      <c r="AT442" s="108"/>
      <c r="AU442" s="108"/>
      <c r="AV442" s="108"/>
      <c r="AW442" s="108"/>
      <c r="AX442" s="108"/>
      <c r="AY442" s="108"/>
      <c r="AZ442" s="108"/>
      <c r="BA442" s="108"/>
      <c r="BB442" s="108"/>
      <c r="BC442" s="108"/>
      <c r="BD442" s="108"/>
      <c r="BE442" s="108"/>
      <c r="BF442" s="108"/>
      <c r="BG442" s="108"/>
      <c r="BH442" s="108"/>
    </row>
    <row r="443" spans="1:60" outlineLevel="3" x14ac:dyDescent="0.2">
      <c r="A443" s="111"/>
      <c r="B443" s="112"/>
      <c r="C443" s="150" t="s">
        <v>585</v>
      </c>
      <c r="D443" s="148"/>
      <c r="E443" s="149"/>
      <c r="F443" s="115"/>
      <c r="G443" s="115"/>
      <c r="H443" s="115"/>
      <c r="I443" s="115"/>
      <c r="J443" s="115"/>
      <c r="K443" s="115"/>
      <c r="L443" s="115"/>
      <c r="M443" s="115"/>
      <c r="N443" s="114"/>
      <c r="O443" s="114"/>
      <c r="P443" s="114"/>
      <c r="Q443" s="114"/>
      <c r="R443" s="115"/>
      <c r="S443" s="115"/>
      <c r="T443" s="115"/>
      <c r="U443" s="115"/>
      <c r="V443" s="115"/>
      <c r="W443" s="115"/>
      <c r="X443" s="115"/>
      <c r="Y443" s="115"/>
      <c r="Z443" s="108"/>
      <c r="AA443" s="108"/>
      <c r="AB443" s="108"/>
      <c r="AC443" s="108"/>
      <c r="AD443" s="108"/>
      <c r="AE443" s="108"/>
      <c r="AF443" s="108"/>
      <c r="AG443" s="108" t="s">
        <v>325</v>
      </c>
      <c r="AH443" s="108">
        <v>0</v>
      </c>
      <c r="AI443" s="108"/>
      <c r="AJ443" s="108"/>
      <c r="AK443" s="108"/>
      <c r="AL443" s="108"/>
      <c r="AM443" s="108"/>
      <c r="AN443" s="108"/>
      <c r="AO443" s="108"/>
      <c r="AP443" s="108"/>
      <c r="AQ443" s="108"/>
      <c r="AR443" s="108"/>
      <c r="AS443" s="108"/>
      <c r="AT443" s="108"/>
      <c r="AU443" s="108"/>
      <c r="AV443" s="108"/>
      <c r="AW443" s="108"/>
      <c r="AX443" s="108"/>
      <c r="AY443" s="108"/>
      <c r="AZ443" s="108"/>
      <c r="BA443" s="108"/>
      <c r="BB443" s="108"/>
      <c r="BC443" s="108"/>
      <c r="BD443" s="108"/>
      <c r="BE443" s="108"/>
      <c r="BF443" s="108"/>
      <c r="BG443" s="108"/>
      <c r="BH443" s="108"/>
    </row>
    <row r="444" spans="1:60" outlineLevel="3" x14ac:dyDescent="0.2">
      <c r="A444" s="111"/>
      <c r="B444" s="112"/>
      <c r="C444" s="150" t="s">
        <v>645</v>
      </c>
      <c r="D444" s="148"/>
      <c r="E444" s="149">
        <v>50.7</v>
      </c>
      <c r="F444" s="115"/>
      <c r="G444" s="115"/>
      <c r="H444" s="115"/>
      <c r="I444" s="115"/>
      <c r="J444" s="115"/>
      <c r="K444" s="115"/>
      <c r="L444" s="115"/>
      <c r="M444" s="115"/>
      <c r="N444" s="114"/>
      <c r="O444" s="114"/>
      <c r="P444" s="114"/>
      <c r="Q444" s="114"/>
      <c r="R444" s="115"/>
      <c r="S444" s="115"/>
      <c r="T444" s="115"/>
      <c r="U444" s="115"/>
      <c r="V444" s="115"/>
      <c r="W444" s="115"/>
      <c r="X444" s="115"/>
      <c r="Y444" s="115"/>
      <c r="Z444" s="108"/>
      <c r="AA444" s="108"/>
      <c r="AB444" s="108"/>
      <c r="AC444" s="108"/>
      <c r="AD444" s="108"/>
      <c r="AE444" s="108"/>
      <c r="AF444" s="108"/>
      <c r="AG444" s="108" t="s">
        <v>325</v>
      </c>
      <c r="AH444" s="108">
        <v>0</v>
      </c>
      <c r="AI444" s="108"/>
      <c r="AJ444" s="108"/>
      <c r="AK444" s="108"/>
      <c r="AL444" s="108"/>
      <c r="AM444" s="108"/>
      <c r="AN444" s="108"/>
      <c r="AO444" s="108"/>
      <c r="AP444" s="108"/>
      <c r="AQ444" s="108"/>
      <c r="AR444" s="108"/>
      <c r="AS444" s="108"/>
      <c r="AT444" s="108"/>
      <c r="AU444" s="108"/>
      <c r="AV444" s="108"/>
      <c r="AW444" s="108"/>
      <c r="AX444" s="108"/>
      <c r="AY444" s="108"/>
      <c r="AZ444" s="108"/>
      <c r="BA444" s="108"/>
      <c r="BB444" s="108"/>
      <c r="BC444" s="108"/>
      <c r="BD444" s="108"/>
      <c r="BE444" s="108"/>
      <c r="BF444" s="108"/>
      <c r="BG444" s="108"/>
      <c r="BH444" s="108"/>
    </row>
    <row r="445" spans="1:60" outlineLevel="3" x14ac:dyDescent="0.2">
      <c r="A445" s="111"/>
      <c r="B445" s="112"/>
      <c r="C445" s="150" t="s">
        <v>560</v>
      </c>
      <c r="D445" s="148"/>
      <c r="E445" s="149"/>
      <c r="F445" s="115"/>
      <c r="G445" s="115"/>
      <c r="H445" s="115"/>
      <c r="I445" s="115"/>
      <c r="J445" s="115"/>
      <c r="K445" s="115"/>
      <c r="L445" s="115"/>
      <c r="M445" s="115"/>
      <c r="N445" s="114"/>
      <c r="O445" s="114"/>
      <c r="P445" s="114"/>
      <c r="Q445" s="114"/>
      <c r="R445" s="115"/>
      <c r="S445" s="115"/>
      <c r="T445" s="115"/>
      <c r="U445" s="115"/>
      <c r="V445" s="115"/>
      <c r="W445" s="115"/>
      <c r="X445" s="115"/>
      <c r="Y445" s="115"/>
      <c r="Z445" s="108"/>
      <c r="AA445" s="108"/>
      <c r="AB445" s="108"/>
      <c r="AC445" s="108"/>
      <c r="AD445" s="108"/>
      <c r="AE445" s="108"/>
      <c r="AF445" s="108"/>
      <c r="AG445" s="108" t="s">
        <v>325</v>
      </c>
      <c r="AH445" s="108">
        <v>0</v>
      </c>
      <c r="AI445" s="108"/>
      <c r="AJ445" s="108"/>
      <c r="AK445" s="108"/>
      <c r="AL445" s="108"/>
      <c r="AM445" s="108"/>
      <c r="AN445" s="108"/>
      <c r="AO445" s="108"/>
      <c r="AP445" s="108"/>
      <c r="AQ445" s="108"/>
      <c r="AR445" s="108"/>
      <c r="AS445" s="108"/>
      <c r="AT445" s="108"/>
      <c r="AU445" s="108"/>
      <c r="AV445" s="108"/>
      <c r="AW445" s="108"/>
      <c r="AX445" s="108"/>
      <c r="AY445" s="108"/>
      <c r="AZ445" s="108"/>
      <c r="BA445" s="108"/>
      <c r="BB445" s="108"/>
      <c r="BC445" s="108"/>
      <c r="BD445" s="108"/>
      <c r="BE445" s="108"/>
      <c r="BF445" s="108"/>
      <c r="BG445" s="108"/>
      <c r="BH445" s="108"/>
    </row>
    <row r="446" spans="1:60" outlineLevel="3" x14ac:dyDescent="0.2">
      <c r="A446" s="111"/>
      <c r="B446" s="112"/>
      <c r="C446" s="150" t="s">
        <v>646</v>
      </c>
      <c r="D446" s="148"/>
      <c r="E446" s="149">
        <v>99.49</v>
      </c>
      <c r="F446" s="115"/>
      <c r="G446" s="115"/>
      <c r="H446" s="115"/>
      <c r="I446" s="115"/>
      <c r="J446" s="115"/>
      <c r="K446" s="115"/>
      <c r="L446" s="115"/>
      <c r="M446" s="115"/>
      <c r="N446" s="114"/>
      <c r="O446" s="114"/>
      <c r="P446" s="114"/>
      <c r="Q446" s="114"/>
      <c r="R446" s="115"/>
      <c r="S446" s="115"/>
      <c r="T446" s="115"/>
      <c r="U446" s="115"/>
      <c r="V446" s="115"/>
      <c r="W446" s="115"/>
      <c r="X446" s="115"/>
      <c r="Y446" s="115"/>
      <c r="Z446" s="108"/>
      <c r="AA446" s="108"/>
      <c r="AB446" s="108"/>
      <c r="AC446" s="108"/>
      <c r="AD446" s="108"/>
      <c r="AE446" s="108"/>
      <c r="AF446" s="108"/>
      <c r="AG446" s="108" t="s">
        <v>325</v>
      </c>
      <c r="AH446" s="108">
        <v>0</v>
      </c>
      <c r="AI446" s="108"/>
      <c r="AJ446" s="108"/>
      <c r="AK446" s="108"/>
      <c r="AL446" s="108"/>
      <c r="AM446" s="108"/>
      <c r="AN446" s="108"/>
      <c r="AO446" s="108"/>
      <c r="AP446" s="108"/>
      <c r="AQ446" s="108"/>
      <c r="AR446" s="108"/>
      <c r="AS446" s="108"/>
      <c r="AT446" s="108"/>
      <c r="AU446" s="108"/>
      <c r="AV446" s="108"/>
      <c r="AW446" s="108"/>
      <c r="AX446" s="108"/>
      <c r="AY446" s="108"/>
      <c r="AZ446" s="108"/>
      <c r="BA446" s="108"/>
      <c r="BB446" s="108"/>
      <c r="BC446" s="108"/>
      <c r="BD446" s="108"/>
      <c r="BE446" s="108"/>
      <c r="BF446" s="108"/>
      <c r="BG446" s="108"/>
      <c r="BH446" s="108"/>
    </row>
    <row r="447" spans="1:60" x14ac:dyDescent="0.2">
      <c r="A447" s="121" t="s">
        <v>268</v>
      </c>
      <c r="B447" s="122" t="s">
        <v>139</v>
      </c>
      <c r="C447" s="143" t="s">
        <v>140</v>
      </c>
      <c r="D447" s="123"/>
      <c r="E447" s="124"/>
      <c r="F447" s="125"/>
      <c r="G447" s="125">
        <f>SUMIF(AG448:AG454,"&lt;&gt;NOR",G448:G454)</f>
        <v>0</v>
      </c>
      <c r="H447" s="125"/>
      <c r="I447" s="125">
        <f>SUM(I448:I454)</f>
        <v>0</v>
      </c>
      <c r="J447" s="125"/>
      <c r="K447" s="125">
        <f>SUM(K448:K454)</f>
        <v>0</v>
      </c>
      <c r="L447" s="125"/>
      <c r="M447" s="125">
        <f>SUM(M448:M454)</f>
        <v>0</v>
      </c>
      <c r="N447" s="124"/>
      <c r="O447" s="124">
        <f>SUM(O448:O454)</f>
        <v>0.01</v>
      </c>
      <c r="P447" s="124"/>
      <c r="Q447" s="124">
        <f>SUM(Q448:Q454)</f>
        <v>0</v>
      </c>
      <c r="R447" s="125"/>
      <c r="S447" s="125"/>
      <c r="T447" s="126"/>
      <c r="U447" s="120"/>
      <c r="V447" s="120">
        <f>SUM(V448:V454)</f>
        <v>38.43</v>
      </c>
      <c r="W447" s="120"/>
      <c r="X447" s="120"/>
      <c r="Y447" s="120"/>
      <c r="AG447" t="s">
        <v>269</v>
      </c>
    </row>
    <row r="448" spans="1:60" ht="67.5" outlineLevel="1" x14ac:dyDescent="0.2">
      <c r="A448" s="128">
        <v>72</v>
      </c>
      <c r="B448" s="129" t="s">
        <v>647</v>
      </c>
      <c r="C448" s="145" t="s">
        <v>648</v>
      </c>
      <c r="D448" s="130" t="s">
        <v>322</v>
      </c>
      <c r="E448" s="131">
        <v>147.81</v>
      </c>
      <c r="F448" s="132"/>
      <c r="G448" s="133">
        <f>ROUND(E448*F448,2)</f>
        <v>0</v>
      </c>
      <c r="H448" s="132"/>
      <c r="I448" s="133">
        <f>ROUND(E448*H448,2)</f>
        <v>0</v>
      </c>
      <c r="J448" s="132"/>
      <c r="K448" s="133">
        <f>ROUND(E448*J448,2)</f>
        <v>0</v>
      </c>
      <c r="L448" s="133">
        <v>21</v>
      </c>
      <c r="M448" s="133">
        <f>G448*(1+L448/100)</f>
        <v>0</v>
      </c>
      <c r="N448" s="131">
        <v>4.0000000000000003E-5</v>
      </c>
      <c r="O448" s="131">
        <f>ROUND(E448*N448,2)</f>
        <v>0.01</v>
      </c>
      <c r="P448" s="131">
        <v>0</v>
      </c>
      <c r="Q448" s="131">
        <f>ROUND(E448*P448,2)</f>
        <v>0</v>
      </c>
      <c r="R448" s="133"/>
      <c r="S448" s="133" t="s">
        <v>273</v>
      </c>
      <c r="T448" s="134" t="s">
        <v>274</v>
      </c>
      <c r="U448" s="115">
        <v>0.26</v>
      </c>
      <c r="V448" s="115">
        <f>ROUND(E448*U448,2)</f>
        <v>38.43</v>
      </c>
      <c r="W448" s="115"/>
      <c r="X448" s="115" t="s">
        <v>275</v>
      </c>
      <c r="Y448" s="115" t="s">
        <v>276</v>
      </c>
      <c r="Z448" s="108"/>
      <c r="AA448" s="108"/>
      <c r="AB448" s="108"/>
      <c r="AC448" s="108"/>
      <c r="AD448" s="108"/>
      <c r="AE448" s="108"/>
      <c r="AF448" s="108"/>
      <c r="AG448" s="108" t="s">
        <v>277</v>
      </c>
      <c r="AH448" s="108"/>
      <c r="AI448" s="108"/>
      <c r="AJ448" s="108"/>
      <c r="AK448" s="108"/>
      <c r="AL448" s="108"/>
      <c r="AM448" s="108"/>
      <c r="AN448" s="108"/>
      <c r="AO448" s="108"/>
      <c r="AP448" s="108"/>
      <c r="AQ448" s="108"/>
      <c r="AR448" s="108"/>
      <c r="AS448" s="108"/>
      <c r="AT448" s="108"/>
      <c r="AU448" s="108"/>
      <c r="AV448" s="108"/>
      <c r="AW448" s="108"/>
      <c r="AX448" s="108"/>
      <c r="AY448" s="108"/>
      <c r="AZ448" s="108"/>
      <c r="BA448" s="108"/>
      <c r="BB448" s="108"/>
      <c r="BC448" s="108"/>
      <c r="BD448" s="108"/>
      <c r="BE448" s="108"/>
      <c r="BF448" s="108"/>
      <c r="BG448" s="108"/>
      <c r="BH448" s="108"/>
    </row>
    <row r="449" spans="1:60" ht="22.5" outlineLevel="2" x14ac:dyDescent="0.2">
      <c r="A449" s="111"/>
      <c r="B449" s="112"/>
      <c r="C449" s="258" t="s">
        <v>649</v>
      </c>
      <c r="D449" s="259"/>
      <c r="E449" s="259"/>
      <c r="F449" s="259"/>
      <c r="G449" s="259"/>
      <c r="H449" s="115"/>
      <c r="I449" s="115"/>
      <c r="J449" s="115"/>
      <c r="K449" s="115"/>
      <c r="L449" s="115"/>
      <c r="M449" s="115"/>
      <c r="N449" s="114"/>
      <c r="O449" s="114"/>
      <c r="P449" s="114"/>
      <c r="Q449" s="114"/>
      <c r="R449" s="115"/>
      <c r="S449" s="115"/>
      <c r="T449" s="115"/>
      <c r="U449" s="115"/>
      <c r="V449" s="115"/>
      <c r="W449" s="115"/>
      <c r="X449" s="115"/>
      <c r="Y449" s="115"/>
      <c r="Z449" s="108"/>
      <c r="AA449" s="108"/>
      <c r="AB449" s="108"/>
      <c r="AC449" s="108"/>
      <c r="AD449" s="108"/>
      <c r="AE449" s="108"/>
      <c r="AF449" s="108"/>
      <c r="AG449" s="108" t="s">
        <v>286</v>
      </c>
      <c r="AH449" s="108"/>
      <c r="AI449" s="108"/>
      <c r="AJ449" s="108"/>
      <c r="AK449" s="108"/>
      <c r="AL449" s="108"/>
      <c r="AM449" s="108"/>
      <c r="AN449" s="108"/>
      <c r="AO449" s="108"/>
      <c r="AP449" s="108"/>
      <c r="AQ449" s="108"/>
      <c r="AR449" s="108"/>
      <c r="AS449" s="108"/>
      <c r="AT449" s="108"/>
      <c r="AU449" s="108"/>
      <c r="AV449" s="108"/>
      <c r="AW449" s="108"/>
      <c r="AX449" s="108"/>
      <c r="AY449" s="108"/>
      <c r="AZ449" s="108"/>
      <c r="BA449" s="142" t="str">
        <f>C449</f>
        <v>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v>
      </c>
      <c r="BB449" s="108"/>
      <c r="BC449" s="108"/>
      <c r="BD449" s="108"/>
      <c r="BE449" s="108"/>
      <c r="BF449" s="108"/>
      <c r="BG449" s="108"/>
      <c r="BH449" s="108"/>
    </row>
    <row r="450" spans="1:60" outlineLevel="2" x14ac:dyDescent="0.2">
      <c r="A450" s="111"/>
      <c r="B450" s="112"/>
      <c r="C450" s="150" t="s">
        <v>366</v>
      </c>
      <c r="D450" s="148"/>
      <c r="E450" s="149"/>
      <c r="F450" s="115"/>
      <c r="G450" s="115"/>
      <c r="H450" s="115"/>
      <c r="I450" s="115"/>
      <c r="J450" s="115"/>
      <c r="K450" s="115"/>
      <c r="L450" s="115"/>
      <c r="M450" s="115"/>
      <c r="N450" s="114"/>
      <c r="O450" s="114"/>
      <c r="P450" s="114"/>
      <c r="Q450" s="114"/>
      <c r="R450" s="115"/>
      <c r="S450" s="115"/>
      <c r="T450" s="115"/>
      <c r="U450" s="115"/>
      <c r="V450" s="115"/>
      <c r="W450" s="115"/>
      <c r="X450" s="115"/>
      <c r="Y450" s="115"/>
      <c r="Z450" s="108"/>
      <c r="AA450" s="108"/>
      <c r="AB450" s="108"/>
      <c r="AC450" s="108"/>
      <c r="AD450" s="108"/>
      <c r="AE450" s="108"/>
      <c r="AF450" s="108"/>
      <c r="AG450" s="108" t="s">
        <v>325</v>
      </c>
      <c r="AH450" s="108">
        <v>0</v>
      </c>
      <c r="AI450" s="108"/>
      <c r="AJ450" s="108"/>
      <c r="AK450" s="108"/>
      <c r="AL450" s="108"/>
      <c r="AM450" s="108"/>
      <c r="AN450" s="108"/>
      <c r="AO450" s="108"/>
      <c r="AP450" s="108"/>
      <c r="AQ450" s="108"/>
      <c r="AR450" s="108"/>
      <c r="AS450" s="108"/>
      <c r="AT450" s="108"/>
      <c r="AU450" s="108"/>
      <c r="AV450" s="108"/>
      <c r="AW450" s="108"/>
      <c r="AX450" s="108"/>
      <c r="AY450" s="108"/>
      <c r="AZ450" s="108"/>
      <c r="BA450" s="108"/>
      <c r="BB450" s="108"/>
      <c r="BC450" s="108"/>
      <c r="BD450" s="108"/>
      <c r="BE450" s="108"/>
      <c r="BF450" s="108"/>
      <c r="BG450" s="108"/>
      <c r="BH450" s="108"/>
    </row>
    <row r="451" spans="1:60" outlineLevel="3" x14ac:dyDescent="0.2">
      <c r="A451" s="111"/>
      <c r="B451" s="112"/>
      <c r="C451" s="150" t="s">
        <v>630</v>
      </c>
      <c r="D451" s="148"/>
      <c r="E451" s="149">
        <v>147.81</v>
      </c>
      <c r="F451" s="115"/>
      <c r="G451" s="115"/>
      <c r="H451" s="115"/>
      <c r="I451" s="115"/>
      <c r="J451" s="115"/>
      <c r="K451" s="115"/>
      <c r="L451" s="115"/>
      <c r="M451" s="115"/>
      <c r="N451" s="114"/>
      <c r="O451" s="114"/>
      <c r="P451" s="114"/>
      <c r="Q451" s="114"/>
      <c r="R451" s="115"/>
      <c r="S451" s="115"/>
      <c r="T451" s="115"/>
      <c r="U451" s="115"/>
      <c r="V451" s="115"/>
      <c r="W451" s="115"/>
      <c r="X451" s="115"/>
      <c r="Y451" s="115"/>
      <c r="Z451" s="108"/>
      <c r="AA451" s="108"/>
      <c r="AB451" s="108"/>
      <c r="AC451" s="108"/>
      <c r="AD451" s="108"/>
      <c r="AE451" s="108"/>
      <c r="AF451" s="108"/>
      <c r="AG451" s="108" t="s">
        <v>325</v>
      </c>
      <c r="AH451" s="108">
        <v>0</v>
      </c>
      <c r="AI451" s="108"/>
      <c r="AJ451" s="108"/>
      <c r="AK451" s="108"/>
      <c r="AL451" s="108"/>
      <c r="AM451" s="108"/>
      <c r="AN451" s="108"/>
      <c r="AO451" s="108"/>
      <c r="AP451" s="108"/>
      <c r="AQ451" s="108"/>
      <c r="AR451" s="108"/>
      <c r="AS451" s="108"/>
      <c r="AT451" s="108"/>
      <c r="AU451" s="108"/>
      <c r="AV451" s="108"/>
      <c r="AW451" s="108"/>
      <c r="AX451" s="108"/>
      <c r="AY451" s="108"/>
      <c r="AZ451" s="108"/>
      <c r="BA451" s="108"/>
      <c r="BB451" s="108"/>
      <c r="BC451" s="108"/>
      <c r="BD451" s="108"/>
      <c r="BE451" s="108"/>
      <c r="BF451" s="108"/>
      <c r="BG451" s="108"/>
      <c r="BH451" s="108"/>
    </row>
    <row r="452" spans="1:60" outlineLevel="1" x14ac:dyDescent="0.2">
      <c r="A452" s="128">
        <v>73</v>
      </c>
      <c r="B452" s="129" t="s">
        <v>650</v>
      </c>
      <c r="C452" s="145" t="s">
        <v>651</v>
      </c>
      <c r="D452" s="130" t="s">
        <v>322</v>
      </c>
      <c r="E452" s="131">
        <v>295.62</v>
      </c>
      <c r="F452" s="132"/>
      <c r="G452" s="133">
        <f>ROUND(E452*F452,2)</f>
        <v>0</v>
      </c>
      <c r="H452" s="132"/>
      <c r="I452" s="133">
        <f>ROUND(E452*H452,2)</f>
        <v>0</v>
      </c>
      <c r="J452" s="132"/>
      <c r="K452" s="133">
        <f>ROUND(E452*J452,2)</f>
        <v>0</v>
      </c>
      <c r="L452" s="133">
        <v>21</v>
      </c>
      <c r="M452" s="133">
        <f>G452*(1+L452/100)</f>
        <v>0</v>
      </c>
      <c r="N452" s="131">
        <v>0</v>
      </c>
      <c r="O452" s="131">
        <f>ROUND(E452*N452,2)</f>
        <v>0</v>
      </c>
      <c r="P452" s="131">
        <v>0</v>
      </c>
      <c r="Q452" s="131">
        <f>ROUND(E452*P452,2)</f>
        <v>0</v>
      </c>
      <c r="R452" s="133"/>
      <c r="S452" s="133" t="s">
        <v>273</v>
      </c>
      <c r="T452" s="134" t="s">
        <v>274</v>
      </c>
      <c r="U452" s="115">
        <v>0</v>
      </c>
      <c r="V452" s="115">
        <f>ROUND(E452*U452,2)</f>
        <v>0</v>
      </c>
      <c r="W452" s="115"/>
      <c r="X452" s="115" t="s">
        <v>275</v>
      </c>
      <c r="Y452" s="115" t="s">
        <v>276</v>
      </c>
      <c r="Z452" s="108"/>
      <c r="AA452" s="108"/>
      <c r="AB452" s="108"/>
      <c r="AC452" s="108"/>
      <c r="AD452" s="108"/>
      <c r="AE452" s="108"/>
      <c r="AF452" s="108"/>
      <c r="AG452" s="108" t="s">
        <v>277</v>
      </c>
      <c r="AH452" s="108"/>
      <c r="AI452" s="108"/>
      <c r="AJ452" s="108"/>
      <c r="AK452" s="108"/>
      <c r="AL452" s="108"/>
      <c r="AM452" s="108"/>
      <c r="AN452" s="108"/>
      <c r="AO452" s="108"/>
      <c r="AP452" s="108"/>
      <c r="AQ452" s="108"/>
      <c r="AR452" s="108"/>
      <c r="AS452" s="108"/>
      <c r="AT452" s="108"/>
      <c r="AU452" s="108"/>
      <c r="AV452" s="108"/>
      <c r="AW452" s="108"/>
      <c r="AX452" s="108"/>
      <c r="AY452" s="108"/>
      <c r="AZ452" s="108"/>
      <c r="BA452" s="108"/>
      <c r="BB452" s="108"/>
      <c r="BC452" s="108"/>
      <c r="BD452" s="108"/>
      <c r="BE452" s="108"/>
      <c r="BF452" s="108"/>
      <c r="BG452" s="108"/>
      <c r="BH452" s="108"/>
    </row>
    <row r="453" spans="1:60" outlineLevel="2" x14ac:dyDescent="0.2">
      <c r="A453" s="111"/>
      <c r="B453" s="112"/>
      <c r="C453" s="150" t="s">
        <v>366</v>
      </c>
      <c r="D453" s="148"/>
      <c r="E453" s="149"/>
      <c r="F453" s="115"/>
      <c r="G453" s="115"/>
      <c r="H453" s="115"/>
      <c r="I453" s="115"/>
      <c r="J453" s="115"/>
      <c r="K453" s="115"/>
      <c r="L453" s="115"/>
      <c r="M453" s="115"/>
      <c r="N453" s="114"/>
      <c r="O453" s="114"/>
      <c r="P453" s="114"/>
      <c r="Q453" s="114"/>
      <c r="R453" s="115"/>
      <c r="S453" s="115"/>
      <c r="T453" s="115"/>
      <c r="U453" s="115"/>
      <c r="V453" s="115"/>
      <c r="W453" s="115"/>
      <c r="X453" s="115"/>
      <c r="Y453" s="115"/>
      <c r="Z453" s="108"/>
      <c r="AA453" s="108"/>
      <c r="AB453" s="108"/>
      <c r="AC453" s="108"/>
      <c r="AD453" s="108"/>
      <c r="AE453" s="108"/>
      <c r="AF453" s="108"/>
      <c r="AG453" s="108" t="s">
        <v>325</v>
      </c>
      <c r="AH453" s="108">
        <v>0</v>
      </c>
      <c r="AI453" s="108"/>
      <c r="AJ453" s="108"/>
      <c r="AK453" s="108"/>
      <c r="AL453" s="108"/>
      <c r="AM453" s="108"/>
      <c r="AN453" s="108"/>
      <c r="AO453" s="108"/>
      <c r="AP453" s="108"/>
      <c r="AQ453" s="108"/>
      <c r="AR453" s="108"/>
      <c r="AS453" s="108"/>
      <c r="AT453" s="108"/>
      <c r="AU453" s="108"/>
      <c r="AV453" s="108"/>
      <c r="AW453" s="108"/>
      <c r="AX453" s="108"/>
      <c r="AY453" s="108"/>
      <c r="AZ453" s="108"/>
      <c r="BA453" s="108"/>
      <c r="BB453" s="108"/>
      <c r="BC453" s="108"/>
      <c r="BD453" s="108"/>
      <c r="BE453" s="108"/>
      <c r="BF453" s="108"/>
      <c r="BG453" s="108"/>
      <c r="BH453" s="108"/>
    </row>
    <row r="454" spans="1:60" outlineLevel="3" x14ac:dyDescent="0.2">
      <c r="A454" s="111"/>
      <c r="B454" s="112"/>
      <c r="C454" s="150" t="s">
        <v>652</v>
      </c>
      <c r="D454" s="148"/>
      <c r="E454" s="149">
        <v>295.62</v>
      </c>
      <c r="F454" s="115"/>
      <c r="G454" s="115"/>
      <c r="H454" s="115"/>
      <c r="I454" s="115"/>
      <c r="J454" s="115"/>
      <c r="K454" s="115"/>
      <c r="L454" s="115"/>
      <c r="M454" s="115"/>
      <c r="N454" s="114"/>
      <c r="O454" s="114"/>
      <c r="P454" s="114"/>
      <c r="Q454" s="114"/>
      <c r="R454" s="115"/>
      <c r="S454" s="115"/>
      <c r="T454" s="115"/>
      <c r="U454" s="115"/>
      <c r="V454" s="115"/>
      <c r="W454" s="115"/>
      <c r="X454" s="115"/>
      <c r="Y454" s="115"/>
      <c r="Z454" s="108"/>
      <c r="AA454" s="108"/>
      <c r="AB454" s="108"/>
      <c r="AC454" s="108"/>
      <c r="AD454" s="108"/>
      <c r="AE454" s="108"/>
      <c r="AF454" s="108"/>
      <c r="AG454" s="108" t="s">
        <v>325</v>
      </c>
      <c r="AH454" s="108">
        <v>0</v>
      </c>
      <c r="AI454" s="108"/>
      <c r="AJ454" s="108"/>
      <c r="AK454" s="108"/>
      <c r="AL454" s="108"/>
      <c r="AM454" s="108"/>
      <c r="AN454" s="108"/>
      <c r="AO454" s="108"/>
      <c r="AP454" s="108"/>
      <c r="AQ454" s="108"/>
      <c r="AR454" s="108"/>
      <c r="AS454" s="108"/>
      <c r="AT454" s="108"/>
      <c r="AU454" s="108"/>
      <c r="AV454" s="108"/>
      <c r="AW454" s="108"/>
      <c r="AX454" s="108"/>
      <c r="AY454" s="108"/>
      <c r="AZ454" s="108"/>
      <c r="BA454" s="108"/>
      <c r="BB454" s="108"/>
      <c r="BC454" s="108"/>
      <c r="BD454" s="108"/>
      <c r="BE454" s="108"/>
      <c r="BF454" s="108"/>
      <c r="BG454" s="108"/>
      <c r="BH454" s="108"/>
    </row>
    <row r="455" spans="1:60" x14ac:dyDescent="0.2">
      <c r="A455" s="121" t="s">
        <v>268</v>
      </c>
      <c r="B455" s="122" t="s">
        <v>141</v>
      </c>
      <c r="C455" s="143" t="s">
        <v>142</v>
      </c>
      <c r="D455" s="123"/>
      <c r="E455" s="124"/>
      <c r="F455" s="125"/>
      <c r="G455" s="125">
        <f>SUMIF(AG456:AG577,"&lt;&gt;NOR",G456:G577)</f>
        <v>0</v>
      </c>
      <c r="H455" s="125"/>
      <c r="I455" s="125">
        <f>SUM(I456:I577)</f>
        <v>0</v>
      </c>
      <c r="J455" s="125"/>
      <c r="K455" s="125">
        <f>SUM(K456:K577)</f>
        <v>0</v>
      </c>
      <c r="L455" s="125"/>
      <c r="M455" s="125">
        <f>SUM(M456:M577)</f>
        <v>0</v>
      </c>
      <c r="N455" s="124"/>
      <c r="O455" s="124">
        <f>SUM(O456:O577)</f>
        <v>0.05</v>
      </c>
      <c r="P455" s="124"/>
      <c r="Q455" s="124">
        <f>SUM(Q456:Q577)</f>
        <v>160.75000000000011</v>
      </c>
      <c r="R455" s="125"/>
      <c r="S455" s="125"/>
      <c r="T455" s="126"/>
      <c r="U455" s="120"/>
      <c r="V455" s="120">
        <f>SUM(V456:V577)</f>
        <v>617.58000000000004</v>
      </c>
      <c r="W455" s="120"/>
      <c r="X455" s="120"/>
      <c r="Y455" s="120"/>
      <c r="AG455" t="s">
        <v>269</v>
      </c>
    </row>
    <row r="456" spans="1:60" outlineLevel="1" x14ac:dyDescent="0.2">
      <c r="A456" s="128">
        <v>74</v>
      </c>
      <c r="B456" s="129" t="s">
        <v>653</v>
      </c>
      <c r="C456" s="145" t="s">
        <v>654</v>
      </c>
      <c r="D456" s="130" t="s">
        <v>331</v>
      </c>
      <c r="E456" s="131">
        <v>40.442500000000003</v>
      </c>
      <c r="F456" s="132"/>
      <c r="G456" s="133">
        <f>ROUND(E456*F456,2)</f>
        <v>0</v>
      </c>
      <c r="H456" s="132"/>
      <c r="I456" s="133">
        <f>ROUND(E456*H456,2)</f>
        <v>0</v>
      </c>
      <c r="J456" s="132"/>
      <c r="K456" s="133">
        <f>ROUND(E456*J456,2)</f>
        <v>0</v>
      </c>
      <c r="L456" s="133">
        <v>21</v>
      </c>
      <c r="M456" s="133">
        <f>G456*(1+L456/100)</f>
        <v>0</v>
      </c>
      <c r="N456" s="131">
        <v>0</v>
      </c>
      <c r="O456" s="131">
        <f>ROUND(E456*N456,2)</f>
        <v>0</v>
      </c>
      <c r="P456" s="131">
        <v>2</v>
      </c>
      <c r="Q456" s="131">
        <f>ROUND(E456*P456,2)</f>
        <v>80.89</v>
      </c>
      <c r="R456" s="133"/>
      <c r="S456" s="133" t="s">
        <v>273</v>
      </c>
      <c r="T456" s="134" t="s">
        <v>274</v>
      </c>
      <c r="U456" s="115">
        <v>6.4359999999999999</v>
      </c>
      <c r="V456" s="115">
        <f>ROUND(E456*U456,2)</f>
        <v>260.29000000000002</v>
      </c>
      <c r="W456" s="115"/>
      <c r="X456" s="115" t="s">
        <v>275</v>
      </c>
      <c r="Y456" s="115" t="s">
        <v>276</v>
      </c>
      <c r="Z456" s="108"/>
      <c r="AA456" s="108"/>
      <c r="AB456" s="108"/>
      <c r="AC456" s="108"/>
      <c r="AD456" s="108"/>
      <c r="AE456" s="108"/>
      <c r="AF456" s="108"/>
      <c r="AG456" s="108" t="s">
        <v>277</v>
      </c>
      <c r="AH456" s="108"/>
      <c r="AI456" s="108"/>
      <c r="AJ456" s="108"/>
      <c r="AK456" s="108"/>
      <c r="AL456" s="108"/>
      <c r="AM456" s="108"/>
      <c r="AN456" s="108"/>
      <c r="AO456" s="108"/>
      <c r="AP456" s="108"/>
      <c r="AQ456" s="108"/>
      <c r="AR456" s="108"/>
      <c r="AS456" s="108"/>
      <c r="AT456" s="108"/>
      <c r="AU456" s="108"/>
      <c r="AV456" s="108"/>
      <c r="AW456" s="108"/>
      <c r="AX456" s="108"/>
      <c r="AY456" s="108"/>
      <c r="AZ456" s="108"/>
      <c r="BA456" s="108"/>
      <c r="BB456" s="108"/>
      <c r="BC456" s="108"/>
      <c r="BD456" s="108"/>
      <c r="BE456" s="108"/>
      <c r="BF456" s="108"/>
      <c r="BG456" s="108"/>
      <c r="BH456" s="108"/>
    </row>
    <row r="457" spans="1:60" outlineLevel="2" x14ac:dyDescent="0.2">
      <c r="A457" s="111"/>
      <c r="B457" s="112"/>
      <c r="C457" s="258" t="s">
        <v>655</v>
      </c>
      <c r="D457" s="259"/>
      <c r="E457" s="259"/>
      <c r="F457" s="259"/>
      <c r="G457" s="259"/>
      <c r="H457" s="115"/>
      <c r="I457" s="115"/>
      <c r="J457" s="115"/>
      <c r="K457" s="115"/>
      <c r="L457" s="115"/>
      <c r="M457" s="115"/>
      <c r="N457" s="114"/>
      <c r="O457" s="114"/>
      <c r="P457" s="114"/>
      <c r="Q457" s="114"/>
      <c r="R457" s="115"/>
      <c r="S457" s="115"/>
      <c r="T457" s="115"/>
      <c r="U457" s="115"/>
      <c r="V457" s="115"/>
      <c r="W457" s="115"/>
      <c r="X457" s="115"/>
      <c r="Y457" s="115"/>
      <c r="Z457" s="108"/>
      <c r="AA457" s="108"/>
      <c r="AB457" s="108"/>
      <c r="AC457" s="108"/>
      <c r="AD457" s="108"/>
      <c r="AE457" s="108"/>
      <c r="AF457" s="108"/>
      <c r="AG457" s="108" t="s">
        <v>286</v>
      </c>
      <c r="AH457" s="108"/>
      <c r="AI457" s="108"/>
      <c r="AJ457" s="108"/>
      <c r="AK457" s="108"/>
      <c r="AL457" s="108"/>
      <c r="AM457" s="108"/>
      <c r="AN457" s="108"/>
      <c r="AO457" s="108"/>
      <c r="AP457" s="108"/>
      <c r="AQ457" s="108"/>
      <c r="AR457" s="108"/>
      <c r="AS457" s="108"/>
      <c r="AT457" s="108"/>
      <c r="AU457" s="108"/>
      <c r="AV457" s="108"/>
      <c r="AW457" s="108"/>
      <c r="AX457" s="108"/>
      <c r="AY457" s="108"/>
      <c r="AZ457" s="108"/>
      <c r="BA457" s="108"/>
      <c r="BB457" s="108"/>
      <c r="BC457" s="108"/>
      <c r="BD457" s="108"/>
      <c r="BE457" s="108"/>
      <c r="BF457" s="108"/>
      <c r="BG457" s="108"/>
      <c r="BH457" s="108"/>
    </row>
    <row r="458" spans="1:60" outlineLevel="2" x14ac:dyDescent="0.2">
      <c r="A458" s="111"/>
      <c r="B458" s="112"/>
      <c r="C458" s="150" t="s">
        <v>656</v>
      </c>
      <c r="D458" s="148"/>
      <c r="E458" s="149"/>
      <c r="F458" s="115"/>
      <c r="G458" s="115"/>
      <c r="H458" s="115"/>
      <c r="I458" s="115"/>
      <c r="J458" s="115"/>
      <c r="K458" s="115"/>
      <c r="L458" s="115"/>
      <c r="M458" s="115"/>
      <c r="N458" s="114"/>
      <c r="O458" s="114"/>
      <c r="P458" s="114"/>
      <c r="Q458" s="114"/>
      <c r="R458" s="115"/>
      <c r="S458" s="115"/>
      <c r="T458" s="115"/>
      <c r="U458" s="115"/>
      <c r="V458" s="115"/>
      <c r="W458" s="115"/>
      <c r="X458" s="115"/>
      <c r="Y458" s="115"/>
      <c r="Z458" s="108"/>
      <c r="AA458" s="108"/>
      <c r="AB458" s="108"/>
      <c r="AC458" s="108"/>
      <c r="AD458" s="108"/>
      <c r="AE458" s="108"/>
      <c r="AF458" s="108"/>
      <c r="AG458" s="108" t="s">
        <v>325</v>
      </c>
      <c r="AH458" s="108">
        <v>0</v>
      </c>
      <c r="AI458" s="108"/>
      <c r="AJ458" s="108"/>
      <c r="AK458" s="108"/>
      <c r="AL458" s="108"/>
      <c r="AM458" s="108"/>
      <c r="AN458" s="108"/>
      <c r="AO458" s="108"/>
      <c r="AP458" s="108"/>
      <c r="AQ458" s="108"/>
      <c r="AR458" s="108"/>
      <c r="AS458" s="108"/>
      <c r="AT458" s="108"/>
      <c r="AU458" s="108"/>
      <c r="AV458" s="108"/>
      <c r="AW458" s="108"/>
      <c r="AX458" s="108"/>
      <c r="AY458" s="108"/>
      <c r="AZ458" s="108"/>
      <c r="BA458" s="108"/>
      <c r="BB458" s="108"/>
      <c r="BC458" s="108"/>
      <c r="BD458" s="108"/>
      <c r="BE458" s="108"/>
      <c r="BF458" s="108"/>
      <c r="BG458" s="108"/>
      <c r="BH458" s="108"/>
    </row>
    <row r="459" spans="1:60" outlineLevel="3" x14ac:dyDescent="0.2">
      <c r="A459" s="111"/>
      <c r="B459" s="112"/>
      <c r="C459" s="150" t="s">
        <v>657</v>
      </c>
      <c r="D459" s="148"/>
      <c r="E459" s="149">
        <v>40.44</v>
      </c>
      <c r="F459" s="115"/>
      <c r="G459" s="115"/>
      <c r="H459" s="115"/>
      <c r="I459" s="115"/>
      <c r="J459" s="115"/>
      <c r="K459" s="115"/>
      <c r="L459" s="115"/>
      <c r="M459" s="115"/>
      <c r="N459" s="114"/>
      <c r="O459" s="114"/>
      <c r="P459" s="114"/>
      <c r="Q459" s="114"/>
      <c r="R459" s="115"/>
      <c r="S459" s="115"/>
      <c r="T459" s="115"/>
      <c r="U459" s="115"/>
      <c r="V459" s="115"/>
      <c r="W459" s="115"/>
      <c r="X459" s="115"/>
      <c r="Y459" s="115"/>
      <c r="Z459" s="108"/>
      <c r="AA459" s="108"/>
      <c r="AB459" s="108"/>
      <c r="AC459" s="108"/>
      <c r="AD459" s="108"/>
      <c r="AE459" s="108"/>
      <c r="AF459" s="108"/>
      <c r="AG459" s="108" t="s">
        <v>325</v>
      </c>
      <c r="AH459" s="108">
        <v>0</v>
      </c>
      <c r="AI459" s="108"/>
      <c r="AJ459" s="108"/>
      <c r="AK459" s="108"/>
      <c r="AL459" s="108"/>
      <c r="AM459" s="108"/>
      <c r="AN459" s="108"/>
      <c r="AO459" s="108"/>
      <c r="AP459" s="108"/>
      <c r="AQ459" s="108"/>
      <c r="AR459" s="108"/>
      <c r="AS459" s="108"/>
      <c r="AT459" s="108"/>
      <c r="AU459" s="108"/>
      <c r="AV459" s="108"/>
      <c r="AW459" s="108"/>
      <c r="AX459" s="108"/>
      <c r="AY459" s="108"/>
      <c r="AZ459" s="108"/>
      <c r="BA459" s="108"/>
      <c r="BB459" s="108"/>
      <c r="BC459" s="108"/>
      <c r="BD459" s="108"/>
      <c r="BE459" s="108"/>
      <c r="BF459" s="108"/>
      <c r="BG459" s="108"/>
      <c r="BH459" s="108"/>
    </row>
    <row r="460" spans="1:60" outlineLevel="1" x14ac:dyDescent="0.2">
      <c r="A460" s="128">
        <v>75</v>
      </c>
      <c r="B460" s="129" t="s">
        <v>658</v>
      </c>
      <c r="C460" s="145" t="s">
        <v>659</v>
      </c>
      <c r="D460" s="130" t="s">
        <v>331</v>
      </c>
      <c r="E460" s="131">
        <v>8.1315000000000008</v>
      </c>
      <c r="F460" s="132"/>
      <c r="G460" s="133">
        <f>ROUND(E460*F460,2)</f>
        <v>0</v>
      </c>
      <c r="H460" s="132"/>
      <c r="I460" s="133">
        <f>ROUND(E460*H460,2)</f>
        <v>0</v>
      </c>
      <c r="J460" s="132"/>
      <c r="K460" s="133">
        <f>ROUND(E460*J460,2)</f>
        <v>0</v>
      </c>
      <c r="L460" s="133">
        <v>21</v>
      </c>
      <c r="M460" s="133">
        <f>G460*(1+L460/100)</f>
        <v>0</v>
      </c>
      <c r="N460" s="131">
        <v>0</v>
      </c>
      <c r="O460" s="131">
        <f>ROUND(E460*N460,2)</f>
        <v>0</v>
      </c>
      <c r="P460" s="131">
        <v>2.4</v>
      </c>
      <c r="Q460" s="131">
        <f>ROUND(E460*P460,2)</f>
        <v>19.52</v>
      </c>
      <c r="R460" s="133"/>
      <c r="S460" s="133" t="s">
        <v>273</v>
      </c>
      <c r="T460" s="134" t="s">
        <v>274</v>
      </c>
      <c r="U460" s="115">
        <v>13.3</v>
      </c>
      <c r="V460" s="115">
        <f>ROUND(E460*U460,2)</f>
        <v>108.15</v>
      </c>
      <c r="W460" s="115"/>
      <c r="X460" s="115" t="s">
        <v>275</v>
      </c>
      <c r="Y460" s="115" t="s">
        <v>276</v>
      </c>
      <c r="Z460" s="108"/>
      <c r="AA460" s="108"/>
      <c r="AB460" s="108"/>
      <c r="AC460" s="108"/>
      <c r="AD460" s="108"/>
      <c r="AE460" s="108"/>
      <c r="AF460" s="108"/>
      <c r="AG460" s="108" t="s">
        <v>277</v>
      </c>
      <c r="AH460" s="108"/>
      <c r="AI460" s="108"/>
      <c r="AJ460" s="108"/>
      <c r="AK460" s="108"/>
      <c r="AL460" s="108"/>
      <c r="AM460" s="108"/>
      <c r="AN460" s="108"/>
      <c r="AO460" s="108"/>
      <c r="AP460" s="108"/>
      <c r="AQ460" s="108"/>
      <c r="AR460" s="108"/>
      <c r="AS460" s="108"/>
      <c r="AT460" s="108"/>
      <c r="AU460" s="108"/>
      <c r="AV460" s="108"/>
      <c r="AW460" s="108"/>
      <c r="AX460" s="108"/>
      <c r="AY460" s="108"/>
      <c r="AZ460" s="108"/>
      <c r="BA460" s="108"/>
      <c r="BB460" s="108"/>
      <c r="BC460" s="108"/>
      <c r="BD460" s="108"/>
      <c r="BE460" s="108"/>
      <c r="BF460" s="108"/>
      <c r="BG460" s="108"/>
      <c r="BH460" s="108"/>
    </row>
    <row r="461" spans="1:60" outlineLevel="2" x14ac:dyDescent="0.2">
      <c r="A461" s="111"/>
      <c r="B461" s="112"/>
      <c r="C461" s="258" t="s">
        <v>660</v>
      </c>
      <c r="D461" s="259"/>
      <c r="E461" s="259"/>
      <c r="F461" s="259"/>
      <c r="G461" s="259"/>
      <c r="H461" s="115"/>
      <c r="I461" s="115"/>
      <c r="J461" s="115"/>
      <c r="K461" s="115"/>
      <c r="L461" s="115"/>
      <c r="M461" s="115"/>
      <c r="N461" s="114"/>
      <c r="O461" s="114"/>
      <c r="P461" s="114"/>
      <c r="Q461" s="114"/>
      <c r="R461" s="115"/>
      <c r="S461" s="115"/>
      <c r="T461" s="115"/>
      <c r="U461" s="115"/>
      <c r="V461" s="115"/>
      <c r="W461" s="115"/>
      <c r="X461" s="115"/>
      <c r="Y461" s="115"/>
      <c r="Z461" s="108"/>
      <c r="AA461" s="108"/>
      <c r="AB461" s="108"/>
      <c r="AC461" s="108"/>
      <c r="AD461" s="108"/>
      <c r="AE461" s="108"/>
      <c r="AF461" s="108"/>
      <c r="AG461" s="108" t="s">
        <v>286</v>
      </c>
      <c r="AH461" s="108"/>
      <c r="AI461" s="108"/>
      <c r="AJ461" s="108"/>
      <c r="AK461" s="108"/>
      <c r="AL461" s="108"/>
      <c r="AM461" s="108"/>
      <c r="AN461" s="108"/>
      <c r="AO461" s="108"/>
      <c r="AP461" s="108"/>
      <c r="AQ461" s="108"/>
      <c r="AR461" s="108"/>
      <c r="AS461" s="108"/>
      <c r="AT461" s="108"/>
      <c r="AU461" s="108"/>
      <c r="AV461" s="108"/>
      <c r="AW461" s="108"/>
      <c r="AX461" s="108"/>
      <c r="AY461" s="108"/>
      <c r="AZ461" s="108"/>
      <c r="BA461" s="108"/>
      <c r="BB461" s="108"/>
      <c r="BC461" s="108"/>
      <c r="BD461" s="108"/>
      <c r="BE461" s="108"/>
      <c r="BF461" s="108"/>
      <c r="BG461" s="108"/>
      <c r="BH461" s="108"/>
    </row>
    <row r="462" spans="1:60" outlineLevel="2" x14ac:dyDescent="0.2">
      <c r="A462" s="111"/>
      <c r="B462" s="112"/>
      <c r="C462" s="150" t="s">
        <v>324</v>
      </c>
      <c r="D462" s="148"/>
      <c r="E462" s="149"/>
      <c r="F462" s="115"/>
      <c r="G462" s="115"/>
      <c r="H462" s="115"/>
      <c r="I462" s="115"/>
      <c r="J462" s="115"/>
      <c r="K462" s="115"/>
      <c r="L462" s="115"/>
      <c r="M462" s="115"/>
      <c r="N462" s="114"/>
      <c r="O462" s="114"/>
      <c r="P462" s="114"/>
      <c r="Q462" s="114"/>
      <c r="R462" s="115"/>
      <c r="S462" s="115"/>
      <c r="T462" s="115"/>
      <c r="U462" s="115"/>
      <c r="V462" s="115"/>
      <c r="W462" s="115"/>
      <c r="X462" s="115"/>
      <c r="Y462" s="115"/>
      <c r="Z462" s="108"/>
      <c r="AA462" s="108"/>
      <c r="AB462" s="108"/>
      <c r="AC462" s="108"/>
      <c r="AD462" s="108"/>
      <c r="AE462" s="108"/>
      <c r="AF462" s="108"/>
      <c r="AG462" s="108" t="s">
        <v>325</v>
      </c>
      <c r="AH462" s="108">
        <v>0</v>
      </c>
      <c r="AI462" s="108"/>
      <c r="AJ462" s="108"/>
      <c r="AK462" s="108"/>
      <c r="AL462" s="108"/>
      <c r="AM462" s="108"/>
      <c r="AN462" s="108"/>
      <c r="AO462" s="108"/>
      <c r="AP462" s="108"/>
      <c r="AQ462" s="108"/>
      <c r="AR462" s="108"/>
      <c r="AS462" s="108"/>
      <c r="AT462" s="108"/>
      <c r="AU462" s="108"/>
      <c r="AV462" s="108"/>
      <c r="AW462" s="108"/>
      <c r="AX462" s="108"/>
      <c r="AY462" s="108"/>
      <c r="AZ462" s="108"/>
      <c r="BA462" s="108"/>
      <c r="BB462" s="108"/>
      <c r="BC462" s="108"/>
      <c r="BD462" s="108"/>
      <c r="BE462" s="108"/>
      <c r="BF462" s="108"/>
      <c r="BG462" s="108"/>
      <c r="BH462" s="108"/>
    </row>
    <row r="463" spans="1:60" outlineLevel="3" x14ac:dyDescent="0.2">
      <c r="A463" s="111"/>
      <c r="B463" s="112"/>
      <c r="C463" s="150" t="s">
        <v>661</v>
      </c>
      <c r="D463" s="148"/>
      <c r="E463" s="149"/>
      <c r="F463" s="115"/>
      <c r="G463" s="115"/>
      <c r="H463" s="115"/>
      <c r="I463" s="115"/>
      <c r="J463" s="115"/>
      <c r="K463" s="115"/>
      <c r="L463" s="115"/>
      <c r="M463" s="115"/>
      <c r="N463" s="114"/>
      <c r="O463" s="114"/>
      <c r="P463" s="114"/>
      <c r="Q463" s="114"/>
      <c r="R463" s="115"/>
      <c r="S463" s="115"/>
      <c r="T463" s="115"/>
      <c r="U463" s="115"/>
      <c r="V463" s="115"/>
      <c r="W463" s="115"/>
      <c r="X463" s="115"/>
      <c r="Y463" s="115"/>
      <c r="Z463" s="108"/>
      <c r="AA463" s="108"/>
      <c r="AB463" s="108"/>
      <c r="AC463" s="108"/>
      <c r="AD463" s="108"/>
      <c r="AE463" s="108"/>
      <c r="AF463" s="108"/>
      <c r="AG463" s="108" t="s">
        <v>325</v>
      </c>
      <c r="AH463" s="108">
        <v>0</v>
      </c>
      <c r="AI463" s="108"/>
      <c r="AJ463" s="108"/>
      <c r="AK463" s="108"/>
      <c r="AL463" s="108"/>
      <c r="AM463" s="10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108"/>
      <c r="BA463" s="108"/>
      <c r="BB463" s="108"/>
      <c r="BC463" s="108"/>
      <c r="BD463" s="108"/>
      <c r="BE463" s="108"/>
      <c r="BF463" s="108"/>
      <c r="BG463" s="108"/>
      <c r="BH463" s="108"/>
    </row>
    <row r="464" spans="1:60" outlineLevel="3" x14ac:dyDescent="0.2">
      <c r="A464" s="111"/>
      <c r="B464" s="112"/>
      <c r="C464" s="150" t="s">
        <v>662</v>
      </c>
      <c r="D464" s="148"/>
      <c r="E464" s="149"/>
      <c r="F464" s="115"/>
      <c r="G464" s="115"/>
      <c r="H464" s="115"/>
      <c r="I464" s="115"/>
      <c r="J464" s="115"/>
      <c r="K464" s="115"/>
      <c r="L464" s="115"/>
      <c r="M464" s="115"/>
      <c r="N464" s="114"/>
      <c r="O464" s="114"/>
      <c r="P464" s="114"/>
      <c r="Q464" s="114"/>
      <c r="R464" s="115"/>
      <c r="S464" s="115"/>
      <c r="T464" s="115"/>
      <c r="U464" s="115"/>
      <c r="V464" s="115"/>
      <c r="W464" s="115"/>
      <c r="X464" s="115"/>
      <c r="Y464" s="115"/>
      <c r="Z464" s="108"/>
      <c r="AA464" s="108"/>
      <c r="AB464" s="108"/>
      <c r="AC464" s="108"/>
      <c r="AD464" s="108"/>
      <c r="AE464" s="108"/>
      <c r="AF464" s="108"/>
      <c r="AG464" s="108" t="s">
        <v>325</v>
      </c>
      <c r="AH464" s="108">
        <v>0</v>
      </c>
      <c r="AI464" s="108"/>
      <c r="AJ464" s="108"/>
      <c r="AK464" s="108"/>
      <c r="AL464" s="108"/>
      <c r="AM464" s="108"/>
      <c r="AN464" s="108"/>
      <c r="AO464" s="108"/>
      <c r="AP464" s="108"/>
      <c r="AQ464" s="108"/>
      <c r="AR464" s="108"/>
      <c r="AS464" s="108"/>
      <c r="AT464" s="108"/>
      <c r="AU464" s="108"/>
      <c r="AV464" s="108"/>
      <c r="AW464" s="108"/>
      <c r="AX464" s="108"/>
      <c r="AY464" s="108"/>
      <c r="AZ464" s="108"/>
      <c r="BA464" s="108"/>
      <c r="BB464" s="108"/>
      <c r="BC464" s="108"/>
      <c r="BD464" s="108"/>
      <c r="BE464" s="108"/>
      <c r="BF464" s="108"/>
      <c r="BG464" s="108"/>
      <c r="BH464" s="108"/>
    </row>
    <row r="465" spans="1:60" outlineLevel="3" x14ac:dyDescent="0.2">
      <c r="A465" s="111"/>
      <c r="B465" s="112"/>
      <c r="C465" s="150" t="s">
        <v>663</v>
      </c>
      <c r="D465" s="148"/>
      <c r="E465" s="149">
        <v>7.64</v>
      </c>
      <c r="F465" s="115"/>
      <c r="G465" s="115"/>
      <c r="H465" s="115"/>
      <c r="I465" s="115"/>
      <c r="J465" s="115"/>
      <c r="K465" s="115"/>
      <c r="L465" s="115"/>
      <c r="M465" s="115"/>
      <c r="N465" s="114"/>
      <c r="O465" s="114"/>
      <c r="P465" s="114"/>
      <c r="Q465" s="114"/>
      <c r="R465" s="115"/>
      <c r="S465" s="115"/>
      <c r="T465" s="115"/>
      <c r="U465" s="115"/>
      <c r="V465" s="115"/>
      <c r="W465" s="115"/>
      <c r="X465" s="115"/>
      <c r="Y465" s="115"/>
      <c r="Z465" s="108"/>
      <c r="AA465" s="108"/>
      <c r="AB465" s="108"/>
      <c r="AC465" s="108"/>
      <c r="AD465" s="108"/>
      <c r="AE465" s="108"/>
      <c r="AF465" s="108"/>
      <c r="AG465" s="108" t="s">
        <v>325</v>
      </c>
      <c r="AH465" s="108">
        <v>0</v>
      </c>
      <c r="AI465" s="108"/>
      <c r="AJ465" s="108"/>
      <c r="AK465" s="108"/>
      <c r="AL465" s="108"/>
      <c r="AM465" s="108"/>
      <c r="AN465" s="108"/>
      <c r="AO465" s="108"/>
      <c r="AP465" s="108"/>
      <c r="AQ465" s="108"/>
      <c r="AR465" s="108"/>
      <c r="AS465" s="108"/>
      <c r="AT465" s="108"/>
      <c r="AU465" s="108"/>
      <c r="AV465" s="108"/>
      <c r="AW465" s="108"/>
      <c r="AX465" s="108"/>
      <c r="AY465" s="108"/>
      <c r="AZ465" s="108"/>
      <c r="BA465" s="108"/>
      <c r="BB465" s="108"/>
      <c r="BC465" s="108"/>
      <c r="BD465" s="108"/>
      <c r="BE465" s="108"/>
      <c r="BF465" s="108"/>
      <c r="BG465" s="108"/>
      <c r="BH465" s="108"/>
    </row>
    <row r="466" spans="1:60" outlineLevel="3" x14ac:dyDescent="0.2">
      <c r="A466" s="111"/>
      <c r="B466" s="112"/>
      <c r="C466" s="150" t="s">
        <v>664</v>
      </c>
      <c r="D466" s="148"/>
      <c r="E466" s="149"/>
      <c r="F466" s="115"/>
      <c r="G466" s="115"/>
      <c r="H466" s="115"/>
      <c r="I466" s="115"/>
      <c r="J466" s="115"/>
      <c r="K466" s="115"/>
      <c r="L466" s="115"/>
      <c r="M466" s="115"/>
      <c r="N466" s="114"/>
      <c r="O466" s="114"/>
      <c r="P466" s="114"/>
      <c r="Q466" s="114"/>
      <c r="R466" s="115"/>
      <c r="S466" s="115"/>
      <c r="T466" s="115"/>
      <c r="U466" s="115"/>
      <c r="V466" s="115"/>
      <c r="W466" s="115"/>
      <c r="X466" s="115"/>
      <c r="Y466" s="115"/>
      <c r="Z466" s="108"/>
      <c r="AA466" s="108"/>
      <c r="AB466" s="108"/>
      <c r="AC466" s="108"/>
      <c r="AD466" s="108"/>
      <c r="AE466" s="108"/>
      <c r="AF466" s="108"/>
      <c r="AG466" s="108" t="s">
        <v>325</v>
      </c>
      <c r="AH466" s="108">
        <v>0</v>
      </c>
      <c r="AI466" s="108"/>
      <c r="AJ466" s="108"/>
      <c r="AK466" s="108"/>
      <c r="AL466" s="108"/>
      <c r="AM466" s="108"/>
      <c r="AN466" s="108"/>
      <c r="AO466" s="108"/>
      <c r="AP466" s="108"/>
      <c r="AQ466" s="108"/>
      <c r="AR466" s="108"/>
      <c r="AS466" s="108"/>
      <c r="AT466" s="108"/>
      <c r="AU466" s="108"/>
      <c r="AV466" s="108"/>
      <c r="AW466" s="108"/>
      <c r="AX466" s="108"/>
      <c r="AY466" s="108"/>
      <c r="AZ466" s="108"/>
      <c r="BA466" s="108"/>
      <c r="BB466" s="108"/>
      <c r="BC466" s="108"/>
      <c r="BD466" s="108"/>
      <c r="BE466" s="108"/>
      <c r="BF466" s="108"/>
      <c r="BG466" s="108"/>
      <c r="BH466" s="108"/>
    </row>
    <row r="467" spans="1:60" outlineLevel="3" x14ac:dyDescent="0.2">
      <c r="A467" s="111"/>
      <c r="B467" s="112"/>
      <c r="C467" s="150" t="s">
        <v>665</v>
      </c>
      <c r="D467" s="148"/>
      <c r="E467" s="149"/>
      <c r="F467" s="115"/>
      <c r="G467" s="115"/>
      <c r="H467" s="115"/>
      <c r="I467" s="115"/>
      <c r="J467" s="115"/>
      <c r="K467" s="115"/>
      <c r="L467" s="115"/>
      <c r="M467" s="115"/>
      <c r="N467" s="114"/>
      <c r="O467" s="114"/>
      <c r="P467" s="114"/>
      <c r="Q467" s="114"/>
      <c r="R467" s="115"/>
      <c r="S467" s="115"/>
      <c r="T467" s="115"/>
      <c r="U467" s="115"/>
      <c r="V467" s="115"/>
      <c r="W467" s="115"/>
      <c r="X467" s="115"/>
      <c r="Y467" s="115"/>
      <c r="Z467" s="108"/>
      <c r="AA467" s="108"/>
      <c r="AB467" s="108"/>
      <c r="AC467" s="108"/>
      <c r="AD467" s="108"/>
      <c r="AE467" s="108"/>
      <c r="AF467" s="108"/>
      <c r="AG467" s="108" t="s">
        <v>325</v>
      </c>
      <c r="AH467" s="108">
        <v>0</v>
      </c>
      <c r="AI467" s="108"/>
      <c r="AJ467" s="108"/>
      <c r="AK467" s="108"/>
      <c r="AL467" s="108"/>
      <c r="AM467" s="108"/>
      <c r="AN467" s="108"/>
      <c r="AO467" s="108"/>
      <c r="AP467" s="108"/>
      <c r="AQ467" s="108"/>
      <c r="AR467" s="108"/>
      <c r="AS467" s="108"/>
      <c r="AT467" s="108"/>
      <c r="AU467" s="108"/>
      <c r="AV467" s="108"/>
      <c r="AW467" s="108"/>
      <c r="AX467" s="108"/>
      <c r="AY467" s="108"/>
      <c r="AZ467" s="108"/>
      <c r="BA467" s="108"/>
      <c r="BB467" s="108"/>
      <c r="BC467" s="108"/>
      <c r="BD467" s="108"/>
      <c r="BE467" s="108"/>
      <c r="BF467" s="108"/>
      <c r="BG467" s="108"/>
      <c r="BH467" s="108"/>
    </row>
    <row r="468" spans="1:60" outlineLevel="3" x14ac:dyDescent="0.2">
      <c r="A468" s="111"/>
      <c r="B468" s="112"/>
      <c r="C468" s="150" t="s">
        <v>666</v>
      </c>
      <c r="D468" s="148"/>
      <c r="E468" s="149">
        <v>0.49</v>
      </c>
      <c r="F468" s="115"/>
      <c r="G468" s="115"/>
      <c r="H468" s="115"/>
      <c r="I468" s="115"/>
      <c r="J468" s="115"/>
      <c r="K468" s="115"/>
      <c r="L468" s="115"/>
      <c r="M468" s="115"/>
      <c r="N468" s="114"/>
      <c r="O468" s="114"/>
      <c r="P468" s="114"/>
      <c r="Q468" s="114"/>
      <c r="R468" s="115"/>
      <c r="S468" s="115"/>
      <c r="T468" s="115"/>
      <c r="U468" s="115"/>
      <c r="V468" s="115"/>
      <c r="W468" s="115"/>
      <c r="X468" s="115"/>
      <c r="Y468" s="115"/>
      <c r="Z468" s="108"/>
      <c r="AA468" s="108"/>
      <c r="AB468" s="108"/>
      <c r="AC468" s="108"/>
      <c r="AD468" s="108"/>
      <c r="AE468" s="108"/>
      <c r="AF468" s="108"/>
      <c r="AG468" s="108" t="s">
        <v>325</v>
      </c>
      <c r="AH468" s="108">
        <v>0</v>
      </c>
      <c r="AI468" s="108"/>
      <c r="AJ468" s="108"/>
      <c r="AK468" s="108"/>
      <c r="AL468" s="108"/>
      <c r="AM468" s="108"/>
      <c r="AN468" s="108"/>
      <c r="AO468" s="108"/>
      <c r="AP468" s="108"/>
      <c r="AQ468" s="108"/>
      <c r="AR468" s="108"/>
      <c r="AS468" s="108"/>
      <c r="AT468" s="108"/>
      <c r="AU468" s="108"/>
      <c r="AV468" s="108"/>
      <c r="AW468" s="108"/>
      <c r="AX468" s="108"/>
      <c r="AY468" s="108"/>
      <c r="AZ468" s="108"/>
      <c r="BA468" s="108"/>
      <c r="BB468" s="108"/>
      <c r="BC468" s="108"/>
      <c r="BD468" s="108"/>
      <c r="BE468" s="108"/>
      <c r="BF468" s="108"/>
      <c r="BG468" s="108"/>
      <c r="BH468" s="108"/>
    </row>
    <row r="469" spans="1:60" outlineLevel="1" x14ac:dyDescent="0.2">
      <c r="A469" s="128">
        <v>76</v>
      </c>
      <c r="B469" s="129" t="s">
        <v>667</v>
      </c>
      <c r="C469" s="145" t="s">
        <v>668</v>
      </c>
      <c r="D469" s="130" t="s">
        <v>322</v>
      </c>
      <c r="E469" s="131">
        <v>23.2944</v>
      </c>
      <c r="F469" s="132"/>
      <c r="G469" s="133">
        <f>ROUND(E469*F469,2)</f>
        <v>0</v>
      </c>
      <c r="H469" s="132"/>
      <c r="I469" s="133">
        <f>ROUND(E469*H469,2)</f>
        <v>0</v>
      </c>
      <c r="J469" s="132"/>
      <c r="K469" s="133">
        <f>ROUND(E469*J469,2)</f>
        <v>0</v>
      </c>
      <c r="L469" s="133">
        <v>21</v>
      </c>
      <c r="M469" s="133">
        <f>G469*(1+L469/100)</f>
        <v>0</v>
      </c>
      <c r="N469" s="131">
        <v>6.7000000000000002E-4</v>
      </c>
      <c r="O469" s="131">
        <f>ROUND(E469*N469,2)</f>
        <v>0.02</v>
      </c>
      <c r="P469" s="131">
        <v>0.31900000000000001</v>
      </c>
      <c r="Q469" s="131">
        <f>ROUND(E469*P469,2)</f>
        <v>7.43</v>
      </c>
      <c r="R469" s="133"/>
      <c r="S469" s="133" t="s">
        <v>273</v>
      </c>
      <c r="T469" s="134" t="s">
        <v>274</v>
      </c>
      <c r="U469" s="115">
        <v>0.317</v>
      </c>
      <c r="V469" s="115">
        <f>ROUND(E469*U469,2)</f>
        <v>7.38</v>
      </c>
      <c r="W469" s="115"/>
      <c r="X469" s="115" t="s">
        <v>275</v>
      </c>
      <c r="Y469" s="115" t="s">
        <v>276</v>
      </c>
      <c r="Z469" s="108"/>
      <c r="AA469" s="108"/>
      <c r="AB469" s="108"/>
      <c r="AC469" s="108"/>
      <c r="AD469" s="108"/>
      <c r="AE469" s="108"/>
      <c r="AF469" s="108"/>
      <c r="AG469" s="108" t="s">
        <v>277</v>
      </c>
      <c r="AH469" s="108"/>
      <c r="AI469" s="108"/>
      <c r="AJ469" s="108"/>
      <c r="AK469" s="108"/>
      <c r="AL469" s="108"/>
      <c r="AM469" s="10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</row>
    <row r="470" spans="1:60" ht="22.5" outlineLevel="2" x14ac:dyDescent="0.2">
      <c r="A470" s="111"/>
      <c r="B470" s="112"/>
      <c r="C470" s="258" t="s">
        <v>669</v>
      </c>
      <c r="D470" s="259"/>
      <c r="E470" s="259"/>
      <c r="F470" s="259"/>
      <c r="G470" s="259"/>
      <c r="H470" s="115"/>
      <c r="I470" s="115"/>
      <c r="J470" s="115"/>
      <c r="K470" s="115"/>
      <c r="L470" s="115"/>
      <c r="M470" s="115"/>
      <c r="N470" s="114"/>
      <c r="O470" s="114"/>
      <c r="P470" s="114"/>
      <c r="Q470" s="114"/>
      <c r="R470" s="115"/>
      <c r="S470" s="115"/>
      <c r="T470" s="115"/>
      <c r="U470" s="115"/>
      <c r="V470" s="115"/>
      <c r="W470" s="115"/>
      <c r="X470" s="115"/>
      <c r="Y470" s="115"/>
      <c r="Z470" s="108"/>
      <c r="AA470" s="108"/>
      <c r="AB470" s="108"/>
      <c r="AC470" s="108"/>
      <c r="AD470" s="108"/>
      <c r="AE470" s="108"/>
      <c r="AF470" s="108"/>
      <c r="AG470" s="108" t="s">
        <v>286</v>
      </c>
      <c r="AH470" s="108"/>
      <c r="AI470" s="108"/>
      <c r="AJ470" s="108"/>
      <c r="AK470" s="108"/>
      <c r="AL470" s="108"/>
      <c r="AM470" s="108"/>
      <c r="AN470" s="108"/>
      <c r="AO470" s="108"/>
      <c r="AP470" s="108"/>
      <c r="AQ470" s="108"/>
      <c r="AR470" s="108"/>
      <c r="AS470" s="108"/>
      <c r="AT470" s="108"/>
      <c r="AU470" s="108"/>
      <c r="AV470" s="108"/>
      <c r="AW470" s="108"/>
      <c r="AX470" s="108"/>
      <c r="AY470" s="108"/>
      <c r="AZ470" s="108"/>
      <c r="BA470" s="142" t="str">
        <f>C470</f>
        <v>nebo vybourání otvorů průřezové plochy přes 4 m2 v příčkách, včetně pomocného lešení o výšce podlahy do 1900 mm a pro zatížení do 1,5 kPa  (150 kg/m2),</v>
      </c>
      <c r="BB470" s="108"/>
      <c r="BC470" s="108"/>
      <c r="BD470" s="108"/>
      <c r="BE470" s="108"/>
      <c r="BF470" s="108"/>
      <c r="BG470" s="108"/>
      <c r="BH470" s="108"/>
    </row>
    <row r="471" spans="1:60" outlineLevel="2" x14ac:dyDescent="0.2">
      <c r="A471" s="111"/>
      <c r="B471" s="112"/>
      <c r="C471" s="150" t="s">
        <v>670</v>
      </c>
      <c r="D471" s="148"/>
      <c r="E471" s="149"/>
      <c r="F471" s="115"/>
      <c r="G471" s="115"/>
      <c r="H471" s="115"/>
      <c r="I471" s="115"/>
      <c r="J471" s="115"/>
      <c r="K471" s="115"/>
      <c r="L471" s="115"/>
      <c r="M471" s="115"/>
      <c r="N471" s="114"/>
      <c r="O471" s="114"/>
      <c r="P471" s="114"/>
      <c r="Q471" s="114"/>
      <c r="R471" s="115"/>
      <c r="S471" s="115"/>
      <c r="T471" s="115"/>
      <c r="U471" s="115"/>
      <c r="V471" s="115"/>
      <c r="W471" s="115"/>
      <c r="X471" s="115"/>
      <c r="Y471" s="115"/>
      <c r="Z471" s="108"/>
      <c r="AA471" s="108"/>
      <c r="AB471" s="108"/>
      <c r="AC471" s="108"/>
      <c r="AD471" s="108"/>
      <c r="AE471" s="108"/>
      <c r="AF471" s="108"/>
      <c r="AG471" s="108" t="s">
        <v>325</v>
      </c>
      <c r="AH471" s="108">
        <v>0</v>
      </c>
      <c r="AI471" s="108"/>
      <c r="AJ471" s="108"/>
      <c r="AK471" s="108"/>
      <c r="AL471" s="108"/>
      <c r="AM471" s="10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</row>
    <row r="472" spans="1:60" outlineLevel="3" x14ac:dyDescent="0.2">
      <c r="A472" s="111"/>
      <c r="B472" s="112"/>
      <c r="C472" s="150" t="s">
        <v>587</v>
      </c>
      <c r="D472" s="148"/>
      <c r="E472" s="149"/>
      <c r="F472" s="115"/>
      <c r="G472" s="115"/>
      <c r="H472" s="115"/>
      <c r="I472" s="115"/>
      <c r="J472" s="115"/>
      <c r="K472" s="115"/>
      <c r="L472" s="115"/>
      <c r="M472" s="115"/>
      <c r="N472" s="114"/>
      <c r="O472" s="114"/>
      <c r="P472" s="114"/>
      <c r="Q472" s="114"/>
      <c r="R472" s="115"/>
      <c r="S472" s="115"/>
      <c r="T472" s="115"/>
      <c r="U472" s="115"/>
      <c r="V472" s="115"/>
      <c r="W472" s="115"/>
      <c r="X472" s="115"/>
      <c r="Y472" s="115"/>
      <c r="Z472" s="108"/>
      <c r="AA472" s="108"/>
      <c r="AB472" s="108"/>
      <c r="AC472" s="108"/>
      <c r="AD472" s="108"/>
      <c r="AE472" s="108"/>
      <c r="AF472" s="108"/>
      <c r="AG472" s="108" t="s">
        <v>325</v>
      </c>
      <c r="AH472" s="108">
        <v>0</v>
      </c>
      <c r="AI472" s="108"/>
      <c r="AJ472" s="108"/>
      <c r="AK472" s="108"/>
      <c r="AL472" s="108"/>
      <c r="AM472" s="108"/>
      <c r="AN472" s="108"/>
      <c r="AO472" s="108"/>
      <c r="AP472" s="108"/>
      <c r="AQ472" s="108"/>
      <c r="AR472" s="108"/>
      <c r="AS472" s="108"/>
      <c r="AT472" s="108"/>
      <c r="AU472" s="108"/>
      <c r="AV472" s="108"/>
      <c r="AW472" s="108"/>
      <c r="AX472" s="108"/>
      <c r="AY472" s="108"/>
      <c r="AZ472" s="108"/>
      <c r="BA472" s="108"/>
      <c r="BB472" s="108"/>
      <c r="BC472" s="108"/>
      <c r="BD472" s="108"/>
      <c r="BE472" s="108"/>
      <c r="BF472" s="108"/>
      <c r="BG472" s="108"/>
      <c r="BH472" s="108"/>
    </row>
    <row r="473" spans="1:60" outlineLevel="3" x14ac:dyDescent="0.2">
      <c r="A473" s="111"/>
      <c r="B473" s="112"/>
      <c r="C473" s="150" t="s">
        <v>671</v>
      </c>
      <c r="D473" s="148"/>
      <c r="E473" s="149">
        <v>23.29</v>
      </c>
      <c r="F473" s="115"/>
      <c r="G473" s="115"/>
      <c r="H473" s="115"/>
      <c r="I473" s="115"/>
      <c r="J473" s="115"/>
      <c r="K473" s="115"/>
      <c r="L473" s="115"/>
      <c r="M473" s="115"/>
      <c r="N473" s="114"/>
      <c r="O473" s="114"/>
      <c r="P473" s="114"/>
      <c r="Q473" s="114"/>
      <c r="R473" s="115"/>
      <c r="S473" s="115"/>
      <c r="T473" s="115"/>
      <c r="U473" s="115"/>
      <c r="V473" s="115"/>
      <c r="W473" s="115"/>
      <c r="X473" s="115"/>
      <c r="Y473" s="115"/>
      <c r="Z473" s="108"/>
      <c r="AA473" s="108"/>
      <c r="AB473" s="108"/>
      <c r="AC473" s="108"/>
      <c r="AD473" s="108"/>
      <c r="AE473" s="108"/>
      <c r="AF473" s="108"/>
      <c r="AG473" s="108" t="s">
        <v>325</v>
      </c>
      <c r="AH473" s="108">
        <v>0</v>
      </c>
      <c r="AI473" s="108"/>
      <c r="AJ473" s="108"/>
      <c r="AK473" s="108"/>
      <c r="AL473" s="108"/>
      <c r="AM473" s="108"/>
      <c r="AN473" s="108"/>
      <c r="AO473" s="108"/>
      <c r="AP473" s="108"/>
      <c r="AQ473" s="108"/>
      <c r="AR473" s="108"/>
      <c r="AS473" s="108"/>
      <c r="AT473" s="108"/>
      <c r="AU473" s="108"/>
      <c r="AV473" s="108"/>
      <c r="AW473" s="108"/>
      <c r="AX473" s="108"/>
      <c r="AY473" s="108"/>
      <c r="AZ473" s="108"/>
      <c r="BA473" s="108"/>
      <c r="BB473" s="108"/>
      <c r="BC473" s="108"/>
      <c r="BD473" s="108"/>
      <c r="BE473" s="108"/>
      <c r="BF473" s="108"/>
      <c r="BG473" s="108"/>
      <c r="BH473" s="108"/>
    </row>
    <row r="474" spans="1:60" outlineLevel="1" x14ac:dyDescent="0.2">
      <c r="A474" s="128">
        <v>77</v>
      </c>
      <c r="B474" s="129" t="s">
        <v>672</v>
      </c>
      <c r="C474" s="145" t="s">
        <v>673</v>
      </c>
      <c r="D474" s="130" t="s">
        <v>322</v>
      </c>
      <c r="E474" s="131">
        <v>7.5960000000000001</v>
      </c>
      <c r="F474" s="132"/>
      <c r="G474" s="133">
        <f>ROUND(E474*F474,2)</f>
        <v>0</v>
      </c>
      <c r="H474" s="132"/>
      <c r="I474" s="133">
        <f>ROUND(E474*H474,2)</f>
        <v>0</v>
      </c>
      <c r="J474" s="132"/>
      <c r="K474" s="133">
        <f>ROUND(E474*J474,2)</f>
        <v>0</v>
      </c>
      <c r="L474" s="133">
        <v>21</v>
      </c>
      <c r="M474" s="133">
        <f>G474*(1+L474/100)</f>
        <v>0</v>
      </c>
      <c r="N474" s="131">
        <v>6.7000000000000002E-4</v>
      </c>
      <c r="O474" s="131">
        <f>ROUND(E474*N474,2)</f>
        <v>0.01</v>
      </c>
      <c r="P474" s="131">
        <v>0.16800000000000001</v>
      </c>
      <c r="Q474" s="131">
        <f>ROUND(E474*P474,2)</f>
        <v>1.28</v>
      </c>
      <c r="R474" s="133"/>
      <c r="S474" s="133" t="s">
        <v>273</v>
      </c>
      <c r="T474" s="134" t="s">
        <v>274</v>
      </c>
      <c r="U474" s="115">
        <v>0.49399999999999999</v>
      </c>
      <c r="V474" s="115">
        <f>ROUND(E474*U474,2)</f>
        <v>3.75</v>
      </c>
      <c r="W474" s="115"/>
      <c r="X474" s="115" t="s">
        <v>275</v>
      </c>
      <c r="Y474" s="115" t="s">
        <v>276</v>
      </c>
      <c r="Z474" s="108"/>
      <c r="AA474" s="108"/>
      <c r="AB474" s="108"/>
      <c r="AC474" s="108"/>
      <c r="AD474" s="108"/>
      <c r="AE474" s="108"/>
      <c r="AF474" s="108"/>
      <c r="AG474" s="108" t="s">
        <v>277</v>
      </c>
      <c r="AH474" s="108"/>
      <c r="AI474" s="108"/>
      <c r="AJ474" s="108"/>
      <c r="AK474" s="108"/>
      <c r="AL474" s="108"/>
      <c r="AM474" s="108"/>
      <c r="AN474" s="108"/>
      <c r="AO474" s="108"/>
      <c r="AP474" s="108"/>
      <c r="AQ474" s="108"/>
      <c r="AR474" s="108"/>
      <c r="AS474" s="108"/>
      <c r="AT474" s="108"/>
      <c r="AU474" s="108"/>
      <c r="AV474" s="108"/>
      <c r="AW474" s="108"/>
      <c r="AX474" s="108"/>
      <c r="AY474" s="108"/>
      <c r="AZ474" s="108"/>
      <c r="BA474" s="108"/>
      <c r="BB474" s="108"/>
      <c r="BC474" s="108"/>
      <c r="BD474" s="108"/>
      <c r="BE474" s="108"/>
      <c r="BF474" s="108"/>
      <c r="BG474" s="108"/>
      <c r="BH474" s="108"/>
    </row>
    <row r="475" spans="1:60" ht="22.5" outlineLevel="2" x14ac:dyDescent="0.2">
      <c r="A475" s="111"/>
      <c r="B475" s="112"/>
      <c r="C475" s="258" t="s">
        <v>674</v>
      </c>
      <c r="D475" s="259"/>
      <c r="E475" s="259"/>
      <c r="F475" s="259"/>
      <c r="G475" s="259"/>
      <c r="H475" s="115"/>
      <c r="I475" s="115"/>
      <c r="J475" s="115"/>
      <c r="K475" s="115"/>
      <c r="L475" s="115"/>
      <c r="M475" s="115"/>
      <c r="N475" s="114"/>
      <c r="O475" s="114"/>
      <c r="P475" s="114"/>
      <c r="Q475" s="114"/>
      <c r="R475" s="115"/>
      <c r="S475" s="115"/>
      <c r="T475" s="115"/>
      <c r="U475" s="115"/>
      <c r="V475" s="115"/>
      <c r="W475" s="115"/>
      <c r="X475" s="115"/>
      <c r="Y475" s="115"/>
      <c r="Z475" s="108"/>
      <c r="AA475" s="108"/>
      <c r="AB475" s="108"/>
      <c r="AC475" s="108"/>
      <c r="AD475" s="108"/>
      <c r="AE475" s="108"/>
      <c r="AF475" s="108"/>
      <c r="AG475" s="108" t="s">
        <v>286</v>
      </c>
      <c r="AH475" s="108"/>
      <c r="AI475" s="108"/>
      <c r="AJ475" s="108"/>
      <c r="AK475" s="108"/>
      <c r="AL475" s="108"/>
      <c r="AM475" s="108"/>
      <c r="AN475" s="108"/>
      <c r="AO475" s="108"/>
      <c r="AP475" s="108"/>
      <c r="AQ475" s="108"/>
      <c r="AR475" s="108"/>
      <c r="AS475" s="108"/>
      <c r="AT475" s="108"/>
      <c r="AU475" s="108"/>
      <c r="AV475" s="108"/>
      <c r="AW475" s="108"/>
      <c r="AX475" s="108"/>
      <c r="AY475" s="108"/>
      <c r="AZ475" s="108"/>
      <c r="BA475" s="142" t="str">
        <f>C475</f>
        <v>nebo vybourání otvorů průřezové plochy přes 4 m2 v příčkách železobetonových, včetně pomocného lešení o výšce podlahy do 1900 mm a pro zatížení do 1,5 kPa  (150 kg/m2),</v>
      </c>
      <c r="BB475" s="108"/>
      <c r="BC475" s="108"/>
      <c r="BD475" s="108"/>
      <c r="BE475" s="108"/>
      <c r="BF475" s="108"/>
      <c r="BG475" s="108"/>
      <c r="BH475" s="108"/>
    </row>
    <row r="476" spans="1:60" outlineLevel="2" x14ac:dyDescent="0.2">
      <c r="A476" s="111"/>
      <c r="B476" s="112"/>
      <c r="C476" s="150" t="s">
        <v>675</v>
      </c>
      <c r="D476" s="148"/>
      <c r="E476" s="149"/>
      <c r="F476" s="115"/>
      <c r="G476" s="115"/>
      <c r="H476" s="115"/>
      <c r="I476" s="115"/>
      <c r="J476" s="115"/>
      <c r="K476" s="115"/>
      <c r="L476" s="115"/>
      <c r="M476" s="115"/>
      <c r="N476" s="114"/>
      <c r="O476" s="114"/>
      <c r="P476" s="114"/>
      <c r="Q476" s="114"/>
      <c r="R476" s="115"/>
      <c r="S476" s="115"/>
      <c r="T476" s="115"/>
      <c r="U476" s="115"/>
      <c r="V476" s="115"/>
      <c r="W476" s="115"/>
      <c r="X476" s="115"/>
      <c r="Y476" s="115"/>
      <c r="Z476" s="108"/>
      <c r="AA476" s="108"/>
      <c r="AB476" s="108"/>
      <c r="AC476" s="108"/>
      <c r="AD476" s="108"/>
      <c r="AE476" s="108"/>
      <c r="AF476" s="108"/>
      <c r="AG476" s="108" t="s">
        <v>325</v>
      </c>
      <c r="AH476" s="108">
        <v>0</v>
      </c>
      <c r="AI476" s="108"/>
      <c r="AJ476" s="108"/>
      <c r="AK476" s="108"/>
      <c r="AL476" s="108"/>
      <c r="AM476" s="10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</row>
    <row r="477" spans="1:60" outlineLevel="3" x14ac:dyDescent="0.2">
      <c r="A477" s="111"/>
      <c r="B477" s="112"/>
      <c r="C477" s="150" t="s">
        <v>587</v>
      </c>
      <c r="D477" s="148"/>
      <c r="E477" s="149"/>
      <c r="F477" s="115"/>
      <c r="G477" s="115"/>
      <c r="H477" s="115"/>
      <c r="I477" s="115"/>
      <c r="J477" s="115"/>
      <c r="K477" s="115"/>
      <c r="L477" s="115"/>
      <c r="M477" s="115"/>
      <c r="N477" s="114"/>
      <c r="O477" s="114"/>
      <c r="P477" s="114"/>
      <c r="Q477" s="114"/>
      <c r="R477" s="115"/>
      <c r="S477" s="115"/>
      <c r="T477" s="115"/>
      <c r="U477" s="115"/>
      <c r="V477" s="115"/>
      <c r="W477" s="115"/>
      <c r="X477" s="115"/>
      <c r="Y477" s="115"/>
      <c r="Z477" s="108"/>
      <c r="AA477" s="108"/>
      <c r="AB477" s="108"/>
      <c r="AC477" s="108"/>
      <c r="AD477" s="108"/>
      <c r="AE477" s="108"/>
      <c r="AF477" s="108"/>
      <c r="AG477" s="108" t="s">
        <v>325</v>
      </c>
      <c r="AH477" s="108">
        <v>0</v>
      </c>
      <c r="AI477" s="108"/>
      <c r="AJ477" s="108"/>
      <c r="AK477" s="108"/>
      <c r="AL477" s="108"/>
      <c r="AM477" s="108"/>
      <c r="AN477" s="108"/>
      <c r="AO477" s="108"/>
      <c r="AP477" s="108"/>
      <c r="AQ477" s="108"/>
      <c r="AR477" s="108"/>
      <c r="AS477" s="108"/>
      <c r="AT477" s="108"/>
      <c r="AU477" s="108"/>
      <c r="AV477" s="108"/>
      <c r="AW477" s="108"/>
      <c r="AX477" s="108"/>
      <c r="AY477" s="108"/>
      <c r="AZ477" s="108"/>
      <c r="BA477" s="108"/>
      <c r="BB477" s="108"/>
      <c r="BC477" s="108"/>
      <c r="BD477" s="108"/>
      <c r="BE477" s="108"/>
      <c r="BF477" s="108"/>
      <c r="BG477" s="108"/>
      <c r="BH477" s="108"/>
    </row>
    <row r="478" spans="1:60" outlineLevel="3" x14ac:dyDescent="0.2">
      <c r="A478" s="111"/>
      <c r="B478" s="112"/>
      <c r="C478" s="150" t="s">
        <v>676</v>
      </c>
      <c r="D478" s="148"/>
      <c r="E478" s="149">
        <v>7.6</v>
      </c>
      <c r="F478" s="115"/>
      <c r="G478" s="115"/>
      <c r="H478" s="115"/>
      <c r="I478" s="115"/>
      <c r="J478" s="115"/>
      <c r="K478" s="115"/>
      <c r="L478" s="115"/>
      <c r="M478" s="115"/>
      <c r="N478" s="114"/>
      <c r="O478" s="114"/>
      <c r="P478" s="114"/>
      <c r="Q478" s="114"/>
      <c r="R478" s="115"/>
      <c r="S478" s="115"/>
      <c r="T478" s="115"/>
      <c r="U478" s="115"/>
      <c r="V478" s="115"/>
      <c r="W478" s="115"/>
      <c r="X478" s="115"/>
      <c r="Y478" s="115"/>
      <c r="Z478" s="108"/>
      <c r="AA478" s="108"/>
      <c r="AB478" s="108"/>
      <c r="AC478" s="108"/>
      <c r="AD478" s="108"/>
      <c r="AE478" s="108"/>
      <c r="AF478" s="108"/>
      <c r="AG478" s="108" t="s">
        <v>325</v>
      </c>
      <c r="AH478" s="108">
        <v>0</v>
      </c>
      <c r="AI478" s="108"/>
      <c r="AJ478" s="108"/>
      <c r="AK478" s="108"/>
      <c r="AL478" s="108"/>
      <c r="AM478" s="108"/>
      <c r="AN478" s="108"/>
      <c r="AO478" s="108"/>
      <c r="AP478" s="108"/>
      <c r="AQ478" s="108"/>
      <c r="AR478" s="108"/>
      <c r="AS478" s="108"/>
      <c r="AT478" s="108"/>
      <c r="AU478" s="108"/>
      <c r="AV478" s="108"/>
      <c r="AW478" s="108"/>
      <c r="AX478" s="108"/>
      <c r="AY478" s="108"/>
      <c r="AZ478" s="108"/>
      <c r="BA478" s="108"/>
      <c r="BB478" s="108"/>
      <c r="BC478" s="108"/>
      <c r="BD478" s="108"/>
      <c r="BE478" s="108"/>
      <c r="BF478" s="108"/>
      <c r="BG478" s="108"/>
      <c r="BH478" s="108"/>
    </row>
    <row r="479" spans="1:60" outlineLevel="1" x14ac:dyDescent="0.2">
      <c r="A479" s="128">
        <v>78</v>
      </c>
      <c r="B479" s="129" t="s">
        <v>677</v>
      </c>
      <c r="C479" s="145" t="s">
        <v>678</v>
      </c>
      <c r="D479" s="130" t="s">
        <v>322</v>
      </c>
      <c r="E479" s="131">
        <v>3.4895999999999998</v>
      </c>
      <c r="F479" s="132"/>
      <c r="G479" s="133">
        <f>ROUND(E479*F479,2)</f>
        <v>0</v>
      </c>
      <c r="H479" s="132"/>
      <c r="I479" s="133">
        <f>ROUND(E479*H479,2)</f>
        <v>0</v>
      </c>
      <c r="J479" s="132"/>
      <c r="K479" s="133">
        <f>ROUND(E479*J479,2)</f>
        <v>0</v>
      </c>
      <c r="L479" s="133">
        <v>21</v>
      </c>
      <c r="M479" s="133">
        <f>G479*(1+L479/100)</f>
        <v>0</v>
      </c>
      <c r="N479" s="131">
        <v>6.7000000000000002E-4</v>
      </c>
      <c r="O479" s="131">
        <f>ROUND(E479*N479,2)</f>
        <v>0</v>
      </c>
      <c r="P479" s="131">
        <v>8.2000000000000003E-2</v>
      </c>
      <c r="Q479" s="131">
        <f>ROUND(E479*P479,2)</f>
        <v>0.28999999999999998</v>
      </c>
      <c r="R479" s="133"/>
      <c r="S479" s="133" t="s">
        <v>273</v>
      </c>
      <c r="T479" s="134" t="s">
        <v>274</v>
      </c>
      <c r="U479" s="115">
        <v>0.6</v>
      </c>
      <c r="V479" s="115">
        <f>ROUND(E479*U479,2)</f>
        <v>2.09</v>
      </c>
      <c r="W479" s="115"/>
      <c r="X479" s="115" t="s">
        <v>275</v>
      </c>
      <c r="Y479" s="115" t="s">
        <v>276</v>
      </c>
      <c r="Z479" s="108"/>
      <c r="AA479" s="108"/>
      <c r="AB479" s="108"/>
      <c r="AC479" s="108"/>
      <c r="AD479" s="108"/>
      <c r="AE479" s="108"/>
      <c r="AF479" s="108"/>
      <c r="AG479" s="108" t="s">
        <v>277</v>
      </c>
      <c r="AH479" s="108"/>
      <c r="AI479" s="108"/>
      <c r="AJ479" s="108"/>
      <c r="AK479" s="108"/>
      <c r="AL479" s="108"/>
      <c r="AM479" s="108"/>
      <c r="AN479" s="108"/>
      <c r="AO479" s="108"/>
      <c r="AP479" s="108"/>
      <c r="AQ479" s="108"/>
      <c r="AR479" s="108"/>
      <c r="AS479" s="108"/>
      <c r="AT479" s="108"/>
      <c r="AU479" s="108"/>
      <c r="AV479" s="108"/>
      <c r="AW479" s="108"/>
      <c r="AX479" s="108"/>
      <c r="AY479" s="108"/>
      <c r="AZ479" s="108"/>
      <c r="BA479" s="108"/>
      <c r="BB479" s="108"/>
      <c r="BC479" s="108"/>
      <c r="BD479" s="108"/>
      <c r="BE479" s="108"/>
      <c r="BF479" s="108"/>
      <c r="BG479" s="108"/>
      <c r="BH479" s="108"/>
    </row>
    <row r="480" spans="1:60" ht="22.5" outlineLevel="2" x14ac:dyDescent="0.2">
      <c r="A480" s="111"/>
      <c r="B480" s="112"/>
      <c r="C480" s="258" t="s">
        <v>679</v>
      </c>
      <c r="D480" s="259"/>
      <c r="E480" s="259"/>
      <c r="F480" s="259"/>
      <c r="G480" s="259"/>
      <c r="H480" s="115"/>
      <c r="I480" s="115"/>
      <c r="J480" s="115"/>
      <c r="K480" s="115"/>
      <c r="L480" s="115"/>
      <c r="M480" s="115"/>
      <c r="N480" s="114"/>
      <c r="O480" s="114"/>
      <c r="P480" s="114"/>
      <c r="Q480" s="114"/>
      <c r="R480" s="115"/>
      <c r="S480" s="115"/>
      <c r="T480" s="115"/>
      <c r="U480" s="115"/>
      <c r="V480" s="115"/>
      <c r="W480" s="115"/>
      <c r="X480" s="115"/>
      <c r="Y480" s="115"/>
      <c r="Z480" s="108"/>
      <c r="AA480" s="108"/>
      <c r="AB480" s="108"/>
      <c r="AC480" s="108"/>
      <c r="AD480" s="108"/>
      <c r="AE480" s="108"/>
      <c r="AF480" s="108"/>
      <c r="AG480" s="108" t="s">
        <v>286</v>
      </c>
      <c r="AH480" s="108"/>
      <c r="AI480" s="108"/>
      <c r="AJ480" s="108"/>
      <c r="AK480" s="108"/>
      <c r="AL480" s="108"/>
      <c r="AM480" s="108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42" t="str">
        <f>C480</f>
        <v>nebo vybourání otvorů jakýchkoliv rozměrů, včetně pomocného lešení o výšce podlahy do 1900 mm a pro zatížení do 1,5 kPa  (150 kg/m2),</v>
      </c>
      <c r="BB480" s="108"/>
      <c r="BC480" s="108"/>
      <c r="BD480" s="108"/>
      <c r="BE480" s="108"/>
      <c r="BF480" s="108"/>
      <c r="BG480" s="108"/>
      <c r="BH480" s="108"/>
    </row>
    <row r="481" spans="1:60" outlineLevel="2" x14ac:dyDescent="0.2">
      <c r="A481" s="111"/>
      <c r="B481" s="112"/>
      <c r="C481" s="150" t="s">
        <v>587</v>
      </c>
      <c r="D481" s="148"/>
      <c r="E481" s="149"/>
      <c r="F481" s="115"/>
      <c r="G481" s="115"/>
      <c r="H481" s="115"/>
      <c r="I481" s="115"/>
      <c r="J481" s="115"/>
      <c r="K481" s="115"/>
      <c r="L481" s="115"/>
      <c r="M481" s="115"/>
      <c r="N481" s="114"/>
      <c r="O481" s="114"/>
      <c r="P481" s="114"/>
      <c r="Q481" s="114"/>
      <c r="R481" s="115"/>
      <c r="S481" s="115"/>
      <c r="T481" s="115"/>
      <c r="U481" s="115"/>
      <c r="V481" s="115"/>
      <c r="W481" s="115"/>
      <c r="X481" s="115"/>
      <c r="Y481" s="115"/>
      <c r="Z481" s="108"/>
      <c r="AA481" s="108"/>
      <c r="AB481" s="108"/>
      <c r="AC481" s="108"/>
      <c r="AD481" s="108"/>
      <c r="AE481" s="108"/>
      <c r="AF481" s="108"/>
      <c r="AG481" s="108" t="s">
        <v>325</v>
      </c>
      <c r="AH481" s="108">
        <v>0</v>
      </c>
      <c r="AI481" s="108"/>
      <c r="AJ481" s="108"/>
      <c r="AK481" s="108"/>
      <c r="AL481" s="108"/>
      <c r="AM481" s="108"/>
      <c r="AN481" s="108"/>
      <c r="AO481" s="108"/>
      <c r="AP481" s="108"/>
      <c r="AQ481" s="108"/>
      <c r="AR481" s="108"/>
      <c r="AS481" s="108"/>
      <c r="AT481" s="108"/>
      <c r="AU481" s="108"/>
      <c r="AV481" s="108"/>
      <c r="AW481" s="108"/>
      <c r="AX481" s="108"/>
      <c r="AY481" s="108"/>
      <c r="AZ481" s="108"/>
      <c r="BA481" s="108"/>
      <c r="BB481" s="108"/>
      <c r="BC481" s="108"/>
      <c r="BD481" s="108"/>
      <c r="BE481" s="108"/>
      <c r="BF481" s="108"/>
      <c r="BG481" s="108"/>
      <c r="BH481" s="108"/>
    </row>
    <row r="482" spans="1:60" outlineLevel="3" x14ac:dyDescent="0.2">
      <c r="A482" s="111"/>
      <c r="B482" s="112"/>
      <c r="C482" s="150" t="s">
        <v>680</v>
      </c>
      <c r="D482" s="148"/>
      <c r="E482" s="149">
        <v>1.63</v>
      </c>
      <c r="F482" s="115"/>
      <c r="G482" s="115"/>
      <c r="H482" s="115"/>
      <c r="I482" s="115"/>
      <c r="J482" s="115"/>
      <c r="K482" s="115"/>
      <c r="L482" s="115"/>
      <c r="M482" s="115"/>
      <c r="N482" s="114"/>
      <c r="O482" s="114"/>
      <c r="P482" s="114"/>
      <c r="Q482" s="114"/>
      <c r="R482" s="115"/>
      <c r="S482" s="115"/>
      <c r="T482" s="115"/>
      <c r="U482" s="115"/>
      <c r="V482" s="115"/>
      <c r="W482" s="115"/>
      <c r="X482" s="115"/>
      <c r="Y482" s="115"/>
      <c r="Z482" s="108"/>
      <c r="AA482" s="108"/>
      <c r="AB482" s="108"/>
      <c r="AC482" s="108"/>
      <c r="AD482" s="108"/>
      <c r="AE482" s="108"/>
      <c r="AF482" s="108"/>
      <c r="AG482" s="108" t="s">
        <v>325</v>
      </c>
      <c r="AH482" s="108">
        <v>0</v>
      </c>
      <c r="AI482" s="108"/>
      <c r="AJ482" s="108"/>
      <c r="AK482" s="108"/>
      <c r="AL482" s="108"/>
      <c r="AM482" s="108"/>
      <c r="AN482" s="108"/>
      <c r="AO482" s="108"/>
      <c r="AP482" s="108"/>
      <c r="AQ482" s="108"/>
      <c r="AR482" s="108"/>
      <c r="AS482" s="108"/>
      <c r="AT482" s="108"/>
      <c r="AU482" s="108"/>
      <c r="AV482" s="108"/>
      <c r="AW482" s="108"/>
      <c r="AX482" s="108"/>
      <c r="AY482" s="108"/>
      <c r="AZ482" s="108"/>
      <c r="BA482" s="108"/>
      <c r="BB482" s="108"/>
      <c r="BC482" s="108"/>
      <c r="BD482" s="108"/>
      <c r="BE482" s="108"/>
      <c r="BF482" s="108"/>
      <c r="BG482" s="108"/>
      <c r="BH482" s="108"/>
    </row>
    <row r="483" spans="1:60" outlineLevel="3" x14ac:dyDescent="0.2">
      <c r="A483" s="111"/>
      <c r="B483" s="112"/>
      <c r="C483" s="150" t="s">
        <v>681</v>
      </c>
      <c r="D483" s="148"/>
      <c r="E483" s="149">
        <v>1.86</v>
      </c>
      <c r="F483" s="115"/>
      <c r="G483" s="115"/>
      <c r="H483" s="115"/>
      <c r="I483" s="115"/>
      <c r="J483" s="115"/>
      <c r="K483" s="115"/>
      <c r="L483" s="115"/>
      <c r="M483" s="115"/>
      <c r="N483" s="114"/>
      <c r="O483" s="114"/>
      <c r="P483" s="114"/>
      <c r="Q483" s="114"/>
      <c r="R483" s="115"/>
      <c r="S483" s="115"/>
      <c r="T483" s="115"/>
      <c r="U483" s="115"/>
      <c r="V483" s="115"/>
      <c r="W483" s="115"/>
      <c r="X483" s="115"/>
      <c r="Y483" s="115"/>
      <c r="Z483" s="108"/>
      <c r="AA483" s="108"/>
      <c r="AB483" s="108"/>
      <c r="AC483" s="108"/>
      <c r="AD483" s="108"/>
      <c r="AE483" s="108"/>
      <c r="AF483" s="108"/>
      <c r="AG483" s="108" t="s">
        <v>325</v>
      </c>
      <c r="AH483" s="108">
        <v>0</v>
      </c>
      <c r="AI483" s="108"/>
      <c r="AJ483" s="108"/>
      <c r="AK483" s="108"/>
      <c r="AL483" s="108"/>
      <c r="AM483" s="108"/>
      <c r="AN483" s="108"/>
      <c r="AO483" s="108"/>
      <c r="AP483" s="108"/>
      <c r="AQ483" s="108"/>
      <c r="AR483" s="108"/>
      <c r="AS483" s="108"/>
      <c r="AT483" s="108"/>
      <c r="AU483" s="108"/>
      <c r="AV483" s="108"/>
      <c r="AW483" s="108"/>
      <c r="AX483" s="108"/>
      <c r="AY483" s="108"/>
      <c r="AZ483" s="108"/>
      <c r="BA483" s="108"/>
      <c r="BB483" s="108"/>
      <c r="BC483" s="108"/>
      <c r="BD483" s="108"/>
      <c r="BE483" s="108"/>
      <c r="BF483" s="108"/>
      <c r="BG483" s="108"/>
      <c r="BH483" s="108"/>
    </row>
    <row r="484" spans="1:60" ht="22.5" outlineLevel="1" x14ac:dyDescent="0.2">
      <c r="A484" s="128">
        <v>79</v>
      </c>
      <c r="B484" s="129" t="s">
        <v>682</v>
      </c>
      <c r="C484" s="145" t="s">
        <v>683</v>
      </c>
      <c r="D484" s="130" t="s">
        <v>331</v>
      </c>
      <c r="E484" s="131">
        <v>17.3325</v>
      </c>
      <c r="F484" s="132"/>
      <c r="G484" s="133">
        <f>ROUND(E484*F484,2)</f>
        <v>0</v>
      </c>
      <c r="H484" s="132"/>
      <c r="I484" s="133">
        <f>ROUND(E484*H484,2)</f>
        <v>0</v>
      </c>
      <c r="J484" s="132"/>
      <c r="K484" s="133">
        <f>ROUND(E484*J484,2)</f>
        <v>0</v>
      </c>
      <c r="L484" s="133">
        <v>21</v>
      </c>
      <c r="M484" s="133">
        <f>G484*(1+L484/100)</f>
        <v>0</v>
      </c>
      <c r="N484" s="131">
        <v>0</v>
      </c>
      <c r="O484" s="131">
        <f>ROUND(E484*N484,2)</f>
        <v>0</v>
      </c>
      <c r="P484" s="131">
        <v>1.4</v>
      </c>
      <c r="Q484" s="131">
        <f>ROUND(E484*P484,2)</f>
        <v>24.27</v>
      </c>
      <c r="R484" s="133"/>
      <c r="S484" s="133" t="s">
        <v>273</v>
      </c>
      <c r="T484" s="134" t="s">
        <v>274</v>
      </c>
      <c r="U484" s="115">
        <v>1.0509999999999999</v>
      </c>
      <c r="V484" s="115">
        <f>ROUND(E484*U484,2)</f>
        <v>18.22</v>
      </c>
      <c r="W484" s="115"/>
      <c r="X484" s="115" t="s">
        <v>275</v>
      </c>
      <c r="Y484" s="115" t="s">
        <v>276</v>
      </c>
      <c r="Z484" s="108"/>
      <c r="AA484" s="108"/>
      <c r="AB484" s="108"/>
      <c r="AC484" s="108"/>
      <c r="AD484" s="108"/>
      <c r="AE484" s="108"/>
      <c r="AF484" s="108"/>
      <c r="AG484" s="108" t="s">
        <v>277</v>
      </c>
      <c r="AH484" s="108"/>
      <c r="AI484" s="108"/>
      <c r="AJ484" s="108"/>
      <c r="AK484" s="108"/>
      <c r="AL484" s="108"/>
      <c r="AM484" s="108"/>
      <c r="AN484" s="108"/>
      <c r="AO484" s="108"/>
      <c r="AP484" s="108"/>
      <c r="AQ484" s="108"/>
      <c r="AR484" s="108"/>
      <c r="AS484" s="108"/>
      <c r="AT484" s="108"/>
      <c r="AU484" s="108"/>
      <c r="AV484" s="108"/>
      <c r="AW484" s="108"/>
      <c r="AX484" s="108"/>
      <c r="AY484" s="108"/>
      <c r="AZ484" s="108"/>
      <c r="BA484" s="108"/>
      <c r="BB484" s="108"/>
      <c r="BC484" s="108"/>
      <c r="BD484" s="108"/>
      <c r="BE484" s="108"/>
      <c r="BF484" s="108"/>
      <c r="BG484" s="108"/>
      <c r="BH484" s="108"/>
    </row>
    <row r="485" spans="1:60" outlineLevel="2" x14ac:dyDescent="0.2">
      <c r="A485" s="111"/>
      <c r="B485" s="112"/>
      <c r="C485" s="150" t="s">
        <v>656</v>
      </c>
      <c r="D485" s="148"/>
      <c r="E485" s="149"/>
      <c r="F485" s="115"/>
      <c r="G485" s="115"/>
      <c r="H485" s="115"/>
      <c r="I485" s="115"/>
      <c r="J485" s="115"/>
      <c r="K485" s="115"/>
      <c r="L485" s="115"/>
      <c r="M485" s="115"/>
      <c r="N485" s="114"/>
      <c r="O485" s="114"/>
      <c r="P485" s="114"/>
      <c r="Q485" s="114"/>
      <c r="R485" s="115"/>
      <c r="S485" s="115"/>
      <c r="T485" s="115"/>
      <c r="U485" s="115"/>
      <c r="V485" s="115"/>
      <c r="W485" s="115"/>
      <c r="X485" s="115"/>
      <c r="Y485" s="115"/>
      <c r="Z485" s="108"/>
      <c r="AA485" s="108"/>
      <c r="AB485" s="108"/>
      <c r="AC485" s="108"/>
      <c r="AD485" s="108"/>
      <c r="AE485" s="108"/>
      <c r="AF485" s="108"/>
      <c r="AG485" s="108" t="s">
        <v>325</v>
      </c>
      <c r="AH485" s="108">
        <v>0</v>
      </c>
      <c r="AI485" s="108"/>
      <c r="AJ485" s="108"/>
      <c r="AK485" s="108"/>
      <c r="AL485" s="108"/>
      <c r="AM485" s="108"/>
      <c r="AN485" s="108"/>
      <c r="AO485" s="108"/>
      <c r="AP485" s="108"/>
      <c r="AQ485" s="108"/>
      <c r="AR485" s="108"/>
      <c r="AS485" s="108"/>
      <c r="AT485" s="108"/>
      <c r="AU485" s="108"/>
      <c r="AV485" s="108"/>
      <c r="AW485" s="108"/>
      <c r="AX485" s="108"/>
      <c r="AY485" s="108"/>
      <c r="AZ485" s="108"/>
      <c r="BA485" s="108"/>
      <c r="BB485" s="108"/>
      <c r="BC485" s="108"/>
      <c r="BD485" s="108"/>
      <c r="BE485" s="108"/>
      <c r="BF485" s="108"/>
      <c r="BG485" s="108"/>
      <c r="BH485" s="108"/>
    </row>
    <row r="486" spans="1:60" outlineLevel="3" x14ac:dyDescent="0.2">
      <c r="A486" s="111"/>
      <c r="B486" s="112"/>
      <c r="C486" s="150" t="s">
        <v>684</v>
      </c>
      <c r="D486" s="148"/>
      <c r="E486" s="149"/>
      <c r="F486" s="115"/>
      <c r="G486" s="115"/>
      <c r="H486" s="115"/>
      <c r="I486" s="115"/>
      <c r="J486" s="115"/>
      <c r="K486" s="115"/>
      <c r="L486" s="115"/>
      <c r="M486" s="115"/>
      <c r="N486" s="114"/>
      <c r="O486" s="114"/>
      <c r="P486" s="114"/>
      <c r="Q486" s="114"/>
      <c r="R486" s="115"/>
      <c r="S486" s="115"/>
      <c r="T486" s="115"/>
      <c r="U486" s="115"/>
      <c r="V486" s="115"/>
      <c r="W486" s="115"/>
      <c r="X486" s="115"/>
      <c r="Y486" s="115"/>
      <c r="Z486" s="108"/>
      <c r="AA486" s="108"/>
      <c r="AB486" s="108"/>
      <c r="AC486" s="108"/>
      <c r="AD486" s="108"/>
      <c r="AE486" s="108"/>
      <c r="AF486" s="108"/>
      <c r="AG486" s="108" t="s">
        <v>325</v>
      </c>
      <c r="AH486" s="108">
        <v>0</v>
      </c>
      <c r="AI486" s="108"/>
      <c r="AJ486" s="108"/>
      <c r="AK486" s="108"/>
      <c r="AL486" s="108"/>
      <c r="AM486" s="108"/>
      <c r="AN486" s="108"/>
      <c r="AO486" s="108"/>
      <c r="AP486" s="108"/>
      <c r="AQ486" s="108"/>
      <c r="AR486" s="108"/>
      <c r="AS486" s="108"/>
      <c r="AT486" s="108"/>
      <c r="AU486" s="108"/>
      <c r="AV486" s="108"/>
      <c r="AW486" s="108"/>
      <c r="AX486" s="108"/>
      <c r="AY486" s="108"/>
      <c r="AZ486" s="108"/>
      <c r="BA486" s="108"/>
      <c r="BB486" s="108"/>
      <c r="BC486" s="108"/>
      <c r="BD486" s="108"/>
      <c r="BE486" s="108"/>
      <c r="BF486" s="108"/>
      <c r="BG486" s="108"/>
      <c r="BH486" s="108"/>
    </row>
    <row r="487" spans="1:60" outlineLevel="3" x14ac:dyDescent="0.2">
      <c r="A487" s="111"/>
      <c r="B487" s="112"/>
      <c r="C487" s="150" t="s">
        <v>685</v>
      </c>
      <c r="D487" s="148"/>
      <c r="E487" s="149"/>
      <c r="F487" s="115"/>
      <c r="G487" s="115"/>
      <c r="H487" s="115"/>
      <c r="I487" s="115"/>
      <c r="J487" s="115"/>
      <c r="K487" s="115"/>
      <c r="L487" s="115"/>
      <c r="M487" s="115"/>
      <c r="N487" s="114"/>
      <c r="O487" s="114"/>
      <c r="P487" s="114"/>
      <c r="Q487" s="114"/>
      <c r="R487" s="115"/>
      <c r="S487" s="115"/>
      <c r="T487" s="115"/>
      <c r="U487" s="115"/>
      <c r="V487" s="115"/>
      <c r="W487" s="115"/>
      <c r="X487" s="115"/>
      <c r="Y487" s="115"/>
      <c r="Z487" s="108"/>
      <c r="AA487" s="108"/>
      <c r="AB487" s="108"/>
      <c r="AC487" s="108"/>
      <c r="AD487" s="108"/>
      <c r="AE487" s="108"/>
      <c r="AF487" s="108"/>
      <c r="AG487" s="108" t="s">
        <v>325</v>
      </c>
      <c r="AH487" s="108">
        <v>0</v>
      </c>
      <c r="AI487" s="108"/>
      <c r="AJ487" s="108"/>
      <c r="AK487" s="108"/>
      <c r="AL487" s="108"/>
      <c r="AM487" s="108"/>
      <c r="AN487" s="108"/>
      <c r="AO487" s="108"/>
      <c r="AP487" s="108"/>
      <c r="AQ487" s="108"/>
      <c r="AR487" s="108"/>
      <c r="AS487" s="108"/>
      <c r="AT487" s="108"/>
      <c r="AU487" s="108"/>
      <c r="AV487" s="108"/>
      <c r="AW487" s="108"/>
      <c r="AX487" s="108"/>
      <c r="AY487" s="108"/>
      <c r="AZ487" s="108"/>
      <c r="BA487" s="108"/>
      <c r="BB487" s="108"/>
      <c r="BC487" s="108"/>
      <c r="BD487" s="108"/>
      <c r="BE487" s="108"/>
      <c r="BF487" s="108"/>
      <c r="BG487" s="108"/>
      <c r="BH487" s="108"/>
    </row>
    <row r="488" spans="1:60" outlineLevel="3" x14ac:dyDescent="0.2">
      <c r="A488" s="111"/>
      <c r="B488" s="112"/>
      <c r="C488" s="150" t="s">
        <v>686</v>
      </c>
      <c r="D488" s="148"/>
      <c r="E488" s="149">
        <v>17.329999999999998</v>
      </c>
      <c r="F488" s="115"/>
      <c r="G488" s="115"/>
      <c r="H488" s="115"/>
      <c r="I488" s="115"/>
      <c r="J488" s="115"/>
      <c r="K488" s="115"/>
      <c r="L488" s="115"/>
      <c r="M488" s="115"/>
      <c r="N488" s="114"/>
      <c r="O488" s="114"/>
      <c r="P488" s="114"/>
      <c r="Q488" s="114"/>
      <c r="R488" s="115"/>
      <c r="S488" s="115"/>
      <c r="T488" s="115"/>
      <c r="U488" s="115"/>
      <c r="V488" s="115"/>
      <c r="W488" s="115"/>
      <c r="X488" s="115"/>
      <c r="Y488" s="115"/>
      <c r="Z488" s="108"/>
      <c r="AA488" s="108"/>
      <c r="AB488" s="108"/>
      <c r="AC488" s="108"/>
      <c r="AD488" s="108"/>
      <c r="AE488" s="108"/>
      <c r="AF488" s="108"/>
      <c r="AG488" s="108" t="s">
        <v>325</v>
      </c>
      <c r="AH488" s="108">
        <v>0</v>
      </c>
      <c r="AI488" s="108"/>
      <c r="AJ488" s="108"/>
      <c r="AK488" s="108"/>
      <c r="AL488" s="108"/>
      <c r="AM488" s="108"/>
      <c r="AN488" s="108"/>
      <c r="AO488" s="108"/>
      <c r="AP488" s="108"/>
      <c r="AQ488" s="108"/>
      <c r="AR488" s="108"/>
      <c r="AS488" s="108"/>
      <c r="AT488" s="108"/>
      <c r="AU488" s="108"/>
      <c r="AV488" s="108"/>
      <c r="AW488" s="108"/>
      <c r="AX488" s="108"/>
      <c r="AY488" s="108"/>
      <c r="AZ488" s="108"/>
      <c r="BA488" s="108"/>
      <c r="BB488" s="108"/>
      <c r="BC488" s="108"/>
      <c r="BD488" s="108"/>
      <c r="BE488" s="108"/>
      <c r="BF488" s="108"/>
      <c r="BG488" s="108"/>
      <c r="BH488" s="108"/>
    </row>
    <row r="489" spans="1:60" ht="22.5" outlineLevel="1" x14ac:dyDescent="0.2">
      <c r="A489" s="128">
        <v>80</v>
      </c>
      <c r="B489" s="129" t="s">
        <v>687</v>
      </c>
      <c r="C489" s="145" t="s">
        <v>688</v>
      </c>
      <c r="D489" s="130" t="s">
        <v>322</v>
      </c>
      <c r="E489" s="131">
        <v>3.49</v>
      </c>
      <c r="F489" s="132"/>
      <c r="G489" s="133">
        <f>ROUND(E489*F489,2)</f>
        <v>0</v>
      </c>
      <c r="H489" s="132"/>
      <c r="I489" s="133">
        <f>ROUND(E489*H489,2)</f>
        <v>0</v>
      </c>
      <c r="J489" s="132"/>
      <c r="K489" s="133">
        <f>ROUND(E489*J489,2)</f>
        <v>0</v>
      </c>
      <c r="L489" s="133">
        <v>21</v>
      </c>
      <c r="M489" s="133">
        <f>G489*(1+L489/100)</f>
        <v>0</v>
      </c>
      <c r="N489" s="131">
        <v>8.3000000000000001E-4</v>
      </c>
      <c r="O489" s="131">
        <f>ROUND(E489*N489,2)</f>
        <v>0</v>
      </c>
      <c r="P489" s="131">
        <v>0.06</v>
      </c>
      <c r="Q489" s="131">
        <f>ROUND(E489*P489,2)</f>
        <v>0.21</v>
      </c>
      <c r="R489" s="133"/>
      <c r="S489" s="133" t="s">
        <v>273</v>
      </c>
      <c r="T489" s="134" t="s">
        <v>274</v>
      </c>
      <c r="U489" s="115">
        <v>0.55600000000000005</v>
      </c>
      <c r="V489" s="115">
        <f>ROUND(E489*U489,2)</f>
        <v>1.94</v>
      </c>
      <c r="W489" s="115"/>
      <c r="X489" s="115" t="s">
        <v>275</v>
      </c>
      <c r="Y489" s="115" t="s">
        <v>276</v>
      </c>
      <c r="Z489" s="108"/>
      <c r="AA489" s="108"/>
      <c r="AB489" s="108"/>
      <c r="AC489" s="108"/>
      <c r="AD489" s="108"/>
      <c r="AE489" s="108"/>
      <c r="AF489" s="108"/>
      <c r="AG489" s="108" t="s">
        <v>277</v>
      </c>
      <c r="AH489" s="108"/>
      <c r="AI489" s="108"/>
      <c r="AJ489" s="108"/>
      <c r="AK489" s="108"/>
      <c r="AL489" s="108"/>
      <c r="AM489" s="108"/>
      <c r="AN489" s="108"/>
      <c r="AO489" s="108"/>
      <c r="AP489" s="108"/>
      <c r="AQ489" s="108"/>
      <c r="AR489" s="108"/>
      <c r="AS489" s="108"/>
      <c r="AT489" s="108"/>
      <c r="AU489" s="108"/>
      <c r="AV489" s="108"/>
      <c r="AW489" s="108"/>
      <c r="AX489" s="108"/>
      <c r="AY489" s="108"/>
      <c r="AZ489" s="108"/>
      <c r="BA489" s="108"/>
      <c r="BB489" s="108"/>
      <c r="BC489" s="108"/>
      <c r="BD489" s="108"/>
      <c r="BE489" s="108"/>
      <c r="BF489" s="108"/>
      <c r="BG489" s="108"/>
      <c r="BH489" s="108"/>
    </row>
    <row r="490" spans="1:60" outlineLevel="2" x14ac:dyDescent="0.2">
      <c r="A490" s="111"/>
      <c r="B490" s="112"/>
      <c r="C490" s="150" t="s">
        <v>587</v>
      </c>
      <c r="D490" s="148"/>
      <c r="E490" s="149"/>
      <c r="F490" s="115"/>
      <c r="G490" s="115"/>
      <c r="H490" s="115"/>
      <c r="I490" s="115"/>
      <c r="J490" s="115"/>
      <c r="K490" s="115"/>
      <c r="L490" s="115"/>
      <c r="M490" s="115"/>
      <c r="N490" s="114"/>
      <c r="O490" s="114"/>
      <c r="P490" s="114"/>
      <c r="Q490" s="114"/>
      <c r="R490" s="115"/>
      <c r="S490" s="115"/>
      <c r="T490" s="115"/>
      <c r="U490" s="115"/>
      <c r="V490" s="115"/>
      <c r="W490" s="115"/>
      <c r="X490" s="115"/>
      <c r="Y490" s="115"/>
      <c r="Z490" s="108"/>
      <c r="AA490" s="108"/>
      <c r="AB490" s="108"/>
      <c r="AC490" s="108"/>
      <c r="AD490" s="108"/>
      <c r="AE490" s="108"/>
      <c r="AF490" s="108"/>
      <c r="AG490" s="108" t="s">
        <v>325</v>
      </c>
      <c r="AH490" s="108">
        <v>0</v>
      </c>
      <c r="AI490" s="108"/>
      <c r="AJ490" s="108"/>
      <c r="AK490" s="108"/>
      <c r="AL490" s="108"/>
      <c r="AM490" s="108"/>
      <c r="AN490" s="108"/>
      <c r="AO490" s="108"/>
      <c r="AP490" s="108"/>
      <c r="AQ490" s="108"/>
      <c r="AR490" s="108"/>
      <c r="AS490" s="108"/>
      <c r="AT490" s="108"/>
      <c r="AU490" s="108"/>
      <c r="AV490" s="108"/>
      <c r="AW490" s="108"/>
      <c r="AX490" s="108"/>
      <c r="AY490" s="108"/>
      <c r="AZ490" s="108"/>
      <c r="BA490" s="108"/>
      <c r="BB490" s="108"/>
      <c r="BC490" s="108"/>
      <c r="BD490" s="108"/>
      <c r="BE490" s="108"/>
      <c r="BF490" s="108"/>
      <c r="BG490" s="108"/>
      <c r="BH490" s="108"/>
    </row>
    <row r="491" spans="1:60" outlineLevel="3" x14ac:dyDescent="0.2">
      <c r="A491" s="111"/>
      <c r="B491" s="112"/>
      <c r="C491" s="150" t="s">
        <v>689</v>
      </c>
      <c r="D491" s="148"/>
      <c r="E491" s="149">
        <v>3.49</v>
      </c>
      <c r="F491" s="115"/>
      <c r="G491" s="115"/>
      <c r="H491" s="115"/>
      <c r="I491" s="115"/>
      <c r="J491" s="115"/>
      <c r="K491" s="115"/>
      <c r="L491" s="115"/>
      <c r="M491" s="115"/>
      <c r="N491" s="114"/>
      <c r="O491" s="114"/>
      <c r="P491" s="114"/>
      <c r="Q491" s="114"/>
      <c r="R491" s="115"/>
      <c r="S491" s="115"/>
      <c r="T491" s="115"/>
      <c r="U491" s="115"/>
      <c r="V491" s="115"/>
      <c r="W491" s="115"/>
      <c r="X491" s="115"/>
      <c r="Y491" s="115"/>
      <c r="Z491" s="108"/>
      <c r="AA491" s="108"/>
      <c r="AB491" s="108"/>
      <c r="AC491" s="108"/>
      <c r="AD491" s="108"/>
      <c r="AE491" s="108"/>
      <c r="AF491" s="108"/>
      <c r="AG491" s="108" t="s">
        <v>325</v>
      </c>
      <c r="AH491" s="108">
        <v>0</v>
      </c>
      <c r="AI491" s="108"/>
      <c r="AJ491" s="108"/>
      <c r="AK491" s="108"/>
      <c r="AL491" s="108"/>
      <c r="AM491" s="108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</row>
    <row r="492" spans="1:60" ht="22.5" outlineLevel="1" x14ac:dyDescent="0.2">
      <c r="A492" s="128">
        <v>81</v>
      </c>
      <c r="B492" s="129" t="s">
        <v>690</v>
      </c>
      <c r="C492" s="145" t="s">
        <v>691</v>
      </c>
      <c r="D492" s="130" t="s">
        <v>322</v>
      </c>
      <c r="E492" s="131">
        <v>43.906999999999996</v>
      </c>
      <c r="F492" s="132"/>
      <c r="G492" s="133">
        <f>ROUND(E492*F492,2)</f>
        <v>0</v>
      </c>
      <c r="H492" s="132"/>
      <c r="I492" s="133">
        <f>ROUND(E492*H492,2)</f>
        <v>0</v>
      </c>
      <c r="J492" s="132"/>
      <c r="K492" s="133">
        <f>ROUND(E492*J492,2)</f>
        <v>0</v>
      </c>
      <c r="L492" s="133">
        <v>21</v>
      </c>
      <c r="M492" s="133">
        <f>G492*(1+L492/100)</f>
        <v>0</v>
      </c>
      <c r="N492" s="131">
        <v>5.5999999999999995E-4</v>
      </c>
      <c r="O492" s="131">
        <f>ROUND(E492*N492,2)</f>
        <v>0.02</v>
      </c>
      <c r="P492" s="131">
        <v>6.6000000000000003E-2</v>
      </c>
      <c r="Q492" s="131">
        <f>ROUND(E492*P492,2)</f>
        <v>2.9</v>
      </c>
      <c r="R492" s="133"/>
      <c r="S492" s="133" t="s">
        <v>273</v>
      </c>
      <c r="T492" s="134" t="s">
        <v>274</v>
      </c>
      <c r="U492" s="115">
        <v>0.34699999999999998</v>
      </c>
      <c r="V492" s="115">
        <f>ROUND(E492*U492,2)</f>
        <v>15.24</v>
      </c>
      <c r="W492" s="115"/>
      <c r="X492" s="115" t="s">
        <v>275</v>
      </c>
      <c r="Y492" s="115" t="s">
        <v>276</v>
      </c>
      <c r="Z492" s="108"/>
      <c r="AA492" s="108"/>
      <c r="AB492" s="108"/>
      <c r="AC492" s="108"/>
      <c r="AD492" s="108"/>
      <c r="AE492" s="108"/>
      <c r="AF492" s="108"/>
      <c r="AG492" s="108" t="s">
        <v>277</v>
      </c>
      <c r="AH492" s="108"/>
      <c r="AI492" s="108"/>
      <c r="AJ492" s="108"/>
      <c r="AK492" s="108"/>
      <c r="AL492" s="108"/>
      <c r="AM492" s="108"/>
      <c r="AN492" s="108"/>
      <c r="AO492" s="108"/>
      <c r="AP492" s="108"/>
      <c r="AQ492" s="108"/>
      <c r="AR492" s="108"/>
      <c r="AS492" s="108"/>
      <c r="AT492" s="108"/>
      <c r="AU492" s="108"/>
      <c r="AV492" s="108"/>
      <c r="AW492" s="108"/>
      <c r="AX492" s="108"/>
      <c r="AY492" s="108"/>
      <c r="AZ492" s="108"/>
      <c r="BA492" s="108"/>
      <c r="BB492" s="108"/>
      <c r="BC492" s="108"/>
      <c r="BD492" s="108"/>
      <c r="BE492" s="108"/>
      <c r="BF492" s="108"/>
      <c r="BG492" s="108"/>
      <c r="BH492" s="108"/>
    </row>
    <row r="493" spans="1:60" outlineLevel="2" x14ac:dyDescent="0.2">
      <c r="A493" s="111"/>
      <c r="B493" s="112"/>
      <c r="C493" s="150" t="s">
        <v>587</v>
      </c>
      <c r="D493" s="148"/>
      <c r="E493" s="149"/>
      <c r="F493" s="115"/>
      <c r="G493" s="115"/>
      <c r="H493" s="115"/>
      <c r="I493" s="115"/>
      <c r="J493" s="115"/>
      <c r="K493" s="115"/>
      <c r="L493" s="115"/>
      <c r="M493" s="115"/>
      <c r="N493" s="114"/>
      <c r="O493" s="114"/>
      <c r="P493" s="114"/>
      <c r="Q493" s="114"/>
      <c r="R493" s="115"/>
      <c r="S493" s="115"/>
      <c r="T493" s="115"/>
      <c r="U493" s="115"/>
      <c r="V493" s="115"/>
      <c r="W493" s="115"/>
      <c r="X493" s="115"/>
      <c r="Y493" s="115"/>
      <c r="Z493" s="108"/>
      <c r="AA493" s="108"/>
      <c r="AB493" s="108"/>
      <c r="AC493" s="108"/>
      <c r="AD493" s="108"/>
      <c r="AE493" s="108"/>
      <c r="AF493" s="108"/>
      <c r="AG493" s="108" t="s">
        <v>325</v>
      </c>
      <c r="AH493" s="108">
        <v>0</v>
      </c>
      <c r="AI493" s="108"/>
      <c r="AJ493" s="108"/>
      <c r="AK493" s="108"/>
      <c r="AL493" s="108"/>
      <c r="AM493" s="108"/>
      <c r="AN493" s="108"/>
      <c r="AO493" s="108"/>
      <c r="AP493" s="108"/>
      <c r="AQ493" s="108"/>
      <c r="AR493" s="108"/>
      <c r="AS493" s="108"/>
      <c r="AT493" s="108"/>
      <c r="AU493" s="108"/>
      <c r="AV493" s="108"/>
      <c r="AW493" s="108"/>
      <c r="AX493" s="108"/>
      <c r="AY493" s="108"/>
      <c r="AZ493" s="108"/>
      <c r="BA493" s="108"/>
      <c r="BB493" s="108"/>
      <c r="BC493" s="108"/>
      <c r="BD493" s="108"/>
      <c r="BE493" s="108"/>
      <c r="BF493" s="108"/>
      <c r="BG493" s="108"/>
      <c r="BH493" s="108"/>
    </row>
    <row r="494" spans="1:60" outlineLevel="3" x14ac:dyDescent="0.2">
      <c r="A494" s="111"/>
      <c r="B494" s="112"/>
      <c r="C494" s="150" t="s">
        <v>692</v>
      </c>
      <c r="D494" s="148"/>
      <c r="E494" s="149">
        <v>43.91</v>
      </c>
      <c r="F494" s="115"/>
      <c r="G494" s="115"/>
      <c r="H494" s="115"/>
      <c r="I494" s="115"/>
      <c r="J494" s="115"/>
      <c r="K494" s="115"/>
      <c r="L494" s="115"/>
      <c r="M494" s="115"/>
      <c r="N494" s="114"/>
      <c r="O494" s="114"/>
      <c r="P494" s="114"/>
      <c r="Q494" s="114"/>
      <c r="R494" s="115"/>
      <c r="S494" s="115"/>
      <c r="T494" s="115"/>
      <c r="U494" s="115"/>
      <c r="V494" s="115"/>
      <c r="W494" s="115"/>
      <c r="X494" s="115"/>
      <c r="Y494" s="115"/>
      <c r="Z494" s="108"/>
      <c r="AA494" s="108"/>
      <c r="AB494" s="108"/>
      <c r="AC494" s="108"/>
      <c r="AD494" s="108"/>
      <c r="AE494" s="108"/>
      <c r="AF494" s="108"/>
      <c r="AG494" s="108" t="s">
        <v>325</v>
      </c>
      <c r="AH494" s="108">
        <v>0</v>
      </c>
      <c r="AI494" s="108"/>
      <c r="AJ494" s="108"/>
      <c r="AK494" s="108"/>
      <c r="AL494" s="108"/>
      <c r="AM494" s="10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108"/>
      <c r="BA494" s="108"/>
      <c r="BB494" s="108"/>
      <c r="BC494" s="108"/>
      <c r="BD494" s="108"/>
      <c r="BE494" s="108"/>
      <c r="BF494" s="108"/>
      <c r="BG494" s="108"/>
      <c r="BH494" s="108"/>
    </row>
    <row r="495" spans="1:60" outlineLevel="1" x14ac:dyDescent="0.2">
      <c r="A495" s="128">
        <v>82</v>
      </c>
      <c r="B495" s="129" t="s">
        <v>693</v>
      </c>
      <c r="C495" s="145" t="s">
        <v>694</v>
      </c>
      <c r="D495" s="130" t="s">
        <v>493</v>
      </c>
      <c r="E495" s="131">
        <v>0.7</v>
      </c>
      <c r="F495" s="132"/>
      <c r="G495" s="133">
        <f>ROUND(E495*F495,2)</f>
        <v>0</v>
      </c>
      <c r="H495" s="132"/>
      <c r="I495" s="133">
        <f>ROUND(E495*H495,2)</f>
        <v>0</v>
      </c>
      <c r="J495" s="132"/>
      <c r="K495" s="133">
        <f>ROUND(E495*J495,2)</f>
        <v>0</v>
      </c>
      <c r="L495" s="133">
        <v>21</v>
      </c>
      <c r="M495" s="133">
        <f>G495*(1+L495/100)</f>
        <v>0</v>
      </c>
      <c r="N495" s="131">
        <v>3.7200000000000002E-3</v>
      </c>
      <c r="O495" s="131">
        <f>ROUND(E495*N495,2)</f>
        <v>0</v>
      </c>
      <c r="P495" s="131">
        <v>0.12417</v>
      </c>
      <c r="Q495" s="131">
        <f>ROUND(E495*P495,2)</f>
        <v>0.09</v>
      </c>
      <c r="R495" s="133"/>
      <c r="S495" s="133" t="s">
        <v>273</v>
      </c>
      <c r="T495" s="134" t="s">
        <v>274</v>
      </c>
      <c r="U495" s="115">
        <v>6.9</v>
      </c>
      <c r="V495" s="115">
        <f>ROUND(E495*U495,2)</f>
        <v>4.83</v>
      </c>
      <c r="W495" s="115"/>
      <c r="X495" s="115" t="s">
        <v>275</v>
      </c>
      <c r="Y495" s="115" t="s">
        <v>276</v>
      </c>
      <c r="Z495" s="108"/>
      <c r="AA495" s="108"/>
      <c r="AB495" s="108"/>
      <c r="AC495" s="108"/>
      <c r="AD495" s="108"/>
      <c r="AE495" s="108"/>
      <c r="AF495" s="108"/>
      <c r="AG495" s="108" t="s">
        <v>277</v>
      </c>
      <c r="AH495" s="108"/>
      <c r="AI495" s="108"/>
      <c r="AJ495" s="108"/>
      <c r="AK495" s="108"/>
      <c r="AL495" s="108"/>
      <c r="AM495" s="108"/>
      <c r="AN495" s="108"/>
      <c r="AO495" s="108"/>
      <c r="AP495" s="108"/>
      <c r="AQ495" s="108"/>
      <c r="AR495" s="108"/>
      <c r="AS495" s="108"/>
      <c r="AT495" s="108"/>
      <c r="AU495" s="108"/>
      <c r="AV495" s="108"/>
      <c r="AW495" s="108"/>
      <c r="AX495" s="108"/>
      <c r="AY495" s="108"/>
      <c r="AZ495" s="108"/>
      <c r="BA495" s="108"/>
      <c r="BB495" s="108"/>
      <c r="BC495" s="108"/>
      <c r="BD495" s="108"/>
      <c r="BE495" s="108"/>
      <c r="BF495" s="108"/>
      <c r="BG495" s="108"/>
      <c r="BH495" s="108"/>
    </row>
    <row r="496" spans="1:60" outlineLevel="2" x14ac:dyDescent="0.2">
      <c r="A496" s="111"/>
      <c r="B496" s="112"/>
      <c r="C496" s="150" t="s">
        <v>366</v>
      </c>
      <c r="D496" s="148"/>
      <c r="E496" s="149"/>
      <c r="F496" s="115"/>
      <c r="G496" s="115"/>
      <c r="H496" s="115"/>
      <c r="I496" s="115"/>
      <c r="J496" s="115"/>
      <c r="K496" s="115"/>
      <c r="L496" s="115"/>
      <c r="M496" s="115"/>
      <c r="N496" s="114"/>
      <c r="O496" s="114"/>
      <c r="P496" s="114"/>
      <c r="Q496" s="114"/>
      <c r="R496" s="115"/>
      <c r="S496" s="115"/>
      <c r="T496" s="115"/>
      <c r="U496" s="115"/>
      <c r="V496" s="115"/>
      <c r="W496" s="115"/>
      <c r="X496" s="115"/>
      <c r="Y496" s="115"/>
      <c r="Z496" s="108"/>
      <c r="AA496" s="108"/>
      <c r="AB496" s="108"/>
      <c r="AC496" s="108"/>
      <c r="AD496" s="108"/>
      <c r="AE496" s="108"/>
      <c r="AF496" s="108"/>
      <c r="AG496" s="108" t="s">
        <v>325</v>
      </c>
      <c r="AH496" s="108">
        <v>0</v>
      </c>
      <c r="AI496" s="108"/>
      <c r="AJ496" s="108"/>
      <c r="AK496" s="108"/>
      <c r="AL496" s="108"/>
      <c r="AM496" s="108"/>
      <c r="AN496" s="108"/>
      <c r="AO496" s="108"/>
      <c r="AP496" s="108"/>
      <c r="AQ496" s="108"/>
      <c r="AR496" s="108"/>
      <c r="AS496" s="108"/>
      <c r="AT496" s="108"/>
      <c r="AU496" s="108"/>
      <c r="AV496" s="108"/>
      <c r="AW496" s="108"/>
      <c r="AX496" s="108"/>
      <c r="AY496" s="108"/>
      <c r="AZ496" s="108"/>
      <c r="BA496" s="108"/>
      <c r="BB496" s="108"/>
      <c r="BC496" s="108"/>
      <c r="BD496" s="108"/>
      <c r="BE496" s="108"/>
      <c r="BF496" s="108"/>
      <c r="BG496" s="108"/>
      <c r="BH496" s="108"/>
    </row>
    <row r="497" spans="1:60" outlineLevel="3" x14ac:dyDescent="0.2">
      <c r="A497" s="111"/>
      <c r="B497" s="112"/>
      <c r="C497" s="150" t="s">
        <v>695</v>
      </c>
      <c r="D497" s="148"/>
      <c r="E497" s="149"/>
      <c r="F497" s="115"/>
      <c r="G497" s="115"/>
      <c r="H497" s="115"/>
      <c r="I497" s="115"/>
      <c r="J497" s="115"/>
      <c r="K497" s="115"/>
      <c r="L497" s="115"/>
      <c r="M497" s="115"/>
      <c r="N497" s="114"/>
      <c r="O497" s="114"/>
      <c r="P497" s="114"/>
      <c r="Q497" s="114"/>
      <c r="R497" s="115"/>
      <c r="S497" s="115"/>
      <c r="T497" s="115"/>
      <c r="U497" s="115"/>
      <c r="V497" s="115"/>
      <c r="W497" s="115"/>
      <c r="X497" s="115"/>
      <c r="Y497" s="115"/>
      <c r="Z497" s="108"/>
      <c r="AA497" s="108"/>
      <c r="AB497" s="108"/>
      <c r="AC497" s="108"/>
      <c r="AD497" s="108"/>
      <c r="AE497" s="108"/>
      <c r="AF497" s="108"/>
      <c r="AG497" s="108" t="s">
        <v>325</v>
      </c>
      <c r="AH497" s="108">
        <v>0</v>
      </c>
      <c r="AI497" s="108"/>
      <c r="AJ497" s="108"/>
      <c r="AK497" s="108"/>
      <c r="AL497" s="108"/>
      <c r="AM497" s="108"/>
      <c r="AN497" s="108"/>
      <c r="AO497" s="108"/>
      <c r="AP497" s="108"/>
      <c r="AQ497" s="108"/>
      <c r="AR497" s="108"/>
      <c r="AS497" s="108"/>
      <c r="AT497" s="108"/>
      <c r="AU497" s="108"/>
      <c r="AV497" s="108"/>
      <c r="AW497" s="108"/>
      <c r="AX497" s="108"/>
      <c r="AY497" s="108"/>
      <c r="AZ497" s="108"/>
      <c r="BA497" s="108"/>
      <c r="BB497" s="108"/>
      <c r="BC497" s="108"/>
      <c r="BD497" s="108"/>
      <c r="BE497" s="108"/>
      <c r="BF497" s="108"/>
      <c r="BG497" s="108"/>
      <c r="BH497" s="108"/>
    </row>
    <row r="498" spans="1:60" outlineLevel="3" x14ac:dyDescent="0.2">
      <c r="A498" s="111"/>
      <c r="B498" s="112"/>
      <c r="C498" s="150" t="s">
        <v>696</v>
      </c>
      <c r="D498" s="148"/>
      <c r="E498" s="149">
        <v>0.7</v>
      </c>
      <c r="F498" s="115"/>
      <c r="G498" s="115"/>
      <c r="H498" s="115"/>
      <c r="I498" s="115"/>
      <c r="J498" s="115"/>
      <c r="K498" s="115"/>
      <c r="L498" s="115"/>
      <c r="M498" s="115"/>
      <c r="N498" s="114"/>
      <c r="O498" s="114"/>
      <c r="P498" s="114"/>
      <c r="Q498" s="114"/>
      <c r="R498" s="115"/>
      <c r="S498" s="115"/>
      <c r="T498" s="115"/>
      <c r="U498" s="115"/>
      <c r="V498" s="115"/>
      <c r="W498" s="115"/>
      <c r="X498" s="115"/>
      <c r="Y498" s="115"/>
      <c r="Z498" s="108"/>
      <c r="AA498" s="108"/>
      <c r="AB498" s="108"/>
      <c r="AC498" s="108"/>
      <c r="AD498" s="108"/>
      <c r="AE498" s="108"/>
      <c r="AF498" s="108"/>
      <c r="AG498" s="108" t="s">
        <v>325</v>
      </c>
      <c r="AH498" s="108">
        <v>0</v>
      </c>
      <c r="AI498" s="108"/>
      <c r="AJ498" s="108"/>
      <c r="AK498" s="108"/>
      <c r="AL498" s="108"/>
      <c r="AM498" s="108"/>
      <c r="AN498" s="108"/>
      <c r="AO498" s="108"/>
      <c r="AP498" s="108"/>
      <c r="AQ498" s="108"/>
      <c r="AR498" s="108"/>
      <c r="AS498" s="108"/>
      <c r="AT498" s="108"/>
      <c r="AU498" s="108"/>
      <c r="AV498" s="108"/>
      <c r="AW498" s="108"/>
      <c r="AX498" s="108"/>
      <c r="AY498" s="108"/>
      <c r="AZ498" s="108"/>
      <c r="BA498" s="108"/>
      <c r="BB498" s="108"/>
      <c r="BC498" s="108"/>
      <c r="BD498" s="108"/>
      <c r="BE498" s="108"/>
      <c r="BF498" s="108"/>
      <c r="BG498" s="108"/>
      <c r="BH498" s="108"/>
    </row>
    <row r="499" spans="1:60" outlineLevel="1" x14ac:dyDescent="0.2">
      <c r="A499" s="128">
        <v>83</v>
      </c>
      <c r="B499" s="129" t="s">
        <v>697</v>
      </c>
      <c r="C499" s="145" t="s">
        <v>698</v>
      </c>
      <c r="D499" s="130" t="s">
        <v>493</v>
      </c>
      <c r="E499" s="131">
        <v>8.9815000000000005</v>
      </c>
      <c r="F499" s="132"/>
      <c r="G499" s="133">
        <f>ROUND(E499*F499,2)</f>
        <v>0</v>
      </c>
      <c r="H499" s="132"/>
      <c r="I499" s="133">
        <f>ROUND(E499*H499,2)</f>
        <v>0</v>
      </c>
      <c r="J499" s="132"/>
      <c r="K499" s="133">
        <f>ROUND(E499*J499,2)</f>
        <v>0</v>
      </c>
      <c r="L499" s="133">
        <v>21</v>
      </c>
      <c r="M499" s="133">
        <f>G499*(1+L499/100)</f>
        <v>0</v>
      </c>
      <c r="N499" s="131">
        <v>0</v>
      </c>
      <c r="O499" s="131">
        <f>ROUND(E499*N499,2)</f>
        <v>0</v>
      </c>
      <c r="P499" s="131">
        <v>4.6000000000000001E-4</v>
      </c>
      <c r="Q499" s="131">
        <f>ROUND(E499*P499,2)</f>
        <v>0</v>
      </c>
      <c r="R499" s="133"/>
      <c r="S499" s="133" t="s">
        <v>273</v>
      </c>
      <c r="T499" s="134" t="s">
        <v>274</v>
      </c>
      <c r="U499" s="115">
        <v>2.84</v>
      </c>
      <c r="V499" s="115">
        <f>ROUND(E499*U499,2)</f>
        <v>25.51</v>
      </c>
      <c r="W499" s="115"/>
      <c r="X499" s="115" t="s">
        <v>275</v>
      </c>
      <c r="Y499" s="115" t="s">
        <v>276</v>
      </c>
      <c r="Z499" s="108"/>
      <c r="AA499" s="108"/>
      <c r="AB499" s="108"/>
      <c r="AC499" s="108"/>
      <c r="AD499" s="108"/>
      <c r="AE499" s="108"/>
      <c r="AF499" s="108"/>
      <c r="AG499" s="108" t="s">
        <v>277</v>
      </c>
      <c r="AH499" s="108"/>
      <c r="AI499" s="108"/>
      <c r="AJ499" s="108"/>
      <c r="AK499" s="108"/>
      <c r="AL499" s="108"/>
      <c r="AM499" s="108"/>
      <c r="AN499" s="108"/>
      <c r="AO499" s="108"/>
      <c r="AP499" s="108"/>
      <c r="AQ499" s="108"/>
      <c r="AR499" s="108"/>
      <c r="AS499" s="108"/>
      <c r="AT499" s="108"/>
      <c r="AU499" s="108"/>
      <c r="AV499" s="108"/>
      <c r="AW499" s="108"/>
      <c r="AX499" s="108"/>
      <c r="AY499" s="108"/>
      <c r="AZ499" s="108"/>
      <c r="BA499" s="108"/>
      <c r="BB499" s="108"/>
      <c r="BC499" s="108"/>
      <c r="BD499" s="108"/>
      <c r="BE499" s="108"/>
      <c r="BF499" s="108"/>
      <c r="BG499" s="108"/>
      <c r="BH499" s="108"/>
    </row>
    <row r="500" spans="1:60" outlineLevel="2" x14ac:dyDescent="0.2">
      <c r="A500" s="111"/>
      <c r="B500" s="112"/>
      <c r="C500" s="150" t="s">
        <v>670</v>
      </c>
      <c r="D500" s="148"/>
      <c r="E500" s="149"/>
      <c r="F500" s="115"/>
      <c r="G500" s="115"/>
      <c r="H500" s="115"/>
      <c r="I500" s="115"/>
      <c r="J500" s="115"/>
      <c r="K500" s="115"/>
      <c r="L500" s="115"/>
      <c r="M500" s="115"/>
      <c r="N500" s="114"/>
      <c r="O500" s="114"/>
      <c r="P500" s="114"/>
      <c r="Q500" s="114"/>
      <c r="R500" s="115"/>
      <c r="S500" s="115"/>
      <c r="T500" s="115"/>
      <c r="U500" s="115"/>
      <c r="V500" s="115"/>
      <c r="W500" s="115"/>
      <c r="X500" s="115"/>
      <c r="Y500" s="115"/>
      <c r="Z500" s="108"/>
      <c r="AA500" s="108"/>
      <c r="AB500" s="108"/>
      <c r="AC500" s="108"/>
      <c r="AD500" s="108"/>
      <c r="AE500" s="108"/>
      <c r="AF500" s="108"/>
      <c r="AG500" s="108" t="s">
        <v>325</v>
      </c>
      <c r="AH500" s="108">
        <v>0</v>
      </c>
      <c r="AI500" s="108"/>
      <c r="AJ500" s="108"/>
      <c r="AK500" s="108"/>
      <c r="AL500" s="108"/>
      <c r="AM500" s="108"/>
      <c r="AN500" s="108"/>
      <c r="AO500" s="108"/>
      <c r="AP500" s="108"/>
      <c r="AQ500" s="108"/>
      <c r="AR500" s="108"/>
      <c r="AS500" s="108"/>
      <c r="AT500" s="108"/>
      <c r="AU500" s="108"/>
      <c r="AV500" s="108"/>
      <c r="AW500" s="108"/>
      <c r="AX500" s="108"/>
      <c r="AY500" s="108"/>
      <c r="AZ500" s="108"/>
      <c r="BA500" s="108"/>
      <c r="BB500" s="108"/>
      <c r="BC500" s="108"/>
      <c r="BD500" s="108"/>
      <c r="BE500" s="108"/>
      <c r="BF500" s="108"/>
      <c r="BG500" s="108"/>
      <c r="BH500" s="108"/>
    </row>
    <row r="501" spans="1:60" outlineLevel="3" x14ac:dyDescent="0.2">
      <c r="A501" s="111"/>
      <c r="B501" s="112"/>
      <c r="C501" s="150" t="s">
        <v>587</v>
      </c>
      <c r="D501" s="148"/>
      <c r="E501" s="149"/>
      <c r="F501" s="115"/>
      <c r="G501" s="115"/>
      <c r="H501" s="115"/>
      <c r="I501" s="115"/>
      <c r="J501" s="115"/>
      <c r="K501" s="115"/>
      <c r="L501" s="115"/>
      <c r="M501" s="115"/>
      <c r="N501" s="114"/>
      <c r="O501" s="114"/>
      <c r="P501" s="114"/>
      <c r="Q501" s="114"/>
      <c r="R501" s="115"/>
      <c r="S501" s="115"/>
      <c r="T501" s="115"/>
      <c r="U501" s="115"/>
      <c r="V501" s="115"/>
      <c r="W501" s="115"/>
      <c r="X501" s="115"/>
      <c r="Y501" s="115"/>
      <c r="Z501" s="108"/>
      <c r="AA501" s="108"/>
      <c r="AB501" s="108"/>
      <c r="AC501" s="108"/>
      <c r="AD501" s="108"/>
      <c r="AE501" s="108"/>
      <c r="AF501" s="108"/>
      <c r="AG501" s="108" t="s">
        <v>325</v>
      </c>
      <c r="AH501" s="108">
        <v>0</v>
      </c>
      <c r="AI501" s="108"/>
      <c r="AJ501" s="108"/>
      <c r="AK501" s="108"/>
      <c r="AL501" s="108"/>
      <c r="AM501" s="108"/>
      <c r="AN501" s="108"/>
      <c r="AO501" s="108"/>
      <c r="AP501" s="108"/>
      <c r="AQ501" s="108"/>
      <c r="AR501" s="108"/>
      <c r="AS501" s="108"/>
      <c r="AT501" s="108"/>
      <c r="AU501" s="108"/>
      <c r="AV501" s="108"/>
      <c r="AW501" s="108"/>
      <c r="AX501" s="108"/>
      <c r="AY501" s="108"/>
      <c r="AZ501" s="108"/>
      <c r="BA501" s="108"/>
      <c r="BB501" s="108"/>
      <c r="BC501" s="108"/>
      <c r="BD501" s="108"/>
      <c r="BE501" s="108"/>
      <c r="BF501" s="108"/>
      <c r="BG501" s="108"/>
      <c r="BH501" s="108"/>
    </row>
    <row r="502" spans="1:60" outlineLevel="3" x14ac:dyDescent="0.2">
      <c r="A502" s="111"/>
      <c r="B502" s="112"/>
      <c r="C502" s="150" t="s">
        <v>661</v>
      </c>
      <c r="D502" s="148"/>
      <c r="E502" s="149"/>
      <c r="F502" s="115"/>
      <c r="G502" s="115"/>
      <c r="H502" s="115"/>
      <c r="I502" s="115"/>
      <c r="J502" s="115"/>
      <c r="K502" s="115"/>
      <c r="L502" s="115"/>
      <c r="M502" s="115"/>
      <c r="N502" s="114"/>
      <c r="O502" s="114"/>
      <c r="P502" s="114"/>
      <c r="Q502" s="114"/>
      <c r="R502" s="115"/>
      <c r="S502" s="115"/>
      <c r="T502" s="115"/>
      <c r="U502" s="115"/>
      <c r="V502" s="115"/>
      <c r="W502" s="115"/>
      <c r="X502" s="115"/>
      <c r="Y502" s="115"/>
      <c r="Z502" s="108"/>
      <c r="AA502" s="108"/>
      <c r="AB502" s="108"/>
      <c r="AC502" s="108"/>
      <c r="AD502" s="108"/>
      <c r="AE502" s="108"/>
      <c r="AF502" s="108"/>
      <c r="AG502" s="108" t="s">
        <v>325</v>
      </c>
      <c r="AH502" s="108">
        <v>0</v>
      </c>
      <c r="AI502" s="108"/>
      <c r="AJ502" s="108"/>
      <c r="AK502" s="108"/>
      <c r="AL502" s="108"/>
      <c r="AM502" s="108"/>
      <c r="AN502" s="108"/>
      <c r="AO502" s="108"/>
      <c r="AP502" s="108"/>
      <c r="AQ502" s="108"/>
      <c r="AR502" s="108"/>
      <c r="AS502" s="108"/>
      <c r="AT502" s="108"/>
      <c r="AU502" s="108"/>
      <c r="AV502" s="108"/>
      <c r="AW502" s="108"/>
      <c r="AX502" s="108"/>
      <c r="AY502" s="108"/>
      <c r="AZ502" s="108"/>
      <c r="BA502" s="108"/>
      <c r="BB502" s="108"/>
      <c r="BC502" s="108"/>
      <c r="BD502" s="108"/>
      <c r="BE502" s="108"/>
      <c r="BF502" s="108"/>
      <c r="BG502" s="108"/>
      <c r="BH502" s="108"/>
    </row>
    <row r="503" spans="1:60" outlineLevel="3" x14ac:dyDescent="0.2">
      <c r="A503" s="111"/>
      <c r="B503" s="112"/>
      <c r="C503" s="150" t="s">
        <v>699</v>
      </c>
      <c r="D503" s="148"/>
      <c r="E503" s="149">
        <v>6.76</v>
      </c>
      <c r="F503" s="115"/>
      <c r="G503" s="115"/>
      <c r="H503" s="115"/>
      <c r="I503" s="115"/>
      <c r="J503" s="115"/>
      <c r="K503" s="115"/>
      <c r="L503" s="115"/>
      <c r="M503" s="115"/>
      <c r="N503" s="114"/>
      <c r="O503" s="114"/>
      <c r="P503" s="114"/>
      <c r="Q503" s="114"/>
      <c r="R503" s="115"/>
      <c r="S503" s="115"/>
      <c r="T503" s="115"/>
      <c r="U503" s="115"/>
      <c r="V503" s="115"/>
      <c r="W503" s="115"/>
      <c r="X503" s="115"/>
      <c r="Y503" s="115"/>
      <c r="Z503" s="108"/>
      <c r="AA503" s="108"/>
      <c r="AB503" s="108"/>
      <c r="AC503" s="108"/>
      <c r="AD503" s="108"/>
      <c r="AE503" s="108"/>
      <c r="AF503" s="108"/>
      <c r="AG503" s="108" t="s">
        <v>325</v>
      </c>
      <c r="AH503" s="108">
        <v>0</v>
      </c>
      <c r="AI503" s="108"/>
      <c r="AJ503" s="108"/>
      <c r="AK503" s="108"/>
      <c r="AL503" s="108"/>
      <c r="AM503" s="108"/>
      <c r="AN503" s="108"/>
      <c r="AO503" s="108"/>
      <c r="AP503" s="108"/>
      <c r="AQ503" s="108"/>
      <c r="AR503" s="108"/>
      <c r="AS503" s="108"/>
      <c r="AT503" s="108"/>
      <c r="AU503" s="108"/>
      <c r="AV503" s="108"/>
      <c r="AW503" s="108"/>
      <c r="AX503" s="108"/>
      <c r="AY503" s="108"/>
      <c r="AZ503" s="108"/>
      <c r="BA503" s="108"/>
      <c r="BB503" s="108"/>
      <c r="BC503" s="108"/>
      <c r="BD503" s="108"/>
      <c r="BE503" s="108"/>
      <c r="BF503" s="108"/>
      <c r="BG503" s="108"/>
      <c r="BH503" s="108"/>
    </row>
    <row r="504" spans="1:60" outlineLevel="3" x14ac:dyDescent="0.2">
      <c r="A504" s="111"/>
      <c r="B504" s="112"/>
      <c r="C504" s="150" t="s">
        <v>700</v>
      </c>
      <c r="D504" s="148"/>
      <c r="E504" s="149"/>
      <c r="F504" s="115"/>
      <c r="G504" s="115"/>
      <c r="H504" s="115"/>
      <c r="I504" s="115"/>
      <c r="J504" s="115"/>
      <c r="K504" s="115"/>
      <c r="L504" s="115"/>
      <c r="M504" s="115"/>
      <c r="N504" s="114"/>
      <c r="O504" s="114"/>
      <c r="P504" s="114"/>
      <c r="Q504" s="114"/>
      <c r="R504" s="115"/>
      <c r="S504" s="115"/>
      <c r="T504" s="115"/>
      <c r="U504" s="115"/>
      <c r="V504" s="115"/>
      <c r="W504" s="115"/>
      <c r="X504" s="115"/>
      <c r="Y504" s="115"/>
      <c r="Z504" s="108"/>
      <c r="AA504" s="108"/>
      <c r="AB504" s="108"/>
      <c r="AC504" s="108"/>
      <c r="AD504" s="108"/>
      <c r="AE504" s="108"/>
      <c r="AF504" s="108"/>
      <c r="AG504" s="108" t="s">
        <v>325</v>
      </c>
      <c r="AH504" s="108">
        <v>0</v>
      </c>
      <c r="AI504" s="108"/>
      <c r="AJ504" s="108"/>
      <c r="AK504" s="108"/>
      <c r="AL504" s="108"/>
      <c r="AM504" s="108"/>
      <c r="AN504" s="108"/>
      <c r="AO504" s="108"/>
      <c r="AP504" s="108"/>
      <c r="AQ504" s="108"/>
      <c r="AR504" s="108"/>
      <c r="AS504" s="108"/>
      <c r="AT504" s="108"/>
      <c r="AU504" s="108"/>
      <c r="AV504" s="108"/>
      <c r="AW504" s="108"/>
      <c r="AX504" s="108"/>
      <c r="AY504" s="108"/>
      <c r="AZ504" s="108"/>
      <c r="BA504" s="108"/>
      <c r="BB504" s="108"/>
      <c r="BC504" s="108"/>
      <c r="BD504" s="108"/>
      <c r="BE504" s="108"/>
      <c r="BF504" s="108"/>
      <c r="BG504" s="108"/>
      <c r="BH504" s="108"/>
    </row>
    <row r="505" spans="1:60" outlineLevel="3" x14ac:dyDescent="0.2">
      <c r="A505" s="111"/>
      <c r="B505" s="112"/>
      <c r="C505" s="150" t="s">
        <v>701</v>
      </c>
      <c r="D505" s="148"/>
      <c r="E505" s="149">
        <v>2.2200000000000002</v>
      </c>
      <c r="F505" s="115"/>
      <c r="G505" s="115"/>
      <c r="H505" s="115"/>
      <c r="I505" s="115"/>
      <c r="J505" s="115"/>
      <c r="K505" s="115"/>
      <c r="L505" s="115"/>
      <c r="M505" s="115"/>
      <c r="N505" s="114"/>
      <c r="O505" s="114"/>
      <c r="P505" s="114"/>
      <c r="Q505" s="114"/>
      <c r="R505" s="115"/>
      <c r="S505" s="115"/>
      <c r="T505" s="115"/>
      <c r="U505" s="115"/>
      <c r="V505" s="115"/>
      <c r="W505" s="115"/>
      <c r="X505" s="115"/>
      <c r="Y505" s="115"/>
      <c r="Z505" s="108"/>
      <c r="AA505" s="108"/>
      <c r="AB505" s="108"/>
      <c r="AC505" s="108"/>
      <c r="AD505" s="108"/>
      <c r="AE505" s="108"/>
      <c r="AF505" s="108"/>
      <c r="AG505" s="108" t="s">
        <v>325</v>
      </c>
      <c r="AH505" s="108">
        <v>0</v>
      </c>
      <c r="AI505" s="108"/>
      <c r="AJ505" s="108"/>
      <c r="AK505" s="108"/>
      <c r="AL505" s="108"/>
      <c r="AM505" s="108"/>
      <c r="AN505" s="108"/>
      <c r="AO505" s="108"/>
      <c r="AP505" s="108"/>
      <c r="AQ505" s="108"/>
      <c r="AR505" s="108"/>
      <c r="AS505" s="108"/>
      <c r="AT505" s="108"/>
      <c r="AU505" s="108"/>
      <c r="AV505" s="108"/>
      <c r="AW505" s="108"/>
      <c r="AX505" s="108"/>
      <c r="AY505" s="108"/>
      <c r="AZ505" s="108"/>
      <c r="BA505" s="108"/>
      <c r="BB505" s="108"/>
      <c r="BC505" s="108"/>
      <c r="BD505" s="108"/>
      <c r="BE505" s="108"/>
      <c r="BF505" s="108"/>
      <c r="BG505" s="108"/>
      <c r="BH505" s="108"/>
    </row>
    <row r="506" spans="1:60" outlineLevel="1" x14ac:dyDescent="0.2">
      <c r="A506" s="128">
        <v>84</v>
      </c>
      <c r="B506" s="129" t="s">
        <v>702</v>
      </c>
      <c r="C506" s="145" t="s">
        <v>703</v>
      </c>
      <c r="D506" s="130" t="s">
        <v>493</v>
      </c>
      <c r="E506" s="131">
        <v>7.82</v>
      </c>
      <c r="F506" s="132"/>
      <c r="G506" s="133">
        <f>ROUND(E506*F506,2)</f>
        <v>0</v>
      </c>
      <c r="H506" s="132"/>
      <c r="I506" s="133">
        <f>ROUND(E506*H506,2)</f>
        <v>0</v>
      </c>
      <c r="J506" s="132"/>
      <c r="K506" s="133">
        <f>ROUND(E506*J506,2)</f>
        <v>0</v>
      </c>
      <c r="L506" s="133">
        <v>21</v>
      </c>
      <c r="M506" s="133">
        <f>G506*(1+L506/100)</f>
        <v>0</v>
      </c>
      <c r="N506" s="131">
        <v>0</v>
      </c>
      <c r="O506" s="131">
        <f>ROUND(E506*N506,2)</f>
        <v>0</v>
      </c>
      <c r="P506" s="131">
        <v>4.6000000000000001E-4</v>
      </c>
      <c r="Q506" s="131">
        <f>ROUND(E506*P506,2)</f>
        <v>0</v>
      </c>
      <c r="R506" s="133"/>
      <c r="S506" s="133" t="s">
        <v>273</v>
      </c>
      <c r="T506" s="134" t="s">
        <v>274</v>
      </c>
      <c r="U506" s="115">
        <v>2</v>
      </c>
      <c r="V506" s="115">
        <f>ROUND(E506*U506,2)</f>
        <v>15.64</v>
      </c>
      <c r="W506" s="115"/>
      <c r="X506" s="115" t="s">
        <v>275</v>
      </c>
      <c r="Y506" s="115" t="s">
        <v>276</v>
      </c>
      <c r="Z506" s="108"/>
      <c r="AA506" s="108"/>
      <c r="AB506" s="108"/>
      <c r="AC506" s="108"/>
      <c r="AD506" s="108"/>
      <c r="AE506" s="108"/>
      <c r="AF506" s="108"/>
      <c r="AG506" s="108" t="s">
        <v>277</v>
      </c>
      <c r="AH506" s="108"/>
      <c r="AI506" s="108"/>
      <c r="AJ506" s="108"/>
      <c r="AK506" s="108"/>
      <c r="AL506" s="108"/>
      <c r="AM506" s="108"/>
      <c r="AN506" s="108"/>
      <c r="AO506" s="108"/>
      <c r="AP506" s="108"/>
      <c r="AQ506" s="108"/>
      <c r="AR506" s="108"/>
      <c r="AS506" s="108"/>
      <c r="AT506" s="108"/>
      <c r="AU506" s="108"/>
      <c r="AV506" s="108"/>
      <c r="AW506" s="108"/>
      <c r="AX506" s="108"/>
      <c r="AY506" s="108"/>
      <c r="AZ506" s="108"/>
      <c r="BA506" s="108"/>
      <c r="BB506" s="108"/>
      <c r="BC506" s="108"/>
      <c r="BD506" s="108"/>
      <c r="BE506" s="108"/>
      <c r="BF506" s="108"/>
      <c r="BG506" s="108"/>
      <c r="BH506" s="108"/>
    </row>
    <row r="507" spans="1:60" outlineLevel="2" x14ac:dyDescent="0.2">
      <c r="A507" s="111"/>
      <c r="B507" s="112"/>
      <c r="C507" s="150" t="s">
        <v>704</v>
      </c>
      <c r="D507" s="148"/>
      <c r="E507" s="149"/>
      <c r="F507" s="115"/>
      <c r="G507" s="115"/>
      <c r="H507" s="115"/>
      <c r="I507" s="115"/>
      <c r="J507" s="115"/>
      <c r="K507" s="115"/>
      <c r="L507" s="115"/>
      <c r="M507" s="115"/>
      <c r="N507" s="114"/>
      <c r="O507" s="114"/>
      <c r="P507" s="114"/>
      <c r="Q507" s="114"/>
      <c r="R507" s="115"/>
      <c r="S507" s="115"/>
      <c r="T507" s="115"/>
      <c r="U507" s="115"/>
      <c r="V507" s="115"/>
      <c r="W507" s="115"/>
      <c r="X507" s="115"/>
      <c r="Y507" s="115"/>
      <c r="Z507" s="108"/>
      <c r="AA507" s="108"/>
      <c r="AB507" s="108"/>
      <c r="AC507" s="108"/>
      <c r="AD507" s="108"/>
      <c r="AE507" s="108"/>
      <c r="AF507" s="108"/>
      <c r="AG507" s="108" t="s">
        <v>325</v>
      </c>
      <c r="AH507" s="108">
        <v>0</v>
      </c>
      <c r="AI507" s="108"/>
      <c r="AJ507" s="108"/>
      <c r="AK507" s="108"/>
      <c r="AL507" s="108"/>
      <c r="AM507" s="108"/>
      <c r="AN507" s="108"/>
      <c r="AO507" s="108"/>
      <c r="AP507" s="108"/>
      <c r="AQ507" s="108"/>
      <c r="AR507" s="108"/>
      <c r="AS507" s="108"/>
      <c r="AT507" s="108"/>
      <c r="AU507" s="108"/>
      <c r="AV507" s="108"/>
      <c r="AW507" s="108"/>
      <c r="AX507" s="108"/>
      <c r="AY507" s="108"/>
      <c r="AZ507" s="108"/>
      <c r="BA507" s="108"/>
      <c r="BB507" s="108"/>
      <c r="BC507" s="108"/>
      <c r="BD507" s="108"/>
      <c r="BE507" s="108"/>
      <c r="BF507" s="108"/>
      <c r="BG507" s="108"/>
      <c r="BH507" s="108"/>
    </row>
    <row r="508" spans="1:60" outlineLevel="3" x14ac:dyDescent="0.2">
      <c r="A508" s="111"/>
      <c r="B508" s="112"/>
      <c r="C508" s="150" t="s">
        <v>705</v>
      </c>
      <c r="D508" s="148"/>
      <c r="E508" s="149">
        <v>7.82</v>
      </c>
      <c r="F508" s="115"/>
      <c r="G508" s="115"/>
      <c r="H508" s="115"/>
      <c r="I508" s="115"/>
      <c r="J508" s="115"/>
      <c r="K508" s="115"/>
      <c r="L508" s="115"/>
      <c r="M508" s="115"/>
      <c r="N508" s="114"/>
      <c r="O508" s="114"/>
      <c r="P508" s="114"/>
      <c r="Q508" s="114"/>
      <c r="R508" s="115"/>
      <c r="S508" s="115"/>
      <c r="T508" s="115"/>
      <c r="U508" s="115"/>
      <c r="V508" s="115"/>
      <c r="W508" s="115"/>
      <c r="X508" s="115"/>
      <c r="Y508" s="115"/>
      <c r="Z508" s="108"/>
      <c r="AA508" s="108"/>
      <c r="AB508" s="108"/>
      <c r="AC508" s="108"/>
      <c r="AD508" s="108"/>
      <c r="AE508" s="108"/>
      <c r="AF508" s="108"/>
      <c r="AG508" s="108" t="s">
        <v>325</v>
      </c>
      <c r="AH508" s="108">
        <v>0</v>
      </c>
      <c r="AI508" s="108"/>
      <c r="AJ508" s="108"/>
      <c r="AK508" s="108"/>
      <c r="AL508" s="108"/>
      <c r="AM508" s="108"/>
      <c r="AN508" s="108"/>
      <c r="AO508" s="108"/>
      <c r="AP508" s="108"/>
      <c r="AQ508" s="108"/>
      <c r="AR508" s="108"/>
      <c r="AS508" s="108"/>
      <c r="AT508" s="108"/>
      <c r="AU508" s="108"/>
      <c r="AV508" s="108"/>
      <c r="AW508" s="108"/>
      <c r="AX508" s="108"/>
      <c r="AY508" s="108"/>
      <c r="AZ508" s="108"/>
      <c r="BA508" s="108"/>
      <c r="BB508" s="108"/>
      <c r="BC508" s="108"/>
      <c r="BD508" s="108"/>
      <c r="BE508" s="108"/>
      <c r="BF508" s="108"/>
      <c r="BG508" s="108"/>
      <c r="BH508" s="108"/>
    </row>
    <row r="509" spans="1:60" ht="22.5" outlineLevel="1" x14ac:dyDescent="0.2">
      <c r="A509" s="128">
        <v>85</v>
      </c>
      <c r="B509" s="129" t="s">
        <v>706</v>
      </c>
      <c r="C509" s="145" t="s">
        <v>707</v>
      </c>
      <c r="D509" s="130" t="s">
        <v>468</v>
      </c>
      <c r="E509" s="131">
        <v>2</v>
      </c>
      <c r="F509" s="132"/>
      <c r="G509" s="133">
        <f>ROUND(E509*F509,2)</f>
        <v>0</v>
      </c>
      <c r="H509" s="132"/>
      <c r="I509" s="133">
        <f>ROUND(E509*H509,2)</f>
        <v>0</v>
      </c>
      <c r="J509" s="132"/>
      <c r="K509" s="133">
        <f>ROUND(E509*J509,2)</f>
        <v>0</v>
      </c>
      <c r="L509" s="133">
        <v>21</v>
      </c>
      <c r="M509" s="133">
        <f>G509*(1+L509/100)</f>
        <v>0</v>
      </c>
      <c r="N509" s="131">
        <v>3.4000000000000002E-4</v>
      </c>
      <c r="O509" s="131">
        <f>ROUND(E509*N509,2)</f>
        <v>0</v>
      </c>
      <c r="P509" s="131">
        <v>5.3999999999999999E-2</v>
      </c>
      <c r="Q509" s="131">
        <f>ROUND(E509*P509,2)</f>
        <v>0.11</v>
      </c>
      <c r="R509" s="133"/>
      <c r="S509" s="133" t="s">
        <v>273</v>
      </c>
      <c r="T509" s="134" t="s">
        <v>274</v>
      </c>
      <c r="U509" s="115">
        <v>0.38100000000000001</v>
      </c>
      <c r="V509" s="115">
        <f>ROUND(E509*U509,2)</f>
        <v>0.76</v>
      </c>
      <c r="W509" s="115"/>
      <c r="X509" s="115" t="s">
        <v>275</v>
      </c>
      <c r="Y509" s="115" t="s">
        <v>276</v>
      </c>
      <c r="Z509" s="108"/>
      <c r="AA509" s="108"/>
      <c r="AB509" s="108"/>
      <c r="AC509" s="108"/>
      <c r="AD509" s="108"/>
      <c r="AE509" s="108"/>
      <c r="AF509" s="108"/>
      <c r="AG509" s="108" t="s">
        <v>277</v>
      </c>
      <c r="AH509" s="108"/>
      <c r="AI509" s="108"/>
      <c r="AJ509" s="108"/>
      <c r="AK509" s="108"/>
      <c r="AL509" s="108"/>
      <c r="AM509" s="108"/>
      <c r="AN509" s="108"/>
      <c r="AO509" s="108"/>
      <c r="AP509" s="108"/>
      <c r="AQ509" s="108"/>
      <c r="AR509" s="108"/>
      <c r="AS509" s="108"/>
      <c r="AT509" s="108"/>
      <c r="AU509" s="108"/>
      <c r="AV509" s="108"/>
      <c r="AW509" s="108"/>
      <c r="AX509" s="108"/>
      <c r="AY509" s="108"/>
      <c r="AZ509" s="108"/>
      <c r="BA509" s="108"/>
      <c r="BB509" s="108"/>
      <c r="BC509" s="108"/>
      <c r="BD509" s="108"/>
      <c r="BE509" s="108"/>
      <c r="BF509" s="108"/>
      <c r="BG509" s="108"/>
      <c r="BH509" s="108"/>
    </row>
    <row r="510" spans="1:60" outlineLevel="2" x14ac:dyDescent="0.2">
      <c r="A510" s="111"/>
      <c r="B510" s="112"/>
      <c r="C510" s="258" t="s">
        <v>708</v>
      </c>
      <c r="D510" s="259"/>
      <c r="E510" s="259"/>
      <c r="F510" s="259"/>
      <c r="G510" s="259"/>
      <c r="H510" s="115"/>
      <c r="I510" s="115"/>
      <c r="J510" s="115"/>
      <c r="K510" s="115"/>
      <c r="L510" s="115"/>
      <c r="M510" s="115"/>
      <c r="N510" s="114"/>
      <c r="O510" s="114"/>
      <c r="P510" s="114"/>
      <c r="Q510" s="114"/>
      <c r="R510" s="115"/>
      <c r="S510" s="115"/>
      <c r="T510" s="115"/>
      <c r="U510" s="115"/>
      <c r="V510" s="115"/>
      <c r="W510" s="115"/>
      <c r="X510" s="115"/>
      <c r="Y510" s="115"/>
      <c r="Z510" s="108"/>
      <c r="AA510" s="108"/>
      <c r="AB510" s="108"/>
      <c r="AC510" s="108"/>
      <c r="AD510" s="108"/>
      <c r="AE510" s="108"/>
      <c r="AF510" s="108"/>
      <c r="AG510" s="108" t="s">
        <v>286</v>
      </c>
      <c r="AH510" s="108"/>
      <c r="AI510" s="108"/>
      <c r="AJ510" s="108"/>
      <c r="AK510" s="108"/>
      <c r="AL510" s="108"/>
      <c r="AM510" s="108"/>
      <c r="AN510" s="108"/>
      <c r="AO510" s="108"/>
      <c r="AP510" s="108"/>
      <c r="AQ510" s="108"/>
      <c r="AR510" s="108"/>
      <c r="AS510" s="108"/>
      <c r="AT510" s="108"/>
      <c r="AU510" s="108"/>
      <c r="AV510" s="108"/>
      <c r="AW510" s="108"/>
      <c r="AX510" s="108"/>
      <c r="AY510" s="108"/>
      <c r="AZ510" s="108"/>
      <c r="BA510" s="108"/>
      <c r="BB510" s="108"/>
      <c r="BC510" s="108"/>
      <c r="BD510" s="108"/>
      <c r="BE510" s="108"/>
      <c r="BF510" s="108"/>
      <c r="BG510" s="108"/>
      <c r="BH510" s="108"/>
    </row>
    <row r="511" spans="1:60" outlineLevel="3" x14ac:dyDescent="0.2">
      <c r="A511" s="111"/>
      <c r="B511" s="112"/>
      <c r="C511" s="267" t="s">
        <v>709</v>
      </c>
      <c r="D511" s="268"/>
      <c r="E511" s="268"/>
      <c r="F511" s="268"/>
      <c r="G511" s="268"/>
      <c r="H511" s="115"/>
      <c r="I511" s="115"/>
      <c r="J511" s="115"/>
      <c r="K511" s="115"/>
      <c r="L511" s="115"/>
      <c r="M511" s="115"/>
      <c r="N511" s="114"/>
      <c r="O511" s="114"/>
      <c r="P511" s="114"/>
      <c r="Q511" s="114"/>
      <c r="R511" s="115"/>
      <c r="S511" s="115"/>
      <c r="T511" s="115"/>
      <c r="U511" s="115"/>
      <c r="V511" s="115"/>
      <c r="W511" s="115"/>
      <c r="X511" s="115"/>
      <c r="Y511" s="115"/>
      <c r="Z511" s="108"/>
      <c r="AA511" s="108"/>
      <c r="AB511" s="108"/>
      <c r="AC511" s="108"/>
      <c r="AD511" s="108"/>
      <c r="AE511" s="108"/>
      <c r="AF511" s="108"/>
      <c r="AG511" s="108" t="s">
        <v>286</v>
      </c>
      <c r="AH511" s="108"/>
      <c r="AI511" s="108"/>
      <c r="AJ511" s="108"/>
      <c r="AK511" s="108"/>
      <c r="AL511" s="108"/>
      <c r="AM511" s="108"/>
      <c r="AN511" s="108"/>
      <c r="AO511" s="108"/>
      <c r="AP511" s="108"/>
      <c r="AQ511" s="108"/>
      <c r="AR511" s="108"/>
      <c r="AS511" s="108"/>
      <c r="AT511" s="108"/>
      <c r="AU511" s="108"/>
      <c r="AV511" s="108"/>
      <c r="AW511" s="108"/>
      <c r="AX511" s="108"/>
      <c r="AY511" s="108"/>
      <c r="AZ511" s="108"/>
      <c r="BA511" s="108"/>
      <c r="BB511" s="108"/>
      <c r="BC511" s="108"/>
      <c r="BD511" s="108"/>
      <c r="BE511" s="108"/>
      <c r="BF511" s="108"/>
      <c r="BG511" s="108"/>
      <c r="BH511" s="108"/>
    </row>
    <row r="512" spans="1:60" outlineLevel="2" x14ac:dyDescent="0.2">
      <c r="A512" s="111"/>
      <c r="B512" s="112"/>
      <c r="C512" s="150" t="s">
        <v>366</v>
      </c>
      <c r="D512" s="148"/>
      <c r="E512" s="149"/>
      <c r="F512" s="115"/>
      <c r="G512" s="115"/>
      <c r="H512" s="115"/>
      <c r="I512" s="115"/>
      <c r="J512" s="115"/>
      <c r="K512" s="115"/>
      <c r="L512" s="115"/>
      <c r="M512" s="115"/>
      <c r="N512" s="114"/>
      <c r="O512" s="114"/>
      <c r="P512" s="114"/>
      <c r="Q512" s="114"/>
      <c r="R512" s="115"/>
      <c r="S512" s="115"/>
      <c r="T512" s="115"/>
      <c r="U512" s="115"/>
      <c r="V512" s="115"/>
      <c r="W512" s="115"/>
      <c r="X512" s="115"/>
      <c r="Y512" s="115"/>
      <c r="Z512" s="108"/>
      <c r="AA512" s="108"/>
      <c r="AB512" s="108"/>
      <c r="AC512" s="108"/>
      <c r="AD512" s="108"/>
      <c r="AE512" s="108"/>
      <c r="AF512" s="108"/>
      <c r="AG512" s="108" t="s">
        <v>325</v>
      </c>
      <c r="AH512" s="108">
        <v>0</v>
      </c>
      <c r="AI512" s="108"/>
      <c r="AJ512" s="108"/>
      <c r="AK512" s="108"/>
      <c r="AL512" s="108"/>
      <c r="AM512" s="108"/>
      <c r="AN512" s="108"/>
      <c r="AO512" s="108"/>
      <c r="AP512" s="108"/>
      <c r="AQ512" s="108"/>
      <c r="AR512" s="108"/>
      <c r="AS512" s="108"/>
      <c r="AT512" s="108"/>
      <c r="AU512" s="108"/>
      <c r="AV512" s="108"/>
      <c r="AW512" s="108"/>
      <c r="AX512" s="108"/>
      <c r="AY512" s="108"/>
      <c r="AZ512" s="108"/>
      <c r="BA512" s="108"/>
      <c r="BB512" s="108"/>
      <c r="BC512" s="108"/>
      <c r="BD512" s="108"/>
      <c r="BE512" s="108"/>
      <c r="BF512" s="108"/>
      <c r="BG512" s="108"/>
      <c r="BH512" s="108"/>
    </row>
    <row r="513" spans="1:60" outlineLevel="3" x14ac:dyDescent="0.2">
      <c r="A513" s="111"/>
      <c r="B513" s="112"/>
      <c r="C513" s="150" t="s">
        <v>710</v>
      </c>
      <c r="D513" s="148"/>
      <c r="E513" s="149"/>
      <c r="F513" s="115"/>
      <c r="G513" s="115"/>
      <c r="H513" s="115"/>
      <c r="I513" s="115"/>
      <c r="J513" s="115"/>
      <c r="K513" s="115"/>
      <c r="L513" s="115"/>
      <c r="M513" s="115"/>
      <c r="N513" s="114"/>
      <c r="O513" s="114"/>
      <c r="P513" s="114"/>
      <c r="Q513" s="114"/>
      <c r="R513" s="115"/>
      <c r="S513" s="115"/>
      <c r="T513" s="115"/>
      <c r="U513" s="115"/>
      <c r="V513" s="115"/>
      <c r="W513" s="115"/>
      <c r="X513" s="115"/>
      <c r="Y513" s="115"/>
      <c r="Z513" s="108"/>
      <c r="AA513" s="108"/>
      <c r="AB513" s="108"/>
      <c r="AC513" s="108"/>
      <c r="AD513" s="108"/>
      <c r="AE513" s="108"/>
      <c r="AF513" s="108"/>
      <c r="AG513" s="108" t="s">
        <v>325</v>
      </c>
      <c r="AH513" s="108">
        <v>0</v>
      </c>
      <c r="AI513" s="108"/>
      <c r="AJ513" s="108"/>
      <c r="AK513" s="108"/>
      <c r="AL513" s="108"/>
      <c r="AM513" s="108"/>
      <c r="AN513" s="108"/>
      <c r="AO513" s="108"/>
      <c r="AP513" s="108"/>
      <c r="AQ513" s="108"/>
      <c r="AR513" s="108"/>
      <c r="AS513" s="108"/>
      <c r="AT513" s="108"/>
      <c r="AU513" s="108"/>
      <c r="AV513" s="108"/>
      <c r="AW513" s="108"/>
      <c r="AX513" s="108"/>
      <c r="AY513" s="108"/>
      <c r="AZ513" s="108"/>
      <c r="BA513" s="108"/>
      <c r="BB513" s="108"/>
      <c r="BC513" s="108"/>
      <c r="BD513" s="108"/>
      <c r="BE513" s="108"/>
      <c r="BF513" s="108"/>
      <c r="BG513" s="108"/>
      <c r="BH513" s="108"/>
    </row>
    <row r="514" spans="1:60" outlineLevel="3" x14ac:dyDescent="0.2">
      <c r="A514" s="111"/>
      <c r="B514" s="112"/>
      <c r="C514" s="150" t="s">
        <v>113</v>
      </c>
      <c r="D514" s="148"/>
      <c r="E514" s="149">
        <v>2</v>
      </c>
      <c r="F514" s="115"/>
      <c r="G514" s="115"/>
      <c r="H514" s="115"/>
      <c r="I514" s="115"/>
      <c r="J514" s="115"/>
      <c r="K514" s="115"/>
      <c r="L514" s="115"/>
      <c r="M514" s="115"/>
      <c r="N514" s="114"/>
      <c r="O514" s="114"/>
      <c r="P514" s="114"/>
      <c r="Q514" s="114"/>
      <c r="R514" s="115"/>
      <c r="S514" s="115"/>
      <c r="T514" s="115"/>
      <c r="U514" s="115"/>
      <c r="V514" s="115"/>
      <c r="W514" s="115"/>
      <c r="X514" s="115"/>
      <c r="Y514" s="115"/>
      <c r="Z514" s="108"/>
      <c r="AA514" s="108"/>
      <c r="AB514" s="108"/>
      <c r="AC514" s="108"/>
      <c r="AD514" s="108"/>
      <c r="AE514" s="108"/>
      <c r="AF514" s="108"/>
      <c r="AG514" s="108" t="s">
        <v>325</v>
      </c>
      <c r="AH514" s="108">
        <v>0</v>
      </c>
      <c r="AI514" s="108"/>
      <c r="AJ514" s="108"/>
      <c r="AK514" s="108"/>
      <c r="AL514" s="108"/>
      <c r="AM514" s="108"/>
      <c r="AN514" s="108"/>
      <c r="AO514" s="108"/>
      <c r="AP514" s="108"/>
      <c r="AQ514" s="108"/>
      <c r="AR514" s="108"/>
      <c r="AS514" s="108"/>
      <c r="AT514" s="108"/>
      <c r="AU514" s="108"/>
      <c r="AV514" s="108"/>
      <c r="AW514" s="108"/>
      <c r="AX514" s="108"/>
      <c r="AY514" s="108"/>
      <c r="AZ514" s="108"/>
      <c r="BA514" s="108"/>
      <c r="BB514" s="108"/>
      <c r="BC514" s="108"/>
      <c r="BD514" s="108"/>
      <c r="BE514" s="108"/>
      <c r="BF514" s="108"/>
      <c r="BG514" s="108"/>
      <c r="BH514" s="108"/>
    </row>
    <row r="515" spans="1:60" ht="22.5" outlineLevel="1" x14ac:dyDescent="0.2">
      <c r="A515" s="128">
        <v>86</v>
      </c>
      <c r="B515" s="129" t="s">
        <v>711</v>
      </c>
      <c r="C515" s="145" t="s">
        <v>712</v>
      </c>
      <c r="D515" s="130" t="s">
        <v>331</v>
      </c>
      <c r="E515" s="131">
        <v>0.59240000000000004</v>
      </c>
      <c r="F515" s="132"/>
      <c r="G515" s="133">
        <f>ROUND(E515*F515,2)</f>
        <v>0</v>
      </c>
      <c r="H515" s="132"/>
      <c r="I515" s="133">
        <f>ROUND(E515*H515,2)</f>
        <v>0</v>
      </c>
      <c r="J515" s="132"/>
      <c r="K515" s="133">
        <f>ROUND(E515*J515,2)</f>
        <v>0</v>
      </c>
      <c r="L515" s="133">
        <v>21</v>
      </c>
      <c r="M515" s="133">
        <f>G515*(1+L515/100)</f>
        <v>0</v>
      </c>
      <c r="N515" s="131">
        <v>1.82E-3</v>
      </c>
      <c r="O515" s="131">
        <f>ROUND(E515*N515,2)</f>
        <v>0</v>
      </c>
      <c r="P515" s="131">
        <v>1.8</v>
      </c>
      <c r="Q515" s="131">
        <f>ROUND(E515*P515,2)</f>
        <v>1.07</v>
      </c>
      <c r="R515" s="133"/>
      <c r="S515" s="133" t="s">
        <v>273</v>
      </c>
      <c r="T515" s="134" t="s">
        <v>274</v>
      </c>
      <c r="U515" s="115">
        <v>5.8</v>
      </c>
      <c r="V515" s="115">
        <f>ROUND(E515*U515,2)</f>
        <v>3.44</v>
      </c>
      <c r="W515" s="115"/>
      <c r="X515" s="115" t="s">
        <v>275</v>
      </c>
      <c r="Y515" s="115" t="s">
        <v>276</v>
      </c>
      <c r="Z515" s="108"/>
      <c r="AA515" s="108"/>
      <c r="AB515" s="108"/>
      <c r="AC515" s="108"/>
      <c r="AD515" s="108"/>
      <c r="AE515" s="108"/>
      <c r="AF515" s="108"/>
      <c r="AG515" s="108" t="s">
        <v>277</v>
      </c>
      <c r="AH515" s="108"/>
      <c r="AI515" s="108"/>
      <c r="AJ515" s="108"/>
      <c r="AK515" s="108"/>
      <c r="AL515" s="108"/>
      <c r="AM515" s="108"/>
      <c r="AN515" s="108"/>
      <c r="AO515" s="108"/>
      <c r="AP515" s="108"/>
      <c r="AQ515" s="108"/>
      <c r="AR515" s="108"/>
      <c r="AS515" s="108"/>
      <c r="AT515" s="108"/>
      <c r="AU515" s="108"/>
      <c r="AV515" s="108"/>
      <c r="AW515" s="108"/>
      <c r="AX515" s="108"/>
      <c r="AY515" s="108"/>
      <c r="AZ515" s="108"/>
      <c r="BA515" s="108"/>
      <c r="BB515" s="108"/>
      <c r="BC515" s="108"/>
      <c r="BD515" s="108"/>
      <c r="BE515" s="108"/>
      <c r="BF515" s="108"/>
      <c r="BG515" s="108"/>
      <c r="BH515" s="108"/>
    </row>
    <row r="516" spans="1:60" outlineLevel="2" x14ac:dyDescent="0.2">
      <c r="A516" s="111"/>
      <c r="B516" s="112"/>
      <c r="C516" s="258" t="s">
        <v>708</v>
      </c>
      <c r="D516" s="259"/>
      <c r="E516" s="259"/>
      <c r="F516" s="259"/>
      <c r="G516" s="259"/>
      <c r="H516" s="115"/>
      <c r="I516" s="115"/>
      <c r="J516" s="115"/>
      <c r="K516" s="115"/>
      <c r="L516" s="115"/>
      <c r="M516" s="115"/>
      <c r="N516" s="114"/>
      <c r="O516" s="114"/>
      <c r="P516" s="114"/>
      <c r="Q516" s="114"/>
      <c r="R516" s="115"/>
      <c r="S516" s="115"/>
      <c r="T516" s="115"/>
      <c r="U516" s="115"/>
      <c r="V516" s="115"/>
      <c r="W516" s="115"/>
      <c r="X516" s="115"/>
      <c r="Y516" s="115"/>
      <c r="Z516" s="108"/>
      <c r="AA516" s="108"/>
      <c r="AB516" s="108"/>
      <c r="AC516" s="108"/>
      <c r="AD516" s="108"/>
      <c r="AE516" s="108"/>
      <c r="AF516" s="108"/>
      <c r="AG516" s="108" t="s">
        <v>286</v>
      </c>
      <c r="AH516" s="108"/>
      <c r="AI516" s="108"/>
      <c r="AJ516" s="108"/>
      <c r="AK516" s="108"/>
      <c r="AL516" s="108"/>
      <c r="AM516" s="108"/>
      <c r="AN516" s="108"/>
      <c r="AO516" s="108"/>
      <c r="AP516" s="108"/>
      <c r="AQ516" s="108"/>
      <c r="AR516" s="108"/>
      <c r="AS516" s="108"/>
      <c r="AT516" s="108"/>
      <c r="AU516" s="108"/>
      <c r="AV516" s="108"/>
      <c r="AW516" s="108"/>
      <c r="AX516" s="108"/>
      <c r="AY516" s="108"/>
      <c r="AZ516" s="108"/>
      <c r="BA516" s="108"/>
      <c r="BB516" s="108"/>
      <c r="BC516" s="108"/>
      <c r="BD516" s="108"/>
      <c r="BE516" s="108"/>
      <c r="BF516" s="108"/>
      <c r="BG516" s="108"/>
      <c r="BH516" s="108"/>
    </row>
    <row r="517" spans="1:60" outlineLevel="3" x14ac:dyDescent="0.2">
      <c r="A517" s="111"/>
      <c r="B517" s="112"/>
      <c r="C517" s="267" t="s">
        <v>709</v>
      </c>
      <c r="D517" s="268"/>
      <c r="E517" s="268"/>
      <c r="F517" s="268"/>
      <c r="G517" s="268"/>
      <c r="H517" s="115"/>
      <c r="I517" s="115"/>
      <c r="J517" s="115"/>
      <c r="K517" s="115"/>
      <c r="L517" s="115"/>
      <c r="M517" s="115"/>
      <c r="N517" s="114"/>
      <c r="O517" s="114"/>
      <c r="P517" s="114"/>
      <c r="Q517" s="114"/>
      <c r="R517" s="115"/>
      <c r="S517" s="115"/>
      <c r="T517" s="115"/>
      <c r="U517" s="115"/>
      <c r="V517" s="115"/>
      <c r="W517" s="115"/>
      <c r="X517" s="115"/>
      <c r="Y517" s="115"/>
      <c r="Z517" s="108"/>
      <c r="AA517" s="108"/>
      <c r="AB517" s="108"/>
      <c r="AC517" s="108"/>
      <c r="AD517" s="108"/>
      <c r="AE517" s="108"/>
      <c r="AF517" s="108"/>
      <c r="AG517" s="108" t="s">
        <v>286</v>
      </c>
      <c r="AH517" s="108"/>
      <c r="AI517" s="108"/>
      <c r="AJ517" s="108"/>
      <c r="AK517" s="108"/>
      <c r="AL517" s="108"/>
      <c r="AM517" s="108"/>
      <c r="AN517" s="108"/>
      <c r="AO517" s="108"/>
      <c r="AP517" s="108"/>
      <c r="AQ517" s="108"/>
      <c r="AR517" s="108"/>
      <c r="AS517" s="108"/>
      <c r="AT517" s="108"/>
      <c r="AU517" s="108"/>
      <c r="AV517" s="108"/>
      <c r="AW517" s="108"/>
      <c r="AX517" s="108"/>
      <c r="AY517" s="108"/>
      <c r="AZ517" s="108"/>
      <c r="BA517" s="108"/>
      <c r="BB517" s="108"/>
      <c r="BC517" s="108"/>
      <c r="BD517" s="108"/>
      <c r="BE517" s="108"/>
      <c r="BF517" s="108"/>
      <c r="BG517" s="108"/>
      <c r="BH517" s="108"/>
    </row>
    <row r="518" spans="1:60" outlineLevel="2" x14ac:dyDescent="0.2">
      <c r="A518" s="111"/>
      <c r="B518" s="112"/>
      <c r="C518" s="150" t="s">
        <v>670</v>
      </c>
      <c r="D518" s="148"/>
      <c r="E518" s="149"/>
      <c r="F518" s="115"/>
      <c r="G518" s="115"/>
      <c r="H518" s="115"/>
      <c r="I518" s="115"/>
      <c r="J518" s="115"/>
      <c r="K518" s="115"/>
      <c r="L518" s="115"/>
      <c r="M518" s="115"/>
      <c r="N518" s="114"/>
      <c r="O518" s="114"/>
      <c r="P518" s="114"/>
      <c r="Q518" s="114"/>
      <c r="R518" s="115"/>
      <c r="S518" s="115"/>
      <c r="T518" s="115"/>
      <c r="U518" s="115"/>
      <c r="V518" s="115"/>
      <c r="W518" s="115"/>
      <c r="X518" s="115"/>
      <c r="Y518" s="115"/>
      <c r="Z518" s="108"/>
      <c r="AA518" s="108"/>
      <c r="AB518" s="108"/>
      <c r="AC518" s="108"/>
      <c r="AD518" s="108"/>
      <c r="AE518" s="108"/>
      <c r="AF518" s="108"/>
      <c r="AG518" s="108" t="s">
        <v>325</v>
      </c>
      <c r="AH518" s="108">
        <v>0</v>
      </c>
      <c r="AI518" s="108"/>
      <c r="AJ518" s="108"/>
      <c r="AK518" s="108"/>
      <c r="AL518" s="108"/>
      <c r="AM518" s="108"/>
      <c r="AN518" s="108"/>
      <c r="AO518" s="108"/>
      <c r="AP518" s="108"/>
      <c r="AQ518" s="108"/>
      <c r="AR518" s="108"/>
      <c r="AS518" s="108"/>
      <c r="AT518" s="108"/>
      <c r="AU518" s="108"/>
      <c r="AV518" s="108"/>
      <c r="AW518" s="108"/>
      <c r="AX518" s="108"/>
      <c r="AY518" s="108"/>
      <c r="AZ518" s="108"/>
      <c r="BA518" s="108"/>
      <c r="BB518" s="108"/>
      <c r="BC518" s="108"/>
      <c r="BD518" s="108"/>
      <c r="BE518" s="108"/>
      <c r="BF518" s="108"/>
      <c r="BG518" s="108"/>
      <c r="BH518" s="108"/>
    </row>
    <row r="519" spans="1:60" outlineLevel="3" x14ac:dyDescent="0.2">
      <c r="A519" s="111"/>
      <c r="B519" s="112"/>
      <c r="C519" s="150" t="s">
        <v>587</v>
      </c>
      <c r="D519" s="148"/>
      <c r="E519" s="149"/>
      <c r="F519" s="115"/>
      <c r="G519" s="115"/>
      <c r="H519" s="115"/>
      <c r="I519" s="115"/>
      <c r="J519" s="115"/>
      <c r="K519" s="115"/>
      <c r="L519" s="115"/>
      <c r="M519" s="115"/>
      <c r="N519" s="114"/>
      <c r="O519" s="114"/>
      <c r="P519" s="114"/>
      <c r="Q519" s="114"/>
      <c r="R519" s="115"/>
      <c r="S519" s="115"/>
      <c r="T519" s="115"/>
      <c r="U519" s="115"/>
      <c r="V519" s="115"/>
      <c r="W519" s="115"/>
      <c r="X519" s="115"/>
      <c r="Y519" s="115"/>
      <c r="Z519" s="108"/>
      <c r="AA519" s="108"/>
      <c r="AB519" s="108"/>
      <c r="AC519" s="108"/>
      <c r="AD519" s="108"/>
      <c r="AE519" s="108"/>
      <c r="AF519" s="108"/>
      <c r="AG519" s="108" t="s">
        <v>325</v>
      </c>
      <c r="AH519" s="108">
        <v>0</v>
      </c>
      <c r="AI519" s="108"/>
      <c r="AJ519" s="108"/>
      <c r="AK519" s="108"/>
      <c r="AL519" s="108"/>
      <c r="AM519" s="108"/>
      <c r="AN519" s="108"/>
      <c r="AO519" s="108"/>
      <c r="AP519" s="108"/>
      <c r="AQ519" s="108"/>
      <c r="AR519" s="108"/>
      <c r="AS519" s="108"/>
      <c r="AT519" s="108"/>
      <c r="AU519" s="108"/>
      <c r="AV519" s="108"/>
      <c r="AW519" s="108"/>
      <c r="AX519" s="108"/>
      <c r="AY519" s="108"/>
      <c r="AZ519" s="108"/>
      <c r="BA519" s="108"/>
      <c r="BB519" s="108"/>
      <c r="BC519" s="108"/>
      <c r="BD519" s="108"/>
      <c r="BE519" s="108"/>
      <c r="BF519" s="108"/>
      <c r="BG519" s="108"/>
      <c r="BH519" s="108"/>
    </row>
    <row r="520" spans="1:60" outlineLevel="3" x14ac:dyDescent="0.2">
      <c r="A520" s="111"/>
      <c r="B520" s="112"/>
      <c r="C520" s="150" t="s">
        <v>661</v>
      </c>
      <c r="D520" s="148"/>
      <c r="E520" s="149"/>
      <c r="F520" s="115"/>
      <c r="G520" s="115"/>
      <c r="H520" s="115"/>
      <c r="I520" s="115"/>
      <c r="J520" s="115"/>
      <c r="K520" s="115"/>
      <c r="L520" s="115"/>
      <c r="M520" s="115"/>
      <c r="N520" s="114"/>
      <c r="O520" s="114"/>
      <c r="P520" s="114"/>
      <c r="Q520" s="114"/>
      <c r="R520" s="115"/>
      <c r="S520" s="115"/>
      <c r="T520" s="115"/>
      <c r="U520" s="115"/>
      <c r="V520" s="115"/>
      <c r="W520" s="115"/>
      <c r="X520" s="115"/>
      <c r="Y520" s="115"/>
      <c r="Z520" s="108"/>
      <c r="AA520" s="108"/>
      <c r="AB520" s="108"/>
      <c r="AC520" s="108"/>
      <c r="AD520" s="108"/>
      <c r="AE520" s="108"/>
      <c r="AF520" s="108"/>
      <c r="AG520" s="108" t="s">
        <v>325</v>
      </c>
      <c r="AH520" s="108">
        <v>0</v>
      </c>
      <c r="AI520" s="108"/>
      <c r="AJ520" s="108"/>
      <c r="AK520" s="108"/>
      <c r="AL520" s="108"/>
      <c r="AM520" s="108"/>
      <c r="AN520" s="108"/>
      <c r="AO520" s="108"/>
      <c r="AP520" s="108"/>
      <c r="AQ520" s="108"/>
      <c r="AR520" s="108"/>
      <c r="AS520" s="108"/>
      <c r="AT520" s="108"/>
      <c r="AU520" s="108"/>
      <c r="AV520" s="108"/>
      <c r="AW520" s="108"/>
      <c r="AX520" s="108"/>
      <c r="AY520" s="108"/>
      <c r="AZ520" s="108"/>
      <c r="BA520" s="108"/>
      <c r="BB520" s="108"/>
      <c r="BC520" s="108"/>
      <c r="BD520" s="108"/>
      <c r="BE520" s="108"/>
      <c r="BF520" s="108"/>
      <c r="BG520" s="108"/>
      <c r="BH520" s="108"/>
    </row>
    <row r="521" spans="1:60" outlineLevel="3" x14ac:dyDescent="0.2">
      <c r="A521" s="111"/>
      <c r="B521" s="112"/>
      <c r="C521" s="150" t="s">
        <v>713</v>
      </c>
      <c r="D521" s="148"/>
      <c r="E521" s="149">
        <v>0.43</v>
      </c>
      <c r="F521" s="115"/>
      <c r="G521" s="115"/>
      <c r="H521" s="115"/>
      <c r="I521" s="115"/>
      <c r="J521" s="115"/>
      <c r="K521" s="115"/>
      <c r="L521" s="115"/>
      <c r="M521" s="115"/>
      <c r="N521" s="114"/>
      <c r="O521" s="114"/>
      <c r="P521" s="114"/>
      <c r="Q521" s="114"/>
      <c r="R521" s="115"/>
      <c r="S521" s="115"/>
      <c r="T521" s="115"/>
      <c r="U521" s="115"/>
      <c r="V521" s="115"/>
      <c r="W521" s="115"/>
      <c r="X521" s="115"/>
      <c r="Y521" s="115"/>
      <c r="Z521" s="108"/>
      <c r="AA521" s="108"/>
      <c r="AB521" s="108"/>
      <c r="AC521" s="108"/>
      <c r="AD521" s="108"/>
      <c r="AE521" s="108"/>
      <c r="AF521" s="108"/>
      <c r="AG521" s="108" t="s">
        <v>325</v>
      </c>
      <c r="AH521" s="108">
        <v>0</v>
      </c>
      <c r="AI521" s="108"/>
      <c r="AJ521" s="108"/>
      <c r="AK521" s="108"/>
      <c r="AL521" s="108"/>
      <c r="AM521" s="108"/>
      <c r="AN521" s="108"/>
      <c r="AO521" s="108"/>
      <c r="AP521" s="108"/>
      <c r="AQ521" s="108"/>
      <c r="AR521" s="108"/>
      <c r="AS521" s="108"/>
      <c r="AT521" s="108"/>
      <c r="AU521" s="108"/>
      <c r="AV521" s="108"/>
      <c r="AW521" s="108"/>
      <c r="AX521" s="108"/>
      <c r="AY521" s="108"/>
      <c r="AZ521" s="108"/>
      <c r="BA521" s="108"/>
      <c r="BB521" s="108"/>
      <c r="BC521" s="108"/>
      <c r="BD521" s="108"/>
      <c r="BE521" s="108"/>
      <c r="BF521" s="108"/>
      <c r="BG521" s="108"/>
      <c r="BH521" s="108"/>
    </row>
    <row r="522" spans="1:60" outlineLevel="3" x14ac:dyDescent="0.2">
      <c r="A522" s="111"/>
      <c r="B522" s="112"/>
      <c r="C522" s="150" t="s">
        <v>700</v>
      </c>
      <c r="D522" s="148"/>
      <c r="E522" s="149"/>
      <c r="F522" s="115"/>
      <c r="G522" s="115"/>
      <c r="H522" s="115"/>
      <c r="I522" s="115"/>
      <c r="J522" s="115"/>
      <c r="K522" s="115"/>
      <c r="L522" s="115"/>
      <c r="M522" s="115"/>
      <c r="N522" s="114"/>
      <c r="O522" s="114"/>
      <c r="P522" s="114"/>
      <c r="Q522" s="114"/>
      <c r="R522" s="115"/>
      <c r="S522" s="115"/>
      <c r="T522" s="115"/>
      <c r="U522" s="115"/>
      <c r="V522" s="115"/>
      <c r="W522" s="115"/>
      <c r="X522" s="115"/>
      <c r="Y522" s="115"/>
      <c r="Z522" s="108"/>
      <c r="AA522" s="108"/>
      <c r="AB522" s="108"/>
      <c r="AC522" s="108"/>
      <c r="AD522" s="108"/>
      <c r="AE522" s="108"/>
      <c r="AF522" s="108"/>
      <c r="AG522" s="108" t="s">
        <v>325</v>
      </c>
      <c r="AH522" s="108">
        <v>0</v>
      </c>
      <c r="AI522" s="108"/>
      <c r="AJ522" s="108"/>
      <c r="AK522" s="108"/>
      <c r="AL522" s="108"/>
      <c r="AM522" s="108"/>
      <c r="AN522" s="108"/>
      <c r="AO522" s="108"/>
      <c r="AP522" s="108"/>
      <c r="AQ522" s="108"/>
      <c r="AR522" s="108"/>
      <c r="AS522" s="108"/>
      <c r="AT522" s="108"/>
      <c r="AU522" s="108"/>
      <c r="AV522" s="108"/>
      <c r="AW522" s="108"/>
      <c r="AX522" s="108"/>
      <c r="AY522" s="108"/>
      <c r="AZ522" s="108"/>
      <c r="BA522" s="108"/>
      <c r="BB522" s="108"/>
      <c r="BC522" s="108"/>
      <c r="BD522" s="108"/>
      <c r="BE522" s="108"/>
      <c r="BF522" s="108"/>
      <c r="BG522" s="108"/>
      <c r="BH522" s="108"/>
    </row>
    <row r="523" spans="1:60" outlineLevel="3" x14ac:dyDescent="0.2">
      <c r="A523" s="111"/>
      <c r="B523" s="112"/>
      <c r="C523" s="150" t="s">
        <v>714</v>
      </c>
      <c r="D523" s="148"/>
      <c r="E523" s="149">
        <v>0.16</v>
      </c>
      <c r="F523" s="115"/>
      <c r="G523" s="115"/>
      <c r="H523" s="115"/>
      <c r="I523" s="115"/>
      <c r="J523" s="115"/>
      <c r="K523" s="115"/>
      <c r="L523" s="115"/>
      <c r="M523" s="115"/>
      <c r="N523" s="114"/>
      <c r="O523" s="114"/>
      <c r="P523" s="114"/>
      <c r="Q523" s="114"/>
      <c r="R523" s="115"/>
      <c r="S523" s="115"/>
      <c r="T523" s="115"/>
      <c r="U523" s="115"/>
      <c r="V523" s="115"/>
      <c r="W523" s="115"/>
      <c r="X523" s="115"/>
      <c r="Y523" s="115"/>
      <c r="Z523" s="108"/>
      <c r="AA523" s="108"/>
      <c r="AB523" s="108"/>
      <c r="AC523" s="108"/>
      <c r="AD523" s="108"/>
      <c r="AE523" s="108"/>
      <c r="AF523" s="108"/>
      <c r="AG523" s="108" t="s">
        <v>325</v>
      </c>
      <c r="AH523" s="108">
        <v>0</v>
      </c>
      <c r="AI523" s="108"/>
      <c r="AJ523" s="108"/>
      <c r="AK523" s="108"/>
      <c r="AL523" s="108"/>
      <c r="AM523" s="108"/>
      <c r="AN523" s="108"/>
      <c r="AO523" s="108"/>
      <c r="AP523" s="108"/>
      <c r="AQ523" s="108"/>
      <c r="AR523" s="108"/>
      <c r="AS523" s="108"/>
      <c r="AT523" s="108"/>
      <c r="AU523" s="108"/>
      <c r="AV523" s="108"/>
      <c r="AW523" s="108"/>
      <c r="AX523" s="108"/>
      <c r="AY523" s="108"/>
      <c r="AZ523" s="108"/>
      <c r="BA523" s="108"/>
      <c r="BB523" s="108"/>
      <c r="BC523" s="108"/>
      <c r="BD523" s="108"/>
      <c r="BE523" s="108"/>
      <c r="BF523" s="108"/>
      <c r="BG523" s="108"/>
      <c r="BH523" s="108"/>
    </row>
    <row r="524" spans="1:60" ht="22.5" outlineLevel="1" x14ac:dyDescent="0.2">
      <c r="A524" s="128">
        <v>87</v>
      </c>
      <c r="B524" s="129" t="s">
        <v>715</v>
      </c>
      <c r="C524" s="145" t="s">
        <v>716</v>
      </c>
      <c r="D524" s="130" t="s">
        <v>493</v>
      </c>
      <c r="E524" s="131">
        <v>2.093</v>
      </c>
      <c r="F524" s="132"/>
      <c r="G524" s="133">
        <f>ROUND(E524*F524,2)</f>
        <v>0</v>
      </c>
      <c r="H524" s="132"/>
      <c r="I524" s="133">
        <f>ROUND(E524*H524,2)</f>
        <v>0</v>
      </c>
      <c r="J524" s="132"/>
      <c r="K524" s="133">
        <f>ROUND(E524*J524,2)</f>
        <v>0</v>
      </c>
      <c r="L524" s="133">
        <v>21</v>
      </c>
      <c r="M524" s="133">
        <f>G524*(1+L524/100)</f>
        <v>0</v>
      </c>
      <c r="N524" s="131">
        <v>0</v>
      </c>
      <c r="O524" s="131">
        <f>ROUND(E524*N524,2)</f>
        <v>0</v>
      </c>
      <c r="P524" s="131">
        <v>4.2000000000000003E-2</v>
      </c>
      <c r="Q524" s="131">
        <f>ROUND(E524*P524,2)</f>
        <v>0.09</v>
      </c>
      <c r="R524" s="133"/>
      <c r="S524" s="133" t="s">
        <v>273</v>
      </c>
      <c r="T524" s="134" t="s">
        <v>274</v>
      </c>
      <c r="U524" s="115">
        <v>0.71499999999999997</v>
      </c>
      <c r="V524" s="115">
        <f>ROUND(E524*U524,2)</f>
        <v>1.5</v>
      </c>
      <c r="W524" s="115"/>
      <c r="X524" s="115" t="s">
        <v>275</v>
      </c>
      <c r="Y524" s="115" t="s">
        <v>276</v>
      </c>
      <c r="Z524" s="108"/>
      <c r="AA524" s="108"/>
      <c r="AB524" s="108"/>
      <c r="AC524" s="108"/>
      <c r="AD524" s="108"/>
      <c r="AE524" s="108"/>
      <c r="AF524" s="108"/>
      <c r="AG524" s="108" t="s">
        <v>277</v>
      </c>
      <c r="AH524" s="108"/>
      <c r="AI524" s="108"/>
      <c r="AJ524" s="108"/>
      <c r="AK524" s="108"/>
      <c r="AL524" s="108"/>
      <c r="AM524" s="108"/>
      <c r="AN524" s="108"/>
      <c r="AO524" s="108"/>
      <c r="AP524" s="108"/>
      <c r="AQ524" s="108"/>
      <c r="AR524" s="108"/>
      <c r="AS524" s="108"/>
      <c r="AT524" s="108"/>
      <c r="AU524" s="108"/>
      <c r="AV524" s="108"/>
      <c r="AW524" s="108"/>
      <c r="AX524" s="108"/>
      <c r="AY524" s="108"/>
      <c r="AZ524" s="108"/>
      <c r="BA524" s="108"/>
      <c r="BB524" s="108"/>
      <c r="BC524" s="108"/>
      <c r="BD524" s="108"/>
      <c r="BE524" s="108"/>
      <c r="BF524" s="108"/>
      <c r="BG524" s="108"/>
      <c r="BH524" s="108"/>
    </row>
    <row r="525" spans="1:60" outlineLevel="2" x14ac:dyDescent="0.2">
      <c r="A525" s="111"/>
      <c r="B525" s="112"/>
      <c r="C525" s="150" t="s">
        <v>670</v>
      </c>
      <c r="D525" s="148"/>
      <c r="E525" s="149"/>
      <c r="F525" s="115"/>
      <c r="G525" s="115"/>
      <c r="H525" s="115"/>
      <c r="I525" s="115"/>
      <c r="J525" s="115"/>
      <c r="K525" s="115"/>
      <c r="L525" s="115"/>
      <c r="M525" s="115"/>
      <c r="N525" s="114"/>
      <c r="O525" s="114"/>
      <c r="P525" s="114"/>
      <c r="Q525" s="114"/>
      <c r="R525" s="115"/>
      <c r="S525" s="115"/>
      <c r="T525" s="115"/>
      <c r="U525" s="115"/>
      <c r="V525" s="115"/>
      <c r="W525" s="115"/>
      <c r="X525" s="115"/>
      <c r="Y525" s="115"/>
      <c r="Z525" s="108"/>
      <c r="AA525" s="108"/>
      <c r="AB525" s="108"/>
      <c r="AC525" s="108"/>
      <c r="AD525" s="108"/>
      <c r="AE525" s="108"/>
      <c r="AF525" s="108"/>
      <c r="AG525" s="108" t="s">
        <v>325</v>
      </c>
      <c r="AH525" s="108">
        <v>0</v>
      </c>
      <c r="AI525" s="108"/>
      <c r="AJ525" s="108"/>
      <c r="AK525" s="108"/>
      <c r="AL525" s="108"/>
      <c r="AM525" s="108"/>
      <c r="AN525" s="108"/>
      <c r="AO525" s="108"/>
      <c r="AP525" s="108"/>
      <c r="AQ525" s="108"/>
      <c r="AR525" s="108"/>
      <c r="AS525" s="108"/>
      <c r="AT525" s="108"/>
      <c r="AU525" s="108"/>
      <c r="AV525" s="108"/>
      <c r="AW525" s="108"/>
      <c r="AX525" s="108"/>
      <c r="AY525" s="108"/>
      <c r="AZ525" s="108"/>
      <c r="BA525" s="108"/>
      <c r="BB525" s="108"/>
      <c r="BC525" s="108"/>
      <c r="BD525" s="108"/>
      <c r="BE525" s="108"/>
      <c r="BF525" s="108"/>
      <c r="BG525" s="108"/>
      <c r="BH525" s="108"/>
    </row>
    <row r="526" spans="1:60" outlineLevel="3" x14ac:dyDescent="0.2">
      <c r="A526" s="111"/>
      <c r="B526" s="112"/>
      <c r="C526" s="150" t="s">
        <v>587</v>
      </c>
      <c r="D526" s="148"/>
      <c r="E526" s="149"/>
      <c r="F526" s="115"/>
      <c r="G526" s="115"/>
      <c r="H526" s="115"/>
      <c r="I526" s="115"/>
      <c r="J526" s="115"/>
      <c r="K526" s="115"/>
      <c r="L526" s="115"/>
      <c r="M526" s="115"/>
      <c r="N526" s="114"/>
      <c r="O526" s="114"/>
      <c r="P526" s="114"/>
      <c r="Q526" s="114"/>
      <c r="R526" s="115"/>
      <c r="S526" s="115"/>
      <c r="T526" s="115"/>
      <c r="U526" s="115"/>
      <c r="V526" s="115"/>
      <c r="W526" s="115"/>
      <c r="X526" s="115"/>
      <c r="Y526" s="115"/>
      <c r="Z526" s="108"/>
      <c r="AA526" s="108"/>
      <c r="AB526" s="108"/>
      <c r="AC526" s="108"/>
      <c r="AD526" s="108"/>
      <c r="AE526" s="108"/>
      <c r="AF526" s="108"/>
      <c r="AG526" s="108" t="s">
        <v>325</v>
      </c>
      <c r="AH526" s="108">
        <v>0</v>
      </c>
      <c r="AI526" s="108"/>
      <c r="AJ526" s="108"/>
      <c r="AK526" s="108"/>
      <c r="AL526" s="108"/>
      <c r="AM526" s="108"/>
      <c r="AN526" s="108"/>
      <c r="AO526" s="108"/>
      <c r="AP526" s="108"/>
      <c r="AQ526" s="108"/>
      <c r="AR526" s="108"/>
      <c r="AS526" s="108"/>
      <c r="AT526" s="108"/>
      <c r="AU526" s="108"/>
      <c r="AV526" s="108"/>
      <c r="AW526" s="108"/>
      <c r="AX526" s="108"/>
      <c r="AY526" s="108"/>
      <c r="AZ526" s="108"/>
      <c r="BA526" s="108"/>
      <c r="BB526" s="108"/>
      <c r="BC526" s="108"/>
      <c r="BD526" s="108"/>
      <c r="BE526" s="108"/>
      <c r="BF526" s="108"/>
      <c r="BG526" s="108"/>
      <c r="BH526" s="108"/>
    </row>
    <row r="527" spans="1:60" outlineLevel="3" x14ac:dyDescent="0.2">
      <c r="A527" s="111"/>
      <c r="B527" s="112"/>
      <c r="C527" s="150" t="s">
        <v>700</v>
      </c>
      <c r="D527" s="148"/>
      <c r="E527" s="149"/>
      <c r="F527" s="115"/>
      <c r="G527" s="115"/>
      <c r="H527" s="115"/>
      <c r="I527" s="115"/>
      <c r="J527" s="115"/>
      <c r="K527" s="115"/>
      <c r="L527" s="115"/>
      <c r="M527" s="115"/>
      <c r="N527" s="114"/>
      <c r="O527" s="114"/>
      <c r="P527" s="114"/>
      <c r="Q527" s="114"/>
      <c r="R527" s="115"/>
      <c r="S527" s="115"/>
      <c r="T527" s="115"/>
      <c r="U527" s="115"/>
      <c r="V527" s="115"/>
      <c r="W527" s="115"/>
      <c r="X527" s="115"/>
      <c r="Y527" s="115"/>
      <c r="Z527" s="108"/>
      <c r="AA527" s="108"/>
      <c r="AB527" s="108"/>
      <c r="AC527" s="108"/>
      <c r="AD527" s="108"/>
      <c r="AE527" s="108"/>
      <c r="AF527" s="108"/>
      <c r="AG527" s="108" t="s">
        <v>325</v>
      </c>
      <c r="AH527" s="108">
        <v>0</v>
      </c>
      <c r="AI527" s="108"/>
      <c r="AJ527" s="108"/>
      <c r="AK527" s="108"/>
      <c r="AL527" s="108"/>
      <c r="AM527" s="108"/>
      <c r="AN527" s="108"/>
      <c r="AO527" s="108"/>
      <c r="AP527" s="108"/>
      <c r="AQ527" s="108"/>
      <c r="AR527" s="108"/>
      <c r="AS527" s="108"/>
      <c r="AT527" s="108"/>
      <c r="AU527" s="108"/>
      <c r="AV527" s="108"/>
      <c r="AW527" s="108"/>
      <c r="AX527" s="108"/>
      <c r="AY527" s="108"/>
      <c r="AZ527" s="108"/>
      <c r="BA527" s="108"/>
      <c r="BB527" s="108"/>
      <c r="BC527" s="108"/>
      <c r="BD527" s="108"/>
      <c r="BE527" s="108"/>
      <c r="BF527" s="108"/>
      <c r="BG527" s="108"/>
      <c r="BH527" s="108"/>
    </row>
    <row r="528" spans="1:60" outlineLevel="3" x14ac:dyDescent="0.2">
      <c r="A528" s="111"/>
      <c r="B528" s="112"/>
      <c r="C528" s="150" t="s">
        <v>717</v>
      </c>
      <c r="D528" s="148"/>
      <c r="E528" s="149">
        <v>2.09</v>
      </c>
      <c r="F528" s="115"/>
      <c r="G528" s="115"/>
      <c r="H528" s="115"/>
      <c r="I528" s="115"/>
      <c r="J528" s="115"/>
      <c r="K528" s="115"/>
      <c r="L528" s="115"/>
      <c r="M528" s="115"/>
      <c r="N528" s="114"/>
      <c r="O528" s="114"/>
      <c r="P528" s="114"/>
      <c r="Q528" s="114"/>
      <c r="R528" s="115"/>
      <c r="S528" s="115"/>
      <c r="T528" s="115"/>
      <c r="U528" s="115"/>
      <c r="V528" s="115"/>
      <c r="W528" s="115"/>
      <c r="X528" s="115"/>
      <c r="Y528" s="115"/>
      <c r="Z528" s="108"/>
      <c r="AA528" s="108"/>
      <c r="AB528" s="108"/>
      <c r="AC528" s="108"/>
      <c r="AD528" s="108"/>
      <c r="AE528" s="108"/>
      <c r="AF528" s="108"/>
      <c r="AG528" s="108" t="s">
        <v>325</v>
      </c>
      <c r="AH528" s="108">
        <v>0</v>
      </c>
      <c r="AI528" s="108"/>
      <c r="AJ528" s="108"/>
      <c r="AK528" s="108"/>
      <c r="AL528" s="108"/>
      <c r="AM528" s="108"/>
      <c r="AN528" s="108"/>
      <c r="AO528" s="108"/>
      <c r="AP528" s="108"/>
      <c r="AQ528" s="108"/>
      <c r="AR528" s="108"/>
      <c r="AS528" s="108"/>
      <c r="AT528" s="108"/>
      <c r="AU528" s="108"/>
      <c r="AV528" s="108"/>
      <c r="AW528" s="108"/>
      <c r="AX528" s="108"/>
      <c r="AY528" s="108"/>
      <c r="AZ528" s="108"/>
      <c r="BA528" s="108"/>
      <c r="BB528" s="108"/>
      <c r="BC528" s="108"/>
      <c r="BD528" s="108"/>
      <c r="BE528" s="108"/>
      <c r="BF528" s="108"/>
      <c r="BG528" s="108"/>
      <c r="BH528" s="108"/>
    </row>
    <row r="529" spans="1:60" ht="22.5" outlineLevel="1" x14ac:dyDescent="0.2">
      <c r="A529" s="128">
        <v>88</v>
      </c>
      <c r="B529" s="129" t="s">
        <v>718</v>
      </c>
      <c r="C529" s="145" t="s">
        <v>719</v>
      </c>
      <c r="D529" s="130" t="s">
        <v>322</v>
      </c>
      <c r="E529" s="131">
        <v>120.01</v>
      </c>
      <c r="F529" s="132"/>
      <c r="G529" s="133">
        <f>ROUND(E529*F529,2)</f>
        <v>0</v>
      </c>
      <c r="H529" s="132"/>
      <c r="I529" s="133">
        <f>ROUND(E529*H529,2)</f>
        <v>0</v>
      </c>
      <c r="J529" s="132"/>
      <c r="K529" s="133">
        <f>ROUND(E529*J529,2)</f>
        <v>0</v>
      </c>
      <c r="L529" s="133">
        <v>21</v>
      </c>
      <c r="M529" s="133">
        <f>G529*(1+L529/100)</f>
        <v>0</v>
      </c>
      <c r="N529" s="131">
        <v>0</v>
      </c>
      <c r="O529" s="131">
        <f>ROUND(E529*N529,2)</f>
        <v>0</v>
      </c>
      <c r="P529" s="131">
        <v>0.05</v>
      </c>
      <c r="Q529" s="131">
        <f>ROUND(E529*P529,2)</f>
        <v>6</v>
      </c>
      <c r="R529" s="133"/>
      <c r="S529" s="133" t="s">
        <v>273</v>
      </c>
      <c r="T529" s="134" t="s">
        <v>274</v>
      </c>
      <c r="U529" s="115">
        <v>0.33</v>
      </c>
      <c r="V529" s="115">
        <f>ROUND(E529*U529,2)</f>
        <v>39.6</v>
      </c>
      <c r="W529" s="115"/>
      <c r="X529" s="115" t="s">
        <v>275</v>
      </c>
      <c r="Y529" s="115" t="s">
        <v>276</v>
      </c>
      <c r="Z529" s="108"/>
      <c r="AA529" s="108"/>
      <c r="AB529" s="108"/>
      <c r="AC529" s="108"/>
      <c r="AD529" s="108"/>
      <c r="AE529" s="108"/>
      <c r="AF529" s="108"/>
      <c r="AG529" s="108" t="s">
        <v>277</v>
      </c>
      <c r="AH529" s="108"/>
      <c r="AI529" s="108"/>
      <c r="AJ529" s="108"/>
      <c r="AK529" s="108"/>
      <c r="AL529" s="108"/>
      <c r="AM529" s="108"/>
      <c r="AN529" s="108"/>
      <c r="AO529" s="108"/>
      <c r="AP529" s="108"/>
      <c r="AQ529" s="108"/>
      <c r="AR529" s="108"/>
      <c r="AS529" s="108"/>
      <c r="AT529" s="108"/>
      <c r="AU529" s="108"/>
      <c r="AV529" s="108"/>
      <c r="AW529" s="108"/>
      <c r="AX529" s="108"/>
      <c r="AY529" s="108"/>
      <c r="AZ529" s="108"/>
      <c r="BA529" s="108"/>
      <c r="BB529" s="108"/>
      <c r="BC529" s="108"/>
      <c r="BD529" s="108"/>
      <c r="BE529" s="108"/>
      <c r="BF529" s="108"/>
      <c r="BG529" s="108"/>
      <c r="BH529" s="108"/>
    </row>
    <row r="530" spans="1:60" outlineLevel="2" x14ac:dyDescent="0.2">
      <c r="A530" s="111"/>
      <c r="B530" s="112"/>
      <c r="C530" s="150" t="s">
        <v>366</v>
      </c>
      <c r="D530" s="148"/>
      <c r="E530" s="149"/>
      <c r="F530" s="115"/>
      <c r="G530" s="115"/>
      <c r="H530" s="115"/>
      <c r="I530" s="115"/>
      <c r="J530" s="115"/>
      <c r="K530" s="115"/>
      <c r="L530" s="115"/>
      <c r="M530" s="115"/>
      <c r="N530" s="114"/>
      <c r="O530" s="114"/>
      <c r="P530" s="114"/>
      <c r="Q530" s="114"/>
      <c r="R530" s="115"/>
      <c r="S530" s="115"/>
      <c r="T530" s="115"/>
      <c r="U530" s="115"/>
      <c r="V530" s="115"/>
      <c r="W530" s="115"/>
      <c r="X530" s="115"/>
      <c r="Y530" s="115"/>
      <c r="Z530" s="108"/>
      <c r="AA530" s="108"/>
      <c r="AB530" s="108"/>
      <c r="AC530" s="108"/>
      <c r="AD530" s="108"/>
      <c r="AE530" s="108"/>
      <c r="AF530" s="108"/>
      <c r="AG530" s="108" t="s">
        <v>325</v>
      </c>
      <c r="AH530" s="108">
        <v>0</v>
      </c>
      <c r="AI530" s="108"/>
      <c r="AJ530" s="108"/>
      <c r="AK530" s="108"/>
      <c r="AL530" s="108"/>
      <c r="AM530" s="108"/>
      <c r="AN530" s="108"/>
      <c r="AO530" s="108"/>
      <c r="AP530" s="108"/>
      <c r="AQ530" s="108"/>
      <c r="AR530" s="108"/>
      <c r="AS530" s="108"/>
      <c r="AT530" s="108"/>
      <c r="AU530" s="108"/>
      <c r="AV530" s="108"/>
      <c r="AW530" s="108"/>
      <c r="AX530" s="108"/>
      <c r="AY530" s="108"/>
      <c r="AZ530" s="108"/>
      <c r="BA530" s="108"/>
      <c r="BB530" s="108"/>
      <c r="BC530" s="108"/>
      <c r="BD530" s="108"/>
      <c r="BE530" s="108"/>
      <c r="BF530" s="108"/>
      <c r="BG530" s="108"/>
      <c r="BH530" s="108"/>
    </row>
    <row r="531" spans="1:60" outlineLevel="3" x14ac:dyDescent="0.2">
      <c r="A531" s="111"/>
      <c r="B531" s="112"/>
      <c r="C531" s="150" t="s">
        <v>524</v>
      </c>
      <c r="D531" s="148"/>
      <c r="E531" s="149">
        <v>112.87</v>
      </c>
      <c r="F531" s="115"/>
      <c r="G531" s="115"/>
      <c r="H531" s="115"/>
      <c r="I531" s="115"/>
      <c r="J531" s="115"/>
      <c r="K531" s="115"/>
      <c r="L531" s="115"/>
      <c r="M531" s="115"/>
      <c r="N531" s="114"/>
      <c r="O531" s="114"/>
      <c r="P531" s="114"/>
      <c r="Q531" s="114"/>
      <c r="R531" s="115"/>
      <c r="S531" s="115"/>
      <c r="T531" s="115"/>
      <c r="U531" s="115"/>
      <c r="V531" s="115"/>
      <c r="W531" s="115"/>
      <c r="X531" s="115"/>
      <c r="Y531" s="115"/>
      <c r="Z531" s="108"/>
      <c r="AA531" s="108"/>
      <c r="AB531" s="108"/>
      <c r="AC531" s="108"/>
      <c r="AD531" s="108"/>
      <c r="AE531" s="108"/>
      <c r="AF531" s="108"/>
      <c r="AG531" s="108" t="s">
        <v>325</v>
      </c>
      <c r="AH531" s="108">
        <v>0</v>
      </c>
      <c r="AI531" s="108"/>
      <c r="AJ531" s="108"/>
      <c r="AK531" s="108"/>
      <c r="AL531" s="108"/>
      <c r="AM531" s="108"/>
      <c r="AN531" s="108"/>
      <c r="AO531" s="108"/>
      <c r="AP531" s="108"/>
      <c r="AQ531" s="108"/>
      <c r="AR531" s="108"/>
      <c r="AS531" s="108"/>
      <c r="AT531" s="108"/>
      <c r="AU531" s="108"/>
      <c r="AV531" s="108"/>
      <c r="AW531" s="108"/>
      <c r="AX531" s="108"/>
      <c r="AY531" s="108"/>
      <c r="AZ531" s="108"/>
      <c r="BA531" s="108"/>
      <c r="BB531" s="108"/>
      <c r="BC531" s="108"/>
      <c r="BD531" s="108"/>
      <c r="BE531" s="108"/>
      <c r="BF531" s="108"/>
      <c r="BG531" s="108"/>
      <c r="BH531" s="108"/>
    </row>
    <row r="532" spans="1:60" outlineLevel="3" x14ac:dyDescent="0.2">
      <c r="A532" s="111"/>
      <c r="B532" s="112"/>
      <c r="C532" s="150" t="s">
        <v>525</v>
      </c>
      <c r="D532" s="148"/>
      <c r="E532" s="149">
        <v>7.14</v>
      </c>
      <c r="F532" s="115"/>
      <c r="G532" s="115"/>
      <c r="H532" s="115"/>
      <c r="I532" s="115"/>
      <c r="J532" s="115"/>
      <c r="K532" s="115"/>
      <c r="L532" s="115"/>
      <c r="M532" s="115"/>
      <c r="N532" s="114"/>
      <c r="O532" s="114"/>
      <c r="P532" s="114"/>
      <c r="Q532" s="114"/>
      <c r="R532" s="115"/>
      <c r="S532" s="115"/>
      <c r="T532" s="115"/>
      <c r="U532" s="115"/>
      <c r="V532" s="115"/>
      <c r="W532" s="115"/>
      <c r="X532" s="115"/>
      <c r="Y532" s="115"/>
      <c r="Z532" s="108"/>
      <c r="AA532" s="108"/>
      <c r="AB532" s="108"/>
      <c r="AC532" s="108"/>
      <c r="AD532" s="108"/>
      <c r="AE532" s="108"/>
      <c r="AF532" s="108"/>
      <c r="AG532" s="108" t="s">
        <v>325</v>
      </c>
      <c r="AH532" s="108">
        <v>0</v>
      </c>
      <c r="AI532" s="108"/>
      <c r="AJ532" s="108"/>
      <c r="AK532" s="108"/>
      <c r="AL532" s="108"/>
      <c r="AM532" s="108"/>
      <c r="AN532" s="108"/>
      <c r="AO532" s="108"/>
      <c r="AP532" s="108"/>
      <c r="AQ532" s="108"/>
      <c r="AR532" s="108"/>
      <c r="AS532" s="108"/>
      <c r="AT532" s="108"/>
      <c r="AU532" s="108"/>
      <c r="AV532" s="108"/>
      <c r="AW532" s="108"/>
      <c r="AX532" s="108"/>
      <c r="AY532" s="108"/>
      <c r="AZ532" s="108"/>
      <c r="BA532" s="108"/>
      <c r="BB532" s="108"/>
      <c r="BC532" s="108"/>
      <c r="BD532" s="108"/>
      <c r="BE532" s="108"/>
      <c r="BF532" s="108"/>
      <c r="BG532" s="108"/>
      <c r="BH532" s="108"/>
    </row>
    <row r="533" spans="1:60" ht="22.5" outlineLevel="1" x14ac:dyDescent="0.2">
      <c r="A533" s="128">
        <v>89</v>
      </c>
      <c r="B533" s="129" t="s">
        <v>720</v>
      </c>
      <c r="C533" s="145" t="s">
        <v>721</v>
      </c>
      <c r="D533" s="130" t="s">
        <v>322</v>
      </c>
      <c r="E533" s="131">
        <v>299.02046000000001</v>
      </c>
      <c r="F533" s="132"/>
      <c r="G533" s="133">
        <f>ROUND(E533*F533,2)</f>
        <v>0</v>
      </c>
      <c r="H533" s="132"/>
      <c r="I533" s="133">
        <f>ROUND(E533*H533,2)</f>
        <v>0</v>
      </c>
      <c r="J533" s="132"/>
      <c r="K533" s="133">
        <f>ROUND(E533*J533,2)</f>
        <v>0</v>
      </c>
      <c r="L533" s="133">
        <v>21</v>
      </c>
      <c r="M533" s="133">
        <f>G533*(1+L533/100)</f>
        <v>0</v>
      </c>
      <c r="N533" s="131">
        <v>0</v>
      </c>
      <c r="O533" s="131">
        <f>ROUND(E533*N533,2)</f>
        <v>0</v>
      </c>
      <c r="P533" s="131">
        <v>4.5999999999999999E-2</v>
      </c>
      <c r="Q533" s="131">
        <f>ROUND(E533*P533,2)</f>
        <v>13.75</v>
      </c>
      <c r="R533" s="133"/>
      <c r="S533" s="133" t="s">
        <v>273</v>
      </c>
      <c r="T533" s="134" t="s">
        <v>274</v>
      </c>
      <c r="U533" s="115">
        <v>0.26</v>
      </c>
      <c r="V533" s="115">
        <f>ROUND(E533*U533,2)</f>
        <v>77.75</v>
      </c>
      <c r="W533" s="115"/>
      <c r="X533" s="115" t="s">
        <v>275</v>
      </c>
      <c r="Y533" s="115" t="s">
        <v>276</v>
      </c>
      <c r="Z533" s="108"/>
      <c r="AA533" s="108"/>
      <c r="AB533" s="108"/>
      <c r="AC533" s="108"/>
      <c r="AD533" s="108"/>
      <c r="AE533" s="108"/>
      <c r="AF533" s="108"/>
      <c r="AG533" s="108" t="s">
        <v>277</v>
      </c>
      <c r="AH533" s="108"/>
      <c r="AI533" s="108"/>
      <c r="AJ533" s="108"/>
      <c r="AK533" s="108"/>
      <c r="AL533" s="108"/>
      <c r="AM533" s="108"/>
      <c r="AN533" s="108"/>
      <c r="AO533" s="108"/>
      <c r="AP533" s="108"/>
      <c r="AQ533" s="108"/>
      <c r="AR533" s="108"/>
      <c r="AS533" s="108"/>
      <c r="AT533" s="108"/>
      <c r="AU533" s="108"/>
      <c r="AV533" s="108"/>
      <c r="AW533" s="108"/>
      <c r="AX533" s="108"/>
      <c r="AY533" s="108"/>
      <c r="AZ533" s="108"/>
      <c r="BA533" s="108"/>
      <c r="BB533" s="108"/>
      <c r="BC533" s="108"/>
      <c r="BD533" s="108"/>
      <c r="BE533" s="108"/>
      <c r="BF533" s="108"/>
      <c r="BG533" s="108"/>
      <c r="BH533" s="108"/>
    </row>
    <row r="534" spans="1:60" outlineLevel="2" x14ac:dyDescent="0.2">
      <c r="A534" s="111"/>
      <c r="B534" s="112"/>
      <c r="C534" s="150" t="s">
        <v>366</v>
      </c>
      <c r="D534" s="148"/>
      <c r="E534" s="149"/>
      <c r="F534" s="115"/>
      <c r="G534" s="115"/>
      <c r="H534" s="115"/>
      <c r="I534" s="115"/>
      <c r="J534" s="115"/>
      <c r="K534" s="115"/>
      <c r="L534" s="115"/>
      <c r="M534" s="115"/>
      <c r="N534" s="114"/>
      <c r="O534" s="114"/>
      <c r="P534" s="114"/>
      <c r="Q534" s="114"/>
      <c r="R534" s="115"/>
      <c r="S534" s="115"/>
      <c r="T534" s="115"/>
      <c r="U534" s="115"/>
      <c r="V534" s="115"/>
      <c r="W534" s="115"/>
      <c r="X534" s="115"/>
      <c r="Y534" s="115"/>
      <c r="Z534" s="108"/>
      <c r="AA534" s="108"/>
      <c r="AB534" s="108"/>
      <c r="AC534" s="108"/>
      <c r="AD534" s="108"/>
      <c r="AE534" s="108"/>
      <c r="AF534" s="108"/>
      <c r="AG534" s="108" t="s">
        <v>325</v>
      </c>
      <c r="AH534" s="108">
        <v>0</v>
      </c>
      <c r="AI534" s="108"/>
      <c r="AJ534" s="108"/>
      <c r="AK534" s="108"/>
      <c r="AL534" s="108"/>
      <c r="AM534" s="108"/>
      <c r="AN534" s="108"/>
      <c r="AO534" s="108"/>
      <c r="AP534" s="108"/>
      <c r="AQ534" s="108"/>
      <c r="AR534" s="108"/>
      <c r="AS534" s="108"/>
      <c r="AT534" s="108"/>
      <c r="AU534" s="108"/>
      <c r="AV534" s="108"/>
      <c r="AW534" s="108"/>
      <c r="AX534" s="108"/>
      <c r="AY534" s="108"/>
      <c r="AZ534" s="108"/>
      <c r="BA534" s="108"/>
      <c r="BB534" s="108"/>
      <c r="BC534" s="108"/>
      <c r="BD534" s="108"/>
      <c r="BE534" s="108"/>
      <c r="BF534" s="108"/>
      <c r="BG534" s="108"/>
      <c r="BH534" s="108"/>
    </row>
    <row r="535" spans="1:60" outlineLevel="3" x14ac:dyDescent="0.2">
      <c r="A535" s="111"/>
      <c r="B535" s="112"/>
      <c r="C535" s="150" t="s">
        <v>536</v>
      </c>
      <c r="D535" s="148"/>
      <c r="E535" s="149">
        <v>382.35</v>
      </c>
      <c r="F535" s="115"/>
      <c r="G535" s="115"/>
      <c r="H535" s="115"/>
      <c r="I535" s="115"/>
      <c r="J535" s="115"/>
      <c r="K535" s="115"/>
      <c r="L535" s="115"/>
      <c r="M535" s="115"/>
      <c r="N535" s="114"/>
      <c r="O535" s="114"/>
      <c r="P535" s="114"/>
      <c r="Q535" s="114"/>
      <c r="R535" s="115"/>
      <c r="S535" s="115"/>
      <c r="T535" s="115"/>
      <c r="U535" s="115"/>
      <c r="V535" s="115"/>
      <c r="W535" s="115"/>
      <c r="X535" s="115"/>
      <c r="Y535" s="115"/>
      <c r="Z535" s="108"/>
      <c r="AA535" s="108"/>
      <c r="AB535" s="108"/>
      <c r="AC535" s="108"/>
      <c r="AD535" s="108"/>
      <c r="AE535" s="108"/>
      <c r="AF535" s="108"/>
      <c r="AG535" s="108" t="s">
        <v>325</v>
      </c>
      <c r="AH535" s="108">
        <v>0</v>
      </c>
      <c r="AI535" s="108"/>
      <c r="AJ535" s="108"/>
      <c r="AK535" s="108"/>
      <c r="AL535" s="108"/>
      <c r="AM535" s="108"/>
      <c r="AN535" s="108"/>
      <c r="AO535" s="108"/>
      <c r="AP535" s="108"/>
      <c r="AQ535" s="108"/>
      <c r="AR535" s="108"/>
      <c r="AS535" s="108"/>
      <c r="AT535" s="108"/>
      <c r="AU535" s="108"/>
      <c r="AV535" s="108"/>
      <c r="AW535" s="108"/>
      <c r="AX535" s="108"/>
      <c r="AY535" s="108"/>
      <c r="AZ535" s="108"/>
      <c r="BA535" s="108"/>
      <c r="BB535" s="108"/>
      <c r="BC535" s="108"/>
      <c r="BD535" s="108"/>
      <c r="BE535" s="108"/>
      <c r="BF535" s="108"/>
      <c r="BG535" s="108"/>
      <c r="BH535" s="108"/>
    </row>
    <row r="536" spans="1:60" outlineLevel="3" x14ac:dyDescent="0.2">
      <c r="A536" s="111"/>
      <c r="B536" s="112"/>
      <c r="C536" s="150" t="s">
        <v>537</v>
      </c>
      <c r="D536" s="148"/>
      <c r="E536" s="149">
        <v>-19.93</v>
      </c>
      <c r="F536" s="115"/>
      <c r="G536" s="115"/>
      <c r="H536" s="115"/>
      <c r="I536" s="115"/>
      <c r="J536" s="115"/>
      <c r="K536" s="115"/>
      <c r="L536" s="115"/>
      <c r="M536" s="115"/>
      <c r="N536" s="114"/>
      <c r="O536" s="114"/>
      <c r="P536" s="114"/>
      <c r="Q536" s="114"/>
      <c r="R536" s="115"/>
      <c r="S536" s="115"/>
      <c r="T536" s="115"/>
      <c r="U536" s="115"/>
      <c r="V536" s="115"/>
      <c r="W536" s="115"/>
      <c r="X536" s="115"/>
      <c r="Y536" s="115"/>
      <c r="Z536" s="108"/>
      <c r="AA536" s="108"/>
      <c r="AB536" s="108"/>
      <c r="AC536" s="108"/>
      <c r="AD536" s="108"/>
      <c r="AE536" s="108"/>
      <c r="AF536" s="108"/>
      <c r="AG536" s="108" t="s">
        <v>325</v>
      </c>
      <c r="AH536" s="108">
        <v>0</v>
      </c>
      <c r="AI536" s="108"/>
      <c r="AJ536" s="108"/>
      <c r="AK536" s="108"/>
      <c r="AL536" s="108"/>
      <c r="AM536" s="108"/>
      <c r="AN536" s="108"/>
      <c r="AO536" s="108"/>
      <c r="AP536" s="108"/>
      <c r="AQ536" s="108"/>
      <c r="AR536" s="108"/>
      <c r="AS536" s="108"/>
      <c r="AT536" s="108"/>
      <c r="AU536" s="108"/>
      <c r="AV536" s="108"/>
      <c r="AW536" s="108"/>
      <c r="AX536" s="108"/>
      <c r="AY536" s="108"/>
      <c r="AZ536" s="108"/>
      <c r="BA536" s="108"/>
      <c r="BB536" s="108"/>
      <c r="BC536" s="108"/>
      <c r="BD536" s="108"/>
      <c r="BE536" s="108"/>
      <c r="BF536" s="108"/>
      <c r="BG536" s="108"/>
      <c r="BH536" s="108"/>
    </row>
    <row r="537" spans="1:60" outlineLevel="3" x14ac:dyDescent="0.2">
      <c r="A537" s="111"/>
      <c r="B537" s="112"/>
      <c r="C537" s="150" t="s">
        <v>351</v>
      </c>
      <c r="D537" s="148"/>
      <c r="E537" s="149"/>
      <c r="F537" s="115"/>
      <c r="G537" s="115"/>
      <c r="H537" s="115"/>
      <c r="I537" s="115"/>
      <c r="J537" s="115"/>
      <c r="K537" s="115"/>
      <c r="L537" s="115"/>
      <c r="M537" s="115"/>
      <c r="N537" s="114"/>
      <c r="O537" s="114"/>
      <c r="P537" s="114"/>
      <c r="Q537" s="114"/>
      <c r="R537" s="115"/>
      <c r="S537" s="115"/>
      <c r="T537" s="115"/>
      <c r="U537" s="115"/>
      <c r="V537" s="115"/>
      <c r="W537" s="115"/>
      <c r="X537" s="115"/>
      <c r="Y537" s="115"/>
      <c r="Z537" s="108"/>
      <c r="AA537" s="108"/>
      <c r="AB537" s="108"/>
      <c r="AC537" s="108"/>
      <c r="AD537" s="108"/>
      <c r="AE537" s="108"/>
      <c r="AF537" s="108"/>
      <c r="AG537" s="108" t="s">
        <v>325</v>
      </c>
      <c r="AH537" s="108">
        <v>0</v>
      </c>
      <c r="AI537" s="108"/>
      <c r="AJ537" s="108"/>
      <c r="AK537" s="108"/>
      <c r="AL537" s="108"/>
      <c r="AM537" s="108"/>
      <c r="AN537" s="108"/>
      <c r="AO537" s="108"/>
      <c r="AP537" s="108"/>
      <c r="AQ537" s="108"/>
      <c r="AR537" s="108"/>
      <c r="AS537" s="108"/>
      <c r="AT537" s="108"/>
      <c r="AU537" s="108"/>
      <c r="AV537" s="108"/>
      <c r="AW537" s="108"/>
      <c r="AX537" s="108"/>
      <c r="AY537" s="108"/>
      <c r="AZ537" s="108"/>
      <c r="BA537" s="108"/>
      <c r="BB537" s="108"/>
      <c r="BC537" s="108"/>
      <c r="BD537" s="108"/>
      <c r="BE537" s="108"/>
      <c r="BF537" s="108"/>
      <c r="BG537" s="108"/>
      <c r="BH537" s="108"/>
    </row>
    <row r="538" spans="1:60" outlineLevel="3" x14ac:dyDescent="0.2">
      <c r="A538" s="111"/>
      <c r="B538" s="112"/>
      <c r="C538" s="150" t="s">
        <v>538</v>
      </c>
      <c r="D538" s="148"/>
      <c r="E538" s="149">
        <v>18.12</v>
      </c>
      <c r="F538" s="115"/>
      <c r="G538" s="115"/>
      <c r="H538" s="115"/>
      <c r="I538" s="115"/>
      <c r="J538" s="115"/>
      <c r="K538" s="115"/>
      <c r="L538" s="115"/>
      <c r="M538" s="115"/>
      <c r="N538" s="114"/>
      <c r="O538" s="114"/>
      <c r="P538" s="114"/>
      <c r="Q538" s="114"/>
      <c r="R538" s="115"/>
      <c r="S538" s="115"/>
      <c r="T538" s="115"/>
      <c r="U538" s="115"/>
      <c r="V538" s="115"/>
      <c r="W538" s="115"/>
      <c r="X538" s="115"/>
      <c r="Y538" s="115"/>
      <c r="Z538" s="108"/>
      <c r="AA538" s="108"/>
      <c r="AB538" s="108"/>
      <c r="AC538" s="108"/>
      <c r="AD538" s="108"/>
      <c r="AE538" s="108"/>
      <c r="AF538" s="108"/>
      <c r="AG538" s="108" t="s">
        <v>325</v>
      </c>
      <c r="AH538" s="108">
        <v>0</v>
      </c>
      <c r="AI538" s="108"/>
      <c r="AJ538" s="108"/>
      <c r="AK538" s="108"/>
      <c r="AL538" s="108"/>
      <c r="AM538" s="108"/>
      <c r="AN538" s="108"/>
      <c r="AO538" s="108"/>
      <c r="AP538" s="108"/>
      <c r="AQ538" s="108"/>
      <c r="AR538" s="108"/>
      <c r="AS538" s="108"/>
      <c r="AT538" s="108"/>
      <c r="AU538" s="108"/>
      <c r="AV538" s="108"/>
      <c r="AW538" s="108"/>
      <c r="AX538" s="108"/>
      <c r="AY538" s="108"/>
      <c r="AZ538" s="108"/>
      <c r="BA538" s="108"/>
      <c r="BB538" s="108"/>
      <c r="BC538" s="108"/>
      <c r="BD538" s="108"/>
      <c r="BE538" s="108"/>
      <c r="BF538" s="108"/>
      <c r="BG538" s="108"/>
      <c r="BH538" s="108"/>
    </row>
    <row r="539" spans="1:60" outlineLevel="3" x14ac:dyDescent="0.2">
      <c r="A539" s="111"/>
      <c r="B539" s="112"/>
      <c r="C539" s="150" t="s">
        <v>722</v>
      </c>
      <c r="D539" s="148"/>
      <c r="E539" s="149"/>
      <c r="F539" s="115"/>
      <c r="G539" s="115"/>
      <c r="H539" s="115"/>
      <c r="I539" s="115"/>
      <c r="J539" s="115"/>
      <c r="K539" s="115"/>
      <c r="L539" s="115"/>
      <c r="M539" s="115"/>
      <c r="N539" s="114"/>
      <c r="O539" s="114"/>
      <c r="P539" s="114"/>
      <c r="Q539" s="114"/>
      <c r="R539" s="115"/>
      <c r="S539" s="115"/>
      <c r="T539" s="115"/>
      <c r="U539" s="115"/>
      <c r="V539" s="115"/>
      <c r="W539" s="115"/>
      <c r="X539" s="115"/>
      <c r="Y539" s="115"/>
      <c r="Z539" s="108"/>
      <c r="AA539" s="108"/>
      <c r="AB539" s="108"/>
      <c r="AC539" s="108"/>
      <c r="AD539" s="108"/>
      <c r="AE539" s="108"/>
      <c r="AF539" s="108"/>
      <c r="AG539" s="108" t="s">
        <v>325</v>
      </c>
      <c r="AH539" s="108">
        <v>0</v>
      </c>
      <c r="AI539" s="108"/>
      <c r="AJ539" s="108"/>
      <c r="AK539" s="108"/>
      <c r="AL539" s="108"/>
      <c r="AM539" s="108"/>
      <c r="AN539" s="108"/>
      <c r="AO539" s="108"/>
      <c r="AP539" s="108"/>
      <c r="AQ539" s="108"/>
      <c r="AR539" s="108"/>
      <c r="AS539" s="108"/>
      <c r="AT539" s="108"/>
      <c r="AU539" s="108"/>
      <c r="AV539" s="108"/>
      <c r="AW539" s="108"/>
      <c r="AX539" s="108"/>
      <c r="AY539" s="108"/>
      <c r="AZ539" s="108"/>
      <c r="BA539" s="108"/>
      <c r="BB539" s="108"/>
      <c r="BC539" s="108"/>
      <c r="BD539" s="108"/>
      <c r="BE539" s="108"/>
      <c r="BF539" s="108"/>
      <c r="BG539" s="108"/>
      <c r="BH539" s="108"/>
    </row>
    <row r="540" spans="1:60" outlineLevel="3" x14ac:dyDescent="0.2">
      <c r="A540" s="111"/>
      <c r="B540" s="112"/>
      <c r="C540" s="150" t="s">
        <v>723</v>
      </c>
      <c r="D540" s="148"/>
      <c r="E540" s="149">
        <v>-81.53</v>
      </c>
      <c r="F540" s="115"/>
      <c r="G540" s="115"/>
      <c r="H540" s="115"/>
      <c r="I540" s="115"/>
      <c r="J540" s="115"/>
      <c r="K540" s="115"/>
      <c r="L540" s="115"/>
      <c r="M540" s="115"/>
      <c r="N540" s="114"/>
      <c r="O540" s="114"/>
      <c r="P540" s="114"/>
      <c r="Q540" s="114"/>
      <c r="R540" s="115"/>
      <c r="S540" s="115"/>
      <c r="T540" s="115"/>
      <c r="U540" s="115"/>
      <c r="V540" s="115"/>
      <c r="W540" s="115"/>
      <c r="X540" s="115"/>
      <c r="Y540" s="115"/>
      <c r="Z540" s="108"/>
      <c r="AA540" s="108"/>
      <c r="AB540" s="108"/>
      <c r="AC540" s="108"/>
      <c r="AD540" s="108"/>
      <c r="AE540" s="108"/>
      <c r="AF540" s="108"/>
      <c r="AG540" s="108" t="s">
        <v>325</v>
      </c>
      <c r="AH540" s="108">
        <v>0</v>
      </c>
      <c r="AI540" s="108"/>
      <c r="AJ540" s="108"/>
      <c r="AK540" s="108"/>
      <c r="AL540" s="108"/>
      <c r="AM540" s="108"/>
      <c r="AN540" s="108"/>
      <c r="AO540" s="108"/>
      <c r="AP540" s="108"/>
      <c r="AQ540" s="108"/>
      <c r="AR540" s="108"/>
      <c r="AS540" s="108"/>
      <c r="AT540" s="108"/>
      <c r="AU540" s="108"/>
      <c r="AV540" s="108"/>
      <c r="AW540" s="108"/>
      <c r="AX540" s="108"/>
      <c r="AY540" s="108"/>
      <c r="AZ540" s="108"/>
      <c r="BA540" s="108"/>
      <c r="BB540" s="108"/>
      <c r="BC540" s="108"/>
      <c r="BD540" s="108"/>
      <c r="BE540" s="108"/>
      <c r="BF540" s="108"/>
      <c r="BG540" s="108"/>
      <c r="BH540" s="108"/>
    </row>
    <row r="541" spans="1:60" ht="22.5" outlineLevel="1" x14ac:dyDescent="0.2">
      <c r="A541" s="128">
        <v>90</v>
      </c>
      <c r="B541" s="129" t="s">
        <v>724</v>
      </c>
      <c r="C541" s="145" t="s">
        <v>725</v>
      </c>
      <c r="D541" s="130" t="s">
        <v>322</v>
      </c>
      <c r="E541" s="131">
        <v>1.677</v>
      </c>
      <c r="F541" s="132"/>
      <c r="G541" s="133">
        <f>ROUND(E541*F541,2)</f>
        <v>0</v>
      </c>
      <c r="H541" s="132"/>
      <c r="I541" s="133">
        <f>ROUND(E541*H541,2)</f>
        <v>0</v>
      </c>
      <c r="J541" s="132"/>
      <c r="K541" s="133">
        <f>ROUND(E541*J541,2)</f>
        <v>0</v>
      </c>
      <c r="L541" s="133">
        <v>21</v>
      </c>
      <c r="M541" s="133">
        <f>G541*(1+L541/100)</f>
        <v>0</v>
      </c>
      <c r="N541" s="131">
        <v>0</v>
      </c>
      <c r="O541" s="131">
        <f>ROUND(E541*N541,2)</f>
        <v>0</v>
      </c>
      <c r="P541" s="131">
        <v>8.8999999999999996E-2</v>
      </c>
      <c r="Q541" s="131">
        <f>ROUND(E541*P541,2)</f>
        <v>0.15</v>
      </c>
      <c r="R541" s="133"/>
      <c r="S541" s="133" t="s">
        <v>273</v>
      </c>
      <c r="T541" s="134" t="s">
        <v>274</v>
      </c>
      <c r="U541" s="115">
        <v>0.76</v>
      </c>
      <c r="V541" s="115">
        <f>ROUND(E541*U541,2)</f>
        <v>1.27</v>
      </c>
      <c r="W541" s="115"/>
      <c r="X541" s="115" t="s">
        <v>275</v>
      </c>
      <c r="Y541" s="115" t="s">
        <v>276</v>
      </c>
      <c r="Z541" s="108"/>
      <c r="AA541" s="108"/>
      <c r="AB541" s="108"/>
      <c r="AC541" s="108"/>
      <c r="AD541" s="108"/>
      <c r="AE541" s="108"/>
      <c r="AF541" s="108"/>
      <c r="AG541" s="108" t="s">
        <v>277</v>
      </c>
      <c r="AH541" s="108"/>
      <c r="AI541" s="108"/>
      <c r="AJ541" s="108"/>
      <c r="AK541" s="108"/>
      <c r="AL541" s="108"/>
      <c r="AM541" s="108"/>
      <c r="AN541" s="108"/>
      <c r="AO541" s="108"/>
      <c r="AP541" s="108"/>
      <c r="AQ541" s="108"/>
      <c r="AR541" s="108"/>
      <c r="AS541" s="108"/>
      <c r="AT541" s="108"/>
      <c r="AU541" s="108"/>
      <c r="AV541" s="108"/>
      <c r="AW541" s="108"/>
      <c r="AX541" s="108"/>
      <c r="AY541" s="108"/>
      <c r="AZ541" s="108"/>
      <c r="BA541" s="108"/>
      <c r="BB541" s="108"/>
      <c r="BC541" s="108"/>
      <c r="BD541" s="108"/>
      <c r="BE541" s="108"/>
      <c r="BF541" s="108"/>
      <c r="BG541" s="108"/>
      <c r="BH541" s="108"/>
    </row>
    <row r="542" spans="1:60" outlineLevel="2" x14ac:dyDescent="0.2">
      <c r="A542" s="111"/>
      <c r="B542" s="112"/>
      <c r="C542" s="258" t="s">
        <v>726</v>
      </c>
      <c r="D542" s="259"/>
      <c r="E542" s="259"/>
      <c r="F542" s="259"/>
      <c r="G542" s="259"/>
      <c r="H542" s="115"/>
      <c r="I542" s="115"/>
      <c r="J542" s="115"/>
      <c r="K542" s="115"/>
      <c r="L542" s="115"/>
      <c r="M542" s="115"/>
      <c r="N542" s="114"/>
      <c r="O542" s="114"/>
      <c r="P542" s="114"/>
      <c r="Q542" s="114"/>
      <c r="R542" s="115"/>
      <c r="S542" s="115"/>
      <c r="T542" s="115"/>
      <c r="U542" s="115"/>
      <c r="V542" s="115"/>
      <c r="W542" s="115"/>
      <c r="X542" s="115"/>
      <c r="Y542" s="115"/>
      <c r="Z542" s="108"/>
      <c r="AA542" s="108"/>
      <c r="AB542" s="108"/>
      <c r="AC542" s="108"/>
      <c r="AD542" s="108"/>
      <c r="AE542" s="108"/>
      <c r="AF542" s="108"/>
      <c r="AG542" s="108" t="s">
        <v>286</v>
      </c>
      <c r="AH542" s="108"/>
      <c r="AI542" s="108"/>
      <c r="AJ542" s="108"/>
      <c r="AK542" s="108"/>
      <c r="AL542" s="108"/>
      <c r="AM542" s="108"/>
      <c r="AN542" s="108"/>
      <c r="AO542" s="108"/>
      <c r="AP542" s="108"/>
      <c r="AQ542" s="108"/>
      <c r="AR542" s="108"/>
      <c r="AS542" s="108"/>
      <c r="AT542" s="108"/>
      <c r="AU542" s="108"/>
      <c r="AV542" s="108"/>
      <c r="AW542" s="108"/>
      <c r="AX542" s="108"/>
      <c r="AY542" s="108"/>
      <c r="AZ542" s="108"/>
      <c r="BA542" s="108"/>
      <c r="BB542" s="108"/>
      <c r="BC542" s="108"/>
      <c r="BD542" s="108"/>
      <c r="BE542" s="108"/>
      <c r="BF542" s="108"/>
      <c r="BG542" s="108"/>
      <c r="BH542" s="108"/>
    </row>
    <row r="543" spans="1:60" outlineLevel="2" x14ac:dyDescent="0.2">
      <c r="A543" s="111"/>
      <c r="B543" s="112"/>
      <c r="C543" s="150" t="s">
        <v>578</v>
      </c>
      <c r="D543" s="148"/>
      <c r="E543" s="149"/>
      <c r="F543" s="115"/>
      <c r="G543" s="115"/>
      <c r="H543" s="115"/>
      <c r="I543" s="115"/>
      <c r="J543" s="115"/>
      <c r="K543" s="115"/>
      <c r="L543" s="115"/>
      <c r="M543" s="115"/>
      <c r="N543" s="114"/>
      <c r="O543" s="114"/>
      <c r="P543" s="114"/>
      <c r="Q543" s="114"/>
      <c r="R543" s="115"/>
      <c r="S543" s="115"/>
      <c r="T543" s="115"/>
      <c r="U543" s="115"/>
      <c r="V543" s="115"/>
      <c r="W543" s="115"/>
      <c r="X543" s="115"/>
      <c r="Y543" s="115"/>
      <c r="Z543" s="108"/>
      <c r="AA543" s="108"/>
      <c r="AB543" s="108"/>
      <c r="AC543" s="108"/>
      <c r="AD543" s="108"/>
      <c r="AE543" s="108"/>
      <c r="AF543" s="108"/>
      <c r="AG543" s="108" t="s">
        <v>325</v>
      </c>
      <c r="AH543" s="108">
        <v>0</v>
      </c>
      <c r="AI543" s="108"/>
      <c r="AJ543" s="108"/>
      <c r="AK543" s="108"/>
      <c r="AL543" s="108"/>
      <c r="AM543" s="108"/>
      <c r="AN543" s="108"/>
      <c r="AO543" s="108"/>
      <c r="AP543" s="108"/>
      <c r="AQ543" s="108"/>
      <c r="AR543" s="108"/>
      <c r="AS543" s="108"/>
      <c r="AT543" s="108"/>
      <c r="AU543" s="108"/>
      <c r="AV543" s="108"/>
      <c r="AW543" s="108"/>
      <c r="AX543" s="108"/>
      <c r="AY543" s="108"/>
      <c r="AZ543" s="108"/>
      <c r="BA543" s="108"/>
      <c r="BB543" s="108"/>
      <c r="BC543" s="108"/>
      <c r="BD543" s="108"/>
      <c r="BE543" s="108"/>
      <c r="BF543" s="108"/>
      <c r="BG543" s="108"/>
      <c r="BH543" s="108"/>
    </row>
    <row r="544" spans="1:60" outlineLevel="3" x14ac:dyDescent="0.2">
      <c r="A544" s="111"/>
      <c r="B544" s="112"/>
      <c r="C544" s="150" t="s">
        <v>579</v>
      </c>
      <c r="D544" s="148"/>
      <c r="E544" s="149"/>
      <c r="F544" s="115"/>
      <c r="G544" s="115"/>
      <c r="H544" s="115"/>
      <c r="I544" s="115"/>
      <c r="J544" s="115"/>
      <c r="K544" s="115"/>
      <c r="L544" s="115"/>
      <c r="M544" s="115"/>
      <c r="N544" s="114"/>
      <c r="O544" s="114"/>
      <c r="P544" s="114"/>
      <c r="Q544" s="114"/>
      <c r="R544" s="115"/>
      <c r="S544" s="115"/>
      <c r="T544" s="115"/>
      <c r="U544" s="115"/>
      <c r="V544" s="115"/>
      <c r="W544" s="115"/>
      <c r="X544" s="115"/>
      <c r="Y544" s="115"/>
      <c r="Z544" s="108"/>
      <c r="AA544" s="108"/>
      <c r="AB544" s="108"/>
      <c r="AC544" s="108"/>
      <c r="AD544" s="108"/>
      <c r="AE544" s="108"/>
      <c r="AF544" s="108"/>
      <c r="AG544" s="108" t="s">
        <v>325</v>
      </c>
      <c r="AH544" s="108">
        <v>0</v>
      </c>
      <c r="AI544" s="108"/>
      <c r="AJ544" s="108"/>
      <c r="AK544" s="108"/>
      <c r="AL544" s="108"/>
      <c r="AM544" s="108"/>
      <c r="AN544" s="108"/>
      <c r="AO544" s="108"/>
      <c r="AP544" s="108"/>
      <c r="AQ544" s="108"/>
      <c r="AR544" s="108"/>
      <c r="AS544" s="108"/>
      <c r="AT544" s="108"/>
      <c r="AU544" s="108"/>
      <c r="AV544" s="108"/>
      <c r="AW544" s="108"/>
      <c r="AX544" s="108"/>
      <c r="AY544" s="108"/>
      <c r="AZ544" s="108"/>
      <c r="BA544" s="108"/>
      <c r="BB544" s="108"/>
      <c r="BC544" s="108"/>
      <c r="BD544" s="108"/>
      <c r="BE544" s="108"/>
      <c r="BF544" s="108"/>
      <c r="BG544" s="108"/>
      <c r="BH544" s="108"/>
    </row>
    <row r="545" spans="1:60" outlineLevel="3" x14ac:dyDescent="0.2">
      <c r="A545" s="111"/>
      <c r="B545" s="112"/>
      <c r="C545" s="150" t="s">
        <v>727</v>
      </c>
      <c r="D545" s="148"/>
      <c r="E545" s="149">
        <v>0.97</v>
      </c>
      <c r="F545" s="115"/>
      <c r="G545" s="115"/>
      <c r="H545" s="115"/>
      <c r="I545" s="115"/>
      <c r="J545" s="115"/>
      <c r="K545" s="115"/>
      <c r="L545" s="115"/>
      <c r="M545" s="115"/>
      <c r="N545" s="114"/>
      <c r="O545" s="114"/>
      <c r="P545" s="114"/>
      <c r="Q545" s="114"/>
      <c r="R545" s="115"/>
      <c r="S545" s="115"/>
      <c r="T545" s="115"/>
      <c r="U545" s="115"/>
      <c r="V545" s="115"/>
      <c r="W545" s="115"/>
      <c r="X545" s="115"/>
      <c r="Y545" s="115"/>
      <c r="Z545" s="108"/>
      <c r="AA545" s="108"/>
      <c r="AB545" s="108"/>
      <c r="AC545" s="108"/>
      <c r="AD545" s="108"/>
      <c r="AE545" s="108"/>
      <c r="AF545" s="108"/>
      <c r="AG545" s="108" t="s">
        <v>325</v>
      </c>
      <c r="AH545" s="108">
        <v>0</v>
      </c>
      <c r="AI545" s="108"/>
      <c r="AJ545" s="108"/>
      <c r="AK545" s="108"/>
      <c r="AL545" s="108"/>
      <c r="AM545" s="108"/>
      <c r="AN545" s="108"/>
      <c r="AO545" s="108"/>
      <c r="AP545" s="108"/>
      <c r="AQ545" s="108"/>
      <c r="AR545" s="108"/>
      <c r="AS545" s="108"/>
      <c r="AT545" s="108"/>
      <c r="AU545" s="108"/>
      <c r="AV545" s="108"/>
      <c r="AW545" s="108"/>
      <c r="AX545" s="108"/>
      <c r="AY545" s="108"/>
      <c r="AZ545" s="108"/>
      <c r="BA545" s="108"/>
      <c r="BB545" s="108"/>
      <c r="BC545" s="108"/>
      <c r="BD545" s="108"/>
      <c r="BE545" s="108"/>
      <c r="BF545" s="108"/>
      <c r="BG545" s="108"/>
      <c r="BH545" s="108"/>
    </row>
    <row r="546" spans="1:60" outlineLevel="3" x14ac:dyDescent="0.2">
      <c r="A546" s="111"/>
      <c r="B546" s="112"/>
      <c r="C546" s="150" t="s">
        <v>582</v>
      </c>
      <c r="D546" s="148"/>
      <c r="E546" s="149"/>
      <c r="F546" s="115"/>
      <c r="G546" s="115"/>
      <c r="H546" s="115"/>
      <c r="I546" s="115"/>
      <c r="J546" s="115"/>
      <c r="K546" s="115"/>
      <c r="L546" s="115"/>
      <c r="M546" s="115"/>
      <c r="N546" s="114"/>
      <c r="O546" s="114"/>
      <c r="P546" s="114"/>
      <c r="Q546" s="114"/>
      <c r="R546" s="115"/>
      <c r="S546" s="115"/>
      <c r="T546" s="115"/>
      <c r="U546" s="115"/>
      <c r="V546" s="115"/>
      <c r="W546" s="115"/>
      <c r="X546" s="115"/>
      <c r="Y546" s="115"/>
      <c r="Z546" s="108"/>
      <c r="AA546" s="108"/>
      <c r="AB546" s="108"/>
      <c r="AC546" s="108"/>
      <c r="AD546" s="108"/>
      <c r="AE546" s="108"/>
      <c r="AF546" s="108"/>
      <c r="AG546" s="108" t="s">
        <v>325</v>
      </c>
      <c r="AH546" s="108">
        <v>0</v>
      </c>
      <c r="AI546" s="108"/>
      <c r="AJ546" s="108"/>
      <c r="AK546" s="108"/>
      <c r="AL546" s="108"/>
      <c r="AM546" s="108"/>
      <c r="AN546" s="108"/>
      <c r="AO546" s="108"/>
      <c r="AP546" s="108"/>
      <c r="AQ546" s="108"/>
      <c r="AR546" s="108"/>
      <c r="AS546" s="108"/>
      <c r="AT546" s="108"/>
      <c r="AU546" s="108"/>
      <c r="AV546" s="108"/>
      <c r="AW546" s="108"/>
      <c r="AX546" s="108"/>
      <c r="AY546" s="108"/>
      <c r="AZ546" s="108"/>
      <c r="BA546" s="108"/>
      <c r="BB546" s="108"/>
      <c r="BC546" s="108"/>
      <c r="BD546" s="108"/>
      <c r="BE546" s="108"/>
      <c r="BF546" s="108"/>
      <c r="BG546" s="108"/>
      <c r="BH546" s="108"/>
    </row>
    <row r="547" spans="1:60" outlineLevel="3" x14ac:dyDescent="0.2">
      <c r="A547" s="111"/>
      <c r="B547" s="112"/>
      <c r="C547" s="150" t="s">
        <v>583</v>
      </c>
      <c r="D547" s="148"/>
      <c r="E547" s="149"/>
      <c r="F547" s="115"/>
      <c r="G547" s="115"/>
      <c r="H547" s="115"/>
      <c r="I547" s="115"/>
      <c r="J547" s="115"/>
      <c r="K547" s="115"/>
      <c r="L547" s="115"/>
      <c r="M547" s="115"/>
      <c r="N547" s="114"/>
      <c r="O547" s="114"/>
      <c r="P547" s="114"/>
      <c r="Q547" s="114"/>
      <c r="R547" s="115"/>
      <c r="S547" s="115"/>
      <c r="T547" s="115"/>
      <c r="U547" s="115"/>
      <c r="V547" s="115"/>
      <c r="W547" s="115"/>
      <c r="X547" s="115"/>
      <c r="Y547" s="115"/>
      <c r="Z547" s="108"/>
      <c r="AA547" s="108"/>
      <c r="AB547" s="108"/>
      <c r="AC547" s="108"/>
      <c r="AD547" s="108"/>
      <c r="AE547" s="108"/>
      <c r="AF547" s="108"/>
      <c r="AG547" s="108" t="s">
        <v>325</v>
      </c>
      <c r="AH547" s="108">
        <v>0</v>
      </c>
      <c r="AI547" s="108"/>
      <c r="AJ547" s="108"/>
      <c r="AK547" s="108"/>
      <c r="AL547" s="108"/>
      <c r="AM547" s="108"/>
      <c r="AN547" s="108"/>
      <c r="AO547" s="108"/>
      <c r="AP547" s="108"/>
      <c r="AQ547" s="108"/>
      <c r="AR547" s="108"/>
      <c r="AS547" s="108"/>
      <c r="AT547" s="108"/>
      <c r="AU547" s="108"/>
      <c r="AV547" s="108"/>
      <c r="AW547" s="108"/>
      <c r="AX547" s="108"/>
      <c r="AY547" s="108"/>
      <c r="AZ547" s="108"/>
      <c r="BA547" s="108"/>
      <c r="BB547" s="108"/>
      <c r="BC547" s="108"/>
      <c r="BD547" s="108"/>
      <c r="BE547" s="108"/>
      <c r="BF547" s="108"/>
      <c r="BG547" s="108"/>
      <c r="BH547" s="108"/>
    </row>
    <row r="548" spans="1:60" outlineLevel="3" x14ac:dyDescent="0.2">
      <c r="A548" s="111"/>
      <c r="B548" s="112"/>
      <c r="C548" s="150" t="s">
        <v>728</v>
      </c>
      <c r="D548" s="148"/>
      <c r="E548" s="149">
        <v>0.56000000000000005</v>
      </c>
      <c r="F548" s="115"/>
      <c r="G548" s="115"/>
      <c r="H548" s="115"/>
      <c r="I548" s="115"/>
      <c r="J548" s="115"/>
      <c r="K548" s="115"/>
      <c r="L548" s="115"/>
      <c r="M548" s="115"/>
      <c r="N548" s="114"/>
      <c r="O548" s="114"/>
      <c r="P548" s="114"/>
      <c r="Q548" s="114"/>
      <c r="R548" s="115"/>
      <c r="S548" s="115"/>
      <c r="T548" s="115"/>
      <c r="U548" s="115"/>
      <c r="V548" s="115"/>
      <c r="W548" s="115"/>
      <c r="X548" s="115"/>
      <c r="Y548" s="115"/>
      <c r="Z548" s="108"/>
      <c r="AA548" s="108"/>
      <c r="AB548" s="108"/>
      <c r="AC548" s="108"/>
      <c r="AD548" s="108"/>
      <c r="AE548" s="108"/>
      <c r="AF548" s="108"/>
      <c r="AG548" s="108" t="s">
        <v>325</v>
      </c>
      <c r="AH548" s="108">
        <v>0</v>
      </c>
      <c r="AI548" s="108"/>
      <c r="AJ548" s="108"/>
      <c r="AK548" s="108"/>
      <c r="AL548" s="108"/>
      <c r="AM548" s="108"/>
      <c r="AN548" s="108"/>
      <c r="AO548" s="108"/>
      <c r="AP548" s="108"/>
      <c r="AQ548" s="108"/>
      <c r="AR548" s="108"/>
      <c r="AS548" s="108"/>
      <c r="AT548" s="108"/>
      <c r="AU548" s="108"/>
      <c r="AV548" s="108"/>
      <c r="AW548" s="108"/>
      <c r="AX548" s="108"/>
      <c r="AY548" s="108"/>
      <c r="AZ548" s="108"/>
      <c r="BA548" s="108"/>
      <c r="BB548" s="108"/>
      <c r="BC548" s="108"/>
      <c r="BD548" s="108"/>
      <c r="BE548" s="108"/>
      <c r="BF548" s="108"/>
      <c r="BG548" s="108"/>
      <c r="BH548" s="108"/>
    </row>
    <row r="549" spans="1:60" outlineLevel="3" x14ac:dyDescent="0.2">
      <c r="A549" s="111"/>
      <c r="B549" s="112"/>
      <c r="C549" s="150" t="s">
        <v>585</v>
      </c>
      <c r="D549" s="148"/>
      <c r="E549" s="149"/>
      <c r="F549" s="115"/>
      <c r="G549" s="115"/>
      <c r="H549" s="115"/>
      <c r="I549" s="115"/>
      <c r="J549" s="115"/>
      <c r="K549" s="115"/>
      <c r="L549" s="115"/>
      <c r="M549" s="115"/>
      <c r="N549" s="114"/>
      <c r="O549" s="114"/>
      <c r="P549" s="114"/>
      <c r="Q549" s="114"/>
      <c r="R549" s="115"/>
      <c r="S549" s="115"/>
      <c r="T549" s="115"/>
      <c r="U549" s="115"/>
      <c r="V549" s="115"/>
      <c r="W549" s="115"/>
      <c r="X549" s="115"/>
      <c r="Y549" s="115"/>
      <c r="Z549" s="108"/>
      <c r="AA549" s="108"/>
      <c r="AB549" s="108"/>
      <c r="AC549" s="108"/>
      <c r="AD549" s="108"/>
      <c r="AE549" s="108"/>
      <c r="AF549" s="108"/>
      <c r="AG549" s="108" t="s">
        <v>325</v>
      </c>
      <c r="AH549" s="108">
        <v>0</v>
      </c>
      <c r="AI549" s="108"/>
      <c r="AJ549" s="108"/>
      <c r="AK549" s="108"/>
      <c r="AL549" s="108"/>
      <c r="AM549" s="108"/>
      <c r="AN549" s="108"/>
      <c r="AO549" s="108"/>
      <c r="AP549" s="108"/>
      <c r="AQ549" s="108"/>
      <c r="AR549" s="108"/>
      <c r="AS549" s="108"/>
      <c r="AT549" s="108"/>
      <c r="AU549" s="108"/>
      <c r="AV549" s="108"/>
      <c r="AW549" s="108"/>
      <c r="AX549" s="108"/>
      <c r="AY549" s="108"/>
      <c r="AZ549" s="108"/>
      <c r="BA549" s="108"/>
      <c r="BB549" s="108"/>
      <c r="BC549" s="108"/>
      <c r="BD549" s="108"/>
      <c r="BE549" s="108"/>
      <c r="BF549" s="108"/>
      <c r="BG549" s="108"/>
      <c r="BH549" s="108"/>
    </row>
    <row r="550" spans="1:60" outlineLevel="3" x14ac:dyDescent="0.2">
      <c r="A550" s="111"/>
      <c r="B550" s="112"/>
      <c r="C550" s="150" t="s">
        <v>729</v>
      </c>
      <c r="D550" s="148"/>
      <c r="E550" s="149">
        <v>0.15</v>
      </c>
      <c r="F550" s="115"/>
      <c r="G550" s="115"/>
      <c r="H550" s="115"/>
      <c r="I550" s="115"/>
      <c r="J550" s="115"/>
      <c r="K550" s="115"/>
      <c r="L550" s="115"/>
      <c r="M550" s="115"/>
      <c r="N550" s="114"/>
      <c r="O550" s="114"/>
      <c r="P550" s="114"/>
      <c r="Q550" s="114"/>
      <c r="R550" s="115"/>
      <c r="S550" s="115"/>
      <c r="T550" s="115"/>
      <c r="U550" s="115"/>
      <c r="V550" s="115"/>
      <c r="W550" s="115"/>
      <c r="X550" s="115"/>
      <c r="Y550" s="115"/>
      <c r="Z550" s="108"/>
      <c r="AA550" s="108"/>
      <c r="AB550" s="108"/>
      <c r="AC550" s="108"/>
      <c r="AD550" s="108"/>
      <c r="AE550" s="108"/>
      <c r="AF550" s="108"/>
      <c r="AG550" s="108" t="s">
        <v>325</v>
      </c>
      <c r="AH550" s="108">
        <v>0</v>
      </c>
      <c r="AI550" s="108"/>
      <c r="AJ550" s="108"/>
      <c r="AK550" s="108"/>
      <c r="AL550" s="108"/>
      <c r="AM550" s="108"/>
      <c r="AN550" s="108"/>
      <c r="AO550" s="108"/>
      <c r="AP550" s="108"/>
      <c r="AQ550" s="108"/>
      <c r="AR550" s="108"/>
      <c r="AS550" s="108"/>
      <c r="AT550" s="108"/>
      <c r="AU550" s="108"/>
      <c r="AV550" s="108"/>
      <c r="AW550" s="108"/>
      <c r="AX550" s="108"/>
      <c r="AY550" s="108"/>
      <c r="AZ550" s="108"/>
      <c r="BA550" s="108"/>
      <c r="BB550" s="108"/>
      <c r="BC550" s="108"/>
      <c r="BD550" s="108"/>
      <c r="BE550" s="108"/>
      <c r="BF550" s="108"/>
      <c r="BG550" s="108"/>
      <c r="BH550" s="108"/>
    </row>
    <row r="551" spans="1:60" outlineLevel="1" x14ac:dyDescent="0.2">
      <c r="A551" s="128">
        <v>91</v>
      </c>
      <c r="B551" s="129" t="s">
        <v>730</v>
      </c>
      <c r="C551" s="145" t="s">
        <v>731</v>
      </c>
      <c r="D551" s="130" t="s">
        <v>322</v>
      </c>
      <c r="E551" s="131">
        <v>127.105</v>
      </c>
      <c r="F551" s="132"/>
      <c r="G551" s="133">
        <f>ROUND(E551*F551,2)</f>
        <v>0</v>
      </c>
      <c r="H551" s="132"/>
      <c r="I551" s="133">
        <f>ROUND(E551*H551,2)</f>
        <v>0</v>
      </c>
      <c r="J551" s="132"/>
      <c r="K551" s="133">
        <f>ROUND(E551*J551,2)</f>
        <v>0</v>
      </c>
      <c r="L551" s="133">
        <v>21</v>
      </c>
      <c r="M551" s="133">
        <f>G551*(1+L551/100)</f>
        <v>0</v>
      </c>
      <c r="N551" s="131">
        <v>0</v>
      </c>
      <c r="O551" s="131">
        <f>ROUND(E551*N551,2)</f>
        <v>0</v>
      </c>
      <c r="P551" s="131">
        <v>9.7400000000000004E-3</v>
      </c>
      <c r="Q551" s="131">
        <f>ROUND(E551*P551,2)</f>
        <v>1.24</v>
      </c>
      <c r="R551" s="133"/>
      <c r="S551" s="133" t="s">
        <v>273</v>
      </c>
      <c r="T551" s="134" t="s">
        <v>274</v>
      </c>
      <c r="U551" s="115">
        <v>4.3999999999999997E-2</v>
      </c>
      <c r="V551" s="115">
        <f>ROUND(E551*U551,2)</f>
        <v>5.59</v>
      </c>
      <c r="W551" s="115"/>
      <c r="X551" s="115" t="s">
        <v>275</v>
      </c>
      <c r="Y551" s="115" t="s">
        <v>276</v>
      </c>
      <c r="Z551" s="108"/>
      <c r="AA551" s="108"/>
      <c r="AB551" s="108"/>
      <c r="AC551" s="108"/>
      <c r="AD551" s="108"/>
      <c r="AE551" s="108"/>
      <c r="AF551" s="108"/>
      <c r="AG551" s="108" t="s">
        <v>277</v>
      </c>
      <c r="AH551" s="108"/>
      <c r="AI551" s="108"/>
      <c r="AJ551" s="108"/>
      <c r="AK551" s="108"/>
      <c r="AL551" s="108"/>
      <c r="AM551" s="108"/>
      <c r="AN551" s="108"/>
      <c r="AO551" s="108"/>
      <c r="AP551" s="108"/>
      <c r="AQ551" s="108"/>
      <c r="AR551" s="108"/>
      <c r="AS551" s="108"/>
      <c r="AT551" s="108"/>
      <c r="AU551" s="108"/>
      <c r="AV551" s="108"/>
      <c r="AW551" s="108"/>
      <c r="AX551" s="108"/>
      <c r="AY551" s="108"/>
      <c r="AZ551" s="108"/>
      <c r="BA551" s="108"/>
      <c r="BB551" s="108"/>
      <c r="BC551" s="108"/>
      <c r="BD551" s="108"/>
      <c r="BE551" s="108"/>
      <c r="BF551" s="108"/>
      <c r="BG551" s="108"/>
      <c r="BH551" s="108"/>
    </row>
    <row r="552" spans="1:60" outlineLevel="2" x14ac:dyDescent="0.2">
      <c r="A552" s="111"/>
      <c r="B552" s="112"/>
      <c r="C552" s="150" t="s">
        <v>656</v>
      </c>
      <c r="D552" s="148"/>
      <c r="E552" s="149"/>
      <c r="F552" s="115"/>
      <c r="G552" s="115"/>
      <c r="H552" s="115"/>
      <c r="I552" s="115"/>
      <c r="J552" s="115"/>
      <c r="K552" s="115"/>
      <c r="L552" s="115"/>
      <c r="M552" s="115"/>
      <c r="N552" s="114"/>
      <c r="O552" s="114"/>
      <c r="P552" s="114"/>
      <c r="Q552" s="114"/>
      <c r="R552" s="115"/>
      <c r="S552" s="115"/>
      <c r="T552" s="115"/>
      <c r="U552" s="115"/>
      <c r="V552" s="115"/>
      <c r="W552" s="115"/>
      <c r="X552" s="115"/>
      <c r="Y552" s="115"/>
      <c r="Z552" s="108"/>
      <c r="AA552" s="108"/>
      <c r="AB552" s="108"/>
      <c r="AC552" s="108"/>
      <c r="AD552" s="108"/>
      <c r="AE552" s="108"/>
      <c r="AF552" s="108"/>
      <c r="AG552" s="108" t="s">
        <v>325</v>
      </c>
      <c r="AH552" s="108">
        <v>0</v>
      </c>
      <c r="AI552" s="108"/>
      <c r="AJ552" s="108"/>
      <c r="AK552" s="108"/>
      <c r="AL552" s="108"/>
      <c r="AM552" s="108"/>
      <c r="AN552" s="108"/>
      <c r="AO552" s="108"/>
      <c r="AP552" s="108"/>
      <c r="AQ552" s="108"/>
      <c r="AR552" s="108"/>
      <c r="AS552" s="108"/>
      <c r="AT552" s="108"/>
      <c r="AU552" s="108"/>
      <c r="AV552" s="108"/>
      <c r="AW552" s="108"/>
      <c r="AX552" s="108"/>
      <c r="AY552" s="108"/>
      <c r="AZ552" s="108"/>
      <c r="BA552" s="108"/>
      <c r="BB552" s="108"/>
      <c r="BC552" s="108"/>
      <c r="BD552" s="108"/>
      <c r="BE552" s="108"/>
      <c r="BF552" s="108"/>
      <c r="BG552" s="108"/>
      <c r="BH552" s="108"/>
    </row>
    <row r="553" spans="1:60" outlineLevel="3" x14ac:dyDescent="0.2">
      <c r="A553" s="111"/>
      <c r="B553" s="112"/>
      <c r="C553" s="150" t="s">
        <v>684</v>
      </c>
      <c r="D553" s="148"/>
      <c r="E553" s="149"/>
      <c r="F553" s="115"/>
      <c r="G553" s="115"/>
      <c r="H553" s="115"/>
      <c r="I553" s="115"/>
      <c r="J553" s="115"/>
      <c r="K553" s="115"/>
      <c r="L553" s="115"/>
      <c r="M553" s="115"/>
      <c r="N553" s="114"/>
      <c r="O553" s="114"/>
      <c r="P553" s="114"/>
      <c r="Q553" s="114"/>
      <c r="R553" s="115"/>
      <c r="S553" s="115"/>
      <c r="T553" s="115"/>
      <c r="U553" s="115"/>
      <c r="V553" s="115"/>
      <c r="W553" s="115"/>
      <c r="X553" s="115"/>
      <c r="Y553" s="115"/>
      <c r="Z553" s="108"/>
      <c r="AA553" s="108"/>
      <c r="AB553" s="108"/>
      <c r="AC553" s="108"/>
      <c r="AD553" s="108"/>
      <c r="AE553" s="108"/>
      <c r="AF553" s="108"/>
      <c r="AG553" s="108" t="s">
        <v>325</v>
      </c>
      <c r="AH553" s="108">
        <v>0</v>
      </c>
      <c r="AI553" s="108"/>
      <c r="AJ553" s="108"/>
      <c r="AK553" s="108"/>
      <c r="AL553" s="108"/>
      <c r="AM553" s="108"/>
      <c r="AN553" s="108"/>
      <c r="AO553" s="108"/>
      <c r="AP553" s="108"/>
      <c r="AQ553" s="108"/>
      <c r="AR553" s="108"/>
      <c r="AS553" s="108"/>
      <c r="AT553" s="108"/>
      <c r="AU553" s="108"/>
      <c r="AV553" s="108"/>
      <c r="AW553" s="108"/>
      <c r="AX553" s="108"/>
      <c r="AY553" s="108"/>
      <c r="AZ553" s="108"/>
      <c r="BA553" s="108"/>
      <c r="BB553" s="108"/>
      <c r="BC553" s="108"/>
      <c r="BD553" s="108"/>
      <c r="BE553" s="108"/>
      <c r="BF553" s="108"/>
      <c r="BG553" s="108"/>
      <c r="BH553" s="108"/>
    </row>
    <row r="554" spans="1:60" outlineLevel="3" x14ac:dyDescent="0.2">
      <c r="A554" s="111"/>
      <c r="B554" s="112"/>
      <c r="C554" s="150" t="s">
        <v>732</v>
      </c>
      <c r="D554" s="148"/>
      <c r="E554" s="149">
        <v>127.11</v>
      </c>
      <c r="F554" s="115"/>
      <c r="G554" s="115"/>
      <c r="H554" s="115"/>
      <c r="I554" s="115"/>
      <c r="J554" s="115"/>
      <c r="K554" s="115"/>
      <c r="L554" s="115"/>
      <c r="M554" s="115"/>
      <c r="N554" s="114"/>
      <c r="O554" s="114"/>
      <c r="P554" s="114"/>
      <c r="Q554" s="114"/>
      <c r="R554" s="115"/>
      <c r="S554" s="115"/>
      <c r="T554" s="115"/>
      <c r="U554" s="115"/>
      <c r="V554" s="115"/>
      <c r="W554" s="115"/>
      <c r="X554" s="115"/>
      <c r="Y554" s="115"/>
      <c r="Z554" s="108"/>
      <c r="AA554" s="108"/>
      <c r="AB554" s="108"/>
      <c r="AC554" s="108"/>
      <c r="AD554" s="108"/>
      <c r="AE554" s="108"/>
      <c r="AF554" s="108"/>
      <c r="AG554" s="108" t="s">
        <v>325</v>
      </c>
      <c r="AH554" s="108">
        <v>0</v>
      </c>
      <c r="AI554" s="108"/>
      <c r="AJ554" s="108"/>
      <c r="AK554" s="108"/>
      <c r="AL554" s="108"/>
      <c r="AM554" s="108"/>
      <c r="AN554" s="108"/>
      <c r="AO554" s="108"/>
      <c r="AP554" s="108"/>
      <c r="AQ554" s="108"/>
      <c r="AR554" s="108"/>
      <c r="AS554" s="108"/>
      <c r="AT554" s="108"/>
      <c r="AU554" s="108"/>
      <c r="AV554" s="108"/>
      <c r="AW554" s="108"/>
      <c r="AX554" s="108"/>
      <c r="AY554" s="108"/>
      <c r="AZ554" s="108"/>
      <c r="BA554" s="108"/>
      <c r="BB554" s="108"/>
      <c r="BC554" s="108"/>
      <c r="BD554" s="108"/>
      <c r="BE554" s="108"/>
      <c r="BF554" s="108"/>
      <c r="BG554" s="108"/>
      <c r="BH554" s="108"/>
    </row>
    <row r="555" spans="1:60" ht="22.5" outlineLevel="1" x14ac:dyDescent="0.2">
      <c r="A555" s="128">
        <v>92</v>
      </c>
      <c r="B555" s="129" t="s">
        <v>733</v>
      </c>
      <c r="C555" s="145" t="s">
        <v>734</v>
      </c>
      <c r="D555" s="130" t="s">
        <v>322</v>
      </c>
      <c r="E555" s="131">
        <v>2.8</v>
      </c>
      <c r="F555" s="132"/>
      <c r="G555" s="133">
        <f>ROUND(E555*F555,2)</f>
        <v>0</v>
      </c>
      <c r="H555" s="132"/>
      <c r="I555" s="133">
        <f>ROUND(E555*H555,2)</f>
        <v>0</v>
      </c>
      <c r="J555" s="132"/>
      <c r="K555" s="133">
        <f>ROUND(E555*J555,2)</f>
        <v>0</v>
      </c>
      <c r="L555" s="133">
        <v>21</v>
      </c>
      <c r="M555" s="133">
        <f>G555*(1+L555/100)</f>
        <v>0</v>
      </c>
      <c r="N555" s="131">
        <v>0</v>
      </c>
      <c r="O555" s="131">
        <f>ROUND(E555*N555,2)</f>
        <v>0</v>
      </c>
      <c r="P555" s="131">
        <v>6.0000000000000001E-3</v>
      </c>
      <c r="Q555" s="131">
        <f>ROUND(E555*P555,2)</f>
        <v>0.02</v>
      </c>
      <c r="R555" s="133"/>
      <c r="S555" s="133" t="s">
        <v>273</v>
      </c>
      <c r="T555" s="134" t="s">
        <v>274</v>
      </c>
      <c r="U555" s="115">
        <v>7.0000000000000007E-2</v>
      </c>
      <c r="V555" s="115">
        <f>ROUND(E555*U555,2)</f>
        <v>0.2</v>
      </c>
      <c r="W555" s="115"/>
      <c r="X555" s="115" t="s">
        <v>275</v>
      </c>
      <c r="Y555" s="115" t="s">
        <v>276</v>
      </c>
      <c r="Z555" s="108"/>
      <c r="AA555" s="108"/>
      <c r="AB555" s="108"/>
      <c r="AC555" s="108"/>
      <c r="AD555" s="108"/>
      <c r="AE555" s="108"/>
      <c r="AF555" s="108"/>
      <c r="AG555" s="108" t="s">
        <v>277</v>
      </c>
      <c r="AH555" s="108"/>
      <c r="AI555" s="108"/>
      <c r="AJ555" s="108"/>
      <c r="AK555" s="108"/>
      <c r="AL555" s="108"/>
      <c r="AM555" s="108"/>
      <c r="AN555" s="108"/>
      <c r="AO555" s="108"/>
      <c r="AP555" s="108"/>
      <c r="AQ555" s="108"/>
      <c r="AR555" s="108"/>
      <c r="AS555" s="108"/>
      <c r="AT555" s="108"/>
      <c r="AU555" s="108"/>
      <c r="AV555" s="108"/>
      <c r="AW555" s="108"/>
      <c r="AX555" s="108"/>
      <c r="AY555" s="108"/>
      <c r="AZ555" s="108"/>
      <c r="BA555" s="108"/>
      <c r="BB555" s="108"/>
      <c r="BC555" s="108"/>
      <c r="BD555" s="108"/>
      <c r="BE555" s="108"/>
      <c r="BF555" s="108"/>
      <c r="BG555" s="108"/>
      <c r="BH555" s="108"/>
    </row>
    <row r="556" spans="1:60" outlineLevel="2" x14ac:dyDescent="0.2">
      <c r="A556" s="111"/>
      <c r="B556" s="112"/>
      <c r="C556" s="150" t="s">
        <v>704</v>
      </c>
      <c r="D556" s="148"/>
      <c r="E556" s="149"/>
      <c r="F556" s="115"/>
      <c r="G556" s="115"/>
      <c r="H556" s="115"/>
      <c r="I556" s="115"/>
      <c r="J556" s="115"/>
      <c r="K556" s="115"/>
      <c r="L556" s="115"/>
      <c r="M556" s="115"/>
      <c r="N556" s="114"/>
      <c r="O556" s="114"/>
      <c r="P556" s="114"/>
      <c r="Q556" s="114"/>
      <c r="R556" s="115"/>
      <c r="S556" s="115"/>
      <c r="T556" s="115"/>
      <c r="U556" s="115"/>
      <c r="V556" s="115"/>
      <c r="W556" s="115"/>
      <c r="X556" s="115"/>
      <c r="Y556" s="115"/>
      <c r="Z556" s="108"/>
      <c r="AA556" s="108"/>
      <c r="AB556" s="108"/>
      <c r="AC556" s="108"/>
      <c r="AD556" s="108"/>
      <c r="AE556" s="108"/>
      <c r="AF556" s="108"/>
      <c r="AG556" s="108" t="s">
        <v>325</v>
      </c>
      <c r="AH556" s="108">
        <v>0</v>
      </c>
      <c r="AI556" s="108"/>
      <c r="AJ556" s="108"/>
      <c r="AK556" s="108"/>
      <c r="AL556" s="108"/>
      <c r="AM556" s="108"/>
      <c r="AN556" s="108"/>
      <c r="AO556" s="108"/>
      <c r="AP556" s="108"/>
      <c r="AQ556" s="108"/>
      <c r="AR556" s="108"/>
      <c r="AS556" s="108"/>
      <c r="AT556" s="108"/>
      <c r="AU556" s="108"/>
      <c r="AV556" s="108"/>
      <c r="AW556" s="108"/>
      <c r="AX556" s="108"/>
      <c r="AY556" s="108"/>
      <c r="AZ556" s="108"/>
      <c r="BA556" s="108"/>
      <c r="BB556" s="108"/>
      <c r="BC556" s="108"/>
      <c r="BD556" s="108"/>
      <c r="BE556" s="108"/>
      <c r="BF556" s="108"/>
      <c r="BG556" s="108"/>
      <c r="BH556" s="108"/>
    </row>
    <row r="557" spans="1:60" outlineLevel="3" x14ac:dyDescent="0.2">
      <c r="A557" s="111"/>
      <c r="B557" s="112"/>
      <c r="C557" s="150" t="s">
        <v>735</v>
      </c>
      <c r="D557" s="148"/>
      <c r="E557" s="149">
        <v>2.8</v>
      </c>
      <c r="F557" s="115"/>
      <c r="G557" s="115"/>
      <c r="H557" s="115"/>
      <c r="I557" s="115"/>
      <c r="J557" s="115"/>
      <c r="K557" s="115"/>
      <c r="L557" s="115"/>
      <c r="M557" s="115"/>
      <c r="N557" s="114"/>
      <c r="O557" s="114"/>
      <c r="P557" s="114"/>
      <c r="Q557" s="114"/>
      <c r="R557" s="115"/>
      <c r="S557" s="115"/>
      <c r="T557" s="115"/>
      <c r="U557" s="115"/>
      <c r="V557" s="115"/>
      <c r="W557" s="115"/>
      <c r="X557" s="115"/>
      <c r="Y557" s="115"/>
      <c r="Z557" s="108"/>
      <c r="AA557" s="108"/>
      <c r="AB557" s="108"/>
      <c r="AC557" s="108"/>
      <c r="AD557" s="108"/>
      <c r="AE557" s="108"/>
      <c r="AF557" s="108"/>
      <c r="AG557" s="108" t="s">
        <v>325</v>
      </c>
      <c r="AH557" s="108">
        <v>0</v>
      </c>
      <c r="AI557" s="108"/>
      <c r="AJ557" s="108"/>
      <c r="AK557" s="108"/>
      <c r="AL557" s="108"/>
      <c r="AM557" s="108"/>
      <c r="AN557" s="108"/>
      <c r="AO557" s="108"/>
      <c r="AP557" s="108"/>
      <c r="AQ557" s="108"/>
      <c r="AR557" s="108"/>
      <c r="AS557" s="108"/>
      <c r="AT557" s="108"/>
      <c r="AU557" s="108"/>
      <c r="AV557" s="108"/>
      <c r="AW557" s="108"/>
      <c r="AX557" s="108"/>
      <c r="AY557" s="108"/>
      <c r="AZ557" s="108"/>
      <c r="BA557" s="108"/>
      <c r="BB557" s="108"/>
      <c r="BC557" s="108"/>
      <c r="BD557" s="108"/>
      <c r="BE557" s="108"/>
      <c r="BF557" s="108"/>
      <c r="BG557" s="108"/>
      <c r="BH557" s="108"/>
    </row>
    <row r="558" spans="1:60" outlineLevel="1" x14ac:dyDescent="0.2">
      <c r="A558" s="128">
        <v>93</v>
      </c>
      <c r="B558" s="129" t="s">
        <v>736</v>
      </c>
      <c r="C558" s="145" t="s">
        <v>737</v>
      </c>
      <c r="D558" s="130" t="s">
        <v>322</v>
      </c>
      <c r="E558" s="131">
        <v>2.8</v>
      </c>
      <c r="F558" s="132"/>
      <c r="G558" s="133">
        <f>ROUND(E558*F558,2)</f>
        <v>0</v>
      </c>
      <c r="H558" s="132"/>
      <c r="I558" s="133">
        <f>ROUND(E558*H558,2)</f>
        <v>0</v>
      </c>
      <c r="J558" s="132"/>
      <c r="K558" s="133">
        <f>ROUND(E558*J558,2)</f>
        <v>0</v>
      </c>
      <c r="L558" s="133">
        <v>21</v>
      </c>
      <c r="M558" s="133">
        <f>G558*(1+L558/100)</f>
        <v>0</v>
      </c>
      <c r="N558" s="131">
        <v>0</v>
      </c>
      <c r="O558" s="131">
        <f>ROUND(E558*N558,2)</f>
        <v>0</v>
      </c>
      <c r="P558" s="131">
        <v>7.3200000000000001E-3</v>
      </c>
      <c r="Q558" s="131">
        <f>ROUND(E558*P558,2)</f>
        <v>0.02</v>
      </c>
      <c r="R558" s="133"/>
      <c r="S558" s="133" t="s">
        <v>273</v>
      </c>
      <c r="T558" s="134" t="s">
        <v>274</v>
      </c>
      <c r="U558" s="115">
        <v>0.1288</v>
      </c>
      <c r="V558" s="115">
        <f>ROUND(E558*U558,2)</f>
        <v>0.36</v>
      </c>
      <c r="W558" s="115"/>
      <c r="X558" s="115" t="s">
        <v>275</v>
      </c>
      <c r="Y558" s="115" t="s">
        <v>276</v>
      </c>
      <c r="Z558" s="108"/>
      <c r="AA558" s="108"/>
      <c r="AB558" s="108"/>
      <c r="AC558" s="108"/>
      <c r="AD558" s="108"/>
      <c r="AE558" s="108"/>
      <c r="AF558" s="108"/>
      <c r="AG558" s="108" t="s">
        <v>277</v>
      </c>
      <c r="AH558" s="108"/>
      <c r="AI558" s="108"/>
      <c r="AJ558" s="108"/>
      <c r="AK558" s="108"/>
      <c r="AL558" s="108"/>
      <c r="AM558" s="108"/>
      <c r="AN558" s="108"/>
      <c r="AO558" s="108"/>
      <c r="AP558" s="108"/>
      <c r="AQ558" s="108"/>
      <c r="AR558" s="108"/>
      <c r="AS558" s="108"/>
      <c r="AT558" s="108"/>
      <c r="AU558" s="108"/>
      <c r="AV558" s="108"/>
      <c r="AW558" s="108"/>
      <c r="AX558" s="108"/>
      <c r="AY558" s="108"/>
      <c r="AZ558" s="108"/>
      <c r="BA558" s="108"/>
      <c r="BB558" s="108"/>
      <c r="BC558" s="108"/>
      <c r="BD558" s="108"/>
      <c r="BE558" s="108"/>
      <c r="BF558" s="108"/>
      <c r="BG558" s="108"/>
      <c r="BH558" s="108"/>
    </row>
    <row r="559" spans="1:60" outlineLevel="2" x14ac:dyDescent="0.2">
      <c r="A559" s="111"/>
      <c r="B559" s="112"/>
      <c r="C559" s="150" t="s">
        <v>704</v>
      </c>
      <c r="D559" s="148"/>
      <c r="E559" s="149"/>
      <c r="F559" s="115"/>
      <c r="G559" s="115"/>
      <c r="H559" s="115"/>
      <c r="I559" s="115"/>
      <c r="J559" s="115"/>
      <c r="K559" s="115"/>
      <c r="L559" s="115"/>
      <c r="M559" s="115"/>
      <c r="N559" s="114"/>
      <c r="O559" s="114"/>
      <c r="P559" s="114"/>
      <c r="Q559" s="114"/>
      <c r="R559" s="115"/>
      <c r="S559" s="115"/>
      <c r="T559" s="115"/>
      <c r="U559" s="115"/>
      <c r="V559" s="115"/>
      <c r="W559" s="115"/>
      <c r="X559" s="115"/>
      <c r="Y559" s="115"/>
      <c r="Z559" s="108"/>
      <c r="AA559" s="108"/>
      <c r="AB559" s="108"/>
      <c r="AC559" s="108"/>
      <c r="AD559" s="108"/>
      <c r="AE559" s="108"/>
      <c r="AF559" s="108"/>
      <c r="AG559" s="108" t="s">
        <v>325</v>
      </c>
      <c r="AH559" s="108">
        <v>0</v>
      </c>
      <c r="AI559" s="108"/>
      <c r="AJ559" s="108"/>
      <c r="AK559" s="108"/>
      <c r="AL559" s="108"/>
      <c r="AM559" s="108"/>
      <c r="AN559" s="108"/>
      <c r="AO559" s="108"/>
      <c r="AP559" s="108"/>
      <c r="AQ559" s="108"/>
      <c r="AR559" s="108"/>
      <c r="AS559" s="108"/>
      <c r="AT559" s="108"/>
      <c r="AU559" s="108"/>
      <c r="AV559" s="108"/>
      <c r="AW559" s="108"/>
      <c r="AX559" s="108"/>
      <c r="AY559" s="108"/>
      <c r="AZ559" s="108"/>
      <c r="BA559" s="108"/>
      <c r="BB559" s="108"/>
      <c r="BC559" s="108"/>
      <c r="BD559" s="108"/>
      <c r="BE559" s="108"/>
      <c r="BF559" s="108"/>
      <c r="BG559" s="108"/>
      <c r="BH559" s="108"/>
    </row>
    <row r="560" spans="1:60" outlineLevel="3" x14ac:dyDescent="0.2">
      <c r="A560" s="111"/>
      <c r="B560" s="112"/>
      <c r="C560" s="150" t="s">
        <v>735</v>
      </c>
      <c r="D560" s="148"/>
      <c r="E560" s="149">
        <v>2.8</v>
      </c>
      <c r="F560" s="115"/>
      <c r="G560" s="115"/>
      <c r="H560" s="115"/>
      <c r="I560" s="115"/>
      <c r="J560" s="115"/>
      <c r="K560" s="115"/>
      <c r="L560" s="115"/>
      <c r="M560" s="115"/>
      <c r="N560" s="114"/>
      <c r="O560" s="114"/>
      <c r="P560" s="114"/>
      <c r="Q560" s="114"/>
      <c r="R560" s="115"/>
      <c r="S560" s="115"/>
      <c r="T560" s="115"/>
      <c r="U560" s="115"/>
      <c r="V560" s="115"/>
      <c r="W560" s="115"/>
      <c r="X560" s="115"/>
      <c r="Y560" s="115"/>
      <c r="Z560" s="108"/>
      <c r="AA560" s="108"/>
      <c r="AB560" s="108"/>
      <c r="AC560" s="108"/>
      <c r="AD560" s="108"/>
      <c r="AE560" s="108"/>
      <c r="AF560" s="108"/>
      <c r="AG560" s="108" t="s">
        <v>325</v>
      </c>
      <c r="AH560" s="108">
        <v>0</v>
      </c>
      <c r="AI560" s="108"/>
      <c r="AJ560" s="108"/>
      <c r="AK560" s="108"/>
      <c r="AL560" s="108"/>
      <c r="AM560" s="108"/>
      <c r="AN560" s="108"/>
      <c r="AO560" s="108"/>
      <c r="AP560" s="108"/>
      <c r="AQ560" s="108"/>
      <c r="AR560" s="108"/>
      <c r="AS560" s="108"/>
      <c r="AT560" s="108"/>
      <c r="AU560" s="108"/>
      <c r="AV560" s="108"/>
      <c r="AW560" s="108"/>
      <c r="AX560" s="108"/>
      <c r="AY560" s="108"/>
      <c r="AZ560" s="108"/>
      <c r="BA560" s="108"/>
      <c r="BB560" s="108"/>
      <c r="BC560" s="108"/>
      <c r="BD560" s="108"/>
      <c r="BE560" s="108"/>
      <c r="BF560" s="108"/>
      <c r="BG560" s="108"/>
      <c r="BH560" s="108"/>
    </row>
    <row r="561" spans="1:60" outlineLevel="1" x14ac:dyDescent="0.2">
      <c r="A561" s="128">
        <v>94</v>
      </c>
      <c r="B561" s="129" t="s">
        <v>738</v>
      </c>
      <c r="C561" s="145" t="s">
        <v>739</v>
      </c>
      <c r="D561" s="130" t="s">
        <v>493</v>
      </c>
      <c r="E561" s="131">
        <v>43.120800000000003</v>
      </c>
      <c r="F561" s="132"/>
      <c r="G561" s="133">
        <f>ROUND(E561*F561,2)</f>
        <v>0</v>
      </c>
      <c r="H561" s="132"/>
      <c r="I561" s="133">
        <f>ROUND(E561*H561,2)</f>
        <v>0</v>
      </c>
      <c r="J561" s="132"/>
      <c r="K561" s="133">
        <f>ROUND(E561*J561,2)</f>
        <v>0</v>
      </c>
      <c r="L561" s="133">
        <v>21</v>
      </c>
      <c r="M561" s="133">
        <f>G561*(1+L561/100)</f>
        <v>0</v>
      </c>
      <c r="N561" s="131">
        <v>0</v>
      </c>
      <c r="O561" s="131">
        <f>ROUND(E561*N561,2)</f>
        <v>0</v>
      </c>
      <c r="P561" s="131">
        <v>2.48E-3</v>
      </c>
      <c r="Q561" s="131">
        <f>ROUND(E561*P561,2)</f>
        <v>0.11</v>
      </c>
      <c r="R561" s="133"/>
      <c r="S561" s="133" t="s">
        <v>273</v>
      </c>
      <c r="T561" s="134" t="s">
        <v>274</v>
      </c>
      <c r="U561" s="115">
        <v>0.20599999999999999</v>
      </c>
      <c r="V561" s="115">
        <f>ROUND(E561*U561,2)</f>
        <v>8.8800000000000008</v>
      </c>
      <c r="W561" s="115"/>
      <c r="X561" s="115" t="s">
        <v>275</v>
      </c>
      <c r="Y561" s="115" t="s">
        <v>276</v>
      </c>
      <c r="Z561" s="108"/>
      <c r="AA561" s="108"/>
      <c r="AB561" s="108"/>
      <c r="AC561" s="108"/>
      <c r="AD561" s="108"/>
      <c r="AE561" s="108"/>
      <c r="AF561" s="108"/>
      <c r="AG561" s="108" t="s">
        <v>277</v>
      </c>
      <c r="AH561" s="108"/>
      <c r="AI561" s="108"/>
      <c r="AJ561" s="108"/>
      <c r="AK561" s="108"/>
      <c r="AL561" s="108"/>
      <c r="AM561" s="108"/>
      <c r="AN561" s="108"/>
      <c r="AO561" s="108"/>
      <c r="AP561" s="108"/>
      <c r="AQ561" s="108"/>
      <c r="AR561" s="108"/>
      <c r="AS561" s="108"/>
      <c r="AT561" s="108"/>
      <c r="AU561" s="108"/>
      <c r="AV561" s="108"/>
      <c r="AW561" s="108"/>
      <c r="AX561" s="108"/>
      <c r="AY561" s="108"/>
      <c r="AZ561" s="108"/>
      <c r="BA561" s="108"/>
      <c r="BB561" s="108"/>
      <c r="BC561" s="108"/>
      <c r="BD561" s="108"/>
      <c r="BE561" s="108"/>
      <c r="BF561" s="108"/>
      <c r="BG561" s="108"/>
      <c r="BH561" s="108"/>
    </row>
    <row r="562" spans="1:60" outlineLevel="2" x14ac:dyDescent="0.2">
      <c r="A562" s="111"/>
      <c r="B562" s="112"/>
      <c r="C562" s="150" t="s">
        <v>587</v>
      </c>
      <c r="D562" s="148"/>
      <c r="E562" s="149"/>
      <c r="F562" s="115"/>
      <c r="G562" s="115"/>
      <c r="H562" s="115"/>
      <c r="I562" s="115"/>
      <c r="J562" s="115"/>
      <c r="K562" s="115"/>
      <c r="L562" s="115"/>
      <c r="M562" s="115"/>
      <c r="N562" s="114"/>
      <c r="O562" s="114"/>
      <c r="P562" s="114"/>
      <c r="Q562" s="114"/>
      <c r="R562" s="115"/>
      <c r="S562" s="115"/>
      <c r="T562" s="115"/>
      <c r="U562" s="115"/>
      <c r="V562" s="115"/>
      <c r="W562" s="115"/>
      <c r="X562" s="115"/>
      <c r="Y562" s="115"/>
      <c r="Z562" s="108"/>
      <c r="AA562" s="108"/>
      <c r="AB562" s="108"/>
      <c r="AC562" s="108"/>
      <c r="AD562" s="108"/>
      <c r="AE562" s="108"/>
      <c r="AF562" s="108"/>
      <c r="AG562" s="108" t="s">
        <v>325</v>
      </c>
      <c r="AH562" s="108">
        <v>0</v>
      </c>
      <c r="AI562" s="108"/>
      <c r="AJ562" s="108"/>
      <c r="AK562" s="108"/>
      <c r="AL562" s="108"/>
      <c r="AM562" s="108"/>
      <c r="AN562" s="108"/>
      <c r="AO562" s="108"/>
      <c r="AP562" s="108"/>
      <c r="AQ562" s="108"/>
      <c r="AR562" s="108"/>
      <c r="AS562" s="108"/>
      <c r="AT562" s="108"/>
      <c r="AU562" s="108"/>
      <c r="AV562" s="108"/>
      <c r="AW562" s="108"/>
      <c r="AX562" s="108"/>
      <c r="AY562" s="108"/>
      <c r="AZ562" s="108"/>
      <c r="BA562" s="108"/>
      <c r="BB562" s="108"/>
      <c r="BC562" s="108"/>
      <c r="BD562" s="108"/>
      <c r="BE562" s="108"/>
      <c r="BF562" s="108"/>
      <c r="BG562" s="108"/>
      <c r="BH562" s="108"/>
    </row>
    <row r="563" spans="1:60" outlineLevel="3" x14ac:dyDescent="0.2">
      <c r="A563" s="111"/>
      <c r="B563" s="112"/>
      <c r="C563" s="150" t="s">
        <v>740</v>
      </c>
      <c r="D563" s="148"/>
      <c r="E563" s="149">
        <v>43.12</v>
      </c>
      <c r="F563" s="115"/>
      <c r="G563" s="115"/>
      <c r="H563" s="115"/>
      <c r="I563" s="115"/>
      <c r="J563" s="115"/>
      <c r="K563" s="115"/>
      <c r="L563" s="115"/>
      <c r="M563" s="115"/>
      <c r="N563" s="114"/>
      <c r="O563" s="114"/>
      <c r="P563" s="114"/>
      <c r="Q563" s="114"/>
      <c r="R563" s="115"/>
      <c r="S563" s="115"/>
      <c r="T563" s="115"/>
      <c r="U563" s="115"/>
      <c r="V563" s="115"/>
      <c r="W563" s="115"/>
      <c r="X563" s="115"/>
      <c r="Y563" s="115"/>
      <c r="Z563" s="108"/>
      <c r="AA563" s="108"/>
      <c r="AB563" s="108"/>
      <c r="AC563" s="108"/>
      <c r="AD563" s="108"/>
      <c r="AE563" s="108"/>
      <c r="AF563" s="108"/>
      <c r="AG563" s="108" t="s">
        <v>325</v>
      </c>
      <c r="AH563" s="108">
        <v>0</v>
      </c>
      <c r="AI563" s="108"/>
      <c r="AJ563" s="108"/>
      <c r="AK563" s="108"/>
      <c r="AL563" s="108"/>
      <c r="AM563" s="108"/>
      <c r="AN563" s="108"/>
      <c r="AO563" s="108"/>
      <c r="AP563" s="108"/>
      <c r="AQ563" s="108"/>
      <c r="AR563" s="108"/>
      <c r="AS563" s="108"/>
      <c r="AT563" s="108"/>
      <c r="AU563" s="108"/>
      <c r="AV563" s="108"/>
      <c r="AW563" s="108"/>
      <c r="AX563" s="108"/>
      <c r="AY563" s="108"/>
      <c r="AZ563" s="108"/>
      <c r="BA563" s="108"/>
      <c r="BB563" s="108"/>
      <c r="BC563" s="108"/>
      <c r="BD563" s="108"/>
      <c r="BE563" s="108"/>
      <c r="BF563" s="108"/>
      <c r="BG563" s="108"/>
      <c r="BH563" s="108"/>
    </row>
    <row r="564" spans="1:60" outlineLevel="1" x14ac:dyDescent="0.2">
      <c r="A564" s="128">
        <v>95</v>
      </c>
      <c r="B564" s="129" t="s">
        <v>741</v>
      </c>
      <c r="C564" s="145" t="s">
        <v>742</v>
      </c>
      <c r="D564" s="130" t="s">
        <v>743</v>
      </c>
      <c r="E564" s="131">
        <v>1</v>
      </c>
      <c r="F564" s="132"/>
      <c r="G564" s="133">
        <f>ROUND(E564*F564,2)</f>
        <v>0</v>
      </c>
      <c r="H564" s="132"/>
      <c r="I564" s="133">
        <f>ROUND(E564*H564,2)</f>
        <v>0</v>
      </c>
      <c r="J564" s="132"/>
      <c r="K564" s="133">
        <f>ROUND(E564*J564,2)</f>
        <v>0</v>
      </c>
      <c r="L564" s="133">
        <v>21</v>
      </c>
      <c r="M564" s="133">
        <f>G564*(1+L564/100)</f>
        <v>0</v>
      </c>
      <c r="N564" s="131">
        <v>0</v>
      </c>
      <c r="O564" s="131">
        <f>ROUND(E564*N564,2)</f>
        <v>0</v>
      </c>
      <c r="P564" s="131">
        <v>2.48E-3</v>
      </c>
      <c r="Q564" s="131">
        <f>ROUND(E564*P564,2)</f>
        <v>0</v>
      </c>
      <c r="R564" s="133"/>
      <c r="S564" s="133" t="s">
        <v>273</v>
      </c>
      <c r="T564" s="134" t="s">
        <v>274</v>
      </c>
      <c r="U564" s="115">
        <v>0.21</v>
      </c>
      <c r="V564" s="115">
        <f>ROUND(E564*U564,2)</f>
        <v>0.21</v>
      </c>
      <c r="W564" s="115"/>
      <c r="X564" s="115" t="s">
        <v>275</v>
      </c>
      <c r="Y564" s="115" t="s">
        <v>276</v>
      </c>
      <c r="Z564" s="108"/>
      <c r="AA564" s="108"/>
      <c r="AB564" s="108"/>
      <c r="AC564" s="108"/>
      <c r="AD564" s="108"/>
      <c r="AE564" s="108"/>
      <c r="AF564" s="108"/>
      <c r="AG564" s="108" t="s">
        <v>277</v>
      </c>
      <c r="AH564" s="108"/>
      <c r="AI564" s="108"/>
      <c r="AJ564" s="108"/>
      <c r="AK564" s="108"/>
      <c r="AL564" s="108"/>
      <c r="AM564" s="108"/>
      <c r="AN564" s="108"/>
      <c r="AO564" s="108"/>
      <c r="AP564" s="108"/>
      <c r="AQ564" s="108"/>
      <c r="AR564" s="108"/>
      <c r="AS564" s="108"/>
      <c r="AT564" s="108"/>
      <c r="AU564" s="108"/>
      <c r="AV564" s="108"/>
      <c r="AW564" s="108"/>
      <c r="AX564" s="108"/>
      <c r="AY564" s="108"/>
      <c r="AZ564" s="108"/>
      <c r="BA564" s="108"/>
      <c r="BB564" s="108"/>
      <c r="BC564" s="108"/>
      <c r="BD564" s="108"/>
      <c r="BE564" s="108"/>
      <c r="BF564" s="108"/>
      <c r="BG564" s="108"/>
      <c r="BH564" s="108"/>
    </row>
    <row r="565" spans="1:60" outlineLevel="2" x14ac:dyDescent="0.2">
      <c r="A565" s="111"/>
      <c r="B565" s="112"/>
      <c r="C565" s="150" t="s">
        <v>637</v>
      </c>
      <c r="D565" s="148"/>
      <c r="E565" s="149"/>
      <c r="F565" s="115"/>
      <c r="G565" s="115"/>
      <c r="H565" s="115"/>
      <c r="I565" s="115"/>
      <c r="J565" s="115"/>
      <c r="K565" s="115"/>
      <c r="L565" s="115"/>
      <c r="M565" s="115"/>
      <c r="N565" s="114"/>
      <c r="O565" s="114"/>
      <c r="P565" s="114"/>
      <c r="Q565" s="114"/>
      <c r="R565" s="115"/>
      <c r="S565" s="115"/>
      <c r="T565" s="115"/>
      <c r="U565" s="115"/>
      <c r="V565" s="115"/>
      <c r="W565" s="115"/>
      <c r="X565" s="115"/>
      <c r="Y565" s="115"/>
      <c r="Z565" s="108"/>
      <c r="AA565" s="108"/>
      <c r="AB565" s="108"/>
      <c r="AC565" s="108"/>
      <c r="AD565" s="108"/>
      <c r="AE565" s="108"/>
      <c r="AF565" s="108"/>
      <c r="AG565" s="108" t="s">
        <v>325</v>
      </c>
      <c r="AH565" s="108">
        <v>0</v>
      </c>
      <c r="AI565" s="108"/>
      <c r="AJ565" s="108"/>
      <c r="AK565" s="108"/>
      <c r="AL565" s="108"/>
      <c r="AM565" s="108"/>
      <c r="AN565" s="108"/>
      <c r="AO565" s="108"/>
      <c r="AP565" s="108"/>
      <c r="AQ565" s="108"/>
      <c r="AR565" s="108"/>
      <c r="AS565" s="108"/>
      <c r="AT565" s="108"/>
      <c r="AU565" s="108"/>
      <c r="AV565" s="108"/>
      <c r="AW565" s="108"/>
      <c r="AX565" s="108"/>
      <c r="AY565" s="108"/>
      <c r="AZ565" s="108"/>
      <c r="BA565" s="108"/>
      <c r="BB565" s="108"/>
      <c r="BC565" s="108"/>
      <c r="BD565" s="108"/>
      <c r="BE565" s="108"/>
      <c r="BF565" s="108"/>
      <c r="BG565" s="108"/>
      <c r="BH565" s="108"/>
    </row>
    <row r="566" spans="1:60" outlineLevel="3" x14ac:dyDescent="0.2">
      <c r="A566" s="111"/>
      <c r="B566" s="112"/>
      <c r="C566" s="150" t="s">
        <v>661</v>
      </c>
      <c r="D566" s="148"/>
      <c r="E566" s="149"/>
      <c r="F566" s="115"/>
      <c r="G566" s="115"/>
      <c r="H566" s="115"/>
      <c r="I566" s="115"/>
      <c r="J566" s="115"/>
      <c r="K566" s="115"/>
      <c r="L566" s="115"/>
      <c r="M566" s="115"/>
      <c r="N566" s="114"/>
      <c r="O566" s="114"/>
      <c r="P566" s="114"/>
      <c r="Q566" s="114"/>
      <c r="R566" s="115"/>
      <c r="S566" s="115"/>
      <c r="T566" s="115"/>
      <c r="U566" s="115"/>
      <c r="V566" s="115"/>
      <c r="W566" s="115"/>
      <c r="X566" s="115"/>
      <c r="Y566" s="115"/>
      <c r="Z566" s="108"/>
      <c r="AA566" s="108"/>
      <c r="AB566" s="108"/>
      <c r="AC566" s="108"/>
      <c r="AD566" s="108"/>
      <c r="AE566" s="108"/>
      <c r="AF566" s="108"/>
      <c r="AG566" s="108" t="s">
        <v>325</v>
      </c>
      <c r="AH566" s="108">
        <v>0</v>
      </c>
      <c r="AI566" s="108"/>
      <c r="AJ566" s="108"/>
      <c r="AK566" s="108"/>
      <c r="AL566" s="108"/>
      <c r="AM566" s="108"/>
      <c r="AN566" s="108"/>
      <c r="AO566" s="108"/>
      <c r="AP566" s="108"/>
      <c r="AQ566" s="108"/>
      <c r="AR566" s="108"/>
      <c r="AS566" s="108"/>
      <c r="AT566" s="108"/>
      <c r="AU566" s="108"/>
      <c r="AV566" s="108"/>
      <c r="AW566" s="108"/>
      <c r="AX566" s="108"/>
      <c r="AY566" s="108"/>
      <c r="AZ566" s="108"/>
      <c r="BA566" s="108"/>
      <c r="BB566" s="108"/>
      <c r="BC566" s="108"/>
      <c r="BD566" s="108"/>
      <c r="BE566" s="108"/>
      <c r="BF566" s="108"/>
      <c r="BG566" s="108"/>
      <c r="BH566" s="108"/>
    </row>
    <row r="567" spans="1:60" outlineLevel="3" x14ac:dyDescent="0.2">
      <c r="A567" s="111"/>
      <c r="B567" s="112"/>
      <c r="C567" s="150" t="s">
        <v>111</v>
      </c>
      <c r="D567" s="148"/>
      <c r="E567" s="149">
        <v>1</v>
      </c>
      <c r="F567" s="115"/>
      <c r="G567" s="115"/>
      <c r="H567" s="115"/>
      <c r="I567" s="115"/>
      <c r="J567" s="115"/>
      <c r="K567" s="115"/>
      <c r="L567" s="115"/>
      <c r="M567" s="115"/>
      <c r="N567" s="114"/>
      <c r="O567" s="114"/>
      <c r="P567" s="114"/>
      <c r="Q567" s="114"/>
      <c r="R567" s="115"/>
      <c r="S567" s="115"/>
      <c r="T567" s="115"/>
      <c r="U567" s="115"/>
      <c r="V567" s="115"/>
      <c r="W567" s="115"/>
      <c r="X567" s="115"/>
      <c r="Y567" s="115"/>
      <c r="Z567" s="108"/>
      <c r="AA567" s="108"/>
      <c r="AB567" s="108"/>
      <c r="AC567" s="108"/>
      <c r="AD567" s="108"/>
      <c r="AE567" s="108"/>
      <c r="AF567" s="108"/>
      <c r="AG567" s="108" t="s">
        <v>325</v>
      </c>
      <c r="AH567" s="108">
        <v>0</v>
      </c>
      <c r="AI567" s="108"/>
      <c r="AJ567" s="108"/>
      <c r="AK567" s="108"/>
      <c r="AL567" s="108"/>
      <c r="AM567" s="108"/>
      <c r="AN567" s="108"/>
      <c r="AO567" s="108"/>
      <c r="AP567" s="108"/>
      <c r="AQ567" s="108"/>
      <c r="AR567" s="108"/>
      <c r="AS567" s="108"/>
      <c r="AT567" s="108"/>
      <c r="AU567" s="108"/>
      <c r="AV567" s="108"/>
      <c r="AW567" s="108"/>
      <c r="AX567" s="108"/>
      <c r="AY567" s="108"/>
      <c r="AZ567" s="108"/>
      <c r="BA567" s="108"/>
      <c r="BB567" s="108"/>
      <c r="BC567" s="108"/>
      <c r="BD567" s="108"/>
      <c r="BE567" s="108"/>
      <c r="BF567" s="108"/>
      <c r="BG567" s="108"/>
      <c r="BH567" s="108"/>
    </row>
    <row r="568" spans="1:60" outlineLevel="1" x14ac:dyDescent="0.2">
      <c r="A568" s="128">
        <v>96</v>
      </c>
      <c r="B568" s="129" t="s">
        <v>744</v>
      </c>
      <c r="C568" s="145" t="s">
        <v>745</v>
      </c>
      <c r="D568" s="130" t="s">
        <v>493</v>
      </c>
      <c r="E568" s="131">
        <v>6.36</v>
      </c>
      <c r="F568" s="132"/>
      <c r="G568" s="133">
        <f>ROUND(E568*F568,2)</f>
        <v>0</v>
      </c>
      <c r="H568" s="132"/>
      <c r="I568" s="133">
        <f>ROUND(E568*H568,2)</f>
        <v>0</v>
      </c>
      <c r="J568" s="132"/>
      <c r="K568" s="133">
        <f>ROUND(E568*J568,2)</f>
        <v>0</v>
      </c>
      <c r="L568" s="133">
        <v>21</v>
      </c>
      <c r="M568" s="133">
        <f>G568*(1+L568/100)</f>
        <v>0</v>
      </c>
      <c r="N568" s="131">
        <v>0</v>
      </c>
      <c r="O568" s="131">
        <f>ROUND(E568*N568,2)</f>
        <v>0</v>
      </c>
      <c r="P568" s="131">
        <v>2.48E-3</v>
      </c>
      <c r="Q568" s="131">
        <f>ROUND(E568*P568,2)</f>
        <v>0.02</v>
      </c>
      <c r="R568" s="133"/>
      <c r="S568" s="133" t="s">
        <v>273</v>
      </c>
      <c r="T568" s="134" t="s">
        <v>274</v>
      </c>
      <c r="U568" s="115">
        <v>0.21</v>
      </c>
      <c r="V568" s="115">
        <f>ROUND(E568*U568,2)</f>
        <v>1.34</v>
      </c>
      <c r="W568" s="115"/>
      <c r="X568" s="115" t="s">
        <v>275</v>
      </c>
      <c r="Y568" s="115" t="s">
        <v>276</v>
      </c>
      <c r="Z568" s="108"/>
      <c r="AA568" s="108"/>
      <c r="AB568" s="108"/>
      <c r="AC568" s="108"/>
      <c r="AD568" s="108"/>
      <c r="AE568" s="108"/>
      <c r="AF568" s="108"/>
      <c r="AG568" s="108" t="s">
        <v>277</v>
      </c>
      <c r="AH568" s="108"/>
      <c r="AI568" s="108"/>
      <c r="AJ568" s="108"/>
      <c r="AK568" s="108"/>
      <c r="AL568" s="108"/>
      <c r="AM568" s="108"/>
      <c r="AN568" s="108"/>
      <c r="AO568" s="108"/>
      <c r="AP568" s="108"/>
      <c r="AQ568" s="108"/>
      <c r="AR568" s="108"/>
      <c r="AS568" s="108"/>
      <c r="AT568" s="108"/>
      <c r="AU568" s="108"/>
      <c r="AV568" s="108"/>
      <c r="AW568" s="108"/>
      <c r="AX568" s="108"/>
      <c r="AY568" s="108"/>
      <c r="AZ568" s="108"/>
      <c r="BA568" s="108"/>
      <c r="BB568" s="108"/>
      <c r="BC568" s="108"/>
      <c r="BD568" s="108"/>
      <c r="BE568" s="108"/>
      <c r="BF568" s="108"/>
      <c r="BG568" s="108"/>
      <c r="BH568" s="108"/>
    </row>
    <row r="569" spans="1:60" outlineLevel="2" x14ac:dyDescent="0.2">
      <c r="A569" s="111"/>
      <c r="B569" s="112"/>
      <c r="C569" s="150" t="s">
        <v>746</v>
      </c>
      <c r="D569" s="148"/>
      <c r="E569" s="149"/>
      <c r="F569" s="115"/>
      <c r="G569" s="115"/>
      <c r="H569" s="115"/>
      <c r="I569" s="115"/>
      <c r="J569" s="115"/>
      <c r="K569" s="115"/>
      <c r="L569" s="115"/>
      <c r="M569" s="115"/>
      <c r="N569" s="114"/>
      <c r="O569" s="114"/>
      <c r="P569" s="114"/>
      <c r="Q569" s="114"/>
      <c r="R569" s="115"/>
      <c r="S569" s="115"/>
      <c r="T569" s="115"/>
      <c r="U569" s="115"/>
      <c r="V569" s="115"/>
      <c r="W569" s="115"/>
      <c r="X569" s="115"/>
      <c r="Y569" s="115"/>
      <c r="Z569" s="108"/>
      <c r="AA569" s="108"/>
      <c r="AB569" s="108"/>
      <c r="AC569" s="108"/>
      <c r="AD569" s="108"/>
      <c r="AE569" s="108"/>
      <c r="AF569" s="108"/>
      <c r="AG569" s="108" t="s">
        <v>325</v>
      </c>
      <c r="AH569" s="108">
        <v>0</v>
      </c>
      <c r="AI569" s="108"/>
      <c r="AJ569" s="108"/>
      <c r="AK569" s="108"/>
      <c r="AL569" s="108"/>
      <c r="AM569" s="108"/>
      <c r="AN569" s="108"/>
      <c r="AO569" s="108"/>
      <c r="AP569" s="108"/>
      <c r="AQ569" s="108"/>
      <c r="AR569" s="108"/>
      <c r="AS569" s="108"/>
      <c r="AT569" s="108"/>
      <c r="AU569" s="108"/>
      <c r="AV569" s="108"/>
      <c r="AW569" s="108"/>
      <c r="AX569" s="108"/>
      <c r="AY569" s="108"/>
      <c r="AZ569" s="108"/>
      <c r="BA569" s="108"/>
      <c r="BB569" s="108"/>
      <c r="BC569" s="108"/>
      <c r="BD569" s="108"/>
      <c r="BE569" s="108"/>
      <c r="BF569" s="108"/>
      <c r="BG569" s="108"/>
      <c r="BH569" s="108"/>
    </row>
    <row r="570" spans="1:60" outlineLevel="3" x14ac:dyDescent="0.2">
      <c r="A570" s="111"/>
      <c r="B570" s="112"/>
      <c r="C570" s="150" t="s">
        <v>747</v>
      </c>
      <c r="D570" s="148"/>
      <c r="E570" s="149">
        <v>6.36</v>
      </c>
      <c r="F570" s="115"/>
      <c r="G570" s="115"/>
      <c r="H570" s="115"/>
      <c r="I570" s="115"/>
      <c r="J570" s="115"/>
      <c r="K570" s="115"/>
      <c r="L570" s="115"/>
      <c r="M570" s="115"/>
      <c r="N570" s="114"/>
      <c r="O570" s="114"/>
      <c r="P570" s="114"/>
      <c r="Q570" s="114"/>
      <c r="R570" s="115"/>
      <c r="S570" s="115"/>
      <c r="T570" s="115"/>
      <c r="U570" s="115"/>
      <c r="V570" s="115"/>
      <c r="W570" s="115"/>
      <c r="X570" s="115"/>
      <c r="Y570" s="115"/>
      <c r="Z570" s="108"/>
      <c r="AA570" s="108"/>
      <c r="AB570" s="108"/>
      <c r="AC570" s="108"/>
      <c r="AD570" s="108"/>
      <c r="AE570" s="108"/>
      <c r="AF570" s="108"/>
      <c r="AG570" s="108" t="s">
        <v>325</v>
      </c>
      <c r="AH570" s="108">
        <v>0</v>
      </c>
      <c r="AI570" s="108"/>
      <c r="AJ570" s="108"/>
      <c r="AK570" s="108"/>
      <c r="AL570" s="108"/>
      <c r="AM570" s="108"/>
      <c r="AN570" s="108"/>
      <c r="AO570" s="108"/>
      <c r="AP570" s="108"/>
      <c r="AQ570" s="108"/>
      <c r="AR570" s="108"/>
      <c r="AS570" s="108"/>
      <c r="AT570" s="108"/>
      <c r="AU570" s="108"/>
      <c r="AV570" s="108"/>
      <c r="AW570" s="108"/>
      <c r="AX570" s="108"/>
      <c r="AY570" s="108"/>
      <c r="AZ570" s="108"/>
      <c r="BA570" s="108"/>
      <c r="BB570" s="108"/>
      <c r="BC570" s="108"/>
      <c r="BD570" s="108"/>
      <c r="BE570" s="108"/>
      <c r="BF570" s="108"/>
      <c r="BG570" s="108"/>
      <c r="BH570" s="108"/>
    </row>
    <row r="571" spans="1:60" outlineLevel="1" x14ac:dyDescent="0.2">
      <c r="A571" s="128">
        <v>97</v>
      </c>
      <c r="B571" s="129" t="s">
        <v>748</v>
      </c>
      <c r="C571" s="145" t="s">
        <v>749</v>
      </c>
      <c r="D571" s="130" t="s">
        <v>493</v>
      </c>
      <c r="E571" s="131">
        <v>0.7</v>
      </c>
      <c r="F571" s="132"/>
      <c r="G571" s="133">
        <f>ROUND(E571*F571,2)</f>
        <v>0</v>
      </c>
      <c r="H571" s="132"/>
      <c r="I571" s="133">
        <f>ROUND(E571*H571,2)</f>
        <v>0</v>
      </c>
      <c r="J571" s="132"/>
      <c r="K571" s="133">
        <f>ROUND(E571*J571,2)</f>
        <v>0</v>
      </c>
      <c r="L571" s="133">
        <v>21</v>
      </c>
      <c r="M571" s="133">
        <f>G571*(1+L571/100)</f>
        <v>0</v>
      </c>
      <c r="N571" s="131">
        <v>3.7200000000000002E-3</v>
      </c>
      <c r="O571" s="131">
        <f>ROUND(E571*N571,2)</f>
        <v>0</v>
      </c>
      <c r="P571" s="131">
        <v>0.15417</v>
      </c>
      <c r="Q571" s="131">
        <f>ROUND(E571*P571,2)</f>
        <v>0.11</v>
      </c>
      <c r="R571" s="133"/>
      <c r="S571" s="133" t="s">
        <v>273</v>
      </c>
      <c r="T571" s="134" t="s">
        <v>274</v>
      </c>
      <c r="U571" s="115">
        <v>6.9</v>
      </c>
      <c r="V571" s="115">
        <f>ROUND(E571*U571,2)</f>
        <v>4.83</v>
      </c>
      <c r="W571" s="115"/>
      <c r="X571" s="115" t="s">
        <v>275</v>
      </c>
      <c r="Y571" s="115" t="s">
        <v>276</v>
      </c>
      <c r="Z571" s="108"/>
      <c r="AA571" s="108"/>
      <c r="AB571" s="108"/>
      <c r="AC571" s="108"/>
      <c r="AD571" s="108"/>
      <c r="AE571" s="108"/>
      <c r="AF571" s="108"/>
      <c r="AG571" s="108" t="s">
        <v>277</v>
      </c>
      <c r="AH571" s="108"/>
      <c r="AI571" s="108"/>
      <c r="AJ571" s="108"/>
      <c r="AK571" s="108"/>
      <c r="AL571" s="108"/>
      <c r="AM571" s="108"/>
      <c r="AN571" s="108"/>
      <c r="AO571" s="108"/>
      <c r="AP571" s="108"/>
      <c r="AQ571" s="108"/>
      <c r="AR571" s="108"/>
      <c r="AS571" s="108"/>
      <c r="AT571" s="108"/>
      <c r="AU571" s="108"/>
      <c r="AV571" s="108"/>
      <c r="AW571" s="108"/>
      <c r="AX571" s="108"/>
      <c r="AY571" s="108"/>
      <c r="AZ571" s="108"/>
      <c r="BA571" s="108"/>
      <c r="BB571" s="108"/>
      <c r="BC571" s="108"/>
      <c r="BD571" s="108"/>
      <c r="BE571" s="108"/>
      <c r="BF571" s="108"/>
      <c r="BG571" s="108"/>
      <c r="BH571" s="108"/>
    </row>
    <row r="572" spans="1:60" outlineLevel="2" x14ac:dyDescent="0.2">
      <c r="A572" s="111"/>
      <c r="B572" s="112"/>
      <c r="C572" s="150" t="s">
        <v>366</v>
      </c>
      <c r="D572" s="148"/>
      <c r="E572" s="149"/>
      <c r="F572" s="115"/>
      <c r="G572" s="115"/>
      <c r="H572" s="115"/>
      <c r="I572" s="115"/>
      <c r="J572" s="115"/>
      <c r="K572" s="115"/>
      <c r="L572" s="115"/>
      <c r="M572" s="115"/>
      <c r="N572" s="114"/>
      <c r="O572" s="114"/>
      <c r="P572" s="114"/>
      <c r="Q572" s="114"/>
      <c r="R572" s="115"/>
      <c r="S572" s="115"/>
      <c r="T572" s="115"/>
      <c r="U572" s="115"/>
      <c r="V572" s="115"/>
      <c r="W572" s="115"/>
      <c r="X572" s="115"/>
      <c r="Y572" s="115"/>
      <c r="Z572" s="108"/>
      <c r="AA572" s="108"/>
      <c r="AB572" s="108"/>
      <c r="AC572" s="108"/>
      <c r="AD572" s="108"/>
      <c r="AE572" s="108"/>
      <c r="AF572" s="108"/>
      <c r="AG572" s="108" t="s">
        <v>325</v>
      </c>
      <c r="AH572" s="108">
        <v>0</v>
      </c>
      <c r="AI572" s="108"/>
      <c r="AJ572" s="108"/>
      <c r="AK572" s="108"/>
      <c r="AL572" s="108"/>
      <c r="AM572" s="108"/>
      <c r="AN572" s="108"/>
      <c r="AO572" s="108"/>
      <c r="AP572" s="108"/>
      <c r="AQ572" s="108"/>
      <c r="AR572" s="108"/>
      <c r="AS572" s="108"/>
      <c r="AT572" s="108"/>
      <c r="AU572" s="108"/>
      <c r="AV572" s="108"/>
      <c r="AW572" s="108"/>
      <c r="AX572" s="108"/>
      <c r="AY572" s="108"/>
      <c r="AZ572" s="108"/>
      <c r="BA572" s="108"/>
      <c r="BB572" s="108"/>
      <c r="BC572" s="108"/>
      <c r="BD572" s="108"/>
      <c r="BE572" s="108"/>
      <c r="BF572" s="108"/>
      <c r="BG572" s="108"/>
      <c r="BH572" s="108"/>
    </row>
    <row r="573" spans="1:60" outlineLevel="3" x14ac:dyDescent="0.2">
      <c r="A573" s="111"/>
      <c r="B573" s="112"/>
      <c r="C573" s="150" t="s">
        <v>700</v>
      </c>
      <c r="D573" s="148"/>
      <c r="E573" s="149"/>
      <c r="F573" s="115"/>
      <c r="G573" s="115"/>
      <c r="H573" s="115"/>
      <c r="I573" s="115"/>
      <c r="J573" s="115"/>
      <c r="K573" s="115"/>
      <c r="L573" s="115"/>
      <c r="M573" s="115"/>
      <c r="N573" s="114"/>
      <c r="O573" s="114"/>
      <c r="P573" s="114"/>
      <c r="Q573" s="114"/>
      <c r="R573" s="115"/>
      <c r="S573" s="115"/>
      <c r="T573" s="115"/>
      <c r="U573" s="115"/>
      <c r="V573" s="115"/>
      <c r="W573" s="115"/>
      <c r="X573" s="115"/>
      <c r="Y573" s="115"/>
      <c r="Z573" s="108"/>
      <c r="AA573" s="108"/>
      <c r="AB573" s="108"/>
      <c r="AC573" s="108"/>
      <c r="AD573" s="108"/>
      <c r="AE573" s="108"/>
      <c r="AF573" s="108"/>
      <c r="AG573" s="108" t="s">
        <v>325</v>
      </c>
      <c r="AH573" s="108">
        <v>0</v>
      </c>
      <c r="AI573" s="108"/>
      <c r="AJ573" s="108"/>
      <c r="AK573" s="108"/>
      <c r="AL573" s="108"/>
      <c r="AM573" s="108"/>
      <c r="AN573" s="108"/>
      <c r="AO573" s="108"/>
      <c r="AP573" s="108"/>
      <c r="AQ573" s="108"/>
      <c r="AR573" s="108"/>
      <c r="AS573" s="108"/>
      <c r="AT573" s="108"/>
      <c r="AU573" s="108"/>
      <c r="AV573" s="108"/>
      <c r="AW573" s="108"/>
      <c r="AX573" s="108"/>
      <c r="AY573" s="108"/>
      <c r="AZ573" s="108"/>
      <c r="BA573" s="108"/>
      <c r="BB573" s="108"/>
      <c r="BC573" s="108"/>
      <c r="BD573" s="108"/>
      <c r="BE573" s="108"/>
      <c r="BF573" s="108"/>
      <c r="BG573" s="108"/>
      <c r="BH573" s="108"/>
    </row>
    <row r="574" spans="1:60" outlineLevel="3" x14ac:dyDescent="0.2">
      <c r="A574" s="111"/>
      <c r="B574" s="112"/>
      <c r="C574" s="150" t="s">
        <v>696</v>
      </c>
      <c r="D574" s="148"/>
      <c r="E574" s="149">
        <v>0.7</v>
      </c>
      <c r="F574" s="115"/>
      <c r="G574" s="115"/>
      <c r="H574" s="115"/>
      <c r="I574" s="115"/>
      <c r="J574" s="115"/>
      <c r="K574" s="115"/>
      <c r="L574" s="115"/>
      <c r="M574" s="115"/>
      <c r="N574" s="114"/>
      <c r="O574" s="114"/>
      <c r="P574" s="114"/>
      <c r="Q574" s="114"/>
      <c r="R574" s="115"/>
      <c r="S574" s="115"/>
      <c r="T574" s="115"/>
      <c r="U574" s="115"/>
      <c r="V574" s="115"/>
      <c r="W574" s="115"/>
      <c r="X574" s="115"/>
      <c r="Y574" s="115"/>
      <c r="Z574" s="108"/>
      <c r="AA574" s="108"/>
      <c r="AB574" s="108"/>
      <c r="AC574" s="108"/>
      <c r="AD574" s="108"/>
      <c r="AE574" s="108"/>
      <c r="AF574" s="108"/>
      <c r="AG574" s="108" t="s">
        <v>325</v>
      </c>
      <c r="AH574" s="108">
        <v>0</v>
      </c>
      <c r="AI574" s="108"/>
      <c r="AJ574" s="108"/>
      <c r="AK574" s="108"/>
      <c r="AL574" s="108"/>
      <c r="AM574" s="108"/>
      <c r="AN574" s="108"/>
      <c r="AO574" s="108"/>
      <c r="AP574" s="108"/>
      <c r="AQ574" s="108"/>
      <c r="AR574" s="108"/>
      <c r="AS574" s="108"/>
      <c r="AT574" s="108"/>
      <c r="AU574" s="108"/>
      <c r="AV574" s="108"/>
      <c r="AW574" s="108"/>
      <c r="AX574" s="108"/>
      <c r="AY574" s="108"/>
      <c r="AZ574" s="108"/>
      <c r="BA574" s="108"/>
      <c r="BB574" s="108"/>
      <c r="BC574" s="108"/>
      <c r="BD574" s="108"/>
      <c r="BE574" s="108"/>
      <c r="BF574" s="108"/>
      <c r="BG574" s="108"/>
      <c r="BH574" s="108"/>
    </row>
    <row r="575" spans="1:60" outlineLevel="1" x14ac:dyDescent="0.2">
      <c r="A575" s="128">
        <v>98</v>
      </c>
      <c r="B575" s="129" t="s">
        <v>750</v>
      </c>
      <c r="C575" s="145" t="s">
        <v>751</v>
      </c>
      <c r="D575" s="130" t="s">
        <v>331</v>
      </c>
      <c r="E575" s="131">
        <v>0.56000000000000005</v>
      </c>
      <c r="F575" s="132"/>
      <c r="G575" s="133">
        <f>ROUND(E575*F575,2)</f>
        <v>0</v>
      </c>
      <c r="H575" s="132"/>
      <c r="I575" s="133">
        <f>ROUND(E575*H575,2)</f>
        <v>0</v>
      </c>
      <c r="J575" s="132"/>
      <c r="K575" s="133">
        <f>ROUND(E575*J575,2)</f>
        <v>0</v>
      </c>
      <c r="L575" s="133">
        <v>21</v>
      </c>
      <c r="M575" s="133">
        <f>G575*(1+L575/100)</f>
        <v>0</v>
      </c>
      <c r="N575" s="131">
        <v>0</v>
      </c>
      <c r="O575" s="131">
        <f>ROUND(E575*N575,2)</f>
        <v>0</v>
      </c>
      <c r="P575" s="131">
        <v>2.1</v>
      </c>
      <c r="Q575" s="131">
        <f>ROUND(E575*P575,2)</f>
        <v>1.18</v>
      </c>
      <c r="R575" s="133"/>
      <c r="S575" s="133" t="s">
        <v>273</v>
      </c>
      <c r="T575" s="134" t="s">
        <v>274</v>
      </c>
      <c r="U575" s="115">
        <v>15.741</v>
      </c>
      <c r="V575" s="115">
        <f>ROUND(E575*U575,2)</f>
        <v>8.81</v>
      </c>
      <c r="W575" s="115"/>
      <c r="X575" s="115" t="s">
        <v>275</v>
      </c>
      <c r="Y575" s="115" t="s">
        <v>276</v>
      </c>
      <c r="Z575" s="108"/>
      <c r="AA575" s="108"/>
      <c r="AB575" s="108"/>
      <c r="AC575" s="108"/>
      <c r="AD575" s="108"/>
      <c r="AE575" s="108"/>
      <c r="AF575" s="108"/>
      <c r="AG575" s="108" t="s">
        <v>277</v>
      </c>
      <c r="AH575" s="108"/>
      <c r="AI575" s="108"/>
      <c r="AJ575" s="108"/>
      <c r="AK575" s="108"/>
      <c r="AL575" s="108"/>
      <c r="AM575" s="108"/>
      <c r="AN575" s="108"/>
      <c r="AO575" s="108"/>
      <c r="AP575" s="108"/>
      <c r="AQ575" s="108"/>
      <c r="AR575" s="108"/>
      <c r="AS575" s="108"/>
      <c r="AT575" s="108"/>
      <c r="AU575" s="108"/>
      <c r="AV575" s="108"/>
      <c r="AW575" s="108"/>
      <c r="AX575" s="108"/>
      <c r="AY575" s="108"/>
      <c r="AZ575" s="108"/>
      <c r="BA575" s="108"/>
      <c r="BB575" s="108"/>
      <c r="BC575" s="108"/>
      <c r="BD575" s="108"/>
      <c r="BE575" s="108"/>
      <c r="BF575" s="108"/>
      <c r="BG575" s="108"/>
      <c r="BH575" s="108"/>
    </row>
    <row r="576" spans="1:60" outlineLevel="2" x14ac:dyDescent="0.2">
      <c r="A576" s="111"/>
      <c r="B576" s="112"/>
      <c r="C576" s="150" t="s">
        <v>704</v>
      </c>
      <c r="D576" s="148"/>
      <c r="E576" s="149"/>
      <c r="F576" s="115"/>
      <c r="G576" s="115"/>
      <c r="H576" s="115"/>
      <c r="I576" s="115"/>
      <c r="J576" s="115"/>
      <c r="K576" s="115"/>
      <c r="L576" s="115"/>
      <c r="M576" s="115"/>
      <c r="N576" s="114"/>
      <c r="O576" s="114"/>
      <c r="P576" s="114"/>
      <c r="Q576" s="114"/>
      <c r="R576" s="115"/>
      <c r="S576" s="115"/>
      <c r="T576" s="115"/>
      <c r="U576" s="115"/>
      <c r="V576" s="115"/>
      <c r="W576" s="115"/>
      <c r="X576" s="115"/>
      <c r="Y576" s="115"/>
      <c r="Z576" s="108"/>
      <c r="AA576" s="108"/>
      <c r="AB576" s="108"/>
      <c r="AC576" s="108"/>
      <c r="AD576" s="108"/>
      <c r="AE576" s="108"/>
      <c r="AF576" s="108"/>
      <c r="AG576" s="108" t="s">
        <v>325</v>
      </c>
      <c r="AH576" s="108">
        <v>0</v>
      </c>
      <c r="AI576" s="108"/>
      <c r="AJ576" s="108"/>
      <c r="AK576" s="108"/>
      <c r="AL576" s="108"/>
      <c r="AM576" s="108"/>
      <c r="AN576" s="108"/>
      <c r="AO576" s="108"/>
      <c r="AP576" s="108"/>
      <c r="AQ576" s="108"/>
      <c r="AR576" s="108"/>
      <c r="AS576" s="108"/>
      <c r="AT576" s="108"/>
      <c r="AU576" s="108"/>
      <c r="AV576" s="108"/>
      <c r="AW576" s="108"/>
      <c r="AX576" s="108"/>
      <c r="AY576" s="108"/>
      <c r="AZ576" s="108"/>
      <c r="BA576" s="108"/>
      <c r="BB576" s="108"/>
      <c r="BC576" s="108"/>
      <c r="BD576" s="108"/>
      <c r="BE576" s="108"/>
      <c r="BF576" s="108"/>
      <c r="BG576" s="108"/>
      <c r="BH576" s="108"/>
    </row>
    <row r="577" spans="1:60" outlineLevel="3" x14ac:dyDescent="0.2">
      <c r="A577" s="111"/>
      <c r="B577" s="112"/>
      <c r="C577" s="150" t="s">
        <v>752</v>
      </c>
      <c r="D577" s="148"/>
      <c r="E577" s="149">
        <v>0.56000000000000005</v>
      </c>
      <c r="F577" s="115"/>
      <c r="G577" s="115"/>
      <c r="H577" s="115"/>
      <c r="I577" s="115"/>
      <c r="J577" s="115"/>
      <c r="K577" s="115"/>
      <c r="L577" s="115"/>
      <c r="M577" s="115"/>
      <c r="N577" s="114"/>
      <c r="O577" s="114"/>
      <c r="P577" s="114"/>
      <c r="Q577" s="114"/>
      <c r="R577" s="115"/>
      <c r="S577" s="115"/>
      <c r="T577" s="115"/>
      <c r="U577" s="115"/>
      <c r="V577" s="115"/>
      <c r="W577" s="115"/>
      <c r="X577" s="115"/>
      <c r="Y577" s="115"/>
      <c r="Z577" s="108"/>
      <c r="AA577" s="108"/>
      <c r="AB577" s="108"/>
      <c r="AC577" s="108"/>
      <c r="AD577" s="108"/>
      <c r="AE577" s="108"/>
      <c r="AF577" s="108"/>
      <c r="AG577" s="108" t="s">
        <v>325</v>
      </c>
      <c r="AH577" s="108">
        <v>0</v>
      </c>
      <c r="AI577" s="108"/>
      <c r="AJ577" s="108"/>
      <c r="AK577" s="108"/>
      <c r="AL577" s="108"/>
      <c r="AM577" s="108"/>
      <c r="AN577" s="108"/>
      <c r="AO577" s="108"/>
      <c r="AP577" s="108"/>
      <c r="AQ577" s="108"/>
      <c r="AR577" s="108"/>
      <c r="AS577" s="108"/>
      <c r="AT577" s="108"/>
      <c r="AU577" s="108"/>
      <c r="AV577" s="108"/>
      <c r="AW577" s="108"/>
      <c r="AX577" s="108"/>
      <c r="AY577" s="108"/>
      <c r="AZ577" s="108"/>
      <c r="BA577" s="108"/>
      <c r="BB577" s="108"/>
      <c r="BC577" s="108"/>
      <c r="BD577" s="108"/>
      <c r="BE577" s="108"/>
      <c r="BF577" s="108"/>
      <c r="BG577" s="108"/>
      <c r="BH577" s="108"/>
    </row>
    <row r="578" spans="1:60" x14ac:dyDescent="0.2">
      <c r="A578" s="121" t="s">
        <v>268</v>
      </c>
      <c r="B578" s="122" t="s">
        <v>143</v>
      </c>
      <c r="C578" s="143" t="s">
        <v>144</v>
      </c>
      <c r="D578" s="123"/>
      <c r="E578" s="124"/>
      <c r="F578" s="125"/>
      <c r="G578" s="125">
        <f>SUMIF(AG579:AG582,"&lt;&gt;NOR",G579:G582)</f>
        <v>0</v>
      </c>
      <c r="H578" s="125"/>
      <c r="I578" s="125">
        <f>SUM(I579:I582)</f>
        <v>0</v>
      </c>
      <c r="J578" s="125"/>
      <c r="K578" s="125">
        <f>SUM(K579:K582)</f>
        <v>0</v>
      </c>
      <c r="L578" s="125"/>
      <c r="M578" s="125">
        <f>SUM(M579:M582)</f>
        <v>0</v>
      </c>
      <c r="N578" s="124"/>
      <c r="O578" s="124">
        <f>SUM(O579:O582)</f>
        <v>0.04</v>
      </c>
      <c r="P578" s="124"/>
      <c r="Q578" s="124">
        <f>SUM(Q579:Q582)</f>
        <v>15.16</v>
      </c>
      <c r="R578" s="125"/>
      <c r="S578" s="125"/>
      <c r="T578" s="126"/>
      <c r="U578" s="120"/>
      <c r="V578" s="120">
        <f>SUM(V579:V582)</f>
        <v>32.090000000000003</v>
      </c>
      <c r="W578" s="120"/>
      <c r="X578" s="120"/>
      <c r="Y578" s="120"/>
      <c r="AG578" t="s">
        <v>269</v>
      </c>
    </row>
    <row r="579" spans="1:60" ht="22.5" outlineLevel="1" x14ac:dyDescent="0.2">
      <c r="A579" s="128">
        <v>99</v>
      </c>
      <c r="B579" s="129" t="s">
        <v>753</v>
      </c>
      <c r="C579" s="145" t="s">
        <v>754</v>
      </c>
      <c r="D579" s="130" t="s">
        <v>331</v>
      </c>
      <c r="E579" s="131">
        <v>68.2864</v>
      </c>
      <c r="F579" s="132"/>
      <c r="G579" s="133">
        <f>ROUND(E579*F579,2)</f>
        <v>0</v>
      </c>
      <c r="H579" s="132"/>
      <c r="I579" s="133">
        <f>ROUND(E579*H579,2)</f>
        <v>0</v>
      </c>
      <c r="J579" s="132"/>
      <c r="K579" s="133">
        <f>ROUND(E579*J579,2)</f>
        <v>0</v>
      </c>
      <c r="L579" s="133">
        <v>21</v>
      </c>
      <c r="M579" s="133">
        <f>G579*(1+L579/100)</f>
        <v>0</v>
      </c>
      <c r="N579" s="131">
        <v>5.4000000000000001E-4</v>
      </c>
      <c r="O579" s="131">
        <f>ROUND(E579*N579,2)</f>
        <v>0.04</v>
      </c>
      <c r="P579" s="131">
        <v>0.222</v>
      </c>
      <c r="Q579" s="131">
        <f>ROUND(E579*P579,2)</f>
        <v>15.16</v>
      </c>
      <c r="R579" s="133"/>
      <c r="S579" s="133" t="s">
        <v>273</v>
      </c>
      <c r="T579" s="134" t="s">
        <v>274</v>
      </c>
      <c r="U579" s="115">
        <v>0.47</v>
      </c>
      <c r="V579" s="115">
        <f>ROUND(E579*U579,2)</f>
        <v>32.090000000000003</v>
      </c>
      <c r="W579" s="115"/>
      <c r="X579" s="115" t="s">
        <v>275</v>
      </c>
      <c r="Y579" s="115" t="s">
        <v>276</v>
      </c>
      <c r="Z579" s="108"/>
      <c r="AA579" s="108"/>
      <c r="AB579" s="108"/>
      <c r="AC579" s="108"/>
      <c r="AD579" s="108"/>
      <c r="AE579" s="108"/>
      <c r="AF579" s="108"/>
      <c r="AG579" s="108" t="s">
        <v>277</v>
      </c>
      <c r="AH579" s="108"/>
      <c r="AI579" s="108"/>
      <c r="AJ579" s="108"/>
      <c r="AK579" s="108"/>
      <c r="AL579" s="108"/>
      <c r="AM579" s="108"/>
      <c r="AN579" s="108"/>
      <c r="AO579" s="108"/>
      <c r="AP579" s="108"/>
      <c r="AQ579" s="108"/>
      <c r="AR579" s="108"/>
      <c r="AS579" s="108"/>
      <c r="AT579" s="108"/>
      <c r="AU579" s="108"/>
      <c r="AV579" s="108"/>
      <c r="AW579" s="108"/>
      <c r="AX579" s="108"/>
      <c r="AY579" s="108"/>
      <c r="AZ579" s="108"/>
      <c r="BA579" s="108"/>
      <c r="BB579" s="108"/>
      <c r="BC579" s="108"/>
      <c r="BD579" s="108"/>
      <c r="BE579" s="108"/>
      <c r="BF579" s="108"/>
      <c r="BG579" s="108"/>
      <c r="BH579" s="108"/>
    </row>
    <row r="580" spans="1:60" outlineLevel="2" x14ac:dyDescent="0.2">
      <c r="A580" s="111"/>
      <c r="B580" s="112"/>
      <c r="C580" s="258" t="s">
        <v>755</v>
      </c>
      <c r="D580" s="259"/>
      <c r="E580" s="259"/>
      <c r="F580" s="259"/>
      <c r="G580" s="259"/>
      <c r="H580" s="115"/>
      <c r="I580" s="115"/>
      <c r="J580" s="115"/>
      <c r="K580" s="115"/>
      <c r="L580" s="115"/>
      <c r="M580" s="115"/>
      <c r="N580" s="114"/>
      <c r="O580" s="114"/>
      <c r="P580" s="114"/>
      <c r="Q580" s="114"/>
      <c r="R580" s="115"/>
      <c r="S580" s="115"/>
      <c r="T580" s="115"/>
      <c r="U580" s="115"/>
      <c r="V580" s="115"/>
      <c r="W580" s="115"/>
      <c r="X580" s="115"/>
      <c r="Y580" s="115"/>
      <c r="Z580" s="108"/>
      <c r="AA580" s="108"/>
      <c r="AB580" s="108"/>
      <c r="AC580" s="108"/>
      <c r="AD580" s="108"/>
      <c r="AE580" s="108"/>
      <c r="AF580" s="108"/>
      <c r="AG580" s="108" t="s">
        <v>286</v>
      </c>
      <c r="AH580" s="108"/>
      <c r="AI580" s="108"/>
      <c r="AJ580" s="108"/>
      <c r="AK580" s="108"/>
      <c r="AL580" s="108"/>
      <c r="AM580" s="108"/>
      <c r="AN580" s="108"/>
      <c r="AO580" s="108"/>
      <c r="AP580" s="108"/>
      <c r="AQ580" s="108"/>
      <c r="AR580" s="108"/>
      <c r="AS580" s="108"/>
      <c r="AT580" s="108"/>
      <c r="AU580" s="108"/>
      <c r="AV580" s="108"/>
      <c r="AW580" s="108"/>
      <c r="AX580" s="108"/>
      <c r="AY580" s="108"/>
      <c r="AZ580" s="108"/>
      <c r="BA580" s="108"/>
      <c r="BB580" s="108"/>
      <c r="BC580" s="108"/>
      <c r="BD580" s="108"/>
      <c r="BE580" s="108"/>
      <c r="BF580" s="108"/>
      <c r="BG580" s="108"/>
      <c r="BH580" s="108"/>
    </row>
    <row r="581" spans="1:60" outlineLevel="2" x14ac:dyDescent="0.2">
      <c r="A581" s="111"/>
      <c r="B581" s="112"/>
      <c r="C581" s="150" t="s">
        <v>756</v>
      </c>
      <c r="D581" s="148"/>
      <c r="E581" s="149"/>
      <c r="F581" s="115"/>
      <c r="G581" s="115"/>
      <c r="H581" s="115"/>
      <c r="I581" s="115"/>
      <c r="J581" s="115"/>
      <c r="K581" s="115"/>
      <c r="L581" s="115"/>
      <c r="M581" s="115"/>
      <c r="N581" s="114"/>
      <c r="O581" s="114"/>
      <c r="P581" s="114"/>
      <c r="Q581" s="114"/>
      <c r="R581" s="115"/>
      <c r="S581" s="115"/>
      <c r="T581" s="115"/>
      <c r="U581" s="115"/>
      <c r="V581" s="115"/>
      <c r="W581" s="115"/>
      <c r="X581" s="115"/>
      <c r="Y581" s="115"/>
      <c r="Z581" s="108"/>
      <c r="AA581" s="108"/>
      <c r="AB581" s="108"/>
      <c r="AC581" s="108"/>
      <c r="AD581" s="108"/>
      <c r="AE581" s="108"/>
      <c r="AF581" s="108"/>
      <c r="AG581" s="108" t="s">
        <v>325</v>
      </c>
      <c r="AH581" s="108">
        <v>0</v>
      </c>
      <c r="AI581" s="108"/>
      <c r="AJ581" s="108"/>
      <c r="AK581" s="108"/>
      <c r="AL581" s="108"/>
      <c r="AM581" s="108"/>
      <c r="AN581" s="108"/>
      <c r="AO581" s="108"/>
      <c r="AP581" s="108"/>
      <c r="AQ581" s="108"/>
      <c r="AR581" s="108"/>
      <c r="AS581" s="108"/>
      <c r="AT581" s="108"/>
      <c r="AU581" s="108"/>
      <c r="AV581" s="108"/>
      <c r="AW581" s="108"/>
      <c r="AX581" s="108"/>
      <c r="AY581" s="108"/>
      <c r="AZ581" s="108"/>
      <c r="BA581" s="108"/>
      <c r="BB581" s="108"/>
      <c r="BC581" s="108"/>
      <c r="BD581" s="108"/>
      <c r="BE581" s="108"/>
      <c r="BF581" s="108"/>
      <c r="BG581" s="108"/>
      <c r="BH581" s="108"/>
    </row>
    <row r="582" spans="1:60" outlineLevel="3" x14ac:dyDescent="0.2">
      <c r="A582" s="111"/>
      <c r="B582" s="112"/>
      <c r="C582" s="150" t="s">
        <v>757</v>
      </c>
      <c r="D582" s="148"/>
      <c r="E582" s="149">
        <v>68.290000000000006</v>
      </c>
      <c r="F582" s="115"/>
      <c r="G582" s="115"/>
      <c r="H582" s="115"/>
      <c r="I582" s="115"/>
      <c r="J582" s="115"/>
      <c r="K582" s="115"/>
      <c r="L582" s="115"/>
      <c r="M582" s="115"/>
      <c r="N582" s="114"/>
      <c r="O582" s="114"/>
      <c r="P582" s="114"/>
      <c r="Q582" s="114"/>
      <c r="R582" s="115"/>
      <c r="S582" s="115"/>
      <c r="T582" s="115"/>
      <c r="U582" s="115"/>
      <c r="V582" s="115"/>
      <c r="W582" s="115"/>
      <c r="X582" s="115"/>
      <c r="Y582" s="115"/>
      <c r="Z582" s="108"/>
      <c r="AA582" s="108"/>
      <c r="AB582" s="108"/>
      <c r="AC582" s="108"/>
      <c r="AD582" s="108"/>
      <c r="AE582" s="108"/>
      <c r="AF582" s="108"/>
      <c r="AG582" s="108" t="s">
        <v>325</v>
      </c>
      <c r="AH582" s="108">
        <v>0</v>
      </c>
      <c r="AI582" s="108"/>
      <c r="AJ582" s="108"/>
      <c r="AK582" s="108"/>
      <c r="AL582" s="108"/>
      <c r="AM582" s="108"/>
      <c r="AN582" s="108"/>
      <c r="AO582" s="108"/>
      <c r="AP582" s="108"/>
      <c r="AQ582" s="108"/>
      <c r="AR582" s="108"/>
      <c r="AS582" s="108"/>
      <c r="AT582" s="108"/>
      <c r="AU582" s="108"/>
      <c r="AV582" s="108"/>
      <c r="AW582" s="108"/>
      <c r="AX582" s="108"/>
      <c r="AY582" s="108"/>
      <c r="AZ582" s="108"/>
      <c r="BA582" s="108"/>
      <c r="BB582" s="108"/>
      <c r="BC582" s="108"/>
      <c r="BD582" s="108"/>
      <c r="BE582" s="108"/>
      <c r="BF582" s="108"/>
      <c r="BG582" s="108"/>
      <c r="BH582" s="108"/>
    </row>
    <row r="583" spans="1:60" x14ac:dyDescent="0.2">
      <c r="A583" s="121" t="s">
        <v>268</v>
      </c>
      <c r="B583" s="122" t="s">
        <v>145</v>
      </c>
      <c r="C583" s="143" t="s">
        <v>146</v>
      </c>
      <c r="D583" s="123"/>
      <c r="E583" s="124"/>
      <c r="F583" s="125"/>
      <c r="G583" s="125">
        <f>SUMIF(AG584:AG589,"&lt;&gt;NOR",G584:G589)</f>
        <v>0</v>
      </c>
      <c r="H583" s="125"/>
      <c r="I583" s="125">
        <f>SUM(I584:I589)</f>
        <v>0</v>
      </c>
      <c r="J583" s="125"/>
      <c r="K583" s="125">
        <f>SUM(K584:K589)</f>
        <v>0</v>
      </c>
      <c r="L583" s="125"/>
      <c r="M583" s="125">
        <f>SUM(M584:M589)</f>
        <v>0</v>
      </c>
      <c r="N583" s="124"/>
      <c r="O583" s="124">
        <f>SUM(O584:O589)</f>
        <v>0</v>
      </c>
      <c r="P583" s="124"/>
      <c r="Q583" s="124">
        <f>SUM(Q584:Q589)</f>
        <v>0</v>
      </c>
      <c r="R583" s="125"/>
      <c r="S583" s="125"/>
      <c r="T583" s="126"/>
      <c r="U583" s="120"/>
      <c r="V583" s="120">
        <f>SUM(V584:V589)</f>
        <v>689.55</v>
      </c>
      <c r="W583" s="120"/>
      <c r="X583" s="120"/>
      <c r="Y583" s="120"/>
      <c r="AG583" t="s">
        <v>269</v>
      </c>
    </row>
    <row r="584" spans="1:60" ht="22.5" outlineLevel="1" x14ac:dyDescent="0.2">
      <c r="A584" s="128">
        <v>100</v>
      </c>
      <c r="B584" s="129" t="s">
        <v>758</v>
      </c>
      <c r="C584" s="145" t="s">
        <v>759</v>
      </c>
      <c r="D584" s="130" t="s">
        <v>395</v>
      </c>
      <c r="E584" s="131">
        <v>364.45675999999997</v>
      </c>
      <c r="F584" s="132"/>
      <c r="G584" s="133">
        <f>ROUND(E584*F584,2)</f>
        <v>0</v>
      </c>
      <c r="H584" s="132"/>
      <c r="I584" s="133">
        <f>ROUND(E584*H584,2)</f>
        <v>0</v>
      </c>
      <c r="J584" s="132"/>
      <c r="K584" s="133">
        <f>ROUND(E584*J584,2)</f>
        <v>0</v>
      </c>
      <c r="L584" s="133">
        <v>21</v>
      </c>
      <c r="M584" s="133">
        <f>G584*(1+L584/100)</f>
        <v>0</v>
      </c>
      <c r="N584" s="131">
        <v>0</v>
      </c>
      <c r="O584" s="131">
        <f>ROUND(E584*N584,2)</f>
        <v>0</v>
      </c>
      <c r="P584" s="131">
        <v>0</v>
      </c>
      <c r="Q584" s="131">
        <f>ROUND(E584*P584,2)</f>
        <v>0</v>
      </c>
      <c r="R584" s="133"/>
      <c r="S584" s="133" t="s">
        <v>273</v>
      </c>
      <c r="T584" s="134" t="s">
        <v>274</v>
      </c>
      <c r="U584" s="115">
        <v>1.8919999999999999</v>
      </c>
      <c r="V584" s="115">
        <f>ROUND(E584*U584,2)</f>
        <v>689.55</v>
      </c>
      <c r="W584" s="115"/>
      <c r="X584" s="115" t="s">
        <v>275</v>
      </c>
      <c r="Y584" s="115" t="s">
        <v>276</v>
      </c>
      <c r="Z584" s="108"/>
      <c r="AA584" s="108"/>
      <c r="AB584" s="108"/>
      <c r="AC584" s="108"/>
      <c r="AD584" s="108"/>
      <c r="AE584" s="108"/>
      <c r="AF584" s="108"/>
      <c r="AG584" s="108" t="s">
        <v>546</v>
      </c>
      <c r="AH584" s="108"/>
      <c r="AI584" s="108"/>
      <c r="AJ584" s="108"/>
      <c r="AK584" s="108"/>
      <c r="AL584" s="108"/>
      <c r="AM584" s="108"/>
      <c r="AN584" s="108"/>
      <c r="AO584" s="108"/>
      <c r="AP584" s="108"/>
      <c r="AQ584" s="108"/>
      <c r="AR584" s="108"/>
      <c r="AS584" s="108"/>
      <c r="AT584" s="108"/>
      <c r="AU584" s="108"/>
      <c r="AV584" s="108"/>
      <c r="AW584" s="108"/>
      <c r="AX584" s="108"/>
      <c r="AY584" s="108"/>
      <c r="AZ584" s="108"/>
      <c r="BA584" s="108"/>
      <c r="BB584" s="108"/>
      <c r="BC584" s="108"/>
      <c r="BD584" s="108"/>
      <c r="BE584" s="108"/>
      <c r="BF584" s="108"/>
      <c r="BG584" s="108"/>
      <c r="BH584" s="108"/>
    </row>
    <row r="585" spans="1:60" outlineLevel="2" x14ac:dyDescent="0.2">
      <c r="A585" s="111"/>
      <c r="B585" s="112"/>
      <c r="C585" s="258" t="s">
        <v>760</v>
      </c>
      <c r="D585" s="259"/>
      <c r="E585" s="259"/>
      <c r="F585" s="259"/>
      <c r="G585" s="259"/>
      <c r="H585" s="115"/>
      <c r="I585" s="115"/>
      <c r="J585" s="115"/>
      <c r="K585" s="115"/>
      <c r="L585" s="115"/>
      <c r="M585" s="115"/>
      <c r="N585" s="114"/>
      <c r="O585" s="114"/>
      <c r="P585" s="114"/>
      <c r="Q585" s="114"/>
      <c r="R585" s="115"/>
      <c r="S585" s="115"/>
      <c r="T585" s="115"/>
      <c r="U585" s="115"/>
      <c r="V585" s="115"/>
      <c r="W585" s="115"/>
      <c r="X585" s="115"/>
      <c r="Y585" s="115"/>
      <c r="Z585" s="108"/>
      <c r="AA585" s="108"/>
      <c r="AB585" s="108"/>
      <c r="AC585" s="108"/>
      <c r="AD585" s="108"/>
      <c r="AE585" s="108"/>
      <c r="AF585" s="108"/>
      <c r="AG585" s="108" t="s">
        <v>286</v>
      </c>
      <c r="AH585" s="108"/>
      <c r="AI585" s="108"/>
      <c r="AJ585" s="108"/>
      <c r="AK585" s="108"/>
      <c r="AL585" s="108"/>
      <c r="AM585" s="108"/>
      <c r="AN585" s="108"/>
      <c r="AO585" s="108"/>
      <c r="AP585" s="108"/>
      <c r="AQ585" s="108"/>
      <c r="AR585" s="108"/>
      <c r="AS585" s="108"/>
      <c r="AT585" s="108"/>
      <c r="AU585" s="108"/>
      <c r="AV585" s="108"/>
      <c r="AW585" s="108"/>
      <c r="AX585" s="108"/>
      <c r="AY585" s="108"/>
      <c r="AZ585" s="108"/>
      <c r="BA585" s="108"/>
      <c r="BB585" s="108"/>
      <c r="BC585" s="108"/>
      <c r="BD585" s="108"/>
      <c r="BE585" s="108"/>
      <c r="BF585" s="108"/>
      <c r="BG585" s="108"/>
      <c r="BH585" s="108"/>
    </row>
    <row r="586" spans="1:60" outlineLevel="2" x14ac:dyDescent="0.2">
      <c r="A586" s="111"/>
      <c r="B586" s="112"/>
      <c r="C586" s="150" t="s">
        <v>761</v>
      </c>
      <c r="D586" s="148"/>
      <c r="E586" s="149"/>
      <c r="F586" s="115"/>
      <c r="G586" s="115"/>
      <c r="H586" s="115"/>
      <c r="I586" s="115"/>
      <c r="J586" s="115"/>
      <c r="K586" s="115"/>
      <c r="L586" s="115"/>
      <c r="M586" s="115"/>
      <c r="N586" s="114"/>
      <c r="O586" s="114"/>
      <c r="P586" s="114"/>
      <c r="Q586" s="114"/>
      <c r="R586" s="115"/>
      <c r="S586" s="115"/>
      <c r="T586" s="115"/>
      <c r="U586" s="115"/>
      <c r="V586" s="115"/>
      <c r="W586" s="115"/>
      <c r="X586" s="115"/>
      <c r="Y586" s="115"/>
      <c r="Z586" s="108"/>
      <c r="AA586" s="108"/>
      <c r="AB586" s="108"/>
      <c r="AC586" s="108"/>
      <c r="AD586" s="108"/>
      <c r="AE586" s="108"/>
      <c r="AF586" s="108"/>
      <c r="AG586" s="108" t="s">
        <v>325</v>
      </c>
      <c r="AH586" s="108">
        <v>0</v>
      </c>
      <c r="AI586" s="108"/>
      <c r="AJ586" s="108"/>
      <c r="AK586" s="108"/>
      <c r="AL586" s="108"/>
      <c r="AM586" s="10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  <c r="BC586" s="108"/>
      <c r="BD586" s="108"/>
      <c r="BE586" s="108"/>
      <c r="BF586" s="108"/>
      <c r="BG586" s="108"/>
      <c r="BH586" s="108"/>
    </row>
    <row r="587" spans="1:60" ht="22.5" outlineLevel="3" x14ac:dyDescent="0.2">
      <c r="A587" s="111"/>
      <c r="B587" s="112"/>
      <c r="C587" s="150" t="s">
        <v>762</v>
      </c>
      <c r="D587" s="148"/>
      <c r="E587" s="149"/>
      <c r="F587" s="115"/>
      <c r="G587" s="115"/>
      <c r="H587" s="115"/>
      <c r="I587" s="115"/>
      <c r="J587" s="115"/>
      <c r="K587" s="115"/>
      <c r="L587" s="115"/>
      <c r="M587" s="115"/>
      <c r="N587" s="114"/>
      <c r="O587" s="114"/>
      <c r="P587" s="114"/>
      <c r="Q587" s="114"/>
      <c r="R587" s="115"/>
      <c r="S587" s="115"/>
      <c r="T587" s="115"/>
      <c r="U587" s="115"/>
      <c r="V587" s="115"/>
      <c r="W587" s="115"/>
      <c r="X587" s="115"/>
      <c r="Y587" s="115"/>
      <c r="Z587" s="108"/>
      <c r="AA587" s="108"/>
      <c r="AB587" s="108"/>
      <c r="AC587" s="108"/>
      <c r="AD587" s="108"/>
      <c r="AE587" s="108"/>
      <c r="AF587" s="108"/>
      <c r="AG587" s="108" t="s">
        <v>325</v>
      </c>
      <c r="AH587" s="108">
        <v>0</v>
      </c>
      <c r="AI587" s="108"/>
      <c r="AJ587" s="108"/>
      <c r="AK587" s="108"/>
      <c r="AL587" s="108"/>
      <c r="AM587" s="10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108"/>
      <c r="BA587" s="108"/>
      <c r="BB587" s="108"/>
      <c r="BC587" s="108"/>
      <c r="BD587" s="108"/>
      <c r="BE587" s="108"/>
      <c r="BF587" s="108"/>
      <c r="BG587" s="108"/>
      <c r="BH587" s="108"/>
    </row>
    <row r="588" spans="1:60" outlineLevel="3" x14ac:dyDescent="0.2">
      <c r="A588" s="111"/>
      <c r="B588" s="112"/>
      <c r="C588" s="150" t="s">
        <v>763</v>
      </c>
      <c r="D588" s="148"/>
      <c r="E588" s="149"/>
      <c r="F588" s="115"/>
      <c r="G588" s="115"/>
      <c r="H588" s="115"/>
      <c r="I588" s="115"/>
      <c r="J588" s="115"/>
      <c r="K588" s="115"/>
      <c r="L588" s="115"/>
      <c r="M588" s="115"/>
      <c r="N588" s="114"/>
      <c r="O588" s="114"/>
      <c r="P588" s="114"/>
      <c r="Q588" s="114"/>
      <c r="R588" s="115"/>
      <c r="S588" s="115"/>
      <c r="T588" s="115"/>
      <c r="U588" s="115"/>
      <c r="V588" s="115"/>
      <c r="W588" s="115"/>
      <c r="X588" s="115"/>
      <c r="Y588" s="115"/>
      <c r="Z588" s="108"/>
      <c r="AA588" s="108"/>
      <c r="AB588" s="108"/>
      <c r="AC588" s="108"/>
      <c r="AD588" s="108"/>
      <c r="AE588" s="108"/>
      <c r="AF588" s="108"/>
      <c r="AG588" s="108" t="s">
        <v>325</v>
      </c>
      <c r="AH588" s="108">
        <v>0</v>
      </c>
      <c r="AI588" s="108"/>
      <c r="AJ588" s="108"/>
      <c r="AK588" s="108"/>
      <c r="AL588" s="108"/>
      <c r="AM588" s="108"/>
      <c r="AN588" s="108"/>
      <c r="AO588" s="108"/>
      <c r="AP588" s="108"/>
      <c r="AQ588" s="108"/>
      <c r="AR588" s="108"/>
      <c r="AS588" s="108"/>
      <c r="AT588" s="108"/>
      <c r="AU588" s="108"/>
      <c r="AV588" s="108"/>
      <c r="AW588" s="108"/>
      <c r="AX588" s="108"/>
      <c r="AY588" s="108"/>
      <c r="AZ588" s="108"/>
      <c r="BA588" s="108"/>
      <c r="BB588" s="108"/>
      <c r="BC588" s="108"/>
      <c r="BD588" s="108"/>
      <c r="BE588" s="108"/>
      <c r="BF588" s="108"/>
      <c r="BG588" s="108"/>
      <c r="BH588" s="108"/>
    </row>
    <row r="589" spans="1:60" outlineLevel="3" x14ac:dyDescent="0.2">
      <c r="A589" s="111"/>
      <c r="B589" s="112"/>
      <c r="C589" s="150" t="s">
        <v>764</v>
      </c>
      <c r="D589" s="148"/>
      <c r="E589" s="149">
        <v>364.46</v>
      </c>
      <c r="F589" s="115"/>
      <c r="G589" s="115"/>
      <c r="H589" s="115"/>
      <c r="I589" s="115"/>
      <c r="J589" s="115"/>
      <c r="K589" s="115"/>
      <c r="L589" s="115"/>
      <c r="M589" s="115"/>
      <c r="N589" s="114"/>
      <c r="O589" s="114"/>
      <c r="P589" s="114"/>
      <c r="Q589" s="114"/>
      <c r="R589" s="115"/>
      <c r="S589" s="115"/>
      <c r="T589" s="115"/>
      <c r="U589" s="115"/>
      <c r="V589" s="115"/>
      <c r="W589" s="115"/>
      <c r="X589" s="115"/>
      <c r="Y589" s="115"/>
      <c r="Z589" s="108"/>
      <c r="AA589" s="108"/>
      <c r="AB589" s="108"/>
      <c r="AC589" s="108"/>
      <c r="AD589" s="108"/>
      <c r="AE589" s="108"/>
      <c r="AF589" s="108"/>
      <c r="AG589" s="108" t="s">
        <v>325</v>
      </c>
      <c r="AH589" s="108">
        <v>0</v>
      </c>
      <c r="AI589" s="108"/>
      <c r="AJ589" s="108"/>
      <c r="AK589" s="108"/>
      <c r="AL589" s="108"/>
      <c r="AM589" s="108"/>
      <c r="AN589" s="108"/>
      <c r="AO589" s="108"/>
      <c r="AP589" s="108"/>
      <c r="AQ589" s="108"/>
      <c r="AR589" s="108"/>
      <c r="AS589" s="108"/>
      <c r="AT589" s="108"/>
      <c r="AU589" s="108"/>
      <c r="AV589" s="108"/>
      <c r="AW589" s="108"/>
      <c r="AX589" s="108"/>
      <c r="AY589" s="108"/>
      <c r="AZ589" s="108"/>
      <c r="BA589" s="108"/>
      <c r="BB589" s="108"/>
      <c r="BC589" s="108"/>
      <c r="BD589" s="108"/>
      <c r="BE589" s="108"/>
      <c r="BF589" s="108"/>
      <c r="BG589" s="108"/>
      <c r="BH589" s="108"/>
    </row>
    <row r="590" spans="1:60" x14ac:dyDescent="0.2">
      <c r="A590" s="121" t="s">
        <v>268</v>
      </c>
      <c r="B590" s="122" t="s">
        <v>147</v>
      </c>
      <c r="C590" s="143" t="s">
        <v>148</v>
      </c>
      <c r="D590" s="123"/>
      <c r="E590" s="124"/>
      <c r="F590" s="125"/>
      <c r="G590" s="125">
        <f>SUMIF(AG591:AG593,"&lt;&gt;NOR",G591:G593)</f>
        <v>0</v>
      </c>
      <c r="H590" s="125"/>
      <c r="I590" s="125">
        <f>SUM(I591:I593)</f>
        <v>0</v>
      </c>
      <c r="J590" s="125"/>
      <c r="K590" s="125">
        <f>SUM(K591:K593)</f>
        <v>0</v>
      </c>
      <c r="L590" s="125"/>
      <c r="M590" s="125">
        <f>SUM(M591:M593)</f>
        <v>0</v>
      </c>
      <c r="N590" s="124"/>
      <c r="O590" s="124">
        <f>SUM(O591:O593)</f>
        <v>0</v>
      </c>
      <c r="P590" s="124"/>
      <c r="Q590" s="124">
        <f>SUM(Q591:Q593)</f>
        <v>0</v>
      </c>
      <c r="R590" s="125"/>
      <c r="S590" s="125"/>
      <c r="T590" s="126"/>
      <c r="U590" s="120"/>
      <c r="V590" s="120">
        <f>SUM(V591:V593)</f>
        <v>0</v>
      </c>
      <c r="W590" s="120"/>
      <c r="X590" s="120"/>
      <c r="Y590" s="120"/>
      <c r="AG590" t="s">
        <v>269</v>
      </c>
    </row>
    <row r="591" spans="1:60" outlineLevel="1" x14ac:dyDescent="0.2">
      <c r="A591" s="128">
        <v>101</v>
      </c>
      <c r="B591" s="129" t="s">
        <v>765</v>
      </c>
      <c r="C591" s="145" t="s">
        <v>766</v>
      </c>
      <c r="D591" s="130" t="s">
        <v>767</v>
      </c>
      <c r="E591" s="131">
        <v>7</v>
      </c>
      <c r="F591" s="132"/>
      <c r="G591" s="133">
        <f>ROUND(E591*F591,2)</f>
        <v>0</v>
      </c>
      <c r="H591" s="132"/>
      <c r="I591" s="133">
        <f>ROUND(E591*H591,2)</f>
        <v>0</v>
      </c>
      <c r="J591" s="132"/>
      <c r="K591" s="133">
        <f>ROUND(E591*J591,2)</f>
        <v>0</v>
      </c>
      <c r="L591" s="133">
        <v>21</v>
      </c>
      <c r="M591" s="133">
        <f>G591*(1+L591/100)</f>
        <v>0</v>
      </c>
      <c r="N591" s="131">
        <v>0</v>
      </c>
      <c r="O591" s="131">
        <f>ROUND(E591*N591,2)</f>
        <v>0</v>
      </c>
      <c r="P591" s="131">
        <v>0</v>
      </c>
      <c r="Q591" s="131">
        <f>ROUND(E591*P591,2)</f>
        <v>0</v>
      </c>
      <c r="R591" s="133"/>
      <c r="S591" s="133" t="s">
        <v>273</v>
      </c>
      <c r="T591" s="134" t="s">
        <v>274</v>
      </c>
      <c r="U591" s="115">
        <v>0</v>
      </c>
      <c r="V591" s="115">
        <f>ROUND(E591*U591,2)</f>
        <v>0</v>
      </c>
      <c r="W591" s="115"/>
      <c r="X591" s="115" t="s">
        <v>275</v>
      </c>
      <c r="Y591" s="115" t="s">
        <v>276</v>
      </c>
      <c r="Z591" s="108"/>
      <c r="AA591" s="108"/>
      <c r="AB591" s="108"/>
      <c r="AC591" s="108"/>
      <c r="AD591" s="108"/>
      <c r="AE591" s="108"/>
      <c r="AF591" s="108"/>
      <c r="AG591" s="108" t="s">
        <v>277</v>
      </c>
      <c r="AH591" s="108"/>
      <c r="AI591" s="108"/>
      <c r="AJ591" s="108"/>
      <c r="AK591" s="108"/>
      <c r="AL591" s="108"/>
      <c r="AM591" s="108"/>
      <c r="AN591" s="108"/>
      <c r="AO591" s="108"/>
      <c r="AP591" s="108"/>
      <c r="AQ591" s="108"/>
      <c r="AR591" s="108"/>
      <c r="AS591" s="108"/>
      <c r="AT591" s="108"/>
      <c r="AU591" s="108"/>
      <c r="AV591" s="108"/>
      <c r="AW591" s="108"/>
      <c r="AX591" s="108"/>
      <c r="AY591" s="108"/>
      <c r="AZ591" s="108"/>
      <c r="BA591" s="108"/>
      <c r="BB591" s="108"/>
      <c r="BC591" s="108"/>
      <c r="BD591" s="108"/>
      <c r="BE591" s="108"/>
      <c r="BF591" s="108"/>
      <c r="BG591" s="108"/>
      <c r="BH591" s="108"/>
    </row>
    <row r="592" spans="1:60" outlineLevel="2" x14ac:dyDescent="0.2">
      <c r="A592" s="111"/>
      <c r="B592" s="112"/>
      <c r="C592" s="150" t="s">
        <v>362</v>
      </c>
      <c r="D592" s="148"/>
      <c r="E592" s="149"/>
      <c r="F592" s="115"/>
      <c r="G592" s="115"/>
      <c r="H592" s="115"/>
      <c r="I592" s="115"/>
      <c r="J592" s="115"/>
      <c r="K592" s="115"/>
      <c r="L592" s="115"/>
      <c r="M592" s="115"/>
      <c r="N592" s="114"/>
      <c r="O592" s="114"/>
      <c r="P592" s="114"/>
      <c r="Q592" s="114"/>
      <c r="R592" s="115"/>
      <c r="S592" s="115"/>
      <c r="T592" s="115"/>
      <c r="U592" s="115"/>
      <c r="V592" s="115"/>
      <c r="W592" s="115"/>
      <c r="X592" s="115"/>
      <c r="Y592" s="115"/>
      <c r="Z592" s="108"/>
      <c r="AA592" s="108"/>
      <c r="AB592" s="108"/>
      <c r="AC592" s="108"/>
      <c r="AD592" s="108"/>
      <c r="AE592" s="108"/>
      <c r="AF592" s="108"/>
      <c r="AG592" s="108" t="s">
        <v>325</v>
      </c>
      <c r="AH592" s="108">
        <v>0</v>
      </c>
      <c r="AI592" s="108"/>
      <c r="AJ592" s="108"/>
      <c r="AK592" s="108"/>
      <c r="AL592" s="108"/>
      <c r="AM592" s="108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108"/>
      <c r="AX592" s="108"/>
      <c r="AY592" s="108"/>
      <c r="AZ592" s="108"/>
      <c r="BA592" s="108"/>
      <c r="BB592" s="108"/>
      <c r="BC592" s="108"/>
      <c r="BD592" s="108"/>
      <c r="BE592" s="108"/>
      <c r="BF592" s="108"/>
      <c r="BG592" s="108"/>
      <c r="BH592" s="108"/>
    </row>
    <row r="593" spans="1:60" outlineLevel="3" x14ac:dyDescent="0.2">
      <c r="A593" s="111"/>
      <c r="B593" s="112"/>
      <c r="C593" s="150" t="s">
        <v>768</v>
      </c>
      <c r="D593" s="148"/>
      <c r="E593" s="149">
        <v>7</v>
      </c>
      <c r="F593" s="115"/>
      <c r="G593" s="115"/>
      <c r="H593" s="115"/>
      <c r="I593" s="115"/>
      <c r="J593" s="115"/>
      <c r="K593" s="115"/>
      <c r="L593" s="115"/>
      <c r="M593" s="115"/>
      <c r="N593" s="114"/>
      <c r="O593" s="114"/>
      <c r="P593" s="114"/>
      <c r="Q593" s="114"/>
      <c r="R593" s="115"/>
      <c r="S593" s="115"/>
      <c r="T593" s="115"/>
      <c r="U593" s="115"/>
      <c r="V593" s="115"/>
      <c r="W593" s="115"/>
      <c r="X593" s="115"/>
      <c r="Y593" s="115"/>
      <c r="Z593" s="108"/>
      <c r="AA593" s="108"/>
      <c r="AB593" s="108"/>
      <c r="AC593" s="108"/>
      <c r="AD593" s="108"/>
      <c r="AE593" s="108"/>
      <c r="AF593" s="108"/>
      <c r="AG593" s="108" t="s">
        <v>325</v>
      </c>
      <c r="AH593" s="108">
        <v>0</v>
      </c>
      <c r="AI593" s="108"/>
      <c r="AJ593" s="108"/>
      <c r="AK593" s="108"/>
      <c r="AL593" s="108"/>
      <c r="AM593" s="108"/>
      <c r="AN593" s="108"/>
      <c r="AO593" s="108"/>
      <c r="AP593" s="108"/>
      <c r="AQ593" s="108"/>
      <c r="AR593" s="108"/>
      <c r="AS593" s="108"/>
      <c r="AT593" s="108"/>
      <c r="AU593" s="108"/>
      <c r="AV593" s="108"/>
      <c r="AW593" s="108"/>
      <c r="AX593" s="108"/>
      <c r="AY593" s="108"/>
      <c r="AZ593" s="108"/>
      <c r="BA593" s="108"/>
      <c r="BB593" s="108"/>
      <c r="BC593" s="108"/>
      <c r="BD593" s="108"/>
      <c r="BE593" s="108"/>
      <c r="BF593" s="108"/>
      <c r="BG593" s="108"/>
      <c r="BH593" s="108"/>
    </row>
    <row r="594" spans="1:60" x14ac:dyDescent="0.2">
      <c r="A594" s="121" t="s">
        <v>268</v>
      </c>
      <c r="B594" s="122" t="s">
        <v>152</v>
      </c>
      <c r="C594" s="143" t="s">
        <v>153</v>
      </c>
      <c r="D594" s="123"/>
      <c r="E594" s="124"/>
      <c r="F594" s="125"/>
      <c r="G594" s="125">
        <f>SUMIF(AG595:AG627,"&lt;&gt;NOR",G595:G627)</f>
        <v>0</v>
      </c>
      <c r="H594" s="125"/>
      <c r="I594" s="125">
        <f>SUM(I595:I627)</f>
        <v>0</v>
      </c>
      <c r="J594" s="125"/>
      <c r="K594" s="125">
        <f>SUM(K595:K627)</f>
        <v>0</v>
      </c>
      <c r="L594" s="125"/>
      <c r="M594" s="125">
        <f>SUM(M595:M627)</f>
        <v>0</v>
      </c>
      <c r="N594" s="124"/>
      <c r="O594" s="124">
        <f>SUM(O595:O627)</f>
        <v>0.31</v>
      </c>
      <c r="P594" s="124"/>
      <c r="Q594" s="124">
        <f>SUM(Q595:Q627)</f>
        <v>0</v>
      </c>
      <c r="R594" s="125"/>
      <c r="S594" s="125"/>
      <c r="T594" s="126"/>
      <c r="U594" s="120"/>
      <c r="V594" s="120">
        <f>SUM(V595:V627)</f>
        <v>52.86</v>
      </c>
      <c r="W594" s="120"/>
      <c r="X594" s="120"/>
      <c r="Y594" s="120"/>
      <c r="AG594" t="s">
        <v>269</v>
      </c>
    </row>
    <row r="595" spans="1:60" ht="22.5" outlineLevel="1" x14ac:dyDescent="0.2">
      <c r="A595" s="128">
        <v>102</v>
      </c>
      <c r="B595" s="129" t="s">
        <v>769</v>
      </c>
      <c r="C595" s="145" t="s">
        <v>770</v>
      </c>
      <c r="D595" s="130" t="s">
        <v>322</v>
      </c>
      <c r="E595" s="131">
        <v>2.4035000000000002</v>
      </c>
      <c r="F595" s="132"/>
      <c r="G595" s="133">
        <f>ROUND(E595*F595,2)</f>
        <v>0</v>
      </c>
      <c r="H595" s="132"/>
      <c r="I595" s="133">
        <f>ROUND(E595*H595,2)</f>
        <v>0</v>
      </c>
      <c r="J595" s="132"/>
      <c r="K595" s="133">
        <f>ROUND(E595*J595,2)</f>
        <v>0</v>
      </c>
      <c r="L595" s="133">
        <v>21</v>
      </c>
      <c r="M595" s="133">
        <f>G595*(1+L595/100)</f>
        <v>0</v>
      </c>
      <c r="N595" s="131">
        <v>1E-4</v>
      </c>
      <c r="O595" s="131">
        <f>ROUND(E595*N595,2)</f>
        <v>0</v>
      </c>
      <c r="P595" s="131">
        <v>0</v>
      </c>
      <c r="Q595" s="131">
        <f>ROUND(E595*P595,2)</f>
        <v>0</v>
      </c>
      <c r="R595" s="133"/>
      <c r="S595" s="133" t="s">
        <v>273</v>
      </c>
      <c r="T595" s="134" t="s">
        <v>274</v>
      </c>
      <c r="U595" s="115">
        <v>0.34</v>
      </c>
      <c r="V595" s="115">
        <f>ROUND(E595*U595,2)</f>
        <v>0.82</v>
      </c>
      <c r="W595" s="115"/>
      <c r="X595" s="115" t="s">
        <v>275</v>
      </c>
      <c r="Y595" s="115" t="s">
        <v>276</v>
      </c>
      <c r="Z595" s="108"/>
      <c r="AA595" s="108"/>
      <c r="AB595" s="108"/>
      <c r="AC595" s="108"/>
      <c r="AD595" s="108"/>
      <c r="AE595" s="108"/>
      <c r="AF595" s="108"/>
      <c r="AG595" s="108" t="s">
        <v>277</v>
      </c>
      <c r="AH595" s="108"/>
      <c r="AI595" s="108"/>
      <c r="AJ595" s="108"/>
      <c r="AK595" s="108"/>
      <c r="AL595" s="108"/>
      <c r="AM595" s="108"/>
      <c r="AN595" s="108"/>
      <c r="AO595" s="108"/>
      <c r="AP595" s="108"/>
      <c r="AQ595" s="108"/>
      <c r="AR595" s="108"/>
      <c r="AS595" s="108"/>
      <c r="AT595" s="108"/>
      <c r="AU595" s="108"/>
      <c r="AV595" s="108"/>
      <c r="AW595" s="108"/>
      <c r="AX595" s="108"/>
      <c r="AY595" s="108"/>
      <c r="AZ595" s="108"/>
      <c r="BA595" s="108"/>
      <c r="BB595" s="108"/>
      <c r="BC595" s="108"/>
      <c r="BD595" s="108"/>
      <c r="BE595" s="108"/>
      <c r="BF595" s="108"/>
      <c r="BG595" s="108"/>
      <c r="BH595" s="108"/>
    </row>
    <row r="596" spans="1:60" outlineLevel="2" x14ac:dyDescent="0.2">
      <c r="A596" s="111"/>
      <c r="B596" s="112"/>
      <c r="C596" s="150" t="s">
        <v>771</v>
      </c>
      <c r="D596" s="148"/>
      <c r="E596" s="149"/>
      <c r="F596" s="115"/>
      <c r="G596" s="115"/>
      <c r="H596" s="115"/>
      <c r="I596" s="115"/>
      <c r="J596" s="115"/>
      <c r="K596" s="115"/>
      <c r="L596" s="115"/>
      <c r="M596" s="115"/>
      <c r="N596" s="114"/>
      <c r="O596" s="114"/>
      <c r="P596" s="114"/>
      <c r="Q596" s="114"/>
      <c r="R596" s="115"/>
      <c r="S596" s="115"/>
      <c r="T596" s="115"/>
      <c r="U596" s="115"/>
      <c r="V596" s="115"/>
      <c r="W596" s="115"/>
      <c r="X596" s="115"/>
      <c r="Y596" s="115"/>
      <c r="Z596" s="108"/>
      <c r="AA596" s="108"/>
      <c r="AB596" s="108"/>
      <c r="AC596" s="108"/>
      <c r="AD596" s="108"/>
      <c r="AE596" s="108"/>
      <c r="AF596" s="108"/>
      <c r="AG596" s="108" t="s">
        <v>325</v>
      </c>
      <c r="AH596" s="108">
        <v>0</v>
      </c>
      <c r="AI596" s="108"/>
      <c r="AJ596" s="108"/>
      <c r="AK596" s="108"/>
      <c r="AL596" s="108"/>
      <c r="AM596" s="10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  <c r="BC596" s="108"/>
      <c r="BD596" s="108"/>
      <c r="BE596" s="108"/>
      <c r="BF596" s="108"/>
      <c r="BG596" s="108"/>
      <c r="BH596" s="108"/>
    </row>
    <row r="597" spans="1:60" outlineLevel="3" x14ac:dyDescent="0.2">
      <c r="A597" s="111"/>
      <c r="B597" s="112"/>
      <c r="C597" s="150" t="s">
        <v>772</v>
      </c>
      <c r="D597" s="148"/>
      <c r="E597" s="149">
        <v>2.4</v>
      </c>
      <c r="F597" s="115"/>
      <c r="G597" s="115"/>
      <c r="H597" s="115"/>
      <c r="I597" s="115"/>
      <c r="J597" s="115"/>
      <c r="K597" s="115"/>
      <c r="L597" s="115"/>
      <c r="M597" s="115"/>
      <c r="N597" s="114"/>
      <c r="O597" s="114"/>
      <c r="P597" s="114"/>
      <c r="Q597" s="114"/>
      <c r="R597" s="115"/>
      <c r="S597" s="115"/>
      <c r="T597" s="115"/>
      <c r="U597" s="115"/>
      <c r="V597" s="115"/>
      <c r="W597" s="115"/>
      <c r="X597" s="115"/>
      <c r="Y597" s="115"/>
      <c r="Z597" s="108"/>
      <c r="AA597" s="108"/>
      <c r="AB597" s="108"/>
      <c r="AC597" s="108"/>
      <c r="AD597" s="108"/>
      <c r="AE597" s="108"/>
      <c r="AF597" s="108"/>
      <c r="AG597" s="108" t="s">
        <v>325</v>
      </c>
      <c r="AH597" s="108">
        <v>0</v>
      </c>
      <c r="AI597" s="108"/>
      <c r="AJ597" s="108"/>
      <c r="AK597" s="108"/>
      <c r="AL597" s="108"/>
      <c r="AM597" s="108"/>
      <c r="AN597" s="108"/>
      <c r="AO597" s="108"/>
      <c r="AP597" s="108"/>
      <c r="AQ597" s="108"/>
      <c r="AR597" s="108"/>
      <c r="AS597" s="108"/>
      <c r="AT597" s="108"/>
      <c r="AU597" s="108"/>
      <c r="AV597" s="108"/>
      <c r="AW597" s="108"/>
      <c r="AX597" s="108"/>
      <c r="AY597" s="108"/>
      <c r="AZ597" s="108"/>
      <c r="BA597" s="108"/>
      <c r="BB597" s="108"/>
      <c r="BC597" s="108"/>
      <c r="BD597" s="108"/>
      <c r="BE597" s="108"/>
      <c r="BF597" s="108"/>
      <c r="BG597" s="108"/>
      <c r="BH597" s="108"/>
    </row>
    <row r="598" spans="1:60" outlineLevel="1" x14ac:dyDescent="0.2">
      <c r="A598" s="128">
        <v>103</v>
      </c>
      <c r="B598" s="129" t="s">
        <v>773</v>
      </c>
      <c r="C598" s="145" t="s">
        <v>774</v>
      </c>
      <c r="D598" s="130" t="s">
        <v>322</v>
      </c>
      <c r="E598" s="131">
        <v>111.1658</v>
      </c>
      <c r="F598" s="132"/>
      <c r="G598" s="133">
        <f>ROUND(E598*F598,2)</f>
        <v>0</v>
      </c>
      <c r="H598" s="132"/>
      <c r="I598" s="133">
        <f>ROUND(E598*H598,2)</f>
        <v>0</v>
      </c>
      <c r="J598" s="132"/>
      <c r="K598" s="133">
        <f>ROUND(E598*J598,2)</f>
        <v>0</v>
      </c>
      <c r="L598" s="133">
        <v>21</v>
      </c>
      <c r="M598" s="133">
        <f>G598*(1+L598/100)</f>
        <v>0</v>
      </c>
      <c r="N598" s="131">
        <v>0</v>
      </c>
      <c r="O598" s="131">
        <f>ROUND(E598*N598,2)</f>
        <v>0</v>
      </c>
      <c r="P598" s="131">
        <v>0</v>
      </c>
      <c r="Q598" s="131">
        <f>ROUND(E598*P598,2)</f>
        <v>0</v>
      </c>
      <c r="R598" s="133"/>
      <c r="S598" s="133" t="s">
        <v>273</v>
      </c>
      <c r="T598" s="134" t="s">
        <v>274</v>
      </c>
      <c r="U598" s="115">
        <v>0.28399999999999997</v>
      </c>
      <c r="V598" s="115">
        <f>ROUND(E598*U598,2)</f>
        <v>31.57</v>
      </c>
      <c r="W598" s="115"/>
      <c r="X598" s="115" t="s">
        <v>275</v>
      </c>
      <c r="Y598" s="115" t="s">
        <v>276</v>
      </c>
      <c r="Z598" s="108"/>
      <c r="AA598" s="108"/>
      <c r="AB598" s="108"/>
      <c r="AC598" s="108"/>
      <c r="AD598" s="108"/>
      <c r="AE598" s="108"/>
      <c r="AF598" s="108"/>
      <c r="AG598" s="108" t="s">
        <v>277</v>
      </c>
      <c r="AH598" s="108"/>
      <c r="AI598" s="108"/>
      <c r="AJ598" s="108"/>
      <c r="AK598" s="108"/>
      <c r="AL598" s="108"/>
      <c r="AM598" s="108"/>
      <c r="AN598" s="108"/>
      <c r="AO598" s="108"/>
      <c r="AP598" s="108"/>
      <c r="AQ598" s="108"/>
      <c r="AR598" s="108"/>
      <c r="AS598" s="108"/>
      <c r="AT598" s="108"/>
      <c r="AU598" s="108"/>
      <c r="AV598" s="108"/>
      <c r="AW598" s="108"/>
      <c r="AX598" s="108"/>
      <c r="AY598" s="108"/>
      <c r="AZ598" s="108"/>
      <c r="BA598" s="108"/>
      <c r="BB598" s="108"/>
      <c r="BC598" s="108"/>
      <c r="BD598" s="108"/>
      <c r="BE598" s="108"/>
      <c r="BF598" s="108"/>
      <c r="BG598" s="108"/>
      <c r="BH598" s="108"/>
    </row>
    <row r="599" spans="1:60" outlineLevel="2" x14ac:dyDescent="0.2">
      <c r="A599" s="111"/>
      <c r="B599" s="112"/>
      <c r="C599" s="150" t="s">
        <v>364</v>
      </c>
      <c r="D599" s="148"/>
      <c r="E599" s="149"/>
      <c r="F599" s="115"/>
      <c r="G599" s="115"/>
      <c r="H599" s="115"/>
      <c r="I599" s="115"/>
      <c r="J599" s="115"/>
      <c r="K599" s="115"/>
      <c r="L599" s="115"/>
      <c r="M599" s="115"/>
      <c r="N599" s="114"/>
      <c r="O599" s="114"/>
      <c r="P599" s="114"/>
      <c r="Q599" s="114"/>
      <c r="R599" s="115"/>
      <c r="S599" s="115"/>
      <c r="T599" s="115"/>
      <c r="U599" s="115"/>
      <c r="V599" s="115"/>
      <c r="W599" s="115"/>
      <c r="X599" s="115"/>
      <c r="Y599" s="115"/>
      <c r="Z599" s="108"/>
      <c r="AA599" s="108"/>
      <c r="AB599" s="108"/>
      <c r="AC599" s="108"/>
      <c r="AD599" s="108"/>
      <c r="AE599" s="108"/>
      <c r="AF599" s="108"/>
      <c r="AG599" s="108" t="s">
        <v>325</v>
      </c>
      <c r="AH599" s="108">
        <v>0</v>
      </c>
      <c r="AI599" s="108"/>
      <c r="AJ599" s="108"/>
      <c r="AK599" s="108"/>
      <c r="AL599" s="108"/>
      <c r="AM599" s="10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</row>
    <row r="600" spans="1:60" outlineLevel="3" x14ac:dyDescent="0.2">
      <c r="A600" s="111"/>
      <c r="B600" s="112"/>
      <c r="C600" s="150" t="s">
        <v>605</v>
      </c>
      <c r="D600" s="148"/>
      <c r="E600" s="149"/>
      <c r="F600" s="115"/>
      <c r="G600" s="115"/>
      <c r="H600" s="115"/>
      <c r="I600" s="115"/>
      <c r="J600" s="115"/>
      <c r="K600" s="115"/>
      <c r="L600" s="115"/>
      <c r="M600" s="115"/>
      <c r="N600" s="114"/>
      <c r="O600" s="114"/>
      <c r="P600" s="114"/>
      <c r="Q600" s="114"/>
      <c r="R600" s="115"/>
      <c r="S600" s="115"/>
      <c r="T600" s="115"/>
      <c r="U600" s="115"/>
      <c r="V600" s="115"/>
      <c r="W600" s="115"/>
      <c r="X600" s="115"/>
      <c r="Y600" s="115"/>
      <c r="Z600" s="108"/>
      <c r="AA600" s="108"/>
      <c r="AB600" s="108"/>
      <c r="AC600" s="108"/>
      <c r="AD600" s="108"/>
      <c r="AE600" s="108"/>
      <c r="AF600" s="108"/>
      <c r="AG600" s="108" t="s">
        <v>325</v>
      </c>
      <c r="AH600" s="108">
        <v>0</v>
      </c>
      <c r="AI600" s="108"/>
      <c r="AJ600" s="108"/>
      <c r="AK600" s="108"/>
      <c r="AL600" s="108"/>
      <c r="AM600" s="108"/>
      <c r="AN600" s="108"/>
      <c r="AO600" s="108"/>
      <c r="AP600" s="108"/>
      <c r="AQ600" s="108"/>
      <c r="AR600" s="108"/>
      <c r="AS600" s="108"/>
      <c r="AT600" s="108"/>
      <c r="AU600" s="108"/>
      <c r="AV600" s="108"/>
      <c r="AW600" s="108"/>
      <c r="AX600" s="108"/>
      <c r="AY600" s="108"/>
      <c r="AZ600" s="108"/>
      <c r="BA600" s="108"/>
      <c r="BB600" s="108"/>
      <c r="BC600" s="108"/>
      <c r="BD600" s="108"/>
      <c r="BE600" s="108"/>
      <c r="BF600" s="108"/>
      <c r="BG600" s="108"/>
      <c r="BH600" s="108"/>
    </row>
    <row r="601" spans="1:60" outlineLevel="3" x14ac:dyDescent="0.2">
      <c r="A601" s="111"/>
      <c r="B601" s="112"/>
      <c r="C601" s="150" t="s">
        <v>611</v>
      </c>
      <c r="D601" s="148"/>
      <c r="E601" s="149">
        <v>111.17</v>
      </c>
      <c r="F601" s="115"/>
      <c r="G601" s="115"/>
      <c r="H601" s="115"/>
      <c r="I601" s="115"/>
      <c r="J601" s="115"/>
      <c r="K601" s="115"/>
      <c r="L601" s="115"/>
      <c r="M601" s="115"/>
      <c r="N601" s="114"/>
      <c r="O601" s="114"/>
      <c r="P601" s="114"/>
      <c r="Q601" s="114"/>
      <c r="R601" s="115"/>
      <c r="S601" s="115"/>
      <c r="T601" s="115"/>
      <c r="U601" s="115"/>
      <c r="V601" s="115"/>
      <c r="W601" s="115"/>
      <c r="X601" s="115"/>
      <c r="Y601" s="115"/>
      <c r="Z601" s="108"/>
      <c r="AA601" s="108"/>
      <c r="AB601" s="108"/>
      <c r="AC601" s="108"/>
      <c r="AD601" s="108"/>
      <c r="AE601" s="108"/>
      <c r="AF601" s="108"/>
      <c r="AG601" s="108" t="s">
        <v>325</v>
      </c>
      <c r="AH601" s="108">
        <v>0</v>
      </c>
      <c r="AI601" s="108"/>
      <c r="AJ601" s="108"/>
      <c r="AK601" s="108"/>
      <c r="AL601" s="108"/>
      <c r="AM601" s="108"/>
      <c r="AN601" s="108"/>
      <c r="AO601" s="108"/>
      <c r="AP601" s="108"/>
      <c r="AQ601" s="108"/>
      <c r="AR601" s="108"/>
      <c r="AS601" s="108"/>
      <c r="AT601" s="108"/>
      <c r="AU601" s="108"/>
      <c r="AV601" s="108"/>
      <c r="AW601" s="108"/>
      <c r="AX601" s="108"/>
      <c r="AY601" s="108"/>
      <c r="AZ601" s="108"/>
      <c r="BA601" s="108"/>
      <c r="BB601" s="108"/>
      <c r="BC601" s="108"/>
      <c r="BD601" s="108"/>
      <c r="BE601" s="108"/>
      <c r="BF601" s="108"/>
      <c r="BG601" s="108"/>
      <c r="BH601" s="108"/>
    </row>
    <row r="602" spans="1:60" ht="22.5" outlineLevel="1" x14ac:dyDescent="0.2">
      <c r="A602" s="128">
        <v>104</v>
      </c>
      <c r="B602" s="129" t="s">
        <v>775</v>
      </c>
      <c r="C602" s="145" t="s">
        <v>776</v>
      </c>
      <c r="D602" s="130" t="s">
        <v>322</v>
      </c>
      <c r="E602" s="131">
        <v>111.1658</v>
      </c>
      <c r="F602" s="132"/>
      <c r="G602" s="133">
        <f>ROUND(E602*F602,2)</f>
        <v>0</v>
      </c>
      <c r="H602" s="132"/>
      <c r="I602" s="133">
        <f>ROUND(E602*H602,2)</f>
        <v>0</v>
      </c>
      <c r="J602" s="132"/>
      <c r="K602" s="133">
        <f>ROUND(E602*J602,2)</f>
        <v>0</v>
      </c>
      <c r="L602" s="133">
        <v>21</v>
      </c>
      <c r="M602" s="133">
        <f>G602*(1+L602/100)</f>
        <v>0</v>
      </c>
      <c r="N602" s="131">
        <v>0</v>
      </c>
      <c r="O602" s="131">
        <f>ROUND(E602*N602,2)</f>
        <v>0</v>
      </c>
      <c r="P602" s="131">
        <v>0</v>
      </c>
      <c r="Q602" s="131">
        <f>ROUND(E602*P602,2)</f>
        <v>0</v>
      </c>
      <c r="R602" s="133"/>
      <c r="S602" s="133" t="s">
        <v>273</v>
      </c>
      <c r="T602" s="134" t="s">
        <v>274</v>
      </c>
      <c r="U602" s="115">
        <v>0.09</v>
      </c>
      <c r="V602" s="115">
        <f>ROUND(E602*U602,2)</f>
        <v>10</v>
      </c>
      <c r="W602" s="115"/>
      <c r="X602" s="115" t="s">
        <v>275</v>
      </c>
      <c r="Y602" s="115" t="s">
        <v>276</v>
      </c>
      <c r="Z602" s="108"/>
      <c r="AA602" s="108"/>
      <c r="AB602" s="108"/>
      <c r="AC602" s="108"/>
      <c r="AD602" s="108"/>
      <c r="AE602" s="108"/>
      <c r="AF602" s="108"/>
      <c r="AG602" s="108" t="s">
        <v>277</v>
      </c>
      <c r="AH602" s="108"/>
      <c r="AI602" s="108"/>
      <c r="AJ602" s="108"/>
      <c r="AK602" s="108"/>
      <c r="AL602" s="108"/>
      <c r="AM602" s="10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08"/>
      <c r="AZ602" s="108"/>
      <c r="BA602" s="108"/>
      <c r="BB602" s="108"/>
      <c r="BC602" s="108"/>
      <c r="BD602" s="108"/>
      <c r="BE602" s="108"/>
      <c r="BF602" s="108"/>
      <c r="BG602" s="108"/>
      <c r="BH602" s="108"/>
    </row>
    <row r="603" spans="1:60" outlineLevel="2" x14ac:dyDescent="0.2">
      <c r="A603" s="111"/>
      <c r="B603" s="112"/>
      <c r="C603" s="150" t="s">
        <v>364</v>
      </c>
      <c r="D603" s="148"/>
      <c r="E603" s="149"/>
      <c r="F603" s="115"/>
      <c r="G603" s="115"/>
      <c r="H603" s="115"/>
      <c r="I603" s="115"/>
      <c r="J603" s="115"/>
      <c r="K603" s="115"/>
      <c r="L603" s="115"/>
      <c r="M603" s="115"/>
      <c r="N603" s="114"/>
      <c r="O603" s="114"/>
      <c r="P603" s="114"/>
      <c r="Q603" s="114"/>
      <c r="R603" s="115"/>
      <c r="S603" s="115"/>
      <c r="T603" s="115"/>
      <c r="U603" s="115"/>
      <c r="V603" s="115"/>
      <c r="W603" s="115"/>
      <c r="X603" s="115"/>
      <c r="Y603" s="115"/>
      <c r="Z603" s="108"/>
      <c r="AA603" s="108"/>
      <c r="AB603" s="108"/>
      <c r="AC603" s="108"/>
      <c r="AD603" s="108"/>
      <c r="AE603" s="108"/>
      <c r="AF603" s="108"/>
      <c r="AG603" s="108" t="s">
        <v>325</v>
      </c>
      <c r="AH603" s="108">
        <v>0</v>
      </c>
      <c r="AI603" s="108"/>
      <c r="AJ603" s="108"/>
      <c r="AK603" s="108"/>
      <c r="AL603" s="108"/>
      <c r="AM603" s="108"/>
      <c r="AN603" s="108"/>
      <c r="AO603" s="108"/>
      <c r="AP603" s="108"/>
      <c r="AQ603" s="108"/>
      <c r="AR603" s="108"/>
      <c r="AS603" s="108"/>
      <c r="AT603" s="108"/>
      <c r="AU603" s="108"/>
      <c r="AV603" s="108"/>
      <c r="AW603" s="108"/>
      <c r="AX603" s="108"/>
      <c r="AY603" s="108"/>
      <c r="AZ603" s="108"/>
      <c r="BA603" s="108"/>
      <c r="BB603" s="108"/>
      <c r="BC603" s="108"/>
      <c r="BD603" s="108"/>
      <c r="BE603" s="108"/>
      <c r="BF603" s="108"/>
      <c r="BG603" s="108"/>
      <c r="BH603" s="108"/>
    </row>
    <row r="604" spans="1:60" outlineLevel="3" x14ac:dyDescent="0.2">
      <c r="A604" s="111"/>
      <c r="B604" s="112"/>
      <c r="C604" s="150" t="s">
        <v>605</v>
      </c>
      <c r="D604" s="148"/>
      <c r="E604" s="149"/>
      <c r="F604" s="115"/>
      <c r="G604" s="115"/>
      <c r="H604" s="115"/>
      <c r="I604" s="115"/>
      <c r="J604" s="115"/>
      <c r="K604" s="115"/>
      <c r="L604" s="115"/>
      <c r="M604" s="115"/>
      <c r="N604" s="114"/>
      <c r="O604" s="114"/>
      <c r="P604" s="114"/>
      <c r="Q604" s="114"/>
      <c r="R604" s="115"/>
      <c r="S604" s="115"/>
      <c r="T604" s="115"/>
      <c r="U604" s="115"/>
      <c r="V604" s="115"/>
      <c r="W604" s="115"/>
      <c r="X604" s="115"/>
      <c r="Y604" s="115"/>
      <c r="Z604" s="108"/>
      <c r="AA604" s="108"/>
      <c r="AB604" s="108"/>
      <c r="AC604" s="108"/>
      <c r="AD604" s="108"/>
      <c r="AE604" s="108"/>
      <c r="AF604" s="108"/>
      <c r="AG604" s="108" t="s">
        <v>325</v>
      </c>
      <c r="AH604" s="108">
        <v>0</v>
      </c>
      <c r="AI604" s="108"/>
      <c r="AJ604" s="108"/>
      <c r="AK604" s="108"/>
      <c r="AL604" s="108"/>
      <c r="AM604" s="108"/>
      <c r="AN604" s="108"/>
      <c r="AO604" s="108"/>
      <c r="AP604" s="108"/>
      <c r="AQ604" s="108"/>
      <c r="AR604" s="108"/>
      <c r="AS604" s="108"/>
      <c r="AT604" s="108"/>
      <c r="AU604" s="108"/>
      <c r="AV604" s="108"/>
      <c r="AW604" s="108"/>
      <c r="AX604" s="108"/>
      <c r="AY604" s="108"/>
      <c r="AZ604" s="108"/>
      <c r="BA604" s="108"/>
      <c r="BB604" s="108"/>
      <c r="BC604" s="108"/>
      <c r="BD604" s="108"/>
      <c r="BE604" s="108"/>
      <c r="BF604" s="108"/>
      <c r="BG604" s="108"/>
      <c r="BH604" s="108"/>
    </row>
    <row r="605" spans="1:60" outlineLevel="3" x14ac:dyDescent="0.2">
      <c r="A605" s="111"/>
      <c r="B605" s="112"/>
      <c r="C605" s="150" t="s">
        <v>611</v>
      </c>
      <c r="D605" s="148"/>
      <c r="E605" s="149">
        <v>111.17</v>
      </c>
      <c r="F605" s="115"/>
      <c r="G605" s="115"/>
      <c r="H605" s="115"/>
      <c r="I605" s="115"/>
      <c r="J605" s="115"/>
      <c r="K605" s="115"/>
      <c r="L605" s="115"/>
      <c r="M605" s="115"/>
      <c r="N605" s="114"/>
      <c r="O605" s="114"/>
      <c r="P605" s="114"/>
      <c r="Q605" s="114"/>
      <c r="R605" s="115"/>
      <c r="S605" s="115"/>
      <c r="T605" s="115"/>
      <c r="U605" s="115"/>
      <c r="V605" s="115"/>
      <c r="W605" s="115"/>
      <c r="X605" s="115"/>
      <c r="Y605" s="115"/>
      <c r="Z605" s="108"/>
      <c r="AA605" s="108"/>
      <c r="AB605" s="108"/>
      <c r="AC605" s="108"/>
      <c r="AD605" s="108"/>
      <c r="AE605" s="108"/>
      <c r="AF605" s="108"/>
      <c r="AG605" s="108" t="s">
        <v>325</v>
      </c>
      <c r="AH605" s="108">
        <v>0</v>
      </c>
      <c r="AI605" s="108"/>
      <c r="AJ605" s="108"/>
      <c r="AK605" s="108"/>
      <c r="AL605" s="108"/>
      <c r="AM605" s="108"/>
      <c r="AN605" s="108"/>
      <c r="AO605" s="108"/>
      <c r="AP605" s="108"/>
      <c r="AQ605" s="108"/>
      <c r="AR605" s="108"/>
      <c r="AS605" s="108"/>
      <c r="AT605" s="108"/>
      <c r="AU605" s="108"/>
      <c r="AV605" s="108"/>
      <c r="AW605" s="108"/>
      <c r="AX605" s="108"/>
      <c r="AY605" s="108"/>
      <c r="AZ605" s="108"/>
      <c r="BA605" s="108"/>
      <c r="BB605" s="108"/>
      <c r="BC605" s="108"/>
      <c r="BD605" s="108"/>
      <c r="BE605" s="108"/>
      <c r="BF605" s="108"/>
      <c r="BG605" s="108"/>
      <c r="BH605" s="108"/>
    </row>
    <row r="606" spans="1:60" ht="22.5" outlineLevel="1" x14ac:dyDescent="0.2">
      <c r="A606" s="128">
        <v>105</v>
      </c>
      <c r="B606" s="129" t="s">
        <v>775</v>
      </c>
      <c r="C606" s="145" t="s">
        <v>776</v>
      </c>
      <c r="D606" s="130" t="s">
        <v>322</v>
      </c>
      <c r="E606" s="131">
        <v>111.1658</v>
      </c>
      <c r="F606" s="132"/>
      <c r="G606" s="133">
        <f>ROUND(E606*F606,2)</f>
        <v>0</v>
      </c>
      <c r="H606" s="132"/>
      <c r="I606" s="133">
        <f>ROUND(E606*H606,2)</f>
        <v>0</v>
      </c>
      <c r="J606" s="132"/>
      <c r="K606" s="133">
        <f>ROUND(E606*J606,2)</f>
        <v>0</v>
      </c>
      <c r="L606" s="133">
        <v>21</v>
      </c>
      <c r="M606" s="133">
        <f>G606*(1+L606/100)</f>
        <v>0</v>
      </c>
      <c r="N606" s="131">
        <v>0</v>
      </c>
      <c r="O606" s="131">
        <f>ROUND(E606*N606,2)</f>
        <v>0</v>
      </c>
      <c r="P606" s="131">
        <v>0</v>
      </c>
      <c r="Q606" s="131">
        <f>ROUND(E606*P606,2)</f>
        <v>0</v>
      </c>
      <c r="R606" s="133"/>
      <c r="S606" s="133" t="s">
        <v>273</v>
      </c>
      <c r="T606" s="134" t="s">
        <v>274</v>
      </c>
      <c r="U606" s="115">
        <v>0.09</v>
      </c>
      <c r="V606" s="115">
        <f>ROUND(E606*U606,2)</f>
        <v>10</v>
      </c>
      <c r="W606" s="115"/>
      <c r="X606" s="115" t="s">
        <v>275</v>
      </c>
      <c r="Y606" s="115" t="s">
        <v>276</v>
      </c>
      <c r="Z606" s="108"/>
      <c r="AA606" s="108"/>
      <c r="AB606" s="108"/>
      <c r="AC606" s="108"/>
      <c r="AD606" s="108"/>
      <c r="AE606" s="108"/>
      <c r="AF606" s="108"/>
      <c r="AG606" s="108" t="s">
        <v>277</v>
      </c>
      <c r="AH606" s="108"/>
      <c r="AI606" s="108"/>
      <c r="AJ606" s="108"/>
      <c r="AK606" s="108"/>
      <c r="AL606" s="108"/>
      <c r="AM606" s="108"/>
      <c r="AN606" s="108"/>
      <c r="AO606" s="108"/>
      <c r="AP606" s="108"/>
      <c r="AQ606" s="108"/>
      <c r="AR606" s="108"/>
      <c r="AS606" s="108"/>
      <c r="AT606" s="108"/>
      <c r="AU606" s="108"/>
      <c r="AV606" s="108"/>
      <c r="AW606" s="108"/>
      <c r="AX606" s="108"/>
      <c r="AY606" s="108"/>
      <c r="AZ606" s="108"/>
      <c r="BA606" s="108"/>
      <c r="BB606" s="108"/>
      <c r="BC606" s="108"/>
      <c r="BD606" s="108"/>
      <c r="BE606" s="108"/>
      <c r="BF606" s="108"/>
      <c r="BG606" s="108"/>
      <c r="BH606" s="108"/>
    </row>
    <row r="607" spans="1:60" outlineLevel="2" x14ac:dyDescent="0.2">
      <c r="A607" s="111"/>
      <c r="B607" s="112"/>
      <c r="C607" s="150" t="s">
        <v>364</v>
      </c>
      <c r="D607" s="148"/>
      <c r="E607" s="149"/>
      <c r="F607" s="115"/>
      <c r="G607" s="115"/>
      <c r="H607" s="115"/>
      <c r="I607" s="115"/>
      <c r="J607" s="115"/>
      <c r="K607" s="115"/>
      <c r="L607" s="115"/>
      <c r="M607" s="115"/>
      <c r="N607" s="114"/>
      <c r="O607" s="114"/>
      <c r="P607" s="114"/>
      <c r="Q607" s="114"/>
      <c r="R607" s="115"/>
      <c r="S607" s="115"/>
      <c r="T607" s="115"/>
      <c r="U607" s="115"/>
      <c r="V607" s="115"/>
      <c r="W607" s="115"/>
      <c r="X607" s="115"/>
      <c r="Y607" s="115"/>
      <c r="Z607" s="108"/>
      <c r="AA607" s="108"/>
      <c r="AB607" s="108"/>
      <c r="AC607" s="108"/>
      <c r="AD607" s="108"/>
      <c r="AE607" s="108"/>
      <c r="AF607" s="108"/>
      <c r="AG607" s="108" t="s">
        <v>325</v>
      </c>
      <c r="AH607" s="108">
        <v>0</v>
      </c>
      <c r="AI607" s="108"/>
      <c r="AJ607" s="108"/>
      <c r="AK607" s="108"/>
      <c r="AL607" s="108"/>
      <c r="AM607" s="108"/>
      <c r="AN607" s="108"/>
      <c r="AO607" s="108"/>
      <c r="AP607" s="108"/>
      <c r="AQ607" s="108"/>
      <c r="AR607" s="108"/>
      <c r="AS607" s="108"/>
      <c r="AT607" s="108"/>
      <c r="AU607" s="108"/>
      <c r="AV607" s="108"/>
      <c r="AW607" s="108"/>
      <c r="AX607" s="108"/>
      <c r="AY607" s="108"/>
      <c r="AZ607" s="108"/>
      <c r="BA607" s="108"/>
      <c r="BB607" s="108"/>
      <c r="BC607" s="108"/>
      <c r="BD607" s="108"/>
      <c r="BE607" s="108"/>
      <c r="BF607" s="108"/>
      <c r="BG607" s="108"/>
      <c r="BH607" s="108"/>
    </row>
    <row r="608" spans="1:60" outlineLevel="3" x14ac:dyDescent="0.2">
      <c r="A608" s="111"/>
      <c r="B608" s="112"/>
      <c r="C608" s="150" t="s">
        <v>605</v>
      </c>
      <c r="D608" s="148"/>
      <c r="E608" s="149"/>
      <c r="F608" s="115"/>
      <c r="G608" s="115"/>
      <c r="H608" s="115"/>
      <c r="I608" s="115"/>
      <c r="J608" s="115"/>
      <c r="K608" s="115"/>
      <c r="L608" s="115"/>
      <c r="M608" s="115"/>
      <c r="N608" s="114"/>
      <c r="O608" s="114"/>
      <c r="P608" s="114"/>
      <c r="Q608" s="114"/>
      <c r="R608" s="115"/>
      <c r="S608" s="115"/>
      <c r="T608" s="115"/>
      <c r="U608" s="115"/>
      <c r="V608" s="115"/>
      <c r="W608" s="115"/>
      <c r="X608" s="115"/>
      <c r="Y608" s="115"/>
      <c r="Z608" s="108"/>
      <c r="AA608" s="108"/>
      <c r="AB608" s="108"/>
      <c r="AC608" s="108"/>
      <c r="AD608" s="108"/>
      <c r="AE608" s="108"/>
      <c r="AF608" s="108"/>
      <c r="AG608" s="108" t="s">
        <v>325</v>
      </c>
      <c r="AH608" s="108">
        <v>0</v>
      </c>
      <c r="AI608" s="108"/>
      <c r="AJ608" s="108"/>
      <c r="AK608" s="108"/>
      <c r="AL608" s="108"/>
      <c r="AM608" s="108"/>
      <c r="AN608" s="108"/>
      <c r="AO608" s="108"/>
      <c r="AP608" s="108"/>
      <c r="AQ608" s="108"/>
      <c r="AR608" s="108"/>
      <c r="AS608" s="108"/>
      <c r="AT608" s="108"/>
      <c r="AU608" s="108"/>
      <c r="AV608" s="108"/>
      <c r="AW608" s="108"/>
      <c r="AX608" s="108"/>
      <c r="AY608" s="108"/>
      <c r="AZ608" s="108"/>
      <c r="BA608" s="108"/>
      <c r="BB608" s="108"/>
      <c r="BC608" s="108"/>
      <c r="BD608" s="108"/>
      <c r="BE608" s="108"/>
      <c r="BF608" s="108"/>
      <c r="BG608" s="108"/>
      <c r="BH608" s="108"/>
    </row>
    <row r="609" spans="1:60" outlineLevel="3" x14ac:dyDescent="0.2">
      <c r="A609" s="111"/>
      <c r="B609" s="112"/>
      <c r="C609" s="150" t="s">
        <v>611</v>
      </c>
      <c r="D609" s="148"/>
      <c r="E609" s="149">
        <v>111.17</v>
      </c>
      <c r="F609" s="115"/>
      <c r="G609" s="115"/>
      <c r="H609" s="115"/>
      <c r="I609" s="115"/>
      <c r="J609" s="115"/>
      <c r="K609" s="115"/>
      <c r="L609" s="115"/>
      <c r="M609" s="115"/>
      <c r="N609" s="114"/>
      <c r="O609" s="114"/>
      <c r="P609" s="114"/>
      <c r="Q609" s="114"/>
      <c r="R609" s="115"/>
      <c r="S609" s="115"/>
      <c r="T609" s="115"/>
      <c r="U609" s="115"/>
      <c r="V609" s="115"/>
      <c r="W609" s="115"/>
      <c r="X609" s="115"/>
      <c r="Y609" s="115"/>
      <c r="Z609" s="108"/>
      <c r="AA609" s="108"/>
      <c r="AB609" s="108"/>
      <c r="AC609" s="108"/>
      <c r="AD609" s="108"/>
      <c r="AE609" s="108"/>
      <c r="AF609" s="108"/>
      <c r="AG609" s="108" t="s">
        <v>325</v>
      </c>
      <c r="AH609" s="108">
        <v>0</v>
      </c>
      <c r="AI609" s="108"/>
      <c r="AJ609" s="108"/>
      <c r="AK609" s="108"/>
      <c r="AL609" s="108"/>
      <c r="AM609" s="108"/>
      <c r="AN609" s="108"/>
      <c r="AO609" s="108"/>
      <c r="AP609" s="108"/>
      <c r="AQ609" s="108"/>
      <c r="AR609" s="108"/>
      <c r="AS609" s="108"/>
      <c r="AT609" s="108"/>
      <c r="AU609" s="108"/>
      <c r="AV609" s="108"/>
      <c r="AW609" s="108"/>
      <c r="AX609" s="108"/>
      <c r="AY609" s="108"/>
      <c r="AZ609" s="108"/>
      <c r="BA609" s="108"/>
      <c r="BB609" s="108"/>
      <c r="BC609" s="108"/>
      <c r="BD609" s="108"/>
      <c r="BE609" s="108"/>
      <c r="BF609" s="108"/>
      <c r="BG609" s="108"/>
      <c r="BH609" s="108"/>
    </row>
    <row r="610" spans="1:60" ht="22.5" outlineLevel="1" x14ac:dyDescent="0.2">
      <c r="A610" s="128">
        <v>106</v>
      </c>
      <c r="B610" s="129" t="s">
        <v>777</v>
      </c>
      <c r="C610" s="145" t="s">
        <v>778</v>
      </c>
      <c r="D610" s="130" t="s">
        <v>322</v>
      </c>
      <c r="E610" s="131">
        <v>2.4035000000000002</v>
      </c>
      <c r="F610" s="132"/>
      <c r="G610" s="133">
        <f>ROUND(E610*F610,2)</f>
        <v>0</v>
      </c>
      <c r="H610" s="132"/>
      <c r="I610" s="133">
        <f>ROUND(E610*H610,2)</f>
        <v>0</v>
      </c>
      <c r="J610" s="132"/>
      <c r="K610" s="133">
        <f>ROUND(E610*J610,2)</f>
        <v>0</v>
      </c>
      <c r="L610" s="133">
        <v>21</v>
      </c>
      <c r="M610" s="133">
        <f>G610*(1+L610/100)</f>
        <v>0</v>
      </c>
      <c r="N610" s="131">
        <v>1.9000000000000001E-4</v>
      </c>
      <c r="O610" s="131">
        <f>ROUND(E610*N610,2)</f>
        <v>0</v>
      </c>
      <c r="P610" s="131">
        <v>0</v>
      </c>
      <c r="Q610" s="131">
        <f>ROUND(E610*P610,2)</f>
        <v>0</v>
      </c>
      <c r="R610" s="133"/>
      <c r="S610" s="133" t="s">
        <v>273</v>
      </c>
      <c r="T610" s="134" t="s">
        <v>274</v>
      </c>
      <c r="U610" s="115">
        <v>0.19600000000000001</v>
      </c>
      <c r="V610" s="115">
        <f>ROUND(E610*U610,2)</f>
        <v>0.47</v>
      </c>
      <c r="W610" s="115"/>
      <c r="X610" s="115" t="s">
        <v>275</v>
      </c>
      <c r="Y610" s="115" t="s">
        <v>276</v>
      </c>
      <c r="Z610" s="108"/>
      <c r="AA610" s="108"/>
      <c r="AB610" s="108"/>
      <c r="AC610" s="108"/>
      <c r="AD610" s="108"/>
      <c r="AE610" s="108"/>
      <c r="AF610" s="108"/>
      <c r="AG610" s="108" t="s">
        <v>277</v>
      </c>
      <c r="AH610" s="108"/>
      <c r="AI610" s="108"/>
      <c r="AJ610" s="108"/>
      <c r="AK610" s="108"/>
      <c r="AL610" s="108"/>
      <c r="AM610" s="108"/>
      <c r="AN610" s="108"/>
      <c r="AO610" s="108"/>
      <c r="AP610" s="108"/>
      <c r="AQ610" s="108"/>
      <c r="AR610" s="108"/>
      <c r="AS610" s="108"/>
      <c r="AT610" s="108"/>
      <c r="AU610" s="108"/>
      <c r="AV610" s="108"/>
      <c r="AW610" s="108"/>
      <c r="AX610" s="108"/>
      <c r="AY610" s="108"/>
      <c r="AZ610" s="108"/>
      <c r="BA610" s="108"/>
      <c r="BB610" s="108"/>
      <c r="BC610" s="108"/>
      <c r="BD610" s="108"/>
      <c r="BE610" s="108"/>
      <c r="BF610" s="108"/>
      <c r="BG610" s="108"/>
      <c r="BH610" s="108"/>
    </row>
    <row r="611" spans="1:60" outlineLevel="2" x14ac:dyDescent="0.2">
      <c r="A611" s="111"/>
      <c r="B611" s="112"/>
      <c r="C611" s="150" t="s">
        <v>771</v>
      </c>
      <c r="D611" s="148"/>
      <c r="E611" s="149"/>
      <c r="F611" s="115"/>
      <c r="G611" s="115"/>
      <c r="H611" s="115"/>
      <c r="I611" s="115"/>
      <c r="J611" s="115"/>
      <c r="K611" s="115"/>
      <c r="L611" s="115"/>
      <c r="M611" s="115"/>
      <c r="N611" s="114"/>
      <c r="O611" s="114"/>
      <c r="P611" s="114"/>
      <c r="Q611" s="114"/>
      <c r="R611" s="115"/>
      <c r="S611" s="115"/>
      <c r="T611" s="115"/>
      <c r="U611" s="115"/>
      <c r="V611" s="115"/>
      <c r="W611" s="115"/>
      <c r="X611" s="115"/>
      <c r="Y611" s="115"/>
      <c r="Z611" s="108"/>
      <c r="AA611" s="108"/>
      <c r="AB611" s="108"/>
      <c r="AC611" s="108"/>
      <c r="AD611" s="108"/>
      <c r="AE611" s="108"/>
      <c r="AF611" s="108"/>
      <c r="AG611" s="108" t="s">
        <v>325</v>
      </c>
      <c r="AH611" s="108">
        <v>0</v>
      </c>
      <c r="AI611" s="108"/>
      <c r="AJ611" s="108"/>
      <c r="AK611" s="108"/>
      <c r="AL611" s="108"/>
      <c r="AM611" s="108"/>
      <c r="AN611" s="108"/>
      <c r="AO611" s="108"/>
      <c r="AP611" s="108"/>
      <c r="AQ611" s="108"/>
      <c r="AR611" s="108"/>
      <c r="AS611" s="108"/>
      <c r="AT611" s="108"/>
      <c r="AU611" s="108"/>
      <c r="AV611" s="108"/>
      <c r="AW611" s="108"/>
      <c r="AX611" s="108"/>
      <c r="AY611" s="108"/>
      <c r="AZ611" s="108"/>
      <c r="BA611" s="108"/>
      <c r="BB611" s="108"/>
      <c r="BC611" s="108"/>
      <c r="BD611" s="108"/>
      <c r="BE611" s="108"/>
      <c r="BF611" s="108"/>
      <c r="BG611" s="108"/>
      <c r="BH611" s="108"/>
    </row>
    <row r="612" spans="1:60" outlineLevel="3" x14ac:dyDescent="0.2">
      <c r="A612" s="111"/>
      <c r="B612" s="112"/>
      <c r="C612" s="150" t="s">
        <v>772</v>
      </c>
      <c r="D612" s="148"/>
      <c r="E612" s="149">
        <v>2.4</v>
      </c>
      <c r="F612" s="115"/>
      <c r="G612" s="115"/>
      <c r="H612" s="115"/>
      <c r="I612" s="115"/>
      <c r="J612" s="115"/>
      <c r="K612" s="115"/>
      <c r="L612" s="115"/>
      <c r="M612" s="115"/>
      <c r="N612" s="114"/>
      <c r="O612" s="114"/>
      <c r="P612" s="114"/>
      <c r="Q612" s="114"/>
      <c r="R612" s="115"/>
      <c r="S612" s="115"/>
      <c r="T612" s="115"/>
      <c r="U612" s="115"/>
      <c r="V612" s="115"/>
      <c r="W612" s="115"/>
      <c r="X612" s="115"/>
      <c r="Y612" s="115"/>
      <c r="Z612" s="108"/>
      <c r="AA612" s="108"/>
      <c r="AB612" s="108"/>
      <c r="AC612" s="108"/>
      <c r="AD612" s="108"/>
      <c r="AE612" s="108"/>
      <c r="AF612" s="108"/>
      <c r="AG612" s="108" t="s">
        <v>325</v>
      </c>
      <c r="AH612" s="108">
        <v>0</v>
      </c>
      <c r="AI612" s="108"/>
      <c r="AJ612" s="108"/>
      <c r="AK612" s="108"/>
      <c r="AL612" s="108"/>
      <c r="AM612" s="108"/>
      <c r="AN612" s="108"/>
      <c r="AO612" s="108"/>
      <c r="AP612" s="108"/>
      <c r="AQ612" s="108"/>
      <c r="AR612" s="108"/>
      <c r="AS612" s="108"/>
      <c r="AT612" s="108"/>
      <c r="AU612" s="108"/>
      <c r="AV612" s="108"/>
      <c r="AW612" s="108"/>
      <c r="AX612" s="108"/>
      <c r="AY612" s="108"/>
      <c r="AZ612" s="108"/>
      <c r="BA612" s="108"/>
      <c r="BB612" s="108"/>
      <c r="BC612" s="108"/>
      <c r="BD612" s="108"/>
      <c r="BE612" s="108"/>
      <c r="BF612" s="108"/>
      <c r="BG612" s="108"/>
      <c r="BH612" s="108"/>
    </row>
    <row r="613" spans="1:60" outlineLevel="1" x14ac:dyDescent="0.2">
      <c r="A613" s="128">
        <v>107</v>
      </c>
      <c r="B613" s="129" t="s">
        <v>779</v>
      </c>
      <c r="C613" s="145" t="s">
        <v>780</v>
      </c>
      <c r="D613" s="130" t="s">
        <v>322</v>
      </c>
      <c r="E613" s="131">
        <v>2.7640199999999999</v>
      </c>
      <c r="F613" s="132"/>
      <c r="G613" s="133">
        <f>ROUND(E613*F613,2)</f>
        <v>0</v>
      </c>
      <c r="H613" s="132"/>
      <c r="I613" s="133">
        <f>ROUND(E613*H613,2)</f>
        <v>0</v>
      </c>
      <c r="J613" s="132"/>
      <c r="K613" s="133">
        <f>ROUND(E613*J613,2)</f>
        <v>0</v>
      </c>
      <c r="L613" s="133">
        <v>21</v>
      </c>
      <c r="M613" s="133">
        <f>G613*(1+L613/100)</f>
        <v>0</v>
      </c>
      <c r="N613" s="131">
        <v>8.0000000000000004E-4</v>
      </c>
      <c r="O613" s="131">
        <f>ROUND(E613*N613,2)</f>
        <v>0</v>
      </c>
      <c r="P613" s="131">
        <v>0</v>
      </c>
      <c r="Q613" s="131">
        <f>ROUND(E613*P613,2)</f>
        <v>0</v>
      </c>
      <c r="R613" s="133"/>
      <c r="S613" s="133" t="s">
        <v>273</v>
      </c>
      <c r="T613" s="134" t="s">
        <v>274</v>
      </c>
      <c r="U613" s="115">
        <v>0</v>
      </c>
      <c r="V613" s="115">
        <f>ROUND(E613*U613,2)</f>
        <v>0</v>
      </c>
      <c r="W613" s="115"/>
      <c r="X613" s="115" t="s">
        <v>463</v>
      </c>
      <c r="Y613" s="115" t="s">
        <v>276</v>
      </c>
      <c r="Z613" s="108"/>
      <c r="AA613" s="108"/>
      <c r="AB613" s="108"/>
      <c r="AC613" s="108"/>
      <c r="AD613" s="108"/>
      <c r="AE613" s="108"/>
      <c r="AF613" s="108"/>
      <c r="AG613" s="108" t="s">
        <v>464</v>
      </c>
      <c r="AH613" s="108"/>
      <c r="AI613" s="108"/>
      <c r="AJ613" s="108"/>
      <c r="AK613" s="108"/>
      <c r="AL613" s="108"/>
      <c r="AM613" s="108"/>
      <c r="AN613" s="108"/>
      <c r="AO613" s="108"/>
      <c r="AP613" s="108"/>
      <c r="AQ613" s="108"/>
      <c r="AR613" s="108"/>
      <c r="AS613" s="108"/>
      <c r="AT613" s="108"/>
      <c r="AU613" s="108"/>
      <c r="AV613" s="108"/>
      <c r="AW613" s="108"/>
      <c r="AX613" s="108"/>
      <c r="AY613" s="108"/>
      <c r="AZ613" s="108"/>
      <c r="BA613" s="108"/>
      <c r="BB613" s="108"/>
      <c r="BC613" s="108"/>
      <c r="BD613" s="108"/>
      <c r="BE613" s="108"/>
      <c r="BF613" s="108"/>
      <c r="BG613" s="108"/>
      <c r="BH613" s="108"/>
    </row>
    <row r="614" spans="1:60" outlineLevel="2" x14ac:dyDescent="0.2">
      <c r="A614" s="111"/>
      <c r="B614" s="112"/>
      <c r="C614" s="150" t="s">
        <v>771</v>
      </c>
      <c r="D614" s="148"/>
      <c r="E614" s="149"/>
      <c r="F614" s="115"/>
      <c r="G614" s="115"/>
      <c r="H614" s="115"/>
      <c r="I614" s="115"/>
      <c r="J614" s="115"/>
      <c r="K614" s="115"/>
      <c r="L614" s="115"/>
      <c r="M614" s="115"/>
      <c r="N614" s="114"/>
      <c r="O614" s="114"/>
      <c r="P614" s="114"/>
      <c r="Q614" s="114"/>
      <c r="R614" s="115"/>
      <c r="S614" s="115"/>
      <c r="T614" s="115"/>
      <c r="U614" s="115"/>
      <c r="V614" s="115"/>
      <c r="W614" s="115"/>
      <c r="X614" s="115"/>
      <c r="Y614" s="115"/>
      <c r="Z614" s="108"/>
      <c r="AA614" s="108"/>
      <c r="AB614" s="108"/>
      <c r="AC614" s="108"/>
      <c r="AD614" s="108"/>
      <c r="AE614" s="108"/>
      <c r="AF614" s="108"/>
      <c r="AG614" s="108" t="s">
        <v>325</v>
      </c>
      <c r="AH614" s="108">
        <v>0</v>
      </c>
      <c r="AI614" s="108"/>
      <c r="AJ614" s="108"/>
      <c r="AK614" s="108"/>
      <c r="AL614" s="108"/>
      <c r="AM614" s="108"/>
      <c r="AN614" s="108"/>
      <c r="AO614" s="108"/>
      <c r="AP614" s="108"/>
      <c r="AQ614" s="108"/>
      <c r="AR614" s="108"/>
      <c r="AS614" s="108"/>
      <c r="AT614" s="108"/>
      <c r="AU614" s="108"/>
      <c r="AV614" s="108"/>
      <c r="AW614" s="108"/>
      <c r="AX614" s="108"/>
      <c r="AY614" s="108"/>
      <c r="AZ614" s="108"/>
      <c r="BA614" s="108"/>
      <c r="BB614" s="108"/>
      <c r="BC614" s="108"/>
      <c r="BD614" s="108"/>
      <c r="BE614" s="108"/>
      <c r="BF614" s="108"/>
      <c r="BG614" s="108"/>
      <c r="BH614" s="108"/>
    </row>
    <row r="615" spans="1:60" outlineLevel="3" x14ac:dyDescent="0.2">
      <c r="A615" s="111"/>
      <c r="B615" s="112"/>
      <c r="C615" s="150" t="s">
        <v>781</v>
      </c>
      <c r="D615" s="148"/>
      <c r="E615" s="149">
        <v>2.76</v>
      </c>
      <c r="F615" s="115"/>
      <c r="G615" s="115"/>
      <c r="H615" s="115"/>
      <c r="I615" s="115"/>
      <c r="J615" s="115"/>
      <c r="K615" s="115"/>
      <c r="L615" s="115"/>
      <c r="M615" s="115"/>
      <c r="N615" s="114"/>
      <c r="O615" s="114"/>
      <c r="P615" s="114"/>
      <c r="Q615" s="114"/>
      <c r="R615" s="115"/>
      <c r="S615" s="115"/>
      <c r="T615" s="115"/>
      <c r="U615" s="115"/>
      <c r="V615" s="115"/>
      <c r="W615" s="115"/>
      <c r="X615" s="115"/>
      <c r="Y615" s="115"/>
      <c r="Z615" s="108"/>
      <c r="AA615" s="108"/>
      <c r="AB615" s="108"/>
      <c r="AC615" s="108"/>
      <c r="AD615" s="108"/>
      <c r="AE615" s="108"/>
      <c r="AF615" s="108"/>
      <c r="AG615" s="108" t="s">
        <v>325</v>
      </c>
      <c r="AH615" s="108">
        <v>0</v>
      </c>
      <c r="AI615" s="108"/>
      <c r="AJ615" s="108"/>
      <c r="AK615" s="108"/>
      <c r="AL615" s="108"/>
      <c r="AM615" s="108"/>
      <c r="AN615" s="108"/>
      <c r="AO615" s="108"/>
      <c r="AP615" s="108"/>
      <c r="AQ615" s="108"/>
      <c r="AR615" s="108"/>
      <c r="AS615" s="108"/>
      <c r="AT615" s="108"/>
      <c r="AU615" s="108"/>
      <c r="AV615" s="108"/>
      <c r="AW615" s="108"/>
      <c r="AX615" s="108"/>
      <c r="AY615" s="108"/>
      <c r="AZ615" s="108"/>
      <c r="BA615" s="108"/>
      <c r="BB615" s="108"/>
      <c r="BC615" s="108"/>
      <c r="BD615" s="108"/>
      <c r="BE615" s="108"/>
      <c r="BF615" s="108"/>
      <c r="BG615" s="108"/>
      <c r="BH615" s="108"/>
    </row>
    <row r="616" spans="1:60" ht="22.5" outlineLevel="1" x14ac:dyDescent="0.2">
      <c r="A616" s="128">
        <v>108</v>
      </c>
      <c r="B616" s="129" t="s">
        <v>782</v>
      </c>
      <c r="C616" s="145" t="s">
        <v>783</v>
      </c>
      <c r="D616" s="130" t="s">
        <v>322</v>
      </c>
      <c r="E616" s="131">
        <v>127.84067</v>
      </c>
      <c r="F616" s="132"/>
      <c r="G616" s="133">
        <f>ROUND(E616*F616,2)</f>
        <v>0</v>
      </c>
      <c r="H616" s="132"/>
      <c r="I616" s="133">
        <f>ROUND(E616*H616,2)</f>
        <v>0</v>
      </c>
      <c r="J616" s="132"/>
      <c r="K616" s="133">
        <f>ROUND(E616*J616,2)</f>
        <v>0</v>
      </c>
      <c r="L616" s="133">
        <v>21</v>
      </c>
      <c r="M616" s="133">
        <f>G616*(1+L616/100)</f>
        <v>0</v>
      </c>
      <c r="N616" s="131">
        <v>1.4300000000000001E-3</v>
      </c>
      <c r="O616" s="131">
        <f>ROUND(E616*N616,2)</f>
        <v>0.18</v>
      </c>
      <c r="P616" s="131">
        <v>0</v>
      </c>
      <c r="Q616" s="131">
        <f>ROUND(E616*P616,2)</f>
        <v>0</v>
      </c>
      <c r="R616" s="133"/>
      <c r="S616" s="133" t="s">
        <v>273</v>
      </c>
      <c r="T616" s="134" t="s">
        <v>274</v>
      </c>
      <c r="U616" s="115">
        <v>0</v>
      </c>
      <c r="V616" s="115">
        <f>ROUND(E616*U616,2)</f>
        <v>0</v>
      </c>
      <c r="W616" s="115"/>
      <c r="X616" s="115" t="s">
        <v>463</v>
      </c>
      <c r="Y616" s="115" t="s">
        <v>276</v>
      </c>
      <c r="Z616" s="108"/>
      <c r="AA616" s="108"/>
      <c r="AB616" s="108"/>
      <c r="AC616" s="108"/>
      <c r="AD616" s="108"/>
      <c r="AE616" s="108"/>
      <c r="AF616" s="108"/>
      <c r="AG616" s="108" t="s">
        <v>464</v>
      </c>
      <c r="AH616" s="108"/>
      <c r="AI616" s="108"/>
      <c r="AJ616" s="108"/>
      <c r="AK616" s="108"/>
      <c r="AL616" s="108"/>
      <c r="AM616" s="108"/>
      <c r="AN616" s="108"/>
      <c r="AO616" s="108"/>
      <c r="AP616" s="108"/>
      <c r="AQ616" s="108"/>
      <c r="AR616" s="108"/>
      <c r="AS616" s="108"/>
      <c r="AT616" s="108"/>
      <c r="AU616" s="108"/>
      <c r="AV616" s="108"/>
      <c r="AW616" s="108"/>
      <c r="AX616" s="108"/>
      <c r="AY616" s="108"/>
      <c r="AZ616" s="108"/>
      <c r="BA616" s="108"/>
      <c r="BB616" s="108"/>
      <c r="BC616" s="108"/>
      <c r="BD616" s="108"/>
      <c r="BE616" s="108"/>
      <c r="BF616" s="108"/>
      <c r="BG616" s="108"/>
      <c r="BH616" s="108"/>
    </row>
    <row r="617" spans="1:60" outlineLevel="2" x14ac:dyDescent="0.2">
      <c r="A617" s="111"/>
      <c r="B617" s="112"/>
      <c r="C617" s="150" t="s">
        <v>364</v>
      </c>
      <c r="D617" s="148"/>
      <c r="E617" s="149"/>
      <c r="F617" s="115"/>
      <c r="G617" s="115"/>
      <c r="H617" s="115"/>
      <c r="I617" s="115"/>
      <c r="J617" s="115"/>
      <c r="K617" s="115"/>
      <c r="L617" s="115"/>
      <c r="M617" s="115"/>
      <c r="N617" s="114"/>
      <c r="O617" s="114"/>
      <c r="P617" s="114"/>
      <c r="Q617" s="114"/>
      <c r="R617" s="115"/>
      <c r="S617" s="115"/>
      <c r="T617" s="115"/>
      <c r="U617" s="115"/>
      <c r="V617" s="115"/>
      <c r="W617" s="115"/>
      <c r="X617" s="115"/>
      <c r="Y617" s="115"/>
      <c r="Z617" s="108"/>
      <c r="AA617" s="108"/>
      <c r="AB617" s="108"/>
      <c r="AC617" s="108"/>
      <c r="AD617" s="108"/>
      <c r="AE617" s="108"/>
      <c r="AF617" s="108"/>
      <c r="AG617" s="108" t="s">
        <v>325</v>
      </c>
      <c r="AH617" s="108">
        <v>0</v>
      </c>
      <c r="AI617" s="108"/>
      <c r="AJ617" s="108"/>
      <c r="AK617" s="108"/>
      <c r="AL617" s="108"/>
      <c r="AM617" s="108"/>
      <c r="AN617" s="108"/>
      <c r="AO617" s="108"/>
      <c r="AP617" s="108"/>
      <c r="AQ617" s="108"/>
      <c r="AR617" s="108"/>
      <c r="AS617" s="108"/>
      <c r="AT617" s="108"/>
      <c r="AU617" s="108"/>
      <c r="AV617" s="108"/>
      <c r="AW617" s="108"/>
      <c r="AX617" s="108"/>
      <c r="AY617" s="108"/>
      <c r="AZ617" s="108"/>
      <c r="BA617" s="108"/>
      <c r="BB617" s="108"/>
      <c r="BC617" s="108"/>
      <c r="BD617" s="108"/>
      <c r="BE617" s="108"/>
      <c r="BF617" s="108"/>
      <c r="BG617" s="108"/>
      <c r="BH617" s="108"/>
    </row>
    <row r="618" spans="1:60" outlineLevel="3" x14ac:dyDescent="0.2">
      <c r="A618" s="111"/>
      <c r="B618" s="112"/>
      <c r="C618" s="150" t="s">
        <v>605</v>
      </c>
      <c r="D618" s="148"/>
      <c r="E618" s="149"/>
      <c r="F618" s="115"/>
      <c r="G618" s="115"/>
      <c r="H618" s="115"/>
      <c r="I618" s="115"/>
      <c r="J618" s="115"/>
      <c r="K618" s="115"/>
      <c r="L618" s="115"/>
      <c r="M618" s="115"/>
      <c r="N618" s="114"/>
      <c r="O618" s="114"/>
      <c r="P618" s="114"/>
      <c r="Q618" s="114"/>
      <c r="R618" s="115"/>
      <c r="S618" s="115"/>
      <c r="T618" s="115"/>
      <c r="U618" s="115"/>
      <c r="V618" s="115"/>
      <c r="W618" s="115"/>
      <c r="X618" s="115"/>
      <c r="Y618" s="115"/>
      <c r="Z618" s="108"/>
      <c r="AA618" s="108"/>
      <c r="AB618" s="108"/>
      <c r="AC618" s="108"/>
      <c r="AD618" s="108"/>
      <c r="AE618" s="108"/>
      <c r="AF618" s="108"/>
      <c r="AG618" s="108" t="s">
        <v>325</v>
      </c>
      <c r="AH618" s="108">
        <v>0</v>
      </c>
      <c r="AI618" s="108"/>
      <c r="AJ618" s="108"/>
      <c r="AK618" s="108"/>
      <c r="AL618" s="108"/>
      <c r="AM618" s="108"/>
      <c r="AN618" s="108"/>
      <c r="AO618" s="108"/>
      <c r="AP618" s="108"/>
      <c r="AQ618" s="108"/>
      <c r="AR618" s="108"/>
      <c r="AS618" s="108"/>
      <c r="AT618" s="108"/>
      <c r="AU618" s="108"/>
      <c r="AV618" s="108"/>
      <c r="AW618" s="108"/>
      <c r="AX618" s="108"/>
      <c r="AY618" s="108"/>
      <c r="AZ618" s="108"/>
      <c r="BA618" s="108"/>
      <c r="BB618" s="108"/>
      <c r="BC618" s="108"/>
      <c r="BD618" s="108"/>
      <c r="BE618" s="108"/>
      <c r="BF618" s="108"/>
      <c r="BG618" s="108"/>
      <c r="BH618" s="108"/>
    </row>
    <row r="619" spans="1:60" outlineLevel="3" x14ac:dyDescent="0.2">
      <c r="A619" s="111"/>
      <c r="B619" s="112"/>
      <c r="C619" s="150" t="s">
        <v>784</v>
      </c>
      <c r="D619" s="148"/>
      <c r="E619" s="149">
        <v>127.84</v>
      </c>
      <c r="F619" s="115"/>
      <c r="G619" s="115"/>
      <c r="H619" s="115"/>
      <c r="I619" s="115"/>
      <c r="J619" s="115"/>
      <c r="K619" s="115"/>
      <c r="L619" s="115"/>
      <c r="M619" s="115"/>
      <c r="N619" s="114"/>
      <c r="O619" s="114"/>
      <c r="P619" s="114"/>
      <c r="Q619" s="114"/>
      <c r="R619" s="115"/>
      <c r="S619" s="115"/>
      <c r="T619" s="115"/>
      <c r="U619" s="115"/>
      <c r="V619" s="115"/>
      <c r="W619" s="115"/>
      <c r="X619" s="115"/>
      <c r="Y619" s="115"/>
      <c r="Z619" s="108"/>
      <c r="AA619" s="108"/>
      <c r="AB619" s="108"/>
      <c r="AC619" s="108"/>
      <c r="AD619" s="108"/>
      <c r="AE619" s="108"/>
      <c r="AF619" s="108"/>
      <c r="AG619" s="108" t="s">
        <v>325</v>
      </c>
      <c r="AH619" s="108">
        <v>0</v>
      </c>
      <c r="AI619" s="108"/>
      <c r="AJ619" s="108"/>
      <c r="AK619" s="108"/>
      <c r="AL619" s="108"/>
      <c r="AM619" s="108"/>
      <c r="AN619" s="108"/>
      <c r="AO619" s="108"/>
      <c r="AP619" s="108"/>
      <c r="AQ619" s="108"/>
      <c r="AR619" s="108"/>
      <c r="AS619" s="108"/>
      <c r="AT619" s="108"/>
      <c r="AU619" s="108"/>
      <c r="AV619" s="108"/>
      <c r="AW619" s="108"/>
      <c r="AX619" s="108"/>
      <c r="AY619" s="108"/>
      <c r="AZ619" s="108"/>
      <c r="BA619" s="108"/>
      <c r="BB619" s="108"/>
      <c r="BC619" s="108"/>
      <c r="BD619" s="108"/>
      <c r="BE619" s="108"/>
      <c r="BF619" s="108"/>
      <c r="BG619" s="108"/>
      <c r="BH619" s="108"/>
    </row>
    <row r="620" spans="1:60" ht="22.5" outlineLevel="1" x14ac:dyDescent="0.2">
      <c r="A620" s="128">
        <v>109</v>
      </c>
      <c r="B620" s="129" t="s">
        <v>461</v>
      </c>
      <c r="C620" s="145" t="s">
        <v>462</v>
      </c>
      <c r="D620" s="130" t="s">
        <v>322</v>
      </c>
      <c r="E620" s="131">
        <v>258.44535999999999</v>
      </c>
      <c r="F620" s="132"/>
      <c r="G620" s="133">
        <f>ROUND(E620*F620,2)</f>
        <v>0</v>
      </c>
      <c r="H620" s="132"/>
      <c r="I620" s="133">
        <f>ROUND(E620*H620,2)</f>
        <v>0</v>
      </c>
      <c r="J620" s="132"/>
      <c r="K620" s="133">
        <f>ROUND(E620*J620,2)</f>
        <v>0</v>
      </c>
      <c r="L620" s="133">
        <v>21</v>
      </c>
      <c r="M620" s="133">
        <f>G620*(1+L620/100)</f>
        <v>0</v>
      </c>
      <c r="N620" s="131">
        <v>5.0000000000000001E-4</v>
      </c>
      <c r="O620" s="131">
        <f>ROUND(E620*N620,2)</f>
        <v>0.13</v>
      </c>
      <c r="P620" s="131">
        <v>0</v>
      </c>
      <c r="Q620" s="131">
        <f>ROUND(E620*P620,2)</f>
        <v>0</v>
      </c>
      <c r="R620" s="133"/>
      <c r="S620" s="133" t="s">
        <v>273</v>
      </c>
      <c r="T620" s="134" t="s">
        <v>274</v>
      </c>
      <c r="U620" s="115">
        <v>0</v>
      </c>
      <c r="V620" s="115">
        <f>ROUND(E620*U620,2)</f>
        <v>0</v>
      </c>
      <c r="W620" s="115"/>
      <c r="X620" s="115" t="s">
        <v>463</v>
      </c>
      <c r="Y620" s="115" t="s">
        <v>276</v>
      </c>
      <c r="Z620" s="108"/>
      <c r="AA620" s="108"/>
      <c r="AB620" s="108"/>
      <c r="AC620" s="108"/>
      <c r="AD620" s="108"/>
      <c r="AE620" s="108"/>
      <c r="AF620" s="108"/>
      <c r="AG620" s="108" t="s">
        <v>464</v>
      </c>
      <c r="AH620" s="108"/>
      <c r="AI620" s="108"/>
      <c r="AJ620" s="108"/>
      <c r="AK620" s="108"/>
      <c r="AL620" s="108"/>
      <c r="AM620" s="108"/>
      <c r="AN620" s="108"/>
      <c r="AO620" s="108"/>
      <c r="AP620" s="108"/>
      <c r="AQ620" s="108"/>
      <c r="AR620" s="108"/>
      <c r="AS620" s="108"/>
      <c r="AT620" s="108"/>
      <c r="AU620" s="108"/>
      <c r="AV620" s="108"/>
      <c r="AW620" s="108"/>
      <c r="AX620" s="108"/>
      <c r="AY620" s="108"/>
      <c r="AZ620" s="108"/>
      <c r="BA620" s="108"/>
      <c r="BB620" s="108"/>
      <c r="BC620" s="108"/>
      <c r="BD620" s="108"/>
      <c r="BE620" s="108"/>
      <c r="BF620" s="108"/>
      <c r="BG620" s="108"/>
      <c r="BH620" s="108"/>
    </row>
    <row r="621" spans="1:60" outlineLevel="2" x14ac:dyDescent="0.2">
      <c r="A621" s="111"/>
      <c r="B621" s="112"/>
      <c r="C621" s="150" t="s">
        <v>364</v>
      </c>
      <c r="D621" s="148"/>
      <c r="E621" s="149"/>
      <c r="F621" s="115"/>
      <c r="G621" s="115"/>
      <c r="H621" s="115"/>
      <c r="I621" s="115"/>
      <c r="J621" s="115"/>
      <c r="K621" s="115"/>
      <c r="L621" s="115"/>
      <c r="M621" s="115"/>
      <c r="N621" s="114"/>
      <c r="O621" s="114"/>
      <c r="P621" s="114"/>
      <c r="Q621" s="114"/>
      <c r="R621" s="115"/>
      <c r="S621" s="115"/>
      <c r="T621" s="115"/>
      <c r="U621" s="115"/>
      <c r="V621" s="115"/>
      <c r="W621" s="115"/>
      <c r="X621" s="115"/>
      <c r="Y621" s="115"/>
      <c r="Z621" s="108"/>
      <c r="AA621" s="108"/>
      <c r="AB621" s="108"/>
      <c r="AC621" s="108"/>
      <c r="AD621" s="108"/>
      <c r="AE621" s="108"/>
      <c r="AF621" s="108"/>
      <c r="AG621" s="108" t="s">
        <v>325</v>
      </c>
      <c r="AH621" s="108">
        <v>0</v>
      </c>
      <c r="AI621" s="108"/>
      <c r="AJ621" s="108"/>
      <c r="AK621" s="108"/>
      <c r="AL621" s="108"/>
      <c r="AM621" s="108"/>
      <c r="AN621" s="108"/>
      <c r="AO621" s="108"/>
      <c r="AP621" s="108"/>
      <c r="AQ621" s="108"/>
      <c r="AR621" s="108"/>
      <c r="AS621" s="108"/>
      <c r="AT621" s="108"/>
      <c r="AU621" s="108"/>
      <c r="AV621" s="108"/>
      <c r="AW621" s="108"/>
      <c r="AX621" s="108"/>
      <c r="AY621" s="108"/>
      <c r="AZ621" s="108"/>
      <c r="BA621" s="108"/>
      <c r="BB621" s="108"/>
      <c r="BC621" s="108"/>
      <c r="BD621" s="108"/>
      <c r="BE621" s="108"/>
      <c r="BF621" s="108"/>
      <c r="BG621" s="108"/>
      <c r="BH621" s="108"/>
    </row>
    <row r="622" spans="1:60" outlineLevel="3" x14ac:dyDescent="0.2">
      <c r="A622" s="111"/>
      <c r="B622" s="112"/>
      <c r="C622" s="150" t="s">
        <v>605</v>
      </c>
      <c r="D622" s="148"/>
      <c r="E622" s="149"/>
      <c r="F622" s="115"/>
      <c r="G622" s="115"/>
      <c r="H622" s="115"/>
      <c r="I622" s="115"/>
      <c r="J622" s="115"/>
      <c r="K622" s="115"/>
      <c r="L622" s="115"/>
      <c r="M622" s="115"/>
      <c r="N622" s="114"/>
      <c r="O622" s="114"/>
      <c r="P622" s="114"/>
      <c r="Q622" s="114"/>
      <c r="R622" s="115"/>
      <c r="S622" s="115"/>
      <c r="T622" s="115"/>
      <c r="U622" s="115"/>
      <c r="V622" s="115"/>
      <c r="W622" s="115"/>
      <c r="X622" s="115"/>
      <c r="Y622" s="115"/>
      <c r="Z622" s="108"/>
      <c r="AA622" s="108"/>
      <c r="AB622" s="108"/>
      <c r="AC622" s="108"/>
      <c r="AD622" s="108"/>
      <c r="AE622" s="108"/>
      <c r="AF622" s="108"/>
      <c r="AG622" s="108" t="s">
        <v>325</v>
      </c>
      <c r="AH622" s="108">
        <v>0</v>
      </c>
      <c r="AI622" s="108"/>
      <c r="AJ622" s="108"/>
      <c r="AK622" s="108"/>
      <c r="AL622" s="108"/>
      <c r="AM622" s="108"/>
      <c r="AN622" s="108"/>
      <c r="AO622" s="108"/>
      <c r="AP622" s="108"/>
      <c r="AQ622" s="108"/>
      <c r="AR622" s="108"/>
      <c r="AS622" s="108"/>
      <c r="AT622" s="108"/>
      <c r="AU622" s="108"/>
      <c r="AV622" s="108"/>
      <c r="AW622" s="108"/>
      <c r="AX622" s="108"/>
      <c r="AY622" s="108"/>
      <c r="AZ622" s="108"/>
      <c r="BA622" s="108"/>
      <c r="BB622" s="108"/>
      <c r="BC622" s="108"/>
      <c r="BD622" s="108"/>
      <c r="BE622" s="108"/>
      <c r="BF622" s="108"/>
      <c r="BG622" s="108"/>
      <c r="BH622" s="108"/>
    </row>
    <row r="623" spans="1:60" outlineLevel="3" x14ac:dyDescent="0.2">
      <c r="A623" s="111"/>
      <c r="B623" s="112"/>
      <c r="C623" s="150" t="s">
        <v>785</v>
      </c>
      <c r="D623" s="148"/>
      <c r="E623" s="149">
        <v>255.68</v>
      </c>
      <c r="F623" s="115"/>
      <c r="G623" s="115"/>
      <c r="H623" s="115"/>
      <c r="I623" s="115"/>
      <c r="J623" s="115"/>
      <c r="K623" s="115"/>
      <c r="L623" s="115"/>
      <c r="M623" s="115"/>
      <c r="N623" s="114"/>
      <c r="O623" s="114"/>
      <c r="P623" s="114"/>
      <c r="Q623" s="114"/>
      <c r="R623" s="115"/>
      <c r="S623" s="115"/>
      <c r="T623" s="115"/>
      <c r="U623" s="115"/>
      <c r="V623" s="115"/>
      <c r="W623" s="115"/>
      <c r="X623" s="115"/>
      <c r="Y623" s="115"/>
      <c r="Z623" s="108"/>
      <c r="AA623" s="108"/>
      <c r="AB623" s="108"/>
      <c r="AC623" s="108"/>
      <c r="AD623" s="108"/>
      <c r="AE623" s="108"/>
      <c r="AF623" s="108"/>
      <c r="AG623" s="108" t="s">
        <v>325</v>
      </c>
      <c r="AH623" s="108">
        <v>0</v>
      </c>
      <c r="AI623" s="108"/>
      <c r="AJ623" s="108"/>
      <c r="AK623" s="108"/>
      <c r="AL623" s="108"/>
      <c r="AM623" s="108"/>
      <c r="AN623" s="108"/>
      <c r="AO623" s="108"/>
      <c r="AP623" s="108"/>
      <c r="AQ623" s="108"/>
      <c r="AR623" s="108"/>
      <c r="AS623" s="108"/>
      <c r="AT623" s="108"/>
      <c r="AU623" s="108"/>
      <c r="AV623" s="108"/>
      <c r="AW623" s="108"/>
      <c r="AX623" s="108"/>
      <c r="AY623" s="108"/>
      <c r="AZ623" s="108"/>
      <c r="BA623" s="108"/>
      <c r="BB623" s="108"/>
      <c r="BC623" s="108"/>
      <c r="BD623" s="108"/>
      <c r="BE623" s="108"/>
      <c r="BF623" s="108"/>
      <c r="BG623" s="108"/>
      <c r="BH623" s="108"/>
    </row>
    <row r="624" spans="1:60" outlineLevel="3" x14ac:dyDescent="0.2">
      <c r="A624" s="111"/>
      <c r="B624" s="112"/>
      <c r="C624" s="150" t="s">
        <v>771</v>
      </c>
      <c r="D624" s="148"/>
      <c r="E624" s="149"/>
      <c r="F624" s="115"/>
      <c r="G624" s="115"/>
      <c r="H624" s="115"/>
      <c r="I624" s="115"/>
      <c r="J624" s="115"/>
      <c r="K624" s="115"/>
      <c r="L624" s="115"/>
      <c r="M624" s="115"/>
      <c r="N624" s="114"/>
      <c r="O624" s="114"/>
      <c r="P624" s="114"/>
      <c r="Q624" s="114"/>
      <c r="R624" s="115"/>
      <c r="S624" s="115"/>
      <c r="T624" s="115"/>
      <c r="U624" s="115"/>
      <c r="V624" s="115"/>
      <c r="W624" s="115"/>
      <c r="X624" s="115"/>
      <c r="Y624" s="115"/>
      <c r="Z624" s="108"/>
      <c r="AA624" s="108"/>
      <c r="AB624" s="108"/>
      <c r="AC624" s="108"/>
      <c r="AD624" s="108"/>
      <c r="AE624" s="108"/>
      <c r="AF624" s="108"/>
      <c r="AG624" s="108" t="s">
        <v>325</v>
      </c>
      <c r="AH624" s="108">
        <v>0</v>
      </c>
      <c r="AI624" s="108"/>
      <c r="AJ624" s="108"/>
      <c r="AK624" s="108"/>
      <c r="AL624" s="108"/>
      <c r="AM624" s="108"/>
      <c r="AN624" s="108"/>
      <c r="AO624" s="108"/>
      <c r="AP624" s="108"/>
      <c r="AQ624" s="108"/>
      <c r="AR624" s="108"/>
      <c r="AS624" s="108"/>
      <c r="AT624" s="108"/>
      <c r="AU624" s="108"/>
      <c r="AV624" s="108"/>
      <c r="AW624" s="108"/>
      <c r="AX624" s="108"/>
      <c r="AY624" s="108"/>
      <c r="AZ624" s="108"/>
      <c r="BA624" s="108"/>
      <c r="BB624" s="108"/>
      <c r="BC624" s="108"/>
      <c r="BD624" s="108"/>
      <c r="BE624" s="108"/>
      <c r="BF624" s="108"/>
      <c r="BG624" s="108"/>
      <c r="BH624" s="108"/>
    </row>
    <row r="625" spans="1:60" outlineLevel="3" x14ac:dyDescent="0.2">
      <c r="A625" s="111"/>
      <c r="B625" s="112"/>
      <c r="C625" s="150" t="s">
        <v>781</v>
      </c>
      <c r="D625" s="148"/>
      <c r="E625" s="149">
        <v>2.76</v>
      </c>
      <c r="F625" s="115"/>
      <c r="G625" s="115"/>
      <c r="H625" s="115"/>
      <c r="I625" s="115"/>
      <c r="J625" s="115"/>
      <c r="K625" s="115"/>
      <c r="L625" s="115"/>
      <c r="M625" s="115"/>
      <c r="N625" s="114"/>
      <c r="O625" s="114"/>
      <c r="P625" s="114"/>
      <c r="Q625" s="114"/>
      <c r="R625" s="115"/>
      <c r="S625" s="115"/>
      <c r="T625" s="115"/>
      <c r="U625" s="115"/>
      <c r="V625" s="115"/>
      <c r="W625" s="115"/>
      <c r="X625" s="115"/>
      <c r="Y625" s="115"/>
      <c r="Z625" s="108"/>
      <c r="AA625" s="108"/>
      <c r="AB625" s="108"/>
      <c r="AC625" s="108"/>
      <c r="AD625" s="108"/>
      <c r="AE625" s="108"/>
      <c r="AF625" s="108"/>
      <c r="AG625" s="108" t="s">
        <v>325</v>
      </c>
      <c r="AH625" s="108">
        <v>0</v>
      </c>
      <c r="AI625" s="108"/>
      <c r="AJ625" s="108"/>
      <c r="AK625" s="108"/>
      <c r="AL625" s="108"/>
      <c r="AM625" s="108"/>
      <c r="AN625" s="108"/>
      <c r="AO625" s="108"/>
      <c r="AP625" s="108"/>
      <c r="AQ625" s="108"/>
      <c r="AR625" s="108"/>
      <c r="AS625" s="108"/>
      <c r="AT625" s="108"/>
      <c r="AU625" s="108"/>
      <c r="AV625" s="108"/>
      <c r="AW625" s="108"/>
      <c r="AX625" s="108"/>
      <c r="AY625" s="108"/>
      <c r="AZ625" s="108"/>
      <c r="BA625" s="108"/>
      <c r="BB625" s="108"/>
      <c r="BC625" s="108"/>
      <c r="BD625" s="108"/>
      <c r="BE625" s="108"/>
      <c r="BF625" s="108"/>
      <c r="BG625" s="108"/>
      <c r="BH625" s="108"/>
    </row>
    <row r="626" spans="1:60" outlineLevel="1" x14ac:dyDescent="0.2">
      <c r="A626" s="128">
        <v>110</v>
      </c>
      <c r="B626" s="129" t="s">
        <v>786</v>
      </c>
      <c r="C626" s="145" t="s">
        <v>787</v>
      </c>
      <c r="D626" s="130" t="s">
        <v>24</v>
      </c>
      <c r="E626" s="131">
        <v>799.34690000000001</v>
      </c>
      <c r="F626" s="132"/>
      <c r="G626" s="133">
        <f>ROUND(E626*F626,2)</f>
        <v>0</v>
      </c>
      <c r="H626" s="132"/>
      <c r="I626" s="133">
        <f>ROUND(E626*H626,2)</f>
        <v>0</v>
      </c>
      <c r="J626" s="132"/>
      <c r="K626" s="133">
        <f>ROUND(E626*J626,2)</f>
        <v>0</v>
      </c>
      <c r="L626" s="133">
        <v>21</v>
      </c>
      <c r="M626" s="133">
        <f>G626*(1+L626/100)</f>
        <v>0</v>
      </c>
      <c r="N626" s="131">
        <v>0</v>
      </c>
      <c r="O626" s="131">
        <f>ROUND(E626*N626,2)</f>
        <v>0</v>
      </c>
      <c r="P626" s="131">
        <v>0</v>
      </c>
      <c r="Q626" s="131">
        <f>ROUND(E626*P626,2)</f>
        <v>0</v>
      </c>
      <c r="R626" s="133"/>
      <c r="S626" s="133" t="s">
        <v>273</v>
      </c>
      <c r="T626" s="134" t="s">
        <v>274</v>
      </c>
      <c r="U626" s="115">
        <v>0</v>
      </c>
      <c r="V626" s="115">
        <f>ROUND(E626*U626,2)</f>
        <v>0</v>
      </c>
      <c r="W626" s="115"/>
      <c r="X626" s="115" t="s">
        <v>275</v>
      </c>
      <c r="Y626" s="115" t="s">
        <v>276</v>
      </c>
      <c r="Z626" s="108"/>
      <c r="AA626" s="108"/>
      <c r="AB626" s="108"/>
      <c r="AC626" s="108"/>
      <c r="AD626" s="108"/>
      <c r="AE626" s="108"/>
      <c r="AF626" s="108"/>
      <c r="AG626" s="108" t="s">
        <v>788</v>
      </c>
      <c r="AH626" s="108"/>
      <c r="AI626" s="108"/>
      <c r="AJ626" s="108"/>
      <c r="AK626" s="108"/>
      <c r="AL626" s="108"/>
      <c r="AM626" s="108"/>
      <c r="AN626" s="108"/>
      <c r="AO626" s="108"/>
      <c r="AP626" s="108"/>
      <c r="AQ626" s="108"/>
      <c r="AR626" s="108"/>
      <c r="AS626" s="108"/>
      <c r="AT626" s="108"/>
      <c r="AU626" s="108"/>
      <c r="AV626" s="108"/>
      <c r="AW626" s="108"/>
      <c r="AX626" s="108"/>
      <c r="AY626" s="108"/>
      <c r="AZ626" s="108"/>
      <c r="BA626" s="108"/>
      <c r="BB626" s="108"/>
      <c r="BC626" s="108"/>
      <c r="BD626" s="108"/>
      <c r="BE626" s="108"/>
      <c r="BF626" s="108"/>
      <c r="BG626" s="108"/>
      <c r="BH626" s="108"/>
    </row>
    <row r="627" spans="1:60" outlineLevel="2" x14ac:dyDescent="0.2">
      <c r="A627" s="111"/>
      <c r="B627" s="112"/>
      <c r="C627" s="258" t="s">
        <v>789</v>
      </c>
      <c r="D627" s="259"/>
      <c r="E627" s="259"/>
      <c r="F627" s="259"/>
      <c r="G627" s="259"/>
      <c r="H627" s="115"/>
      <c r="I627" s="115"/>
      <c r="J627" s="115"/>
      <c r="K627" s="115"/>
      <c r="L627" s="115"/>
      <c r="M627" s="115"/>
      <c r="N627" s="114"/>
      <c r="O627" s="114"/>
      <c r="P627" s="114"/>
      <c r="Q627" s="114"/>
      <c r="R627" s="115"/>
      <c r="S627" s="115"/>
      <c r="T627" s="115"/>
      <c r="U627" s="115"/>
      <c r="V627" s="115"/>
      <c r="W627" s="115"/>
      <c r="X627" s="115"/>
      <c r="Y627" s="115"/>
      <c r="Z627" s="108"/>
      <c r="AA627" s="108"/>
      <c r="AB627" s="108"/>
      <c r="AC627" s="108"/>
      <c r="AD627" s="108"/>
      <c r="AE627" s="108"/>
      <c r="AF627" s="108"/>
      <c r="AG627" s="108" t="s">
        <v>286</v>
      </c>
      <c r="AH627" s="108"/>
      <c r="AI627" s="108"/>
      <c r="AJ627" s="108"/>
      <c r="AK627" s="108"/>
      <c r="AL627" s="108"/>
      <c r="AM627" s="108"/>
      <c r="AN627" s="108"/>
      <c r="AO627" s="108"/>
      <c r="AP627" s="108"/>
      <c r="AQ627" s="108"/>
      <c r="AR627" s="108"/>
      <c r="AS627" s="108"/>
      <c r="AT627" s="108"/>
      <c r="AU627" s="108"/>
      <c r="AV627" s="108"/>
      <c r="AW627" s="108"/>
      <c r="AX627" s="108"/>
      <c r="AY627" s="108"/>
      <c r="AZ627" s="108"/>
      <c r="BA627" s="108"/>
      <c r="BB627" s="108"/>
      <c r="BC627" s="108"/>
      <c r="BD627" s="108"/>
      <c r="BE627" s="108"/>
      <c r="BF627" s="108"/>
      <c r="BG627" s="108"/>
      <c r="BH627" s="108"/>
    </row>
    <row r="628" spans="1:60" x14ac:dyDescent="0.2">
      <c r="A628" s="121" t="s">
        <v>268</v>
      </c>
      <c r="B628" s="122" t="s">
        <v>154</v>
      </c>
      <c r="C628" s="143" t="s">
        <v>155</v>
      </c>
      <c r="D628" s="123"/>
      <c r="E628" s="124"/>
      <c r="F628" s="125"/>
      <c r="G628" s="125">
        <f>SUMIF(AG629:AG633,"&lt;&gt;NOR",G629:G633)</f>
        <v>0</v>
      </c>
      <c r="H628" s="125"/>
      <c r="I628" s="125">
        <f>SUM(I629:I633)</f>
        <v>0</v>
      </c>
      <c r="J628" s="125"/>
      <c r="K628" s="125">
        <f>SUM(K629:K633)</f>
        <v>0</v>
      </c>
      <c r="L628" s="125"/>
      <c r="M628" s="125">
        <f>SUM(M629:M633)</f>
        <v>0</v>
      </c>
      <c r="N628" s="124"/>
      <c r="O628" s="124">
        <f>SUM(O629:O633)</f>
        <v>0.01</v>
      </c>
      <c r="P628" s="124"/>
      <c r="Q628" s="124">
        <f>SUM(Q629:Q633)</f>
        <v>0</v>
      </c>
      <c r="R628" s="125"/>
      <c r="S628" s="125"/>
      <c r="T628" s="126"/>
      <c r="U628" s="120"/>
      <c r="V628" s="120">
        <f>SUM(V629:V633)</f>
        <v>0.36</v>
      </c>
      <c r="W628" s="120"/>
      <c r="X628" s="120"/>
      <c r="Y628" s="120"/>
      <c r="AG628" t="s">
        <v>269</v>
      </c>
    </row>
    <row r="629" spans="1:60" ht="22.5" outlineLevel="1" x14ac:dyDescent="0.2">
      <c r="A629" s="128">
        <v>111</v>
      </c>
      <c r="B629" s="129" t="s">
        <v>790</v>
      </c>
      <c r="C629" s="145" t="s">
        <v>791</v>
      </c>
      <c r="D629" s="130" t="s">
        <v>322</v>
      </c>
      <c r="E629" s="131">
        <v>1.7250000000000001</v>
      </c>
      <c r="F629" s="132"/>
      <c r="G629" s="133">
        <f>ROUND(E629*F629,2)</f>
        <v>0</v>
      </c>
      <c r="H629" s="132"/>
      <c r="I629" s="133">
        <f>ROUND(E629*H629,2)</f>
        <v>0</v>
      </c>
      <c r="J629" s="132"/>
      <c r="K629" s="133">
        <f>ROUND(E629*J629,2)</f>
        <v>0</v>
      </c>
      <c r="L629" s="133">
        <v>21</v>
      </c>
      <c r="M629" s="133">
        <f>G629*(1+L629/100)</f>
        <v>0</v>
      </c>
      <c r="N629" s="131">
        <v>4.0299999999999997E-3</v>
      </c>
      <c r="O629" s="131">
        <f>ROUND(E629*N629,2)</f>
        <v>0.01</v>
      </c>
      <c r="P629" s="131">
        <v>0</v>
      </c>
      <c r="Q629" s="131">
        <f>ROUND(E629*P629,2)</f>
        <v>0</v>
      </c>
      <c r="R629" s="133"/>
      <c r="S629" s="133" t="s">
        <v>273</v>
      </c>
      <c r="T629" s="134" t="s">
        <v>274</v>
      </c>
      <c r="U629" s="115">
        <v>0.20699999999999999</v>
      </c>
      <c r="V629" s="115">
        <f>ROUND(E629*U629,2)</f>
        <v>0.36</v>
      </c>
      <c r="W629" s="115"/>
      <c r="X629" s="115" t="s">
        <v>275</v>
      </c>
      <c r="Y629" s="115" t="s">
        <v>276</v>
      </c>
      <c r="Z629" s="108"/>
      <c r="AA629" s="108"/>
      <c r="AB629" s="108"/>
      <c r="AC629" s="108"/>
      <c r="AD629" s="108"/>
      <c r="AE629" s="108"/>
      <c r="AF629" s="108"/>
      <c r="AG629" s="108" t="s">
        <v>277</v>
      </c>
      <c r="AH629" s="108"/>
      <c r="AI629" s="108"/>
      <c r="AJ629" s="108"/>
      <c r="AK629" s="108"/>
      <c r="AL629" s="108"/>
      <c r="AM629" s="108"/>
      <c r="AN629" s="108"/>
      <c r="AO629" s="108"/>
      <c r="AP629" s="108"/>
      <c r="AQ629" s="108"/>
      <c r="AR629" s="108"/>
      <c r="AS629" s="108"/>
      <c r="AT629" s="108"/>
      <c r="AU629" s="108"/>
      <c r="AV629" s="108"/>
      <c r="AW629" s="108"/>
      <c r="AX629" s="108"/>
      <c r="AY629" s="108"/>
      <c r="AZ629" s="108"/>
      <c r="BA629" s="108"/>
      <c r="BB629" s="108"/>
      <c r="BC629" s="108"/>
      <c r="BD629" s="108"/>
      <c r="BE629" s="108"/>
      <c r="BF629" s="108"/>
      <c r="BG629" s="108"/>
      <c r="BH629" s="108"/>
    </row>
    <row r="630" spans="1:60" outlineLevel="2" x14ac:dyDescent="0.2">
      <c r="A630" s="111"/>
      <c r="B630" s="112"/>
      <c r="C630" s="150" t="s">
        <v>509</v>
      </c>
      <c r="D630" s="148"/>
      <c r="E630" s="149"/>
      <c r="F630" s="115"/>
      <c r="G630" s="115"/>
      <c r="H630" s="115"/>
      <c r="I630" s="115"/>
      <c r="J630" s="115"/>
      <c r="K630" s="115"/>
      <c r="L630" s="115"/>
      <c r="M630" s="115"/>
      <c r="N630" s="114"/>
      <c r="O630" s="114"/>
      <c r="P630" s="114"/>
      <c r="Q630" s="114"/>
      <c r="R630" s="115"/>
      <c r="S630" s="115"/>
      <c r="T630" s="115"/>
      <c r="U630" s="115"/>
      <c r="V630" s="115"/>
      <c r="W630" s="115"/>
      <c r="X630" s="115"/>
      <c r="Y630" s="115"/>
      <c r="Z630" s="108"/>
      <c r="AA630" s="108"/>
      <c r="AB630" s="108"/>
      <c r="AC630" s="108"/>
      <c r="AD630" s="108"/>
      <c r="AE630" s="108"/>
      <c r="AF630" s="108"/>
      <c r="AG630" s="108" t="s">
        <v>325</v>
      </c>
      <c r="AH630" s="108">
        <v>0</v>
      </c>
      <c r="AI630" s="108"/>
      <c r="AJ630" s="108"/>
      <c r="AK630" s="108"/>
      <c r="AL630" s="108"/>
      <c r="AM630" s="108"/>
      <c r="AN630" s="108"/>
      <c r="AO630" s="108"/>
      <c r="AP630" s="108"/>
      <c r="AQ630" s="108"/>
      <c r="AR630" s="108"/>
      <c r="AS630" s="108"/>
      <c r="AT630" s="108"/>
      <c r="AU630" s="108"/>
      <c r="AV630" s="108"/>
      <c r="AW630" s="108"/>
      <c r="AX630" s="108"/>
      <c r="AY630" s="108"/>
      <c r="AZ630" s="108"/>
      <c r="BA630" s="108"/>
      <c r="BB630" s="108"/>
      <c r="BC630" s="108"/>
      <c r="BD630" s="108"/>
      <c r="BE630" s="108"/>
      <c r="BF630" s="108"/>
      <c r="BG630" s="108"/>
      <c r="BH630" s="108"/>
    </row>
    <row r="631" spans="1:60" outlineLevel="3" x14ac:dyDescent="0.2">
      <c r="A631" s="111"/>
      <c r="B631" s="112"/>
      <c r="C631" s="150" t="s">
        <v>792</v>
      </c>
      <c r="D631" s="148"/>
      <c r="E631" s="149">
        <v>1.73</v>
      </c>
      <c r="F631" s="115"/>
      <c r="G631" s="115"/>
      <c r="H631" s="115"/>
      <c r="I631" s="115"/>
      <c r="J631" s="115"/>
      <c r="K631" s="115"/>
      <c r="L631" s="115"/>
      <c r="M631" s="115"/>
      <c r="N631" s="114"/>
      <c r="O631" s="114"/>
      <c r="P631" s="114"/>
      <c r="Q631" s="114"/>
      <c r="R631" s="115"/>
      <c r="S631" s="115"/>
      <c r="T631" s="115"/>
      <c r="U631" s="115"/>
      <c r="V631" s="115"/>
      <c r="W631" s="115"/>
      <c r="X631" s="115"/>
      <c r="Y631" s="115"/>
      <c r="Z631" s="108"/>
      <c r="AA631" s="108"/>
      <c r="AB631" s="108"/>
      <c r="AC631" s="108"/>
      <c r="AD631" s="108"/>
      <c r="AE631" s="108"/>
      <c r="AF631" s="108"/>
      <c r="AG631" s="108" t="s">
        <v>325</v>
      </c>
      <c r="AH631" s="108">
        <v>0</v>
      </c>
      <c r="AI631" s="108"/>
      <c r="AJ631" s="108"/>
      <c r="AK631" s="108"/>
      <c r="AL631" s="108"/>
      <c r="AM631" s="108"/>
      <c r="AN631" s="108"/>
      <c r="AO631" s="108"/>
      <c r="AP631" s="108"/>
      <c r="AQ631" s="108"/>
      <c r="AR631" s="108"/>
      <c r="AS631" s="108"/>
      <c r="AT631" s="108"/>
      <c r="AU631" s="108"/>
      <c r="AV631" s="108"/>
      <c r="AW631" s="108"/>
      <c r="AX631" s="108"/>
      <c r="AY631" s="108"/>
      <c r="AZ631" s="108"/>
      <c r="BA631" s="108"/>
      <c r="BB631" s="108"/>
      <c r="BC631" s="108"/>
      <c r="BD631" s="108"/>
      <c r="BE631" s="108"/>
      <c r="BF631" s="108"/>
      <c r="BG631" s="108"/>
      <c r="BH631" s="108"/>
    </row>
    <row r="632" spans="1:60" outlineLevel="1" x14ac:dyDescent="0.2">
      <c r="A632" s="128">
        <v>112</v>
      </c>
      <c r="B632" s="129" t="s">
        <v>793</v>
      </c>
      <c r="C632" s="145" t="s">
        <v>794</v>
      </c>
      <c r="D632" s="130" t="s">
        <v>24</v>
      </c>
      <c r="E632" s="131">
        <v>7.5555000000000003</v>
      </c>
      <c r="F632" s="132"/>
      <c r="G632" s="133">
        <f>ROUND(E632*F632,2)</f>
        <v>0</v>
      </c>
      <c r="H632" s="132"/>
      <c r="I632" s="133">
        <f>ROUND(E632*H632,2)</f>
        <v>0</v>
      </c>
      <c r="J632" s="132"/>
      <c r="K632" s="133">
        <f>ROUND(E632*J632,2)</f>
        <v>0</v>
      </c>
      <c r="L632" s="133">
        <v>21</v>
      </c>
      <c r="M632" s="133">
        <f>G632*(1+L632/100)</f>
        <v>0</v>
      </c>
      <c r="N632" s="131">
        <v>0</v>
      </c>
      <c r="O632" s="131">
        <f>ROUND(E632*N632,2)</f>
        <v>0</v>
      </c>
      <c r="P632" s="131">
        <v>0</v>
      </c>
      <c r="Q632" s="131">
        <f>ROUND(E632*P632,2)</f>
        <v>0</v>
      </c>
      <c r="R632" s="133"/>
      <c r="S632" s="133" t="s">
        <v>273</v>
      </c>
      <c r="T632" s="134" t="s">
        <v>274</v>
      </c>
      <c r="U632" s="115">
        <v>0</v>
      </c>
      <c r="V632" s="115">
        <f>ROUND(E632*U632,2)</f>
        <v>0</v>
      </c>
      <c r="W632" s="115"/>
      <c r="X632" s="115" t="s">
        <v>275</v>
      </c>
      <c r="Y632" s="115" t="s">
        <v>276</v>
      </c>
      <c r="Z632" s="108"/>
      <c r="AA632" s="108"/>
      <c r="AB632" s="108"/>
      <c r="AC632" s="108"/>
      <c r="AD632" s="108"/>
      <c r="AE632" s="108"/>
      <c r="AF632" s="108"/>
      <c r="AG632" s="108" t="s">
        <v>788</v>
      </c>
      <c r="AH632" s="108"/>
      <c r="AI632" s="108"/>
      <c r="AJ632" s="108"/>
      <c r="AK632" s="108"/>
      <c r="AL632" s="108"/>
      <c r="AM632" s="108"/>
      <c r="AN632" s="108"/>
      <c r="AO632" s="108"/>
      <c r="AP632" s="108"/>
      <c r="AQ632" s="108"/>
      <c r="AR632" s="108"/>
      <c r="AS632" s="108"/>
      <c r="AT632" s="108"/>
      <c r="AU632" s="108"/>
      <c r="AV632" s="108"/>
      <c r="AW632" s="108"/>
      <c r="AX632" s="108"/>
      <c r="AY632" s="108"/>
      <c r="AZ632" s="108"/>
      <c r="BA632" s="108"/>
      <c r="BB632" s="108"/>
      <c r="BC632" s="108"/>
      <c r="BD632" s="108"/>
      <c r="BE632" s="108"/>
      <c r="BF632" s="108"/>
      <c r="BG632" s="108"/>
      <c r="BH632" s="108"/>
    </row>
    <row r="633" spans="1:60" outlineLevel="2" x14ac:dyDescent="0.2">
      <c r="A633" s="111"/>
      <c r="B633" s="112"/>
      <c r="C633" s="258" t="s">
        <v>795</v>
      </c>
      <c r="D633" s="259"/>
      <c r="E633" s="259"/>
      <c r="F633" s="259"/>
      <c r="G633" s="259"/>
      <c r="H633" s="115"/>
      <c r="I633" s="115"/>
      <c r="J633" s="115"/>
      <c r="K633" s="115"/>
      <c r="L633" s="115"/>
      <c r="M633" s="115"/>
      <c r="N633" s="114"/>
      <c r="O633" s="114"/>
      <c r="P633" s="114"/>
      <c r="Q633" s="114"/>
      <c r="R633" s="115"/>
      <c r="S633" s="115"/>
      <c r="T633" s="115"/>
      <c r="U633" s="115"/>
      <c r="V633" s="115"/>
      <c r="W633" s="115"/>
      <c r="X633" s="115"/>
      <c r="Y633" s="115"/>
      <c r="Z633" s="108"/>
      <c r="AA633" s="108"/>
      <c r="AB633" s="108"/>
      <c r="AC633" s="108"/>
      <c r="AD633" s="108"/>
      <c r="AE633" s="108"/>
      <c r="AF633" s="108"/>
      <c r="AG633" s="108" t="s">
        <v>286</v>
      </c>
      <c r="AH633" s="108"/>
      <c r="AI633" s="108"/>
      <c r="AJ633" s="108"/>
      <c r="AK633" s="108"/>
      <c r="AL633" s="108"/>
      <c r="AM633" s="108"/>
      <c r="AN633" s="108"/>
      <c r="AO633" s="108"/>
      <c r="AP633" s="108"/>
      <c r="AQ633" s="108"/>
      <c r="AR633" s="108"/>
      <c r="AS633" s="108"/>
      <c r="AT633" s="108"/>
      <c r="AU633" s="108"/>
      <c r="AV633" s="108"/>
      <c r="AW633" s="108"/>
      <c r="AX633" s="108"/>
      <c r="AY633" s="108"/>
      <c r="AZ633" s="108"/>
      <c r="BA633" s="108"/>
      <c r="BB633" s="108"/>
      <c r="BC633" s="108"/>
      <c r="BD633" s="108"/>
      <c r="BE633" s="108"/>
      <c r="BF633" s="108"/>
      <c r="BG633" s="108"/>
      <c r="BH633" s="108"/>
    </row>
    <row r="634" spans="1:60" x14ac:dyDescent="0.2">
      <c r="A634" s="121" t="s">
        <v>268</v>
      </c>
      <c r="B634" s="122" t="s">
        <v>156</v>
      </c>
      <c r="C634" s="143" t="s">
        <v>157</v>
      </c>
      <c r="D634" s="123"/>
      <c r="E634" s="124"/>
      <c r="F634" s="125"/>
      <c r="G634" s="125">
        <f>SUMIF(AG635:AG653,"&lt;&gt;NOR",G635:G653)</f>
        <v>0</v>
      </c>
      <c r="H634" s="125"/>
      <c r="I634" s="125">
        <f>SUM(I635:I653)</f>
        <v>0</v>
      </c>
      <c r="J634" s="125"/>
      <c r="K634" s="125">
        <f>SUM(K635:K653)</f>
        <v>0</v>
      </c>
      <c r="L634" s="125"/>
      <c r="M634" s="125">
        <f>SUM(M635:M653)</f>
        <v>0</v>
      </c>
      <c r="N634" s="124"/>
      <c r="O634" s="124">
        <f>SUM(O635:O653)</f>
        <v>0</v>
      </c>
      <c r="P634" s="124"/>
      <c r="Q634" s="124">
        <f>SUM(Q635:Q653)</f>
        <v>0</v>
      </c>
      <c r="R634" s="125"/>
      <c r="S634" s="125"/>
      <c r="T634" s="126"/>
      <c r="U634" s="120"/>
      <c r="V634" s="120">
        <f>SUM(V635:V653)</f>
        <v>12.09</v>
      </c>
      <c r="W634" s="120"/>
      <c r="X634" s="120"/>
      <c r="Y634" s="120"/>
      <c r="AG634" t="s">
        <v>269</v>
      </c>
    </row>
    <row r="635" spans="1:60" ht="22.5" outlineLevel="1" x14ac:dyDescent="0.2">
      <c r="A635" s="128">
        <v>113</v>
      </c>
      <c r="B635" s="129" t="s">
        <v>796</v>
      </c>
      <c r="C635" s="145" t="s">
        <v>797</v>
      </c>
      <c r="D635" s="130" t="s">
        <v>322</v>
      </c>
      <c r="E635" s="131">
        <v>146.10579999999999</v>
      </c>
      <c r="F635" s="132"/>
      <c r="G635" s="133">
        <f>ROUND(E635*F635,2)</f>
        <v>0</v>
      </c>
      <c r="H635" s="132"/>
      <c r="I635" s="133">
        <f>ROUND(E635*H635,2)</f>
        <v>0</v>
      </c>
      <c r="J635" s="132"/>
      <c r="K635" s="133">
        <f>ROUND(E635*J635,2)</f>
        <v>0</v>
      </c>
      <c r="L635" s="133">
        <v>21</v>
      </c>
      <c r="M635" s="133">
        <f>G635*(1+L635/100)</f>
        <v>0</v>
      </c>
      <c r="N635" s="131">
        <v>3.0000000000000001E-5</v>
      </c>
      <c r="O635" s="131">
        <f>ROUND(E635*N635,2)</f>
        <v>0</v>
      </c>
      <c r="P635" s="131">
        <v>0</v>
      </c>
      <c r="Q635" s="131">
        <f>ROUND(E635*P635,2)</f>
        <v>0</v>
      </c>
      <c r="R635" s="133"/>
      <c r="S635" s="133" t="s">
        <v>273</v>
      </c>
      <c r="T635" s="134" t="s">
        <v>274</v>
      </c>
      <c r="U635" s="115">
        <v>7.0000000000000007E-2</v>
      </c>
      <c r="V635" s="115">
        <f>ROUND(E635*U635,2)</f>
        <v>10.23</v>
      </c>
      <c r="W635" s="115"/>
      <c r="X635" s="115" t="s">
        <v>275</v>
      </c>
      <c r="Y635" s="115" t="s">
        <v>276</v>
      </c>
      <c r="Z635" s="108"/>
      <c r="AA635" s="108"/>
      <c r="AB635" s="108"/>
      <c r="AC635" s="108"/>
      <c r="AD635" s="108"/>
      <c r="AE635" s="108"/>
      <c r="AF635" s="108"/>
      <c r="AG635" s="108" t="s">
        <v>277</v>
      </c>
      <c r="AH635" s="108"/>
      <c r="AI635" s="108"/>
      <c r="AJ635" s="108"/>
      <c r="AK635" s="108"/>
      <c r="AL635" s="108"/>
      <c r="AM635" s="108"/>
      <c r="AN635" s="108"/>
      <c r="AO635" s="108"/>
      <c r="AP635" s="108"/>
      <c r="AQ635" s="108"/>
      <c r="AR635" s="108"/>
      <c r="AS635" s="108"/>
      <c r="AT635" s="108"/>
      <c r="AU635" s="108"/>
      <c r="AV635" s="108"/>
      <c r="AW635" s="108"/>
      <c r="AX635" s="108"/>
      <c r="AY635" s="108"/>
      <c r="AZ635" s="108"/>
      <c r="BA635" s="108"/>
      <c r="BB635" s="108"/>
      <c r="BC635" s="108"/>
      <c r="BD635" s="108"/>
      <c r="BE635" s="108"/>
      <c r="BF635" s="108"/>
      <c r="BG635" s="108"/>
      <c r="BH635" s="108"/>
    </row>
    <row r="636" spans="1:60" outlineLevel="2" x14ac:dyDescent="0.2">
      <c r="A636" s="111"/>
      <c r="B636" s="112"/>
      <c r="C636" s="150" t="s">
        <v>364</v>
      </c>
      <c r="D636" s="148"/>
      <c r="E636" s="149"/>
      <c r="F636" s="115"/>
      <c r="G636" s="115"/>
      <c r="H636" s="115"/>
      <c r="I636" s="115"/>
      <c r="J636" s="115"/>
      <c r="K636" s="115"/>
      <c r="L636" s="115"/>
      <c r="M636" s="115"/>
      <c r="N636" s="114"/>
      <c r="O636" s="114"/>
      <c r="P636" s="114"/>
      <c r="Q636" s="114"/>
      <c r="R636" s="115"/>
      <c r="S636" s="115"/>
      <c r="T636" s="115"/>
      <c r="U636" s="115"/>
      <c r="V636" s="115"/>
      <c r="W636" s="115"/>
      <c r="X636" s="115"/>
      <c r="Y636" s="115"/>
      <c r="Z636" s="108"/>
      <c r="AA636" s="108"/>
      <c r="AB636" s="108"/>
      <c r="AC636" s="108"/>
      <c r="AD636" s="108"/>
      <c r="AE636" s="108"/>
      <c r="AF636" s="108"/>
      <c r="AG636" s="108" t="s">
        <v>325</v>
      </c>
      <c r="AH636" s="108">
        <v>0</v>
      </c>
      <c r="AI636" s="108"/>
      <c r="AJ636" s="108"/>
      <c r="AK636" s="108"/>
      <c r="AL636" s="108"/>
      <c r="AM636" s="108"/>
      <c r="AN636" s="108"/>
      <c r="AO636" s="108"/>
      <c r="AP636" s="108"/>
      <c r="AQ636" s="108"/>
      <c r="AR636" s="108"/>
      <c r="AS636" s="108"/>
      <c r="AT636" s="108"/>
      <c r="AU636" s="108"/>
      <c r="AV636" s="108"/>
      <c r="AW636" s="108"/>
      <c r="AX636" s="108"/>
      <c r="AY636" s="108"/>
      <c r="AZ636" s="108"/>
      <c r="BA636" s="108"/>
      <c r="BB636" s="108"/>
      <c r="BC636" s="108"/>
      <c r="BD636" s="108"/>
      <c r="BE636" s="108"/>
      <c r="BF636" s="108"/>
      <c r="BG636" s="108"/>
      <c r="BH636" s="108"/>
    </row>
    <row r="637" spans="1:60" outlineLevel="3" x14ac:dyDescent="0.2">
      <c r="A637" s="111"/>
      <c r="B637" s="112"/>
      <c r="C637" s="150" t="s">
        <v>605</v>
      </c>
      <c r="D637" s="148"/>
      <c r="E637" s="149"/>
      <c r="F637" s="115"/>
      <c r="G637" s="115"/>
      <c r="H637" s="115"/>
      <c r="I637" s="115"/>
      <c r="J637" s="115"/>
      <c r="K637" s="115"/>
      <c r="L637" s="115"/>
      <c r="M637" s="115"/>
      <c r="N637" s="114"/>
      <c r="O637" s="114"/>
      <c r="P637" s="114"/>
      <c r="Q637" s="114"/>
      <c r="R637" s="115"/>
      <c r="S637" s="115"/>
      <c r="T637" s="115"/>
      <c r="U637" s="115"/>
      <c r="V637" s="115"/>
      <c r="W637" s="115"/>
      <c r="X637" s="115"/>
      <c r="Y637" s="115"/>
      <c r="Z637" s="108"/>
      <c r="AA637" s="108"/>
      <c r="AB637" s="108"/>
      <c r="AC637" s="108"/>
      <c r="AD637" s="108"/>
      <c r="AE637" s="108"/>
      <c r="AF637" s="108"/>
      <c r="AG637" s="108" t="s">
        <v>325</v>
      </c>
      <c r="AH637" s="108">
        <v>0</v>
      </c>
      <c r="AI637" s="108"/>
      <c r="AJ637" s="108"/>
      <c r="AK637" s="108"/>
      <c r="AL637" s="108"/>
      <c r="AM637" s="108"/>
      <c r="AN637" s="108"/>
      <c r="AO637" s="108"/>
      <c r="AP637" s="108"/>
      <c r="AQ637" s="108"/>
      <c r="AR637" s="108"/>
      <c r="AS637" s="108"/>
      <c r="AT637" s="108"/>
      <c r="AU637" s="108"/>
      <c r="AV637" s="108"/>
      <c r="AW637" s="108"/>
      <c r="AX637" s="108"/>
      <c r="AY637" s="108"/>
      <c r="AZ637" s="108"/>
      <c r="BA637" s="108"/>
      <c r="BB637" s="108"/>
      <c r="BC637" s="108"/>
      <c r="BD637" s="108"/>
      <c r="BE637" s="108"/>
      <c r="BF637" s="108"/>
      <c r="BG637" s="108"/>
      <c r="BH637" s="108"/>
    </row>
    <row r="638" spans="1:60" outlineLevel="3" x14ac:dyDescent="0.2">
      <c r="A638" s="111"/>
      <c r="B638" s="112"/>
      <c r="C638" s="150" t="s">
        <v>611</v>
      </c>
      <c r="D638" s="148"/>
      <c r="E638" s="149">
        <v>111.17</v>
      </c>
      <c r="F638" s="115"/>
      <c r="G638" s="115"/>
      <c r="H638" s="115"/>
      <c r="I638" s="115"/>
      <c r="J638" s="115"/>
      <c r="K638" s="115"/>
      <c r="L638" s="115"/>
      <c r="M638" s="115"/>
      <c r="N638" s="114"/>
      <c r="O638" s="114"/>
      <c r="P638" s="114"/>
      <c r="Q638" s="114"/>
      <c r="R638" s="115"/>
      <c r="S638" s="115"/>
      <c r="T638" s="115"/>
      <c r="U638" s="115"/>
      <c r="V638" s="115"/>
      <c r="W638" s="115"/>
      <c r="X638" s="115"/>
      <c r="Y638" s="115"/>
      <c r="Z638" s="108"/>
      <c r="AA638" s="108"/>
      <c r="AB638" s="108"/>
      <c r="AC638" s="108"/>
      <c r="AD638" s="108"/>
      <c r="AE638" s="108"/>
      <c r="AF638" s="108"/>
      <c r="AG638" s="108" t="s">
        <v>325</v>
      </c>
      <c r="AH638" s="108">
        <v>0</v>
      </c>
      <c r="AI638" s="108"/>
      <c r="AJ638" s="108"/>
      <c r="AK638" s="108"/>
      <c r="AL638" s="108"/>
      <c r="AM638" s="108"/>
      <c r="AN638" s="108"/>
      <c r="AO638" s="108"/>
      <c r="AP638" s="108"/>
      <c r="AQ638" s="108"/>
      <c r="AR638" s="108"/>
      <c r="AS638" s="108"/>
      <c r="AT638" s="108"/>
      <c r="AU638" s="108"/>
      <c r="AV638" s="108"/>
      <c r="AW638" s="108"/>
      <c r="AX638" s="108"/>
      <c r="AY638" s="108"/>
      <c r="AZ638" s="108"/>
      <c r="BA638" s="108"/>
      <c r="BB638" s="108"/>
      <c r="BC638" s="108"/>
      <c r="BD638" s="108"/>
      <c r="BE638" s="108"/>
      <c r="BF638" s="108"/>
      <c r="BG638" s="108"/>
      <c r="BH638" s="108"/>
    </row>
    <row r="639" spans="1:60" outlineLevel="3" x14ac:dyDescent="0.2">
      <c r="A639" s="111"/>
      <c r="B639" s="112"/>
      <c r="C639" s="150" t="s">
        <v>366</v>
      </c>
      <c r="D639" s="148"/>
      <c r="E639" s="149"/>
      <c r="F639" s="115"/>
      <c r="G639" s="115"/>
      <c r="H639" s="115"/>
      <c r="I639" s="115"/>
      <c r="J639" s="115"/>
      <c r="K639" s="115"/>
      <c r="L639" s="115"/>
      <c r="M639" s="115"/>
      <c r="N639" s="114"/>
      <c r="O639" s="114"/>
      <c r="P639" s="114"/>
      <c r="Q639" s="114"/>
      <c r="R639" s="115"/>
      <c r="S639" s="115"/>
      <c r="T639" s="115"/>
      <c r="U639" s="115"/>
      <c r="V639" s="115"/>
      <c r="W639" s="115"/>
      <c r="X639" s="115"/>
      <c r="Y639" s="115"/>
      <c r="Z639" s="108"/>
      <c r="AA639" s="108"/>
      <c r="AB639" s="108"/>
      <c r="AC639" s="108"/>
      <c r="AD639" s="108"/>
      <c r="AE639" s="108"/>
      <c r="AF639" s="108"/>
      <c r="AG639" s="108" t="s">
        <v>325</v>
      </c>
      <c r="AH639" s="108">
        <v>0</v>
      </c>
      <c r="AI639" s="108"/>
      <c r="AJ639" s="108"/>
      <c r="AK639" s="108"/>
      <c r="AL639" s="108"/>
      <c r="AM639" s="108"/>
      <c r="AN639" s="108"/>
      <c r="AO639" s="108"/>
      <c r="AP639" s="108"/>
      <c r="AQ639" s="108"/>
      <c r="AR639" s="108"/>
      <c r="AS639" s="108"/>
      <c r="AT639" s="108"/>
      <c r="AU639" s="108"/>
      <c r="AV639" s="108"/>
      <c r="AW639" s="108"/>
      <c r="AX639" s="108"/>
      <c r="AY639" s="108"/>
      <c r="AZ639" s="108"/>
      <c r="BA639" s="108"/>
      <c r="BB639" s="108"/>
      <c r="BC639" s="108"/>
      <c r="BD639" s="108"/>
      <c r="BE639" s="108"/>
      <c r="BF639" s="108"/>
      <c r="BG639" s="108"/>
      <c r="BH639" s="108"/>
    </row>
    <row r="640" spans="1:60" outlineLevel="3" x14ac:dyDescent="0.2">
      <c r="A640" s="111"/>
      <c r="B640" s="112"/>
      <c r="C640" s="150" t="s">
        <v>444</v>
      </c>
      <c r="D640" s="148"/>
      <c r="E640" s="149"/>
      <c r="F640" s="115"/>
      <c r="G640" s="115"/>
      <c r="H640" s="115"/>
      <c r="I640" s="115"/>
      <c r="J640" s="115"/>
      <c r="K640" s="115"/>
      <c r="L640" s="115"/>
      <c r="M640" s="115"/>
      <c r="N640" s="114"/>
      <c r="O640" s="114"/>
      <c r="P640" s="114"/>
      <c r="Q640" s="114"/>
      <c r="R640" s="115"/>
      <c r="S640" s="115"/>
      <c r="T640" s="115"/>
      <c r="U640" s="115"/>
      <c r="V640" s="115"/>
      <c r="W640" s="115"/>
      <c r="X640" s="115"/>
      <c r="Y640" s="115"/>
      <c r="Z640" s="108"/>
      <c r="AA640" s="108"/>
      <c r="AB640" s="108"/>
      <c r="AC640" s="108"/>
      <c r="AD640" s="108"/>
      <c r="AE640" s="108"/>
      <c r="AF640" s="108"/>
      <c r="AG640" s="108" t="s">
        <v>325</v>
      </c>
      <c r="AH640" s="108">
        <v>0</v>
      </c>
      <c r="AI640" s="108"/>
      <c r="AJ640" s="108"/>
      <c r="AK640" s="108"/>
      <c r="AL640" s="108"/>
      <c r="AM640" s="108"/>
      <c r="AN640" s="108"/>
      <c r="AO640" s="108"/>
      <c r="AP640" s="108"/>
      <c r="AQ640" s="108"/>
      <c r="AR640" s="108"/>
      <c r="AS640" s="108"/>
      <c r="AT640" s="108"/>
      <c r="AU640" s="108"/>
      <c r="AV640" s="108"/>
      <c r="AW640" s="108"/>
      <c r="AX640" s="108"/>
      <c r="AY640" s="108"/>
      <c r="AZ640" s="108"/>
      <c r="BA640" s="108"/>
      <c r="BB640" s="108"/>
      <c r="BC640" s="108"/>
      <c r="BD640" s="108"/>
      <c r="BE640" s="108"/>
      <c r="BF640" s="108"/>
      <c r="BG640" s="108"/>
      <c r="BH640" s="108"/>
    </row>
    <row r="641" spans="1:60" outlineLevel="3" x14ac:dyDescent="0.2">
      <c r="A641" s="111"/>
      <c r="B641" s="112"/>
      <c r="C641" s="150" t="s">
        <v>612</v>
      </c>
      <c r="D641" s="148"/>
      <c r="E641" s="149">
        <v>34.94</v>
      </c>
      <c r="F641" s="115"/>
      <c r="G641" s="115"/>
      <c r="H641" s="115"/>
      <c r="I641" s="115"/>
      <c r="J641" s="115"/>
      <c r="K641" s="115"/>
      <c r="L641" s="115"/>
      <c r="M641" s="115"/>
      <c r="N641" s="114"/>
      <c r="O641" s="114"/>
      <c r="P641" s="114"/>
      <c r="Q641" s="114"/>
      <c r="R641" s="115"/>
      <c r="S641" s="115"/>
      <c r="T641" s="115"/>
      <c r="U641" s="115"/>
      <c r="V641" s="115"/>
      <c r="W641" s="115"/>
      <c r="X641" s="115"/>
      <c r="Y641" s="115"/>
      <c r="Z641" s="108"/>
      <c r="AA641" s="108"/>
      <c r="AB641" s="108"/>
      <c r="AC641" s="108"/>
      <c r="AD641" s="108"/>
      <c r="AE641" s="108"/>
      <c r="AF641" s="108"/>
      <c r="AG641" s="108" t="s">
        <v>325</v>
      </c>
      <c r="AH641" s="108">
        <v>0</v>
      </c>
      <c r="AI641" s="108"/>
      <c r="AJ641" s="108"/>
      <c r="AK641" s="108"/>
      <c r="AL641" s="108"/>
      <c r="AM641" s="108"/>
      <c r="AN641" s="108"/>
      <c r="AO641" s="108"/>
      <c r="AP641" s="108"/>
      <c r="AQ641" s="108"/>
      <c r="AR641" s="108"/>
      <c r="AS641" s="108"/>
      <c r="AT641" s="108"/>
      <c r="AU641" s="108"/>
      <c r="AV641" s="108"/>
      <c r="AW641" s="108"/>
      <c r="AX641" s="108"/>
      <c r="AY641" s="108"/>
      <c r="AZ641" s="108"/>
      <c r="BA641" s="108"/>
      <c r="BB641" s="108"/>
      <c r="BC641" s="108"/>
      <c r="BD641" s="108"/>
      <c r="BE641" s="108"/>
      <c r="BF641" s="108"/>
      <c r="BG641" s="108"/>
      <c r="BH641" s="108"/>
    </row>
    <row r="642" spans="1:60" outlineLevel="1" x14ac:dyDescent="0.2">
      <c r="A642" s="128">
        <v>114</v>
      </c>
      <c r="B642" s="129" t="s">
        <v>798</v>
      </c>
      <c r="C642" s="145" t="s">
        <v>799</v>
      </c>
      <c r="D642" s="130" t="s">
        <v>743</v>
      </c>
      <c r="E642" s="131">
        <v>6</v>
      </c>
      <c r="F642" s="132"/>
      <c r="G642" s="133">
        <f>ROUND(E642*F642,2)</f>
        <v>0</v>
      </c>
      <c r="H642" s="132"/>
      <c r="I642" s="133">
        <f>ROUND(E642*H642,2)</f>
        <v>0</v>
      </c>
      <c r="J642" s="132"/>
      <c r="K642" s="133">
        <f>ROUND(E642*J642,2)</f>
        <v>0</v>
      </c>
      <c r="L642" s="133">
        <v>21</v>
      </c>
      <c r="M642" s="133">
        <f>G642*(1+L642/100)</f>
        <v>0</v>
      </c>
      <c r="N642" s="131">
        <v>4.0000000000000003E-5</v>
      </c>
      <c r="O642" s="131">
        <f>ROUND(E642*N642,2)</f>
        <v>0</v>
      </c>
      <c r="P642" s="131">
        <v>0</v>
      </c>
      <c r="Q642" s="131">
        <f>ROUND(E642*P642,2)</f>
        <v>0</v>
      </c>
      <c r="R642" s="133"/>
      <c r="S642" s="133" t="s">
        <v>273</v>
      </c>
      <c r="T642" s="134" t="s">
        <v>274</v>
      </c>
      <c r="U642" s="115">
        <v>0.31</v>
      </c>
      <c r="V642" s="115">
        <f>ROUND(E642*U642,2)</f>
        <v>1.86</v>
      </c>
      <c r="W642" s="115"/>
      <c r="X642" s="115" t="s">
        <v>275</v>
      </c>
      <c r="Y642" s="115" t="s">
        <v>276</v>
      </c>
      <c r="Z642" s="108"/>
      <c r="AA642" s="108"/>
      <c r="AB642" s="108"/>
      <c r="AC642" s="108"/>
      <c r="AD642" s="108"/>
      <c r="AE642" s="108"/>
      <c r="AF642" s="108"/>
      <c r="AG642" s="108" t="s">
        <v>277</v>
      </c>
      <c r="AH642" s="108"/>
      <c r="AI642" s="108"/>
      <c r="AJ642" s="108"/>
      <c r="AK642" s="108"/>
      <c r="AL642" s="108"/>
      <c r="AM642" s="108"/>
      <c r="AN642" s="108"/>
      <c r="AO642" s="108"/>
      <c r="AP642" s="108"/>
      <c r="AQ642" s="108"/>
      <c r="AR642" s="108"/>
      <c r="AS642" s="108"/>
      <c r="AT642" s="108"/>
      <c r="AU642" s="108"/>
      <c r="AV642" s="108"/>
      <c r="AW642" s="108"/>
      <c r="AX642" s="108"/>
      <c r="AY642" s="108"/>
      <c r="AZ642" s="108"/>
      <c r="BA642" s="108"/>
      <c r="BB642" s="108"/>
      <c r="BC642" s="108"/>
      <c r="BD642" s="108"/>
      <c r="BE642" s="108"/>
      <c r="BF642" s="108"/>
      <c r="BG642" s="108"/>
      <c r="BH642" s="108"/>
    </row>
    <row r="643" spans="1:60" outlineLevel="2" x14ac:dyDescent="0.2">
      <c r="A643" s="111"/>
      <c r="B643" s="112"/>
      <c r="C643" s="150" t="s">
        <v>366</v>
      </c>
      <c r="D643" s="148"/>
      <c r="E643" s="149"/>
      <c r="F643" s="115"/>
      <c r="G643" s="115"/>
      <c r="H643" s="115"/>
      <c r="I643" s="115"/>
      <c r="J643" s="115"/>
      <c r="K643" s="115"/>
      <c r="L643" s="115"/>
      <c r="M643" s="115"/>
      <c r="N643" s="114"/>
      <c r="O643" s="114"/>
      <c r="P643" s="114"/>
      <c r="Q643" s="114"/>
      <c r="R643" s="115"/>
      <c r="S643" s="115"/>
      <c r="T643" s="115"/>
      <c r="U643" s="115"/>
      <c r="V643" s="115"/>
      <c r="W643" s="115"/>
      <c r="X643" s="115"/>
      <c r="Y643" s="115"/>
      <c r="Z643" s="108"/>
      <c r="AA643" s="108"/>
      <c r="AB643" s="108"/>
      <c r="AC643" s="108"/>
      <c r="AD643" s="108"/>
      <c r="AE643" s="108"/>
      <c r="AF643" s="108"/>
      <c r="AG643" s="108" t="s">
        <v>325</v>
      </c>
      <c r="AH643" s="108">
        <v>0</v>
      </c>
      <c r="AI643" s="108"/>
      <c r="AJ643" s="108"/>
      <c r="AK643" s="108"/>
      <c r="AL643" s="108"/>
      <c r="AM643" s="108"/>
      <c r="AN643" s="108"/>
      <c r="AO643" s="108"/>
      <c r="AP643" s="108"/>
      <c r="AQ643" s="108"/>
      <c r="AR643" s="108"/>
      <c r="AS643" s="108"/>
      <c r="AT643" s="108"/>
      <c r="AU643" s="108"/>
      <c r="AV643" s="108"/>
      <c r="AW643" s="108"/>
      <c r="AX643" s="108"/>
      <c r="AY643" s="108"/>
      <c r="AZ643" s="108"/>
      <c r="BA643" s="108"/>
      <c r="BB643" s="108"/>
      <c r="BC643" s="108"/>
      <c r="BD643" s="108"/>
      <c r="BE643" s="108"/>
      <c r="BF643" s="108"/>
      <c r="BG643" s="108"/>
      <c r="BH643" s="108"/>
    </row>
    <row r="644" spans="1:60" outlineLevel="3" x14ac:dyDescent="0.2">
      <c r="A644" s="111"/>
      <c r="B644" s="112"/>
      <c r="C644" s="150" t="s">
        <v>695</v>
      </c>
      <c r="D644" s="148"/>
      <c r="E644" s="149"/>
      <c r="F644" s="115"/>
      <c r="G644" s="115"/>
      <c r="H644" s="115"/>
      <c r="I644" s="115"/>
      <c r="J644" s="115"/>
      <c r="K644" s="115"/>
      <c r="L644" s="115"/>
      <c r="M644" s="115"/>
      <c r="N644" s="114"/>
      <c r="O644" s="114"/>
      <c r="P644" s="114"/>
      <c r="Q644" s="114"/>
      <c r="R644" s="115"/>
      <c r="S644" s="115"/>
      <c r="T644" s="115"/>
      <c r="U644" s="115"/>
      <c r="V644" s="115"/>
      <c r="W644" s="115"/>
      <c r="X644" s="115"/>
      <c r="Y644" s="115"/>
      <c r="Z644" s="108"/>
      <c r="AA644" s="108"/>
      <c r="AB644" s="108"/>
      <c r="AC644" s="108"/>
      <c r="AD644" s="108"/>
      <c r="AE644" s="108"/>
      <c r="AF644" s="108"/>
      <c r="AG644" s="108" t="s">
        <v>325</v>
      </c>
      <c r="AH644" s="108">
        <v>0</v>
      </c>
      <c r="AI644" s="108"/>
      <c r="AJ644" s="108"/>
      <c r="AK644" s="108"/>
      <c r="AL644" s="108"/>
      <c r="AM644" s="108"/>
      <c r="AN644" s="108"/>
      <c r="AO644" s="108"/>
      <c r="AP644" s="108"/>
      <c r="AQ644" s="108"/>
      <c r="AR644" s="108"/>
      <c r="AS644" s="108"/>
      <c r="AT644" s="108"/>
      <c r="AU644" s="108"/>
      <c r="AV644" s="108"/>
      <c r="AW644" s="108"/>
      <c r="AX644" s="108"/>
      <c r="AY644" s="108"/>
      <c r="AZ644" s="108"/>
      <c r="BA644" s="108"/>
      <c r="BB644" s="108"/>
      <c r="BC644" s="108"/>
      <c r="BD644" s="108"/>
      <c r="BE644" s="108"/>
      <c r="BF644" s="108"/>
      <c r="BG644" s="108"/>
      <c r="BH644" s="108"/>
    </row>
    <row r="645" spans="1:60" outlineLevel="3" x14ac:dyDescent="0.2">
      <c r="A645" s="111"/>
      <c r="B645" s="112"/>
      <c r="C645" s="150" t="s">
        <v>113</v>
      </c>
      <c r="D645" s="148"/>
      <c r="E645" s="149">
        <v>2</v>
      </c>
      <c r="F645" s="115"/>
      <c r="G645" s="115"/>
      <c r="H645" s="115"/>
      <c r="I645" s="115"/>
      <c r="J645" s="115"/>
      <c r="K645" s="115"/>
      <c r="L645" s="115"/>
      <c r="M645" s="115"/>
      <c r="N645" s="114"/>
      <c r="O645" s="114"/>
      <c r="P645" s="114"/>
      <c r="Q645" s="114"/>
      <c r="R645" s="115"/>
      <c r="S645" s="115"/>
      <c r="T645" s="115"/>
      <c r="U645" s="115"/>
      <c r="V645" s="115"/>
      <c r="W645" s="115"/>
      <c r="X645" s="115"/>
      <c r="Y645" s="115"/>
      <c r="Z645" s="108"/>
      <c r="AA645" s="108"/>
      <c r="AB645" s="108"/>
      <c r="AC645" s="108"/>
      <c r="AD645" s="108"/>
      <c r="AE645" s="108"/>
      <c r="AF645" s="108"/>
      <c r="AG645" s="108" t="s">
        <v>325</v>
      </c>
      <c r="AH645" s="108">
        <v>0</v>
      </c>
      <c r="AI645" s="108"/>
      <c r="AJ645" s="108"/>
      <c r="AK645" s="108"/>
      <c r="AL645" s="108"/>
      <c r="AM645" s="108"/>
      <c r="AN645" s="108"/>
      <c r="AO645" s="108"/>
      <c r="AP645" s="108"/>
      <c r="AQ645" s="108"/>
      <c r="AR645" s="108"/>
      <c r="AS645" s="108"/>
      <c r="AT645" s="108"/>
      <c r="AU645" s="108"/>
      <c r="AV645" s="108"/>
      <c r="AW645" s="108"/>
      <c r="AX645" s="108"/>
      <c r="AY645" s="108"/>
      <c r="AZ645" s="108"/>
      <c r="BA645" s="108"/>
      <c r="BB645" s="108"/>
      <c r="BC645" s="108"/>
      <c r="BD645" s="108"/>
      <c r="BE645" s="108"/>
      <c r="BF645" s="108"/>
      <c r="BG645" s="108"/>
      <c r="BH645" s="108"/>
    </row>
    <row r="646" spans="1:60" outlineLevel="3" x14ac:dyDescent="0.2">
      <c r="A646" s="111"/>
      <c r="B646" s="112"/>
      <c r="C646" s="150" t="s">
        <v>366</v>
      </c>
      <c r="D646" s="148"/>
      <c r="E646" s="149"/>
      <c r="F646" s="115"/>
      <c r="G646" s="115"/>
      <c r="H646" s="115"/>
      <c r="I646" s="115"/>
      <c r="J646" s="115"/>
      <c r="K646" s="115"/>
      <c r="L646" s="115"/>
      <c r="M646" s="115"/>
      <c r="N646" s="114"/>
      <c r="O646" s="114"/>
      <c r="P646" s="114"/>
      <c r="Q646" s="114"/>
      <c r="R646" s="115"/>
      <c r="S646" s="115"/>
      <c r="T646" s="115"/>
      <c r="U646" s="115"/>
      <c r="V646" s="115"/>
      <c r="W646" s="115"/>
      <c r="X646" s="115"/>
      <c r="Y646" s="115"/>
      <c r="Z646" s="108"/>
      <c r="AA646" s="108"/>
      <c r="AB646" s="108"/>
      <c r="AC646" s="108"/>
      <c r="AD646" s="108"/>
      <c r="AE646" s="108"/>
      <c r="AF646" s="108"/>
      <c r="AG646" s="108" t="s">
        <v>325</v>
      </c>
      <c r="AH646" s="108">
        <v>0</v>
      </c>
      <c r="AI646" s="108"/>
      <c r="AJ646" s="108"/>
      <c r="AK646" s="108"/>
      <c r="AL646" s="108"/>
      <c r="AM646" s="108"/>
      <c r="AN646" s="108"/>
      <c r="AO646" s="108"/>
      <c r="AP646" s="108"/>
      <c r="AQ646" s="108"/>
      <c r="AR646" s="108"/>
      <c r="AS646" s="108"/>
      <c r="AT646" s="108"/>
      <c r="AU646" s="108"/>
      <c r="AV646" s="108"/>
      <c r="AW646" s="108"/>
      <c r="AX646" s="108"/>
      <c r="AY646" s="108"/>
      <c r="AZ646" s="108"/>
      <c r="BA646" s="108"/>
      <c r="BB646" s="108"/>
      <c r="BC646" s="108"/>
      <c r="BD646" s="108"/>
      <c r="BE646" s="108"/>
      <c r="BF646" s="108"/>
      <c r="BG646" s="108"/>
      <c r="BH646" s="108"/>
    </row>
    <row r="647" spans="1:60" outlineLevel="3" x14ac:dyDescent="0.2">
      <c r="A647" s="111"/>
      <c r="B647" s="112"/>
      <c r="C647" s="150" t="s">
        <v>700</v>
      </c>
      <c r="D647" s="148"/>
      <c r="E647" s="149"/>
      <c r="F647" s="115"/>
      <c r="G647" s="115"/>
      <c r="H647" s="115"/>
      <c r="I647" s="115"/>
      <c r="J647" s="115"/>
      <c r="K647" s="115"/>
      <c r="L647" s="115"/>
      <c r="M647" s="115"/>
      <c r="N647" s="114"/>
      <c r="O647" s="114"/>
      <c r="P647" s="114"/>
      <c r="Q647" s="114"/>
      <c r="R647" s="115"/>
      <c r="S647" s="115"/>
      <c r="T647" s="115"/>
      <c r="U647" s="115"/>
      <c r="V647" s="115"/>
      <c r="W647" s="115"/>
      <c r="X647" s="115"/>
      <c r="Y647" s="115"/>
      <c r="Z647" s="108"/>
      <c r="AA647" s="108"/>
      <c r="AB647" s="108"/>
      <c r="AC647" s="108"/>
      <c r="AD647" s="108"/>
      <c r="AE647" s="108"/>
      <c r="AF647" s="108"/>
      <c r="AG647" s="108" t="s">
        <v>325</v>
      </c>
      <c r="AH647" s="108">
        <v>0</v>
      </c>
      <c r="AI647" s="108"/>
      <c r="AJ647" s="108"/>
      <c r="AK647" s="108"/>
      <c r="AL647" s="108"/>
      <c r="AM647" s="108"/>
      <c r="AN647" s="108"/>
      <c r="AO647" s="108"/>
      <c r="AP647" s="108"/>
      <c r="AQ647" s="108"/>
      <c r="AR647" s="108"/>
      <c r="AS647" s="108"/>
      <c r="AT647" s="108"/>
      <c r="AU647" s="108"/>
      <c r="AV647" s="108"/>
      <c r="AW647" s="108"/>
      <c r="AX647" s="108"/>
      <c r="AY647" s="108"/>
      <c r="AZ647" s="108"/>
      <c r="BA647" s="108"/>
      <c r="BB647" s="108"/>
      <c r="BC647" s="108"/>
      <c r="BD647" s="108"/>
      <c r="BE647" s="108"/>
      <c r="BF647" s="108"/>
      <c r="BG647" s="108"/>
      <c r="BH647" s="108"/>
    </row>
    <row r="648" spans="1:60" outlineLevel="3" x14ac:dyDescent="0.2">
      <c r="A648" s="111"/>
      <c r="B648" s="112"/>
      <c r="C648" s="150" t="s">
        <v>113</v>
      </c>
      <c r="D648" s="148"/>
      <c r="E648" s="149">
        <v>2</v>
      </c>
      <c r="F648" s="115"/>
      <c r="G648" s="115"/>
      <c r="H648" s="115"/>
      <c r="I648" s="115"/>
      <c r="J648" s="115"/>
      <c r="K648" s="115"/>
      <c r="L648" s="115"/>
      <c r="M648" s="115"/>
      <c r="N648" s="114"/>
      <c r="O648" s="114"/>
      <c r="P648" s="114"/>
      <c r="Q648" s="114"/>
      <c r="R648" s="115"/>
      <c r="S648" s="115"/>
      <c r="T648" s="115"/>
      <c r="U648" s="115"/>
      <c r="V648" s="115"/>
      <c r="W648" s="115"/>
      <c r="X648" s="115"/>
      <c r="Y648" s="115"/>
      <c r="Z648" s="108"/>
      <c r="AA648" s="108"/>
      <c r="AB648" s="108"/>
      <c r="AC648" s="108"/>
      <c r="AD648" s="108"/>
      <c r="AE648" s="108"/>
      <c r="AF648" s="108"/>
      <c r="AG648" s="108" t="s">
        <v>325</v>
      </c>
      <c r="AH648" s="108">
        <v>0</v>
      </c>
      <c r="AI648" s="108"/>
      <c r="AJ648" s="108"/>
      <c r="AK648" s="108"/>
      <c r="AL648" s="108"/>
      <c r="AM648" s="108"/>
      <c r="AN648" s="108"/>
      <c r="AO648" s="108"/>
      <c r="AP648" s="108"/>
      <c r="AQ648" s="108"/>
      <c r="AR648" s="108"/>
      <c r="AS648" s="108"/>
      <c r="AT648" s="108"/>
      <c r="AU648" s="108"/>
      <c r="AV648" s="108"/>
      <c r="AW648" s="108"/>
      <c r="AX648" s="108"/>
      <c r="AY648" s="108"/>
      <c r="AZ648" s="108"/>
      <c r="BA648" s="108"/>
      <c r="BB648" s="108"/>
      <c r="BC648" s="108"/>
      <c r="BD648" s="108"/>
      <c r="BE648" s="108"/>
      <c r="BF648" s="108"/>
      <c r="BG648" s="108"/>
      <c r="BH648" s="108"/>
    </row>
    <row r="649" spans="1:60" outlineLevel="3" x14ac:dyDescent="0.2">
      <c r="A649" s="111"/>
      <c r="B649" s="112"/>
      <c r="C649" s="150" t="s">
        <v>366</v>
      </c>
      <c r="D649" s="148"/>
      <c r="E649" s="149"/>
      <c r="F649" s="115"/>
      <c r="G649" s="115"/>
      <c r="H649" s="115"/>
      <c r="I649" s="115"/>
      <c r="J649" s="115"/>
      <c r="K649" s="115"/>
      <c r="L649" s="115"/>
      <c r="M649" s="115"/>
      <c r="N649" s="114"/>
      <c r="O649" s="114"/>
      <c r="P649" s="114"/>
      <c r="Q649" s="114"/>
      <c r="R649" s="115"/>
      <c r="S649" s="115"/>
      <c r="T649" s="115"/>
      <c r="U649" s="115"/>
      <c r="V649" s="115"/>
      <c r="W649" s="115"/>
      <c r="X649" s="115"/>
      <c r="Y649" s="115"/>
      <c r="Z649" s="108"/>
      <c r="AA649" s="108"/>
      <c r="AB649" s="108"/>
      <c r="AC649" s="108"/>
      <c r="AD649" s="108"/>
      <c r="AE649" s="108"/>
      <c r="AF649" s="108"/>
      <c r="AG649" s="108" t="s">
        <v>325</v>
      </c>
      <c r="AH649" s="108">
        <v>0</v>
      </c>
      <c r="AI649" s="108"/>
      <c r="AJ649" s="108"/>
      <c r="AK649" s="108"/>
      <c r="AL649" s="108"/>
      <c r="AM649" s="108"/>
      <c r="AN649" s="108"/>
      <c r="AO649" s="108"/>
      <c r="AP649" s="108"/>
      <c r="AQ649" s="108"/>
      <c r="AR649" s="108"/>
      <c r="AS649" s="108"/>
      <c r="AT649" s="108"/>
      <c r="AU649" s="108"/>
      <c r="AV649" s="108"/>
      <c r="AW649" s="108"/>
      <c r="AX649" s="108"/>
      <c r="AY649" s="108"/>
      <c r="AZ649" s="108"/>
      <c r="BA649" s="108"/>
      <c r="BB649" s="108"/>
      <c r="BC649" s="108"/>
      <c r="BD649" s="108"/>
      <c r="BE649" s="108"/>
      <c r="BF649" s="108"/>
      <c r="BG649" s="108"/>
      <c r="BH649" s="108"/>
    </row>
    <row r="650" spans="1:60" outlineLevel="3" x14ac:dyDescent="0.2">
      <c r="A650" s="111"/>
      <c r="B650" s="112"/>
      <c r="C650" s="150" t="s">
        <v>710</v>
      </c>
      <c r="D650" s="148"/>
      <c r="E650" s="149"/>
      <c r="F650" s="115"/>
      <c r="G650" s="115"/>
      <c r="H650" s="115"/>
      <c r="I650" s="115"/>
      <c r="J650" s="115"/>
      <c r="K650" s="115"/>
      <c r="L650" s="115"/>
      <c r="M650" s="115"/>
      <c r="N650" s="114"/>
      <c r="O650" s="114"/>
      <c r="P650" s="114"/>
      <c r="Q650" s="114"/>
      <c r="R650" s="115"/>
      <c r="S650" s="115"/>
      <c r="T650" s="115"/>
      <c r="U650" s="115"/>
      <c r="V650" s="115"/>
      <c r="W650" s="115"/>
      <c r="X650" s="115"/>
      <c r="Y650" s="115"/>
      <c r="Z650" s="108"/>
      <c r="AA650" s="108"/>
      <c r="AB650" s="108"/>
      <c r="AC650" s="108"/>
      <c r="AD650" s="108"/>
      <c r="AE650" s="108"/>
      <c r="AF650" s="108"/>
      <c r="AG650" s="108" t="s">
        <v>325</v>
      </c>
      <c r="AH650" s="108">
        <v>0</v>
      </c>
      <c r="AI650" s="108"/>
      <c r="AJ650" s="108"/>
      <c r="AK650" s="108"/>
      <c r="AL650" s="108"/>
      <c r="AM650" s="108"/>
      <c r="AN650" s="108"/>
      <c r="AO650" s="108"/>
      <c r="AP650" s="108"/>
      <c r="AQ650" s="108"/>
      <c r="AR650" s="108"/>
      <c r="AS650" s="108"/>
      <c r="AT650" s="108"/>
      <c r="AU650" s="108"/>
      <c r="AV650" s="108"/>
      <c r="AW650" s="108"/>
      <c r="AX650" s="108"/>
      <c r="AY650" s="108"/>
      <c r="AZ650" s="108"/>
      <c r="BA650" s="108"/>
      <c r="BB650" s="108"/>
      <c r="BC650" s="108"/>
      <c r="BD650" s="108"/>
      <c r="BE650" s="108"/>
      <c r="BF650" s="108"/>
      <c r="BG650" s="108"/>
      <c r="BH650" s="108"/>
    </row>
    <row r="651" spans="1:60" outlineLevel="3" x14ac:dyDescent="0.2">
      <c r="A651" s="111"/>
      <c r="B651" s="112"/>
      <c r="C651" s="150" t="s">
        <v>113</v>
      </c>
      <c r="D651" s="148"/>
      <c r="E651" s="149">
        <v>2</v>
      </c>
      <c r="F651" s="115"/>
      <c r="G651" s="115"/>
      <c r="H651" s="115"/>
      <c r="I651" s="115"/>
      <c r="J651" s="115"/>
      <c r="K651" s="115"/>
      <c r="L651" s="115"/>
      <c r="M651" s="115"/>
      <c r="N651" s="114"/>
      <c r="O651" s="114"/>
      <c r="P651" s="114"/>
      <c r="Q651" s="114"/>
      <c r="R651" s="115"/>
      <c r="S651" s="115"/>
      <c r="T651" s="115"/>
      <c r="U651" s="115"/>
      <c r="V651" s="115"/>
      <c r="W651" s="115"/>
      <c r="X651" s="115"/>
      <c r="Y651" s="115"/>
      <c r="Z651" s="108"/>
      <c r="AA651" s="108"/>
      <c r="AB651" s="108"/>
      <c r="AC651" s="108"/>
      <c r="AD651" s="108"/>
      <c r="AE651" s="108"/>
      <c r="AF651" s="108"/>
      <c r="AG651" s="108" t="s">
        <v>325</v>
      </c>
      <c r="AH651" s="108">
        <v>0</v>
      </c>
      <c r="AI651" s="108"/>
      <c r="AJ651" s="108"/>
      <c r="AK651" s="108"/>
      <c r="AL651" s="108"/>
      <c r="AM651" s="108"/>
      <c r="AN651" s="108"/>
      <c r="AO651" s="108"/>
      <c r="AP651" s="108"/>
      <c r="AQ651" s="108"/>
      <c r="AR651" s="108"/>
      <c r="AS651" s="108"/>
      <c r="AT651" s="108"/>
      <c r="AU651" s="108"/>
      <c r="AV651" s="108"/>
      <c r="AW651" s="108"/>
      <c r="AX651" s="108"/>
      <c r="AY651" s="108"/>
      <c r="AZ651" s="108"/>
      <c r="BA651" s="108"/>
      <c r="BB651" s="108"/>
      <c r="BC651" s="108"/>
      <c r="BD651" s="108"/>
      <c r="BE651" s="108"/>
      <c r="BF651" s="108"/>
      <c r="BG651" s="108"/>
      <c r="BH651" s="108"/>
    </row>
    <row r="652" spans="1:60" outlineLevel="1" x14ac:dyDescent="0.2">
      <c r="A652" s="128">
        <v>115</v>
      </c>
      <c r="B652" s="129" t="s">
        <v>800</v>
      </c>
      <c r="C652" s="145" t="s">
        <v>801</v>
      </c>
      <c r="D652" s="130" t="s">
        <v>24</v>
      </c>
      <c r="E652" s="131">
        <v>82.741699999999994</v>
      </c>
      <c r="F652" s="132"/>
      <c r="G652" s="133">
        <f>ROUND(E652*F652,2)</f>
        <v>0</v>
      </c>
      <c r="H652" s="132"/>
      <c r="I652" s="133">
        <f>ROUND(E652*H652,2)</f>
        <v>0</v>
      </c>
      <c r="J652" s="132"/>
      <c r="K652" s="133">
        <f>ROUND(E652*J652,2)</f>
        <v>0</v>
      </c>
      <c r="L652" s="133">
        <v>21</v>
      </c>
      <c r="M652" s="133">
        <f>G652*(1+L652/100)</f>
        <v>0</v>
      </c>
      <c r="N652" s="131">
        <v>0</v>
      </c>
      <c r="O652" s="131">
        <f>ROUND(E652*N652,2)</f>
        <v>0</v>
      </c>
      <c r="P652" s="131">
        <v>0</v>
      </c>
      <c r="Q652" s="131">
        <f>ROUND(E652*P652,2)</f>
        <v>0</v>
      </c>
      <c r="R652" s="133"/>
      <c r="S652" s="133" t="s">
        <v>273</v>
      </c>
      <c r="T652" s="134" t="s">
        <v>274</v>
      </c>
      <c r="U652" s="115">
        <v>0</v>
      </c>
      <c r="V652" s="115">
        <f>ROUND(E652*U652,2)</f>
        <v>0</v>
      </c>
      <c r="W652" s="115"/>
      <c r="X652" s="115" t="s">
        <v>275</v>
      </c>
      <c r="Y652" s="115" t="s">
        <v>276</v>
      </c>
      <c r="Z652" s="108"/>
      <c r="AA652" s="108"/>
      <c r="AB652" s="108"/>
      <c r="AC652" s="108"/>
      <c r="AD652" s="108"/>
      <c r="AE652" s="108"/>
      <c r="AF652" s="108"/>
      <c r="AG652" s="108" t="s">
        <v>788</v>
      </c>
      <c r="AH652" s="108"/>
      <c r="AI652" s="108"/>
      <c r="AJ652" s="108"/>
      <c r="AK652" s="108"/>
      <c r="AL652" s="108"/>
      <c r="AM652" s="108"/>
      <c r="AN652" s="108"/>
      <c r="AO652" s="108"/>
      <c r="AP652" s="108"/>
      <c r="AQ652" s="108"/>
      <c r="AR652" s="108"/>
      <c r="AS652" s="108"/>
      <c r="AT652" s="108"/>
      <c r="AU652" s="108"/>
      <c r="AV652" s="108"/>
      <c r="AW652" s="108"/>
      <c r="AX652" s="108"/>
      <c r="AY652" s="108"/>
      <c r="AZ652" s="108"/>
      <c r="BA652" s="108"/>
      <c r="BB652" s="108"/>
      <c r="BC652" s="108"/>
      <c r="BD652" s="108"/>
      <c r="BE652" s="108"/>
      <c r="BF652" s="108"/>
      <c r="BG652" s="108"/>
      <c r="BH652" s="108"/>
    </row>
    <row r="653" spans="1:60" outlineLevel="2" x14ac:dyDescent="0.2">
      <c r="A653" s="111"/>
      <c r="B653" s="112"/>
      <c r="C653" s="258" t="s">
        <v>795</v>
      </c>
      <c r="D653" s="259"/>
      <c r="E653" s="259"/>
      <c r="F653" s="259"/>
      <c r="G653" s="259"/>
      <c r="H653" s="115"/>
      <c r="I653" s="115"/>
      <c r="J653" s="115"/>
      <c r="K653" s="115"/>
      <c r="L653" s="115"/>
      <c r="M653" s="115"/>
      <c r="N653" s="114"/>
      <c r="O653" s="114"/>
      <c r="P653" s="114"/>
      <c r="Q653" s="114"/>
      <c r="R653" s="115"/>
      <c r="S653" s="115"/>
      <c r="T653" s="115"/>
      <c r="U653" s="115"/>
      <c r="V653" s="115"/>
      <c r="W653" s="115"/>
      <c r="X653" s="115"/>
      <c r="Y653" s="115"/>
      <c r="Z653" s="108"/>
      <c r="AA653" s="108"/>
      <c r="AB653" s="108"/>
      <c r="AC653" s="108"/>
      <c r="AD653" s="108"/>
      <c r="AE653" s="108"/>
      <c r="AF653" s="108"/>
      <c r="AG653" s="108" t="s">
        <v>286</v>
      </c>
      <c r="AH653" s="108"/>
      <c r="AI653" s="108"/>
      <c r="AJ653" s="108"/>
      <c r="AK653" s="108"/>
      <c r="AL653" s="108"/>
      <c r="AM653" s="108"/>
      <c r="AN653" s="108"/>
      <c r="AO653" s="108"/>
      <c r="AP653" s="108"/>
      <c r="AQ653" s="108"/>
      <c r="AR653" s="108"/>
      <c r="AS653" s="108"/>
      <c r="AT653" s="108"/>
      <c r="AU653" s="108"/>
      <c r="AV653" s="108"/>
      <c r="AW653" s="108"/>
      <c r="AX653" s="108"/>
      <c r="AY653" s="108"/>
      <c r="AZ653" s="108"/>
      <c r="BA653" s="108"/>
      <c r="BB653" s="108"/>
      <c r="BC653" s="108"/>
      <c r="BD653" s="108"/>
      <c r="BE653" s="108"/>
      <c r="BF653" s="108"/>
      <c r="BG653" s="108"/>
      <c r="BH653" s="108"/>
    </row>
    <row r="654" spans="1:60" x14ac:dyDescent="0.2">
      <c r="A654" s="121" t="s">
        <v>268</v>
      </c>
      <c r="B654" s="122" t="s">
        <v>177</v>
      </c>
      <c r="C654" s="143" t="s">
        <v>178</v>
      </c>
      <c r="D654" s="123"/>
      <c r="E654" s="124"/>
      <c r="F654" s="125"/>
      <c r="G654" s="125">
        <f>SUMIF(AG655:AG662,"&lt;&gt;NOR",G655:G662)</f>
        <v>0</v>
      </c>
      <c r="H654" s="125"/>
      <c r="I654" s="125">
        <f>SUM(I655:I662)</f>
        <v>0</v>
      </c>
      <c r="J654" s="125"/>
      <c r="K654" s="125">
        <f>SUM(K655:K662)</f>
        <v>0</v>
      </c>
      <c r="L654" s="125"/>
      <c r="M654" s="125">
        <f>SUM(M655:M662)</f>
        <v>0</v>
      </c>
      <c r="N654" s="124"/>
      <c r="O654" s="124">
        <f>SUM(O655:O662)</f>
        <v>0</v>
      </c>
      <c r="P654" s="124"/>
      <c r="Q654" s="124">
        <f>SUM(Q655:Q662)</f>
        <v>0</v>
      </c>
      <c r="R654" s="125"/>
      <c r="S654" s="125"/>
      <c r="T654" s="126"/>
      <c r="U654" s="120"/>
      <c r="V654" s="120">
        <f>SUM(V655:V662)</f>
        <v>0</v>
      </c>
      <c r="W654" s="120"/>
      <c r="X654" s="120"/>
      <c r="Y654" s="120"/>
      <c r="AG654" t="s">
        <v>269</v>
      </c>
    </row>
    <row r="655" spans="1:60" ht="22.5" outlineLevel="1" x14ac:dyDescent="0.2">
      <c r="A655" s="128">
        <v>116</v>
      </c>
      <c r="B655" s="129" t="s">
        <v>802</v>
      </c>
      <c r="C655" s="145" t="s">
        <v>803</v>
      </c>
      <c r="D655" s="130" t="s">
        <v>804</v>
      </c>
      <c r="E655" s="131">
        <v>169.4</v>
      </c>
      <c r="F655" s="132"/>
      <c r="G655" s="133">
        <f>ROUND(E655*F655,2)</f>
        <v>0</v>
      </c>
      <c r="H655" s="132"/>
      <c r="I655" s="133">
        <f>ROUND(E655*H655,2)</f>
        <v>0</v>
      </c>
      <c r="J655" s="132"/>
      <c r="K655" s="133">
        <f>ROUND(E655*J655,2)</f>
        <v>0</v>
      </c>
      <c r="L655" s="133">
        <v>21</v>
      </c>
      <c r="M655" s="133">
        <f>G655*(1+L655/100)</f>
        <v>0</v>
      </c>
      <c r="N655" s="131">
        <v>0</v>
      </c>
      <c r="O655" s="131">
        <f>ROUND(E655*N655,2)</f>
        <v>0</v>
      </c>
      <c r="P655" s="131">
        <v>0</v>
      </c>
      <c r="Q655" s="131">
        <f>ROUND(E655*P655,2)</f>
        <v>0</v>
      </c>
      <c r="R655" s="133"/>
      <c r="S655" s="133" t="s">
        <v>273</v>
      </c>
      <c r="T655" s="134" t="s">
        <v>274</v>
      </c>
      <c r="U655" s="115">
        <v>0</v>
      </c>
      <c r="V655" s="115">
        <f>ROUND(E655*U655,2)</f>
        <v>0</v>
      </c>
      <c r="W655" s="115"/>
      <c r="X655" s="115" t="s">
        <v>275</v>
      </c>
      <c r="Y655" s="115" t="s">
        <v>276</v>
      </c>
      <c r="Z655" s="108"/>
      <c r="AA655" s="108"/>
      <c r="AB655" s="108"/>
      <c r="AC655" s="108"/>
      <c r="AD655" s="108"/>
      <c r="AE655" s="108"/>
      <c r="AF655" s="108"/>
      <c r="AG655" s="108" t="s">
        <v>277</v>
      </c>
      <c r="AH655" s="108"/>
      <c r="AI655" s="108"/>
      <c r="AJ655" s="108"/>
      <c r="AK655" s="108"/>
      <c r="AL655" s="108"/>
      <c r="AM655" s="108"/>
      <c r="AN655" s="108"/>
      <c r="AO655" s="108"/>
      <c r="AP655" s="108"/>
      <c r="AQ655" s="108"/>
      <c r="AR655" s="108"/>
      <c r="AS655" s="108"/>
      <c r="AT655" s="108"/>
      <c r="AU655" s="108"/>
      <c r="AV655" s="108"/>
      <c r="AW655" s="108"/>
      <c r="AX655" s="108"/>
      <c r="AY655" s="108"/>
      <c r="AZ655" s="108"/>
      <c r="BA655" s="108"/>
      <c r="BB655" s="108"/>
      <c r="BC655" s="108"/>
      <c r="BD655" s="108"/>
      <c r="BE655" s="108"/>
      <c r="BF655" s="108"/>
      <c r="BG655" s="108"/>
      <c r="BH655" s="108"/>
    </row>
    <row r="656" spans="1:60" outlineLevel="2" x14ac:dyDescent="0.2">
      <c r="A656" s="111"/>
      <c r="B656" s="112"/>
      <c r="C656" s="150" t="s">
        <v>364</v>
      </c>
      <c r="D656" s="148"/>
      <c r="E656" s="149"/>
      <c r="F656" s="115"/>
      <c r="G656" s="115"/>
      <c r="H656" s="115"/>
      <c r="I656" s="115"/>
      <c r="J656" s="115"/>
      <c r="K656" s="115"/>
      <c r="L656" s="115"/>
      <c r="M656" s="115"/>
      <c r="N656" s="114"/>
      <c r="O656" s="114"/>
      <c r="P656" s="114"/>
      <c r="Q656" s="114"/>
      <c r="R656" s="115"/>
      <c r="S656" s="115"/>
      <c r="T656" s="115"/>
      <c r="U656" s="115"/>
      <c r="V656" s="115"/>
      <c r="W656" s="115"/>
      <c r="X656" s="115"/>
      <c r="Y656" s="115"/>
      <c r="Z656" s="108"/>
      <c r="AA656" s="108"/>
      <c r="AB656" s="108"/>
      <c r="AC656" s="108"/>
      <c r="AD656" s="108"/>
      <c r="AE656" s="108"/>
      <c r="AF656" s="108"/>
      <c r="AG656" s="108" t="s">
        <v>325</v>
      </c>
      <c r="AH656" s="108">
        <v>0</v>
      </c>
      <c r="AI656" s="108"/>
      <c r="AJ656" s="108"/>
      <c r="AK656" s="108"/>
      <c r="AL656" s="108"/>
      <c r="AM656" s="108"/>
      <c r="AN656" s="108"/>
      <c r="AO656" s="108"/>
      <c r="AP656" s="108"/>
      <c r="AQ656" s="108"/>
      <c r="AR656" s="108"/>
      <c r="AS656" s="108"/>
      <c r="AT656" s="108"/>
      <c r="AU656" s="108"/>
      <c r="AV656" s="108"/>
      <c r="AW656" s="108"/>
      <c r="AX656" s="108"/>
      <c r="AY656" s="108"/>
      <c r="AZ656" s="108"/>
      <c r="BA656" s="108"/>
      <c r="BB656" s="108"/>
      <c r="BC656" s="108"/>
      <c r="BD656" s="108"/>
      <c r="BE656" s="108"/>
      <c r="BF656" s="108"/>
      <c r="BG656" s="108"/>
      <c r="BH656" s="108"/>
    </row>
    <row r="657" spans="1:60" outlineLevel="3" x14ac:dyDescent="0.2">
      <c r="A657" s="111"/>
      <c r="B657" s="112"/>
      <c r="C657" s="150" t="s">
        <v>805</v>
      </c>
      <c r="D657" s="148"/>
      <c r="E657" s="149">
        <v>169.4</v>
      </c>
      <c r="F657" s="115"/>
      <c r="G657" s="115"/>
      <c r="H657" s="115"/>
      <c r="I657" s="115"/>
      <c r="J657" s="115"/>
      <c r="K657" s="115"/>
      <c r="L657" s="115"/>
      <c r="M657" s="115"/>
      <c r="N657" s="114"/>
      <c r="O657" s="114"/>
      <c r="P657" s="114"/>
      <c r="Q657" s="114"/>
      <c r="R657" s="115"/>
      <c r="S657" s="115"/>
      <c r="T657" s="115"/>
      <c r="U657" s="115"/>
      <c r="V657" s="115"/>
      <c r="W657" s="115"/>
      <c r="X657" s="115"/>
      <c r="Y657" s="115"/>
      <c r="Z657" s="108"/>
      <c r="AA657" s="108"/>
      <c r="AB657" s="108"/>
      <c r="AC657" s="108"/>
      <c r="AD657" s="108"/>
      <c r="AE657" s="108"/>
      <c r="AF657" s="108"/>
      <c r="AG657" s="108" t="s">
        <v>325</v>
      </c>
      <c r="AH657" s="108">
        <v>0</v>
      </c>
      <c r="AI657" s="108"/>
      <c r="AJ657" s="108"/>
      <c r="AK657" s="108"/>
      <c r="AL657" s="108"/>
      <c r="AM657" s="108"/>
      <c r="AN657" s="108"/>
      <c r="AO657" s="108"/>
      <c r="AP657" s="108"/>
      <c r="AQ657" s="108"/>
      <c r="AR657" s="108"/>
      <c r="AS657" s="108"/>
      <c r="AT657" s="108"/>
      <c r="AU657" s="108"/>
      <c r="AV657" s="108"/>
      <c r="AW657" s="108"/>
      <c r="AX657" s="108"/>
      <c r="AY657" s="108"/>
      <c r="AZ657" s="108"/>
      <c r="BA657" s="108"/>
      <c r="BB657" s="108"/>
      <c r="BC657" s="108"/>
      <c r="BD657" s="108"/>
      <c r="BE657" s="108"/>
      <c r="BF657" s="108"/>
      <c r="BG657" s="108"/>
      <c r="BH657" s="108"/>
    </row>
    <row r="658" spans="1:60" ht="22.5" outlineLevel="1" x14ac:dyDescent="0.2">
      <c r="A658" s="128">
        <v>117</v>
      </c>
      <c r="B658" s="129" t="s">
        <v>806</v>
      </c>
      <c r="C658" s="145" t="s">
        <v>807</v>
      </c>
      <c r="D658" s="130" t="s">
        <v>804</v>
      </c>
      <c r="E658" s="131">
        <v>169.4</v>
      </c>
      <c r="F658" s="132"/>
      <c r="G658" s="133">
        <f>ROUND(E658*F658,2)</f>
        <v>0</v>
      </c>
      <c r="H658" s="132"/>
      <c r="I658" s="133">
        <f>ROUND(E658*H658,2)</f>
        <v>0</v>
      </c>
      <c r="J658" s="132"/>
      <c r="K658" s="133">
        <f>ROUND(E658*J658,2)</f>
        <v>0</v>
      </c>
      <c r="L658" s="133">
        <v>21</v>
      </c>
      <c r="M658" s="133">
        <f>G658*(1+L658/100)</f>
        <v>0</v>
      </c>
      <c r="N658" s="131">
        <v>0</v>
      </c>
      <c r="O658" s="131">
        <f>ROUND(E658*N658,2)</f>
        <v>0</v>
      </c>
      <c r="P658" s="131">
        <v>0</v>
      </c>
      <c r="Q658" s="131">
        <f>ROUND(E658*P658,2)</f>
        <v>0</v>
      </c>
      <c r="R658" s="133"/>
      <c r="S658" s="133" t="s">
        <v>273</v>
      </c>
      <c r="T658" s="134" t="s">
        <v>274</v>
      </c>
      <c r="U658" s="115">
        <v>0</v>
      </c>
      <c r="V658" s="115">
        <f>ROUND(E658*U658,2)</f>
        <v>0</v>
      </c>
      <c r="W658" s="115"/>
      <c r="X658" s="115" t="s">
        <v>275</v>
      </c>
      <c r="Y658" s="115" t="s">
        <v>276</v>
      </c>
      <c r="Z658" s="108"/>
      <c r="AA658" s="108"/>
      <c r="AB658" s="108"/>
      <c r="AC658" s="108"/>
      <c r="AD658" s="108"/>
      <c r="AE658" s="108"/>
      <c r="AF658" s="108"/>
      <c r="AG658" s="108" t="s">
        <v>277</v>
      </c>
      <c r="AH658" s="108"/>
      <c r="AI658" s="108"/>
      <c r="AJ658" s="108"/>
      <c r="AK658" s="108"/>
      <c r="AL658" s="108"/>
      <c r="AM658" s="108"/>
      <c r="AN658" s="108"/>
      <c r="AO658" s="108"/>
      <c r="AP658" s="108"/>
      <c r="AQ658" s="108"/>
      <c r="AR658" s="108"/>
      <c r="AS658" s="108"/>
      <c r="AT658" s="108"/>
      <c r="AU658" s="108"/>
      <c r="AV658" s="108"/>
      <c r="AW658" s="108"/>
      <c r="AX658" s="108"/>
      <c r="AY658" s="108"/>
      <c r="AZ658" s="108"/>
      <c r="BA658" s="108"/>
      <c r="BB658" s="108"/>
      <c r="BC658" s="108"/>
      <c r="BD658" s="108"/>
      <c r="BE658" s="108"/>
      <c r="BF658" s="108"/>
      <c r="BG658" s="108"/>
      <c r="BH658" s="108"/>
    </row>
    <row r="659" spans="1:60" outlineLevel="2" x14ac:dyDescent="0.2">
      <c r="A659" s="111"/>
      <c r="B659" s="112"/>
      <c r="C659" s="150" t="s">
        <v>364</v>
      </c>
      <c r="D659" s="148"/>
      <c r="E659" s="149"/>
      <c r="F659" s="115"/>
      <c r="G659" s="115"/>
      <c r="H659" s="115"/>
      <c r="I659" s="115"/>
      <c r="J659" s="115"/>
      <c r="K659" s="115"/>
      <c r="L659" s="115"/>
      <c r="M659" s="115"/>
      <c r="N659" s="114"/>
      <c r="O659" s="114"/>
      <c r="P659" s="114"/>
      <c r="Q659" s="114"/>
      <c r="R659" s="115"/>
      <c r="S659" s="115"/>
      <c r="T659" s="115"/>
      <c r="U659" s="115"/>
      <c r="V659" s="115"/>
      <c r="W659" s="115"/>
      <c r="X659" s="115"/>
      <c r="Y659" s="115"/>
      <c r="Z659" s="108"/>
      <c r="AA659" s="108"/>
      <c r="AB659" s="108"/>
      <c r="AC659" s="108"/>
      <c r="AD659" s="108"/>
      <c r="AE659" s="108"/>
      <c r="AF659" s="108"/>
      <c r="AG659" s="108" t="s">
        <v>325</v>
      </c>
      <c r="AH659" s="108">
        <v>0</v>
      </c>
      <c r="AI659" s="108"/>
      <c r="AJ659" s="108"/>
      <c r="AK659" s="108"/>
      <c r="AL659" s="108"/>
      <c r="AM659" s="108"/>
      <c r="AN659" s="108"/>
      <c r="AO659" s="108"/>
      <c r="AP659" s="108"/>
      <c r="AQ659" s="108"/>
      <c r="AR659" s="108"/>
      <c r="AS659" s="108"/>
      <c r="AT659" s="108"/>
      <c r="AU659" s="108"/>
      <c r="AV659" s="108"/>
      <c r="AW659" s="108"/>
      <c r="AX659" s="108"/>
      <c r="AY659" s="108"/>
      <c r="AZ659" s="108"/>
      <c r="BA659" s="108"/>
      <c r="BB659" s="108"/>
      <c r="BC659" s="108"/>
      <c r="BD659" s="108"/>
      <c r="BE659" s="108"/>
      <c r="BF659" s="108"/>
      <c r="BG659" s="108"/>
      <c r="BH659" s="108"/>
    </row>
    <row r="660" spans="1:60" outlineLevel="3" x14ac:dyDescent="0.2">
      <c r="A660" s="111"/>
      <c r="B660" s="112"/>
      <c r="C660" s="150" t="s">
        <v>805</v>
      </c>
      <c r="D660" s="148"/>
      <c r="E660" s="149">
        <v>169.4</v>
      </c>
      <c r="F660" s="115"/>
      <c r="G660" s="115"/>
      <c r="H660" s="115"/>
      <c r="I660" s="115"/>
      <c r="J660" s="115"/>
      <c r="K660" s="115"/>
      <c r="L660" s="115"/>
      <c r="M660" s="115"/>
      <c r="N660" s="114"/>
      <c r="O660" s="114"/>
      <c r="P660" s="114"/>
      <c r="Q660" s="114"/>
      <c r="R660" s="115"/>
      <c r="S660" s="115"/>
      <c r="T660" s="115"/>
      <c r="U660" s="115"/>
      <c r="V660" s="115"/>
      <c r="W660" s="115"/>
      <c r="X660" s="115"/>
      <c r="Y660" s="115"/>
      <c r="Z660" s="108"/>
      <c r="AA660" s="108"/>
      <c r="AB660" s="108"/>
      <c r="AC660" s="108"/>
      <c r="AD660" s="108"/>
      <c r="AE660" s="108"/>
      <c r="AF660" s="108"/>
      <c r="AG660" s="108" t="s">
        <v>325</v>
      </c>
      <c r="AH660" s="108">
        <v>0</v>
      </c>
      <c r="AI660" s="108"/>
      <c r="AJ660" s="108"/>
      <c r="AK660" s="108"/>
      <c r="AL660" s="108"/>
      <c r="AM660" s="108"/>
      <c r="AN660" s="108"/>
      <c r="AO660" s="108"/>
      <c r="AP660" s="108"/>
      <c r="AQ660" s="108"/>
      <c r="AR660" s="108"/>
      <c r="AS660" s="108"/>
      <c r="AT660" s="108"/>
      <c r="AU660" s="108"/>
      <c r="AV660" s="108"/>
      <c r="AW660" s="108"/>
      <c r="AX660" s="108"/>
      <c r="AY660" s="108"/>
      <c r="AZ660" s="108"/>
      <c r="BA660" s="108"/>
      <c r="BB660" s="108"/>
      <c r="BC660" s="108"/>
      <c r="BD660" s="108"/>
      <c r="BE660" s="108"/>
      <c r="BF660" s="108"/>
      <c r="BG660" s="108"/>
      <c r="BH660" s="108"/>
    </row>
    <row r="661" spans="1:60" outlineLevel="1" x14ac:dyDescent="0.2">
      <c r="A661" s="128">
        <v>118</v>
      </c>
      <c r="B661" s="129" t="s">
        <v>808</v>
      </c>
      <c r="C661" s="145" t="s">
        <v>809</v>
      </c>
      <c r="D661" s="130" t="s">
        <v>24</v>
      </c>
      <c r="E661" s="131">
        <v>199.18049999999999</v>
      </c>
      <c r="F661" s="132"/>
      <c r="G661" s="133">
        <f>ROUND(E661*F661,2)</f>
        <v>0</v>
      </c>
      <c r="H661" s="132"/>
      <c r="I661" s="133">
        <f>ROUND(E661*H661,2)</f>
        <v>0</v>
      </c>
      <c r="J661" s="132"/>
      <c r="K661" s="133">
        <f>ROUND(E661*J661,2)</f>
        <v>0</v>
      </c>
      <c r="L661" s="133">
        <v>21</v>
      </c>
      <c r="M661" s="133">
        <f>G661*(1+L661/100)</f>
        <v>0</v>
      </c>
      <c r="N661" s="131">
        <v>0</v>
      </c>
      <c r="O661" s="131">
        <f>ROUND(E661*N661,2)</f>
        <v>0</v>
      </c>
      <c r="P661" s="131">
        <v>0</v>
      </c>
      <c r="Q661" s="131">
        <f>ROUND(E661*P661,2)</f>
        <v>0</v>
      </c>
      <c r="R661" s="133"/>
      <c r="S661" s="133" t="s">
        <v>273</v>
      </c>
      <c r="T661" s="134" t="s">
        <v>274</v>
      </c>
      <c r="U661" s="115">
        <v>0</v>
      </c>
      <c r="V661" s="115">
        <f>ROUND(E661*U661,2)</f>
        <v>0</v>
      </c>
      <c r="W661" s="115"/>
      <c r="X661" s="115" t="s">
        <v>275</v>
      </c>
      <c r="Y661" s="115" t="s">
        <v>276</v>
      </c>
      <c r="Z661" s="108"/>
      <c r="AA661" s="108"/>
      <c r="AB661" s="108"/>
      <c r="AC661" s="108"/>
      <c r="AD661" s="108"/>
      <c r="AE661" s="108"/>
      <c r="AF661" s="108"/>
      <c r="AG661" s="108" t="s">
        <v>788</v>
      </c>
      <c r="AH661" s="108"/>
      <c r="AI661" s="108"/>
      <c r="AJ661" s="108"/>
      <c r="AK661" s="108"/>
      <c r="AL661" s="108"/>
      <c r="AM661" s="108"/>
      <c r="AN661" s="108"/>
      <c r="AO661" s="108"/>
      <c r="AP661" s="108"/>
      <c r="AQ661" s="108"/>
      <c r="AR661" s="108"/>
      <c r="AS661" s="108"/>
      <c r="AT661" s="108"/>
      <c r="AU661" s="108"/>
      <c r="AV661" s="108"/>
      <c r="AW661" s="108"/>
      <c r="AX661" s="108"/>
      <c r="AY661" s="108"/>
      <c r="AZ661" s="108"/>
      <c r="BA661" s="108"/>
      <c r="BB661" s="108"/>
      <c r="BC661" s="108"/>
      <c r="BD661" s="108"/>
      <c r="BE661" s="108"/>
      <c r="BF661" s="108"/>
      <c r="BG661" s="108"/>
      <c r="BH661" s="108"/>
    </row>
    <row r="662" spans="1:60" outlineLevel="2" x14ac:dyDescent="0.2">
      <c r="A662" s="111"/>
      <c r="B662" s="112"/>
      <c r="C662" s="258" t="s">
        <v>795</v>
      </c>
      <c r="D662" s="259"/>
      <c r="E662" s="259"/>
      <c r="F662" s="259"/>
      <c r="G662" s="259"/>
      <c r="H662" s="115"/>
      <c r="I662" s="115"/>
      <c r="J662" s="115"/>
      <c r="K662" s="115"/>
      <c r="L662" s="115"/>
      <c r="M662" s="115"/>
      <c r="N662" s="114"/>
      <c r="O662" s="114"/>
      <c r="P662" s="114"/>
      <c r="Q662" s="114"/>
      <c r="R662" s="115"/>
      <c r="S662" s="115"/>
      <c r="T662" s="115"/>
      <c r="U662" s="115"/>
      <c r="V662" s="115"/>
      <c r="W662" s="115"/>
      <c r="X662" s="115"/>
      <c r="Y662" s="115"/>
      <c r="Z662" s="108"/>
      <c r="AA662" s="108"/>
      <c r="AB662" s="108"/>
      <c r="AC662" s="108"/>
      <c r="AD662" s="108"/>
      <c r="AE662" s="108"/>
      <c r="AF662" s="108"/>
      <c r="AG662" s="108" t="s">
        <v>286</v>
      </c>
      <c r="AH662" s="108"/>
      <c r="AI662" s="108"/>
      <c r="AJ662" s="108"/>
      <c r="AK662" s="108"/>
      <c r="AL662" s="108"/>
      <c r="AM662" s="108"/>
      <c r="AN662" s="108"/>
      <c r="AO662" s="108"/>
      <c r="AP662" s="108"/>
      <c r="AQ662" s="108"/>
      <c r="AR662" s="108"/>
      <c r="AS662" s="108"/>
      <c r="AT662" s="108"/>
      <c r="AU662" s="108"/>
      <c r="AV662" s="108"/>
      <c r="AW662" s="108"/>
      <c r="AX662" s="108"/>
      <c r="AY662" s="108"/>
      <c r="AZ662" s="108"/>
      <c r="BA662" s="108"/>
      <c r="BB662" s="108"/>
      <c r="BC662" s="108"/>
      <c r="BD662" s="108"/>
      <c r="BE662" s="108"/>
      <c r="BF662" s="108"/>
      <c r="BG662" s="108"/>
      <c r="BH662" s="108"/>
    </row>
    <row r="663" spans="1:60" x14ac:dyDescent="0.2">
      <c r="A663" s="121" t="s">
        <v>268</v>
      </c>
      <c r="B663" s="122" t="s">
        <v>179</v>
      </c>
      <c r="C663" s="143" t="s">
        <v>180</v>
      </c>
      <c r="D663" s="123"/>
      <c r="E663" s="124"/>
      <c r="F663" s="125"/>
      <c r="G663" s="125">
        <f>SUMIF(AG664:AG691,"&lt;&gt;NOR",G664:G691)</f>
        <v>0</v>
      </c>
      <c r="H663" s="125"/>
      <c r="I663" s="125">
        <f>SUM(I664:I691)</f>
        <v>0</v>
      </c>
      <c r="J663" s="125"/>
      <c r="K663" s="125">
        <f>SUM(K664:K691)</f>
        <v>0</v>
      </c>
      <c r="L663" s="125"/>
      <c r="M663" s="125">
        <f>SUM(M664:M691)</f>
        <v>0</v>
      </c>
      <c r="N663" s="124"/>
      <c r="O663" s="124">
        <f>SUM(O664:O691)</f>
        <v>0.32</v>
      </c>
      <c r="P663" s="124"/>
      <c r="Q663" s="124">
        <f>SUM(Q664:Q691)</f>
        <v>0</v>
      </c>
      <c r="R663" s="125"/>
      <c r="S663" s="125"/>
      <c r="T663" s="126"/>
      <c r="U663" s="120"/>
      <c r="V663" s="120">
        <f>SUM(V664:V691)</f>
        <v>28.07</v>
      </c>
      <c r="W663" s="120"/>
      <c r="X663" s="120"/>
      <c r="Y663" s="120"/>
      <c r="AG663" t="s">
        <v>269</v>
      </c>
    </row>
    <row r="664" spans="1:60" ht="22.5" outlineLevel="1" x14ac:dyDescent="0.2">
      <c r="A664" s="128">
        <v>119</v>
      </c>
      <c r="B664" s="129" t="s">
        <v>810</v>
      </c>
      <c r="C664" s="145" t="s">
        <v>811</v>
      </c>
      <c r="D664" s="130" t="s">
        <v>493</v>
      </c>
      <c r="E664" s="131">
        <v>54.645000000000003</v>
      </c>
      <c r="F664" s="132"/>
      <c r="G664" s="133">
        <f>ROUND(E664*F664,2)</f>
        <v>0</v>
      </c>
      <c r="H664" s="132"/>
      <c r="I664" s="133">
        <f>ROUND(E664*H664,2)</f>
        <v>0</v>
      </c>
      <c r="J664" s="132"/>
      <c r="K664" s="133">
        <f>ROUND(E664*J664,2)</f>
        <v>0</v>
      </c>
      <c r="L664" s="133">
        <v>21</v>
      </c>
      <c r="M664" s="133">
        <f>G664*(1+L664/100)</f>
        <v>0</v>
      </c>
      <c r="N664" s="131">
        <v>2.5500000000000002E-3</v>
      </c>
      <c r="O664" s="131">
        <f>ROUND(E664*N664,2)</f>
        <v>0.14000000000000001</v>
      </c>
      <c r="P664" s="131">
        <v>0</v>
      </c>
      <c r="Q664" s="131">
        <f>ROUND(E664*P664,2)</f>
        <v>0</v>
      </c>
      <c r="R664" s="133"/>
      <c r="S664" s="133" t="s">
        <v>273</v>
      </c>
      <c r="T664" s="134" t="s">
        <v>274</v>
      </c>
      <c r="U664" s="115">
        <v>0.495</v>
      </c>
      <c r="V664" s="115">
        <f>ROUND(E664*U664,2)</f>
        <v>27.05</v>
      </c>
      <c r="W664" s="115"/>
      <c r="X664" s="115" t="s">
        <v>275</v>
      </c>
      <c r="Y664" s="115" t="s">
        <v>276</v>
      </c>
      <c r="Z664" s="108"/>
      <c r="AA664" s="108"/>
      <c r="AB664" s="108"/>
      <c r="AC664" s="108"/>
      <c r="AD664" s="108"/>
      <c r="AE664" s="108"/>
      <c r="AF664" s="108"/>
      <c r="AG664" s="108" t="s">
        <v>277</v>
      </c>
      <c r="AH664" s="108"/>
      <c r="AI664" s="108"/>
      <c r="AJ664" s="108"/>
      <c r="AK664" s="108"/>
      <c r="AL664" s="108"/>
      <c r="AM664" s="108"/>
      <c r="AN664" s="108"/>
      <c r="AO664" s="108"/>
      <c r="AP664" s="108"/>
      <c r="AQ664" s="108"/>
      <c r="AR664" s="108"/>
      <c r="AS664" s="108"/>
      <c r="AT664" s="108"/>
      <c r="AU664" s="108"/>
      <c r="AV664" s="108"/>
      <c r="AW664" s="108"/>
      <c r="AX664" s="108"/>
      <c r="AY664" s="108"/>
      <c r="AZ664" s="108"/>
      <c r="BA664" s="108"/>
      <c r="BB664" s="108"/>
      <c r="BC664" s="108"/>
      <c r="BD664" s="108"/>
      <c r="BE664" s="108"/>
      <c r="BF664" s="108"/>
      <c r="BG664" s="108"/>
      <c r="BH664" s="108"/>
    </row>
    <row r="665" spans="1:60" outlineLevel="2" x14ac:dyDescent="0.2">
      <c r="A665" s="111"/>
      <c r="B665" s="112"/>
      <c r="C665" s="258" t="s">
        <v>812</v>
      </c>
      <c r="D665" s="259"/>
      <c r="E665" s="259"/>
      <c r="F665" s="259"/>
      <c r="G665" s="259"/>
      <c r="H665" s="115"/>
      <c r="I665" s="115"/>
      <c r="J665" s="115"/>
      <c r="K665" s="115"/>
      <c r="L665" s="115"/>
      <c r="M665" s="115"/>
      <c r="N665" s="114"/>
      <c r="O665" s="114"/>
      <c r="P665" s="114"/>
      <c r="Q665" s="114"/>
      <c r="R665" s="115"/>
      <c r="S665" s="115"/>
      <c r="T665" s="115"/>
      <c r="U665" s="115"/>
      <c r="V665" s="115"/>
      <c r="W665" s="115"/>
      <c r="X665" s="115"/>
      <c r="Y665" s="115"/>
      <c r="Z665" s="108"/>
      <c r="AA665" s="108"/>
      <c r="AB665" s="108"/>
      <c r="AC665" s="108"/>
      <c r="AD665" s="108"/>
      <c r="AE665" s="108"/>
      <c r="AF665" s="108"/>
      <c r="AG665" s="108" t="s">
        <v>286</v>
      </c>
      <c r="AH665" s="108"/>
      <c r="AI665" s="108"/>
      <c r="AJ665" s="108"/>
      <c r="AK665" s="108"/>
      <c r="AL665" s="108"/>
      <c r="AM665" s="108"/>
      <c r="AN665" s="108"/>
      <c r="AO665" s="108"/>
      <c r="AP665" s="108"/>
      <c r="AQ665" s="108"/>
      <c r="AR665" s="108"/>
      <c r="AS665" s="108"/>
      <c r="AT665" s="108"/>
      <c r="AU665" s="108"/>
      <c r="AV665" s="108"/>
      <c r="AW665" s="108"/>
      <c r="AX665" s="108"/>
      <c r="AY665" s="108"/>
      <c r="AZ665" s="108"/>
      <c r="BA665" s="108"/>
      <c r="BB665" s="108"/>
      <c r="BC665" s="108"/>
      <c r="BD665" s="108"/>
      <c r="BE665" s="108"/>
      <c r="BF665" s="108"/>
      <c r="BG665" s="108"/>
      <c r="BH665" s="108"/>
    </row>
    <row r="666" spans="1:60" outlineLevel="2" x14ac:dyDescent="0.2">
      <c r="A666" s="111"/>
      <c r="B666" s="112"/>
      <c r="C666" s="150" t="s">
        <v>813</v>
      </c>
      <c r="D666" s="148"/>
      <c r="E666" s="149"/>
      <c r="F666" s="115"/>
      <c r="G666" s="115"/>
      <c r="H666" s="115"/>
      <c r="I666" s="115"/>
      <c r="J666" s="115"/>
      <c r="K666" s="115"/>
      <c r="L666" s="115"/>
      <c r="M666" s="115"/>
      <c r="N666" s="114"/>
      <c r="O666" s="114"/>
      <c r="P666" s="114"/>
      <c r="Q666" s="114"/>
      <c r="R666" s="115"/>
      <c r="S666" s="115"/>
      <c r="T666" s="115"/>
      <c r="U666" s="115"/>
      <c r="V666" s="115"/>
      <c r="W666" s="115"/>
      <c r="X666" s="115"/>
      <c r="Y666" s="115"/>
      <c r="Z666" s="108"/>
      <c r="AA666" s="108"/>
      <c r="AB666" s="108"/>
      <c r="AC666" s="108"/>
      <c r="AD666" s="108"/>
      <c r="AE666" s="108"/>
      <c r="AF666" s="108"/>
      <c r="AG666" s="108" t="s">
        <v>325</v>
      </c>
      <c r="AH666" s="108">
        <v>0</v>
      </c>
      <c r="AI666" s="108"/>
      <c r="AJ666" s="108"/>
      <c r="AK666" s="108"/>
      <c r="AL666" s="108"/>
      <c r="AM666" s="108"/>
      <c r="AN666" s="108"/>
      <c r="AO666" s="108"/>
      <c r="AP666" s="108"/>
      <c r="AQ666" s="108"/>
      <c r="AR666" s="108"/>
      <c r="AS666" s="108"/>
      <c r="AT666" s="108"/>
      <c r="AU666" s="108"/>
      <c r="AV666" s="108"/>
      <c r="AW666" s="108"/>
      <c r="AX666" s="108"/>
      <c r="AY666" s="108"/>
      <c r="AZ666" s="108"/>
      <c r="BA666" s="108"/>
      <c r="BB666" s="108"/>
      <c r="BC666" s="108"/>
      <c r="BD666" s="108"/>
      <c r="BE666" s="108"/>
      <c r="BF666" s="108"/>
      <c r="BG666" s="108"/>
      <c r="BH666" s="108"/>
    </row>
    <row r="667" spans="1:60" outlineLevel="3" x14ac:dyDescent="0.2">
      <c r="A667" s="111"/>
      <c r="B667" s="112"/>
      <c r="C667" s="150" t="s">
        <v>814</v>
      </c>
      <c r="D667" s="148"/>
      <c r="E667" s="149"/>
      <c r="F667" s="115"/>
      <c r="G667" s="115"/>
      <c r="H667" s="115"/>
      <c r="I667" s="115"/>
      <c r="J667" s="115"/>
      <c r="K667" s="115"/>
      <c r="L667" s="115"/>
      <c r="M667" s="115"/>
      <c r="N667" s="114"/>
      <c r="O667" s="114"/>
      <c r="P667" s="114"/>
      <c r="Q667" s="114"/>
      <c r="R667" s="115"/>
      <c r="S667" s="115"/>
      <c r="T667" s="115"/>
      <c r="U667" s="115"/>
      <c r="V667" s="115"/>
      <c r="W667" s="115"/>
      <c r="X667" s="115"/>
      <c r="Y667" s="115"/>
      <c r="Z667" s="108"/>
      <c r="AA667" s="108"/>
      <c r="AB667" s="108"/>
      <c r="AC667" s="108"/>
      <c r="AD667" s="108"/>
      <c r="AE667" s="108"/>
      <c r="AF667" s="108"/>
      <c r="AG667" s="108" t="s">
        <v>325</v>
      </c>
      <c r="AH667" s="108">
        <v>0</v>
      </c>
      <c r="AI667" s="108"/>
      <c r="AJ667" s="108"/>
      <c r="AK667" s="108"/>
      <c r="AL667" s="108"/>
      <c r="AM667" s="108"/>
      <c r="AN667" s="108"/>
      <c r="AO667" s="108"/>
      <c r="AP667" s="108"/>
      <c r="AQ667" s="108"/>
      <c r="AR667" s="108"/>
      <c r="AS667" s="108"/>
      <c r="AT667" s="108"/>
      <c r="AU667" s="108"/>
      <c r="AV667" s="108"/>
      <c r="AW667" s="108"/>
      <c r="AX667" s="108"/>
      <c r="AY667" s="108"/>
      <c r="AZ667" s="108"/>
      <c r="BA667" s="108"/>
      <c r="BB667" s="108"/>
      <c r="BC667" s="108"/>
      <c r="BD667" s="108"/>
      <c r="BE667" s="108"/>
      <c r="BF667" s="108"/>
      <c r="BG667" s="108"/>
      <c r="BH667" s="108"/>
    </row>
    <row r="668" spans="1:60" outlineLevel="3" x14ac:dyDescent="0.2">
      <c r="A668" s="111"/>
      <c r="B668" s="112"/>
      <c r="C668" s="150" t="s">
        <v>815</v>
      </c>
      <c r="D668" s="148"/>
      <c r="E668" s="149">
        <v>47.45</v>
      </c>
      <c r="F668" s="115"/>
      <c r="G668" s="115"/>
      <c r="H668" s="115"/>
      <c r="I668" s="115"/>
      <c r="J668" s="115"/>
      <c r="K668" s="115"/>
      <c r="L668" s="115"/>
      <c r="M668" s="115"/>
      <c r="N668" s="114"/>
      <c r="O668" s="114"/>
      <c r="P668" s="114"/>
      <c r="Q668" s="114"/>
      <c r="R668" s="115"/>
      <c r="S668" s="115"/>
      <c r="T668" s="115"/>
      <c r="U668" s="115"/>
      <c r="V668" s="115"/>
      <c r="W668" s="115"/>
      <c r="X668" s="115"/>
      <c r="Y668" s="115"/>
      <c r="Z668" s="108"/>
      <c r="AA668" s="108"/>
      <c r="AB668" s="108"/>
      <c r="AC668" s="108"/>
      <c r="AD668" s="108"/>
      <c r="AE668" s="108"/>
      <c r="AF668" s="108"/>
      <c r="AG668" s="108" t="s">
        <v>325</v>
      </c>
      <c r="AH668" s="108">
        <v>0</v>
      </c>
      <c r="AI668" s="108"/>
      <c r="AJ668" s="108"/>
      <c r="AK668" s="108"/>
      <c r="AL668" s="108"/>
      <c r="AM668" s="108"/>
      <c r="AN668" s="108"/>
      <c r="AO668" s="108"/>
      <c r="AP668" s="108"/>
      <c r="AQ668" s="108"/>
      <c r="AR668" s="108"/>
      <c r="AS668" s="108"/>
      <c r="AT668" s="108"/>
      <c r="AU668" s="108"/>
      <c r="AV668" s="108"/>
      <c r="AW668" s="108"/>
      <c r="AX668" s="108"/>
      <c r="AY668" s="108"/>
      <c r="AZ668" s="108"/>
      <c r="BA668" s="108"/>
      <c r="BB668" s="108"/>
      <c r="BC668" s="108"/>
      <c r="BD668" s="108"/>
      <c r="BE668" s="108"/>
      <c r="BF668" s="108"/>
      <c r="BG668" s="108"/>
      <c r="BH668" s="108"/>
    </row>
    <row r="669" spans="1:60" outlineLevel="3" x14ac:dyDescent="0.2">
      <c r="A669" s="111"/>
      <c r="B669" s="112"/>
      <c r="C669" s="150" t="s">
        <v>816</v>
      </c>
      <c r="D669" s="148"/>
      <c r="E669" s="149"/>
      <c r="F669" s="115"/>
      <c r="G669" s="115"/>
      <c r="H669" s="115"/>
      <c r="I669" s="115"/>
      <c r="J669" s="115"/>
      <c r="K669" s="115"/>
      <c r="L669" s="115"/>
      <c r="M669" s="115"/>
      <c r="N669" s="114"/>
      <c r="O669" s="114"/>
      <c r="P669" s="114"/>
      <c r="Q669" s="114"/>
      <c r="R669" s="115"/>
      <c r="S669" s="115"/>
      <c r="T669" s="115"/>
      <c r="U669" s="115"/>
      <c r="V669" s="115"/>
      <c r="W669" s="115"/>
      <c r="X669" s="115"/>
      <c r="Y669" s="115"/>
      <c r="Z669" s="108"/>
      <c r="AA669" s="108"/>
      <c r="AB669" s="108"/>
      <c r="AC669" s="108"/>
      <c r="AD669" s="108"/>
      <c r="AE669" s="108"/>
      <c r="AF669" s="108"/>
      <c r="AG669" s="108" t="s">
        <v>325</v>
      </c>
      <c r="AH669" s="108">
        <v>0</v>
      </c>
      <c r="AI669" s="108"/>
      <c r="AJ669" s="108"/>
      <c r="AK669" s="108"/>
      <c r="AL669" s="108"/>
      <c r="AM669" s="108"/>
      <c r="AN669" s="108"/>
      <c r="AO669" s="108"/>
      <c r="AP669" s="108"/>
      <c r="AQ669" s="108"/>
      <c r="AR669" s="108"/>
      <c r="AS669" s="108"/>
      <c r="AT669" s="108"/>
      <c r="AU669" s="108"/>
      <c r="AV669" s="108"/>
      <c r="AW669" s="108"/>
      <c r="AX669" s="108"/>
      <c r="AY669" s="108"/>
      <c r="AZ669" s="108"/>
      <c r="BA669" s="108"/>
      <c r="BB669" s="108"/>
      <c r="BC669" s="108"/>
      <c r="BD669" s="108"/>
      <c r="BE669" s="108"/>
      <c r="BF669" s="108"/>
      <c r="BG669" s="108"/>
      <c r="BH669" s="108"/>
    </row>
    <row r="670" spans="1:60" outlineLevel="3" x14ac:dyDescent="0.2">
      <c r="A670" s="111"/>
      <c r="B670" s="112"/>
      <c r="C670" s="150" t="s">
        <v>817</v>
      </c>
      <c r="D670" s="148"/>
      <c r="E670" s="149">
        <v>7.2</v>
      </c>
      <c r="F670" s="115"/>
      <c r="G670" s="115"/>
      <c r="H670" s="115"/>
      <c r="I670" s="115"/>
      <c r="J670" s="115"/>
      <c r="K670" s="115"/>
      <c r="L670" s="115"/>
      <c r="M670" s="115"/>
      <c r="N670" s="114"/>
      <c r="O670" s="114"/>
      <c r="P670" s="114"/>
      <c r="Q670" s="114"/>
      <c r="R670" s="115"/>
      <c r="S670" s="115"/>
      <c r="T670" s="115"/>
      <c r="U670" s="115"/>
      <c r="V670" s="115"/>
      <c r="W670" s="115"/>
      <c r="X670" s="115"/>
      <c r="Y670" s="115"/>
      <c r="Z670" s="108"/>
      <c r="AA670" s="108"/>
      <c r="AB670" s="108"/>
      <c r="AC670" s="108"/>
      <c r="AD670" s="108"/>
      <c r="AE670" s="108"/>
      <c r="AF670" s="108"/>
      <c r="AG670" s="108" t="s">
        <v>325</v>
      </c>
      <c r="AH670" s="108">
        <v>0</v>
      </c>
      <c r="AI670" s="108"/>
      <c r="AJ670" s="108"/>
      <c r="AK670" s="108"/>
      <c r="AL670" s="108"/>
      <c r="AM670" s="108"/>
      <c r="AN670" s="108"/>
      <c r="AO670" s="108"/>
      <c r="AP670" s="108"/>
      <c r="AQ670" s="108"/>
      <c r="AR670" s="108"/>
      <c r="AS670" s="108"/>
      <c r="AT670" s="108"/>
      <c r="AU670" s="108"/>
      <c r="AV670" s="108"/>
      <c r="AW670" s="108"/>
      <c r="AX670" s="108"/>
      <c r="AY670" s="108"/>
      <c r="AZ670" s="108"/>
      <c r="BA670" s="108"/>
      <c r="BB670" s="108"/>
      <c r="BC670" s="108"/>
      <c r="BD670" s="108"/>
      <c r="BE670" s="108"/>
      <c r="BF670" s="108"/>
      <c r="BG670" s="108"/>
      <c r="BH670" s="108"/>
    </row>
    <row r="671" spans="1:60" outlineLevel="1" x14ac:dyDescent="0.2">
      <c r="A671" s="128">
        <v>120</v>
      </c>
      <c r="B671" s="129" t="s">
        <v>818</v>
      </c>
      <c r="C671" s="145" t="s">
        <v>819</v>
      </c>
      <c r="D671" s="130" t="s">
        <v>331</v>
      </c>
      <c r="E671" s="131">
        <v>0.21920000000000001</v>
      </c>
      <c r="F671" s="132"/>
      <c r="G671" s="133">
        <f>ROUND(E671*F671,2)</f>
        <v>0</v>
      </c>
      <c r="H671" s="132"/>
      <c r="I671" s="133">
        <f>ROUND(E671*H671,2)</f>
        <v>0</v>
      </c>
      <c r="J671" s="132"/>
      <c r="K671" s="133">
        <f>ROUND(E671*J671,2)</f>
        <v>0</v>
      </c>
      <c r="L671" s="133">
        <v>21</v>
      </c>
      <c r="M671" s="133">
        <f>G671*(1+L671/100)</f>
        <v>0</v>
      </c>
      <c r="N671" s="131">
        <v>2.6839999999999999E-2</v>
      </c>
      <c r="O671" s="131">
        <f>ROUND(E671*N671,2)</f>
        <v>0.01</v>
      </c>
      <c r="P671" s="131">
        <v>0</v>
      </c>
      <c r="Q671" s="131">
        <f>ROUND(E671*P671,2)</f>
        <v>0</v>
      </c>
      <c r="R671" s="133"/>
      <c r="S671" s="133" t="s">
        <v>273</v>
      </c>
      <c r="T671" s="134" t="s">
        <v>274</v>
      </c>
      <c r="U671" s="115">
        <v>0</v>
      </c>
      <c r="V671" s="115">
        <f>ROUND(E671*U671,2)</f>
        <v>0</v>
      </c>
      <c r="W671" s="115"/>
      <c r="X671" s="115" t="s">
        <v>275</v>
      </c>
      <c r="Y671" s="115" t="s">
        <v>276</v>
      </c>
      <c r="Z671" s="108"/>
      <c r="AA671" s="108"/>
      <c r="AB671" s="108"/>
      <c r="AC671" s="108"/>
      <c r="AD671" s="108"/>
      <c r="AE671" s="108"/>
      <c r="AF671" s="108"/>
      <c r="AG671" s="108" t="s">
        <v>277</v>
      </c>
      <c r="AH671" s="108"/>
      <c r="AI671" s="108"/>
      <c r="AJ671" s="108"/>
      <c r="AK671" s="108"/>
      <c r="AL671" s="108"/>
      <c r="AM671" s="108"/>
      <c r="AN671" s="108"/>
      <c r="AO671" s="108"/>
      <c r="AP671" s="108"/>
      <c r="AQ671" s="108"/>
      <c r="AR671" s="108"/>
      <c r="AS671" s="108"/>
      <c r="AT671" s="108"/>
      <c r="AU671" s="108"/>
      <c r="AV671" s="108"/>
      <c r="AW671" s="108"/>
      <c r="AX671" s="108"/>
      <c r="AY671" s="108"/>
      <c r="AZ671" s="108"/>
      <c r="BA671" s="108"/>
      <c r="BB671" s="108"/>
      <c r="BC671" s="108"/>
      <c r="BD671" s="108"/>
      <c r="BE671" s="108"/>
      <c r="BF671" s="108"/>
      <c r="BG671" s="108"/>
      <c r="BH671" s="108"/>
    </row>
    <row r="672" spans="1:60" outlineLevel="2" x14ac:dyDescent="0.2">
      <c r="A672" s="111"/>
      <c r="B672" s="112"/>
      <c r="C672" s="150" t="s">
        <v>813</v>
      </c>
      <c r="D672" s="148"/>
      <c r="E672" s="149"/>
      <c r="F672" s="115"/>
      <c r="G672" s="115"/>
      <c r="H672" s="115"/>
      <c r="I672" s="115"/>
      <c r="J672" s="115"/>
      <c r="K672" s="115"/>
      <c r="L672" s="115"/>
      <c r="M672" s="115"/>
      <c r="N672" s="114"/>
      <c r="O672" s="114"/>
      <c r="P672" s="114"/>
      <c r="Q672" s="114"/>
      <c r="R672" s="115"/>
      <c r="S672" s="115"/>
      <c r="T672" s="115"/>
      <c r="U672" s="115"/>
      <c r="V672" s="115"/>
      <c r="W672" s="115"/>
      <c r="X672" s="115"/>
      <c r="Y672" s="115"/>
      <c r="Z672" s="108"/>
      <c r="AA672" s="108"/>
      <c r="AB672" s="108"/>
      <c r="AC672" s="108"/>
      <c r="AD672" s="108"/>
      <c r="AE672" s="108"/>
      <c r="AF672" s="108"/>
      <c r="AG672" s="108" t="s">
        <v>325</v>
      </c>
      <c r="AH672" s="108">
        <v>0</v>
      </c>
      <c r="AI672" s="108"/>
      <c r="AJ672" s="108"/>
      <c r="AK672" s="108"/>
      <c r="AL672" s="108"/>
      <c r="AM672" s="108"/>
      <c r="AN672" s="108"/>
      <c r="AO672" s="108"/>
      <c r="AP672" s="108"/>
      <c r="AQ672" s="108"/>
      <c r="AR672" s="108"/>
      <c r="AS672" s="108"/>
      <c r="AT672" s="108"/>
      <c r="AU672" s="108"/>
      <c r="AV672" s="108"/>
      <c r="AW672" s="108"/>
      <c r="AX672" s="108"/>
      <c r="AY672" s="108"/>
      <c r="AZ672" s="108"/>
      <c r="BA672" s="108"/>
      <c r="BB672" s="108"/>
      <c r="BC672" s="108"/>
      <c r="BD672" s="108"/>
      <c r="BE672" s="108"/>
      <c r="BF672" s="108"/>
      <c r="BG672" s="108"/>
      <c r="BH672" s="108"/>
    </row>
    <row r="673" spans="1:60" outlineLevel="3" x14ac:dyDescent="0.2">
      <c r="A673" s="111"/>
      <c r="B673" s="112"/>
      <c r="C673" s="150" t="s">
        <v>814</v>
      </c>
      <c r="D673" s="148"/>
      <c r="E673" s="149"/>
      <c r="F673" s="115"/>
      <c r="G673" s="115"/>
      <c r="H673" s="115"/>
      <c r="I673" s="115"/>
      <c r="J673" s="115"/>
      <c r="K673" s="115"/>
      <c r="L673" s="115"/>
      <c r="M673" s="115"/>
      <c r="N673" s="114"/>
      <c r="O673" s="114"/>
      <c r="P673" s="114"/>
      <c r="Q673" s="114"/>
      <c r="R673" s="115"/>
      <c r="S673" s="115"/>
      <c r="T673" s="115"/>
      <c r="U673" s="115"/>
      <c r="V673" s="115"/>
      <c r="W673" s="115"/>
      <c r="X673" s="115"/>
      <c r="Y673" s="115"/>
      <c r="Z673" s="108"/>
      <c r="AA673" s="108"/>
      <c r="AB673" s="108"/>
      <c r="AC673" s="108"/>
      <c r="AD673" s="108"/>
      <c r="AE673" s="108"/>
      <c r="AF673" s="108"/>
      <c r="AG673" s="108" t="s">
        <v>325</v>
      </c>
      <c r="AH673" s="108">
        <v>0</v>
      </c>
      <c r="AI673" s="108"/>
      <c r="AJ673" s="108"/>
      <c r="AK673" s="108"/>
      <c r="AL673" s="108"/>
      <c r="AM673" s="108"/>
      <c r="AN673" s="108"/>
      <c r="AO673" s="108"/>
      <c r="AP673" s="108"/>
      <c r="AQ673" s="108"/>
      <c r="AR673" s="108"/>
      <c r="AS673" s="108"/>
      <c r="AT673" s="108"/>
      <c r="AU673" s="108"/>
      <c r="AV673" s="108"/>
      <c r="AW673" s="108"/>
      <c r="AX673" s="108"/>
      <c r="AY673" s="108"/>
      <c r="AZ673" s="108"/>
      <c r="BA673" s="108"/>
      <c r="BB673" s="108"/>
      <c r="BC673" s="108"/>
      <c r="BD673" s="108"/>
      <c r="BE673" s="108"/>
      <c r="BF673" s="108"/>
      <c r="BG673" s="108"/>
      <c r="BH673" s="108"/>
    </row>
    <row r="674" spans="1:60" ht="22.5" outlineLevel="3" x14ac:dyDescent="0.2">
      <c r="A674" s="111"/>
      <c r="B674" s="112"/>
      <c r="C674" s="150" t="s">
        <v>820</v>
      </c>
      <c r="D674" s="148"/>
      <c r="E674" s="149">
        <v>0.14000000000000001</v>
      </c>
      <c r="F674" s="115"/>
      <c r="G674" s="115"/>
      <c r="H674" s="115"/>
      <c r="I674" s="115"/>
      <c r="J674" s="115"/>
      <c r="K674" s="115"/>
      <c r="L674" s="115"/>
      <c r="M674" s="115"/>
      <c r="N674" s="114"/>
      <c r="O674" s="114"/>
      <c r="P674" s="114"/>
      <c r="Q674" s="114"/>
      <c r="R674" s="115"/>
      <c r="S674" s="115"/>
      <c r="T674" s="115"/>
      <c r="U674" s="115"/>
      <c r="V674" s="115"/>
      <c r="W674" s="115"/>
      <c r="X674" s="115"/>
      <c r="Y674" s="115"/>
      <c r="Z674" s="108"/>
      <c r="AA674" s="108"/>
      <c r="AB674" s="108"/>
      <c r="AC674" s="108"/>
      <c r="AD674" s="108"/>
      <c r="AE674" s="108"/>
      <c r="AF674" s="108"/>
      <c r="AG674" s="108" t="s">
        <v>325</v>
      </c>
      <c r="AH674" s="108">
        <v>0</v>
      </c>
      <c r="AI674" s="108"/>
      <c r="AJ674" s="108"/>
      <c r="AK674" s="108"/>
      <c r="AL674" s="108"/>
      <c r="AM674" s="108"/>
      <c r="AN674" s="108"/>
      <c r="AO674" s="108"/>
      <c r="AP674" s="108"/>
      <c r="AQ674" s="108"/>
      <c r="AR674" s="108"/>
      <c r="AS674" s="108"/>
      <c r="AT674" s="108"/>
      <c r="AU674" s="108"/>
      <c r="AV674" s="108"/>
      <c r="AW674" s="108"/>
      <c r="AX674" s="108"/>
      <c r="AY674" s="108"/>
      <c r="AZ674" s="108"/>
      <c r="BA674" s="108"/>
      <c r="BB674" s="108"/>
      <c r="BC674" s="108"/>
      <c r="BD674" s="108"/>
      <c r="BE674" s="108"/>
      <c r="BF674" s="108"/>
      <c r="BG674" s="108"/>
      <c r="BH674" s="108"/>
    </row>
    <row r="675" spans="1:60" outlineLevel="3" x14ac:dyDescent="0.2">
      <c r="A675" s="111"/>
      <c r="B675" s="112"/>
      <c r="C675" s="150" t="s">
        <v>816</v>
      </c>
      <c r="D675" s="148"/>
      <c r="E675" s="149"/>
      <c r="F675" s="115"/>
      <c r="G675" s="115"/>
      <c r="H675" s="115"/>
      <c r="I675" s="115"/>
      <c r="J675" s="115"/>
      <c r="K675" s="115"/>
      <c r="L675" s="115"/>
      <c r="M675" s="115"/>
      <c r="N675" s="114"/>
      <c r="O675" s="114"/>
      <c r="P675" s="114"/>
      <c r="Q675" s="114"/>
      <c r="R675" s="115"/>
      <c r="S675" s="115"/>
      <c r="T675" s="115"/>
      <c r="U675" s="115"/>
      <c r="V675" s="115"/>
      <c r="W675" s="115"/>
      <c r="X675" s="115"/>
      <c r="Y675" s="115"/>
      <c r="Z675" s="108"/>
      <c r="AA675" s="108"/>
      <c r="AB675" s="108"/>
      <c r="AC675" s="108"/>
      <c r="AD675" s="108"/>
      <c r="AE675" s="108"/>
      <c r="AF675" s="108"/>
      <c r="AG675" s="108" t="s">
        <v>325</v>
      </c>
      <c r="AH675" s="108">
        <v>0</v>
      </c>
      <c r="AI675" s="108"/>
      <c r="AJ675" s="108"/>
      <c r="AK675" s="108"/>
      <c r="AL675" s="108"/>
      <c r="AM675" s="108"/>
      <c r="AN675" s="108"/>
      <c r="AO675" s="108"/>
      <c r="AP675" s="108"/>
      <c r="AQ675" s="108"/>
      <c r="AR675" s="108"/>
      <c r="AS675" s="108"/>
      <c r="AT675" s="108"/>
      <c r="AU675" s="108"/>
      <c r="AV675" s="108"/>
      <c r="AW675" s="108"/>
      <c r="AX675" s="108"/>
      <c r="AY675" s="108"/>
      <c r="AZ675" s="108"/>
      <c r="BA675" s="108"/>
      <c r="BB675" s="108"/>
      <c r="BC675" s="108"/>
      <c r="BD675" s="108"/>
      <c r="BE675" s="108"/>
      <c r="BF675" s="108"/>
      <c r="BG675" s="108"/>
      <c r="BH675" s="108"/>
    </row>
    <row r="676" spans="1:60" outlineLevel="3" x14ac:dyDescent="0.2">
      <c r="A676" s="111"/>
      <c r="B676" s="112"/>
      <c r="C676" s="150" t="s">
        <v>821</v>
      </c>
      <c r="D676" s="148"/>
      <c r="E676" s="149">
        <v>0.08</v>
      </c>
      <c r="F676" s="115"/>
      <c r="G676" s="115"/>
      <c r="H676" s="115"/>
      <c r="I676" s="115"/>
      <c r="J676" s="115"/>
      <c r="K676" s="115"/>
      <c r="L676" s="115"/>
      <c r="M676" s="115"/>
      <c r="N676" s="114"/>
      <c r="O676" s="114"/>
      <c r="P676" s="114"/>
      <c r="Q676" s="114"/>
      <c r="R676" s="115"/>
      <c r="S676" s="115"/>
      <c r="T676" s="115"/>
      <c r="U676" s="115"/>
      <c r="V676" s="115"/>
      <c r="W676" s="115"/>
      <c r="X676" s="115"/>
      <c r="Y676" s="115"/>
      <c r="Z676" s="108"/>
      <c r="AA676" s="108"/>
      <c r="AB676" s="108"/>
      <c r="AC676" s="108"/>
      <c r="AD676" s="108"/>
      <c r="AE676" s="108"/>
      <c r="AF676" s="108"/>
      <c r="AG676" s="108" t="s">
        <v>325</v>
      </c>
      <c r="AH676" s="108">
        <v>0</v>
      </c>
      <c r="AI676" s="108"/>
      <c r="AJ676" s="108"/>
      <c r="AK676" s="108"/>
      <c r="AL676" s="108"/>
      <c r="AM676" s="108"/>
      <c r="AN676" s="108"/>
      <c r="AO676" s="108"/>
      <c r="AP676" s="108"/>
      <c r="AQ676" s="108"/>
      <c r="AR676" s="108"/>
      <c r="AS676" s="108"/>
      <c r="AT676" s="108"/>
      <c r="AU676" s="108"/>
      <c r="AV676" s="108"/>
      <c r="AW676" s="108"/>
      <c r="AX676" s="108"/>
      <c r="AY676" s="108"/>
      <c r="AZ676" s="108"/>
      <c r="BA676" s="108"/>
      <c r="BB676" s="108"/>
      <c r="BC676" s="108"/>
      <c r="BD676" s="108"/>
      <c r="BE676" s="108"/>
      <c r="BF676" s="108"/>
      <c r="BG676" s="108"/>
      <c r="BH676" s="108"/>
    </row>
    <row r="677" spans="1:60" outlineLevel="1" x14ac:dyDescent="0.2">
      <c r="A677" s="128">
        <v>121</v>
      </c>
      <c r="B677" s="129" t="s">
        <v>822</v>
      </c>
      <c r="C677" s="145" t="s">
        <v>823</v>
      </c>
      <c r="D677" s="130" t="s">
        <v>322</v>
      </c>
      <c r="E677" s="131">
        <v>3.5760000000000001</v>
      </c>
      <c r="F677" s="132"/>
      <c r="G677" s="133">
        <f>ROUND(E677*F677,2)</f>
        <v>0</v>
      </c>
      <c r="H677" s="132"/>
      <c r="I677" s="133">
        <f>ROUND(E677*H677,2)</f>
        <v>0</v>
      </c>
      <c r="J677" s="132"/>
      <c r="K677" s="133">
        <f>ROUND(E677*J677,2)</f>
        <v>0</v>
      </c>
      <c r="L677" s="133">
        <v>21</v>
      </c>
      <c r="M677" s="133">
        <f>G677*(1+L677/100)</f>
        <v>0</v>
      </c>
      <c r="N677" s="131">
        <v>8.0000000000000007E-5</v>
      </c>
      <c r="O677" s="131">
        <f>ROUND(E677*N677,2)</f>
        <v>0</v>
      </c>
      <c r="P677" s="131">
        <v>0</v>
      </c>
      <c r="Q677" s="131">
        <f>ROUND(E677*P677,2)</f>
        <v>0</v>
      </c>
      <c r="R677" s="133"/>
      <c r="S677" s="133" t="s">
        <v>273</v>
      </c>
      <c r="T677" s="134" t="s">
        <v>274</v>
      </c>
      <c r="U677" s="115">
        <v>0.28499999999999998</v>
      </c>
      <c r="V677" s="115">
        <f>ROUND(E677*U677,2)</f>
        <v>1.02</v>
      </c>
      <c r="W677" s="115"/>
      <c r="X677" s="115" t="s">
        <v>275</v>
      </c>
      <c r="Y677" s="115" t="s">
        <v>276</v>
      </c>
      <c r="Z677" s="108"/>
      <c r="AA677" s="108"/>
      <c r="AB677" s="108"/>
      <c r="AC677" s="108"/>
      <c r="AD677" s="108"/>
      <c r="AE677" s="108"/>
      <c r="AF677" s="108"/>
      <c r="AG677" s="108" t="s">
        <v>277</v>
      </c>
      <c r="AH677" s="108"/>
      <c r="AI677" s="108"/>
      <c r="AJ677" s="108"/>
      <c r="AK677" s="108"/>
      <c r="AL677" s="108"/>
      <c r="AM677" s="108"/>
      <c r="AN677" s="108"/>
      <c r="AO677" s="108"/>
      <c r="AP677" s="108"/>
      <c r="AQ677" s="108"/>
      <c r="AR677" s="108"/>
      <c r="AS677" s="108"/>
      <c r="AT677" s="108"/>
      <c r="AU677" s="108"/>
      <c r="AV677" s="108"/>
      <c r="AW677" s="108"/>
      <c r="AX677" s="108"/>
      <c r="AY677" s="108"/>
      <c r="AZ677" s="108"/>
      <c r="BA677" s="108"/>
      <c r="BB677" s="108"/>
      <c r="BC677" s="108"/>
      <c r="BD677" s="108"/>
      <c r="BE677" s="108"/>
      <c r="BF677" s="108"/>
      <c r="BG677" s="108"/>
      <c r="BH677" s="108"/>
    </row>
    <row r="678" spans="1:60" outlineLevel="2" x14ac:dyDescent="0.2">
      <c r="A678" s="111"/>
      <c r="B678" s="112"/>
      <c r="C678" s="258" t="s">
        <v>824</v>
      </c>
      <c r="D678" s="259"/>
      <c r="E678" s="259"/>
      <c r="F678" s="259"/>
      <c r="G678" s="259"/>
      <c r="H678" s="115"/>
      <c r="I678" s="115"/>
      <c r="J678" s="115"/>
      <c r="K678" s="115"/>
      <c r="L678" s="115"/>
      <c r="M678" s="115"/>
      <c r="N678" s="114"/>
      <c r="O678" s="114"/>
      <c r="P678" s="114"/>
      <c r="Q678" s="114"/>
      <c r="R678" s="115"/>
      <c r="S678" s="115"/>
      <c r="T678" s="115"/>
      <c r="U678" s="115"/>
      <c r="V678" s="115"/>
      <c r="W678" s="115"/>
      <c r="X678" s="115"/>
      <c r="Y678" s="115"/>
      <c r="Z678" s="108"/>
      <c r="AA678" s="108"/>
      <c r="AB678" s="108"/>
      <c r="AC678" s="108"/>
      <c r="AD678" s="108"/>
      <c r="AE678" s="108"/>
      <c r="AF678" s="108"/>
      <c r="AG678" s="108" t="s">
        <v>286</v>
      </c>
      <c r="AH678" s="108"/>
      <c r="AI678" s="108"/>
      <c r="AJ678" s="108"/>
      <c r="AK678" s="108"/>
      <c r="AL678" s="108"/>
      <c r="AM678" s="108"/>
      <c r="AN678" s="108"/>
      <c r="AO678" s="108"/>
      <c r="AP678" s="108"/>
      <c r="AQ678" s="108"/>
      <c r="AR678" s="108"/>
      <c r="AS678" s="108"/>
      <c r="AT678" s="108"/>
      <c r="AU678" s="108"/>
      <c r="AV678" s="108"/>
      <c r="AW678" s="108"/>
      <c r="AX678" s="108"/>
      <c r="AY678" s="108"/>
      <c r="AZ678" s="108"/>
      <c r="BA678" s="108"/>
      <c r="BB678" s="108"/>
      <c r="BC678" s="108"/>
      <c r="BD678" s="108"/>
      <c r="BE678" s="108"/>
      <c r="BF678" s="108"/>
      <c r="BG678" s="108"/>
      <c r="BH678" s="108"/>
    </row>
    <row r="679" spans="1:60" outlineLevel="2" x14ac:dyDescent="0.2">
      <c r="A679" s="111"/>
      <c r="B679" s="112"/>
      <c r="C679" s="150" t="s">
        <v>813</v>
      </c>
      <c r="D679" s="148"/>
      <c r="E679" s="149"/>
      <c r="F679" s="115"/>
      <c r="G679" s="115"/>
      <c r="H679" s="115"/>
      <c r="I679" s="115"/>
      <c r="J679" s="115"/>
      <c r="K679" s="115"/>
      <c r="L679" s="115"/>
      <c r="M679" s="115"/>
      <c r="N679" s="114"/>
      <c r="O679" s="114"/>
      <c r="P679" s="114"/>
      <c r="Q679" s="114"/>
      <c r="R679" s="115"/>
      <c r="S679" s="115"/>
      <c r="T679" s="115"/>
      <c r="U679" s="115"/>
      <c r="V679" s="115"/>
      <c r="W679" s="115"/>
      <c r="X679" s="115"/>
      <c r="Y679" s="115"/>
      <c r="Z679" s="108"/>
      <c r="AA679" s="108"/>
      <c r="AB679" s="108"/>
      <c r="AC679" s="108"/>
      <c r="AD679" s="108"/>
      <c r="AE679" s="108"/>
      <c r="AF679" s="108"/>
      <c r="AG679" s="108" t="s">
        <v>325</v>
      </c>
      <c r="AH679" s="108">
        <v>0</v>
      </c>
      <c r="AI679" s="108"/>
      <c r="AJ679" s="108"/>
      <c r="AK679" s="108"/>
      <c r="AL679" s="108"/>
      <c r="AM679" s="108"/>
      <c r="AN679" s="108"/>
      <c r="AO679" s="108"/>
      <c r="AP679" s="108"/>
      <c r="AQ679" s="108"/>
      <c r="AR679" s="108"/>
      <c r="AS679" s="108"/>
      <c r="AT679" s="108"/>
      <c r="AU679" s="108"/>
      <c r="AV679" s="108"/>
      <c r="AW679" s="108"/>
      <c r="AX679" s="108"/>
      <c r="AY679" s="108"/>
      <c r="AZ679" s="108"/>
      <c r="BA679" s="108"/>
      <c r="BB679" s="108"/>
      <c r="BC679" s="108"/>
      <c r="BD679" s="108"/>
      <c r="BE679" s="108"/>
      <c r="BF679" s="108"/>
      <c r="BG679" s="108"/>
      <c r="BH679" s="108"/>
    </row>
    <row r="680" spans="1:60" outlineLevel="3" x14ac:dyDescent="0.2">
      <c r="A680" s="111"/>
      <c r="B680" s="112"/>
      <c r="C680" s="150" t="s">
        <v>825</v>
      </c>
      <c r="D680" s="148"/>
      <c r="E680" s="149">
        <v>3.58</v>
      </c>
      <c r="F680" s="115"/>
      <c r="G680" s="115"/>
      <c r="H680" s="115"/>
      <c r="I680" s="115"/>
      <c r="J680" s="115"/>
      <c r="K680" s="115"/>
      <c r="L680" s="115"/>
      <c r="M680" s="115"/>
      <c r="N680" s="114"/>
      <c r="O680" s="114"/>
      <c r="P680" s="114"/>
      <c r="Q680" s="114"/>
      <c r="R680" s="115"/>
      <c r="S680" s="115"/>
      <c r="T680" s="115"/>
      <c r="U680" s="115"/>
      <c r="V680" s="115"/>
      <c r="W680" s="115"/>
      <c r="X680" s="115"/>
      <c r="Y680" s="115"/>
      <c r="Z680" s="108"/>
      <c r="AA680" s="108"/>
      <c r="AB680" s="108"/>
      <c r="AC680" s="108"/>
      <c r="AD680" s="108"/>
      <c r="AE680" s="108"/>
      <c r="AF680" s="108"/>
      <c r="AG680" s="108" t="s">
        <v>325</v>
      </c>
      <c r="AH680" s="108">
        <v>0</v>
      </c>
      <c r="AI680" s="108"/>
      <c r="AJ680" s="108"/>
      <c r="AK680" s="108"/>
      <c r="AL680" s="108"/>
      <c r="AM680" s="108"/>
      <c r="AN680" s="108"/>
      <c r="AO680" s="108"/>
      <c r="AP680" s="108"/>
      <c r="AQ680" s="108"/>
      <c r="AR680" s="108"/>
      <c r="AS680" s="108"/>
      <c r="AT680" s="108"/>
      <c r="AU680" s="108"/>
      <c r="AV680" s="108"/>
      <c r="AW680" s="108"/>
      <c r="AX680" s="108"/>
      <c r="AY680" s="108"/>
      <c r="AZ680" s="108"/>
      <c r="BA680" s="108"/>
      <c r="BB680" s="108"/>
      <c r="BC680" s="108"/>
      <c r="BD680" s="108"/>
      <c r="BE680" s="108"/>
      <c r="BF680" s="108"/>
      <c r="BG680" s="108"/>
      <c r="BH680" s="108"/>
    </row>
    <row r="681" spans="1:60" outlineLevel="1" x14ac:dyDescent="0.2">
      <c r="A681" s="128">
        <v>122</v>
      </c>
      <c r="B681" s="129" t="s">
        <v>826</v>
      </c>
      <c r="C681" s="145" t="s">
        <v>827</v>
      </c>
      <c r="D681" s="130" t="s">
        <v>331</v>
      </c>
      <c r="E681" s="131">
        <v>0.21920000000000001</v>
      </c>
      <c r="F681" s="132"/>
      <c r="G681" s="133">
        <f>ROUND(E681*F681,2)</f>
        <v>0</v>
      </c>
      <c r="H681" s="132"/>
      <c r="I681" s="133">
        <f>ROUND(E681*H681,2)</f>
        <v>0</v>
      </c>
      <c r="J681" s="132"/>
      <c r="K681" s="133">
        <f>ROUND(E681*J681,2)</f>
        <v>0</v>
      </c>
      <c r="L681" s="133">
        <v>21</v>
      </c>
      <c r="M681" s="133">
        <f>G681*(1+L681/100)</f>
        <v>0</v>
      </c>
      <c r="N681" s="131">
        <v>0.5</v>
      </c>
      <c r="O681" s="131">
        <f>ROUND(E681*N681,2)</f>
        <v>0.11</v>
      </c>
      <c r="P681" s="131">
        <v>0</v>
      </c>
      <c r="Q681" s="131">
        <f>ROUND(E681*P681,2)</f>
        <v>0</v>
      </c>
      <c r="R681" s="133"/>
      <c r="S681" s="133" t="s">
        <v>273</v>
      </c>
      <c r="T681" s="134" t="s">
        <v>274</v>
      </c>
      <c r="U681" s="115">
        <v>0</v>
      </c>
      <c r="V681" s="115">
        <f>ROUND(E681*U681,2)</f>
        <v>0</v>
      </c>
      <c r="W681" s="115"/>
      <c r="X681" s="115" t="s">
        <v>463</v>
      </c>
      <c r="Y681" s="115" t="s">
        <v>276</v>
      </c>
      <c r="Z681" s="108"/>
      <c r="AA681" s="108"/>
      <c r="AB681" s="108"/>
      <c r="AC681" s="108"/>
      <c r="AD681" s="108"/>
      <c r="AE681" s="108"/>
      <c r="AF681" s="108"/>
      <c r="AG681" s="108" t="s">
        <v>464</v>
      </c>
      <c r="AH681" s="108"/>
      <c r="AI681" s="108"/>
      <c r="AJ681" s="108"/>
      <c r="AK681" s="108"/>
      <c r="AL681" s="108"/>
      <c r="AM681" s="108"/>
      <c r="AN681" s="108"/>
      <c r="AO681" s="108"/>
      <c r="AP681" s="108"/>
      <c r="AQ681" s="108"/>
      <c r="AR681" s="108"/>
      <c r="AS681" s="108"/>
      <c r="AT681" s="108"/>
      <c r="AU681" s="108"/>
      <c r="AV681" s="108"/>
      <c r="AW681" s="108"/>
      <c r="AX681" s="108"/>
      <c r="AY681" s="108"/>
      <c r="AZ681" s="108"/>
      <c r="BA681" s="108"/>
      <c r="BB681" s="108"/>
      <c r="BC681" s="108"/>
      <c r="BD681" s="108"/>
      <c r="BE681" s="108"/>
      <c r="BF681" s="108"/>
      <c r="BG681" s="108"/>
      <c r="BH681" s="108"/>
    </row>
    <row r="682" spans="1:60" outlineLevel="2" x14ac:dyDescent="0.2">
      <c r="A682" s="111"/>
      <c r="B682" s="112"/>
      <c r="C682" s="150" t="s">
        <v>813</v>
      </c>
      <c r="D682" s="148"/>
      <c r="E682" s="149"/>
      <c r="F682" s="115"/>
      <c r="G682" s="115"/>
      <c r="H682" s="115"/>
      <c r="I682" s="115"/>
      <c r="J682" s="115"/>
      <c r="K682" s="115"/>
      <c r="L682" s="115"/>
      <c r="M682" s="115"/>
      <c r="N682" s="114"/>
      <c r="O682" s="114"/>
      <c r="P682" s="114"/>
      <c r="Q682" s="114"/>
      <c r="R682" s="115"/>
      <c r="S682" s="115"/>
      <c r="T682" s="115"/>
      <c r="U682" s="115"/>
      <c r="V682" s="115"/>
      <c r="W682" s="115"/>
      <c r="X682" s="115"/>
      <c r="Y682" s="115"/>
      <c r="Z682" s="108"/>
      <c r="AA682" s="108"/>
      <c r="AB682" s="108"/>
      <c r="AC682" s="108"/>
      <c r="AD682" s="108"/>
      <c r="AE682" s="108"/>
      <c r="AF682" s="108"/>
      <c r="AG682" s="108" t="s">
        <v>325</v>
      </c>
      <c r="AH682" s="108">
        <v>0</v>
      </c>
      <c r="AI682" s="108"/>
      <c r="AJ682" s="108"/>
      <c r="AK682" s="108"/>
      <c r="AL682" s="108"/>
      <c r="AM682" s="108"/>
      <c r="AN682" s="108"/>
      <c r="AO682" s="108"/>
      <c r="AP682" s="108"/>
      <c r="AQ682" s="108"/>
      <c r="AR682" s="108"/>
      <c r="AS682" s="108"/>
      <c r="AT682" s="108"/>
      <c r="AU682" s="108"/>
      <c r="AV682" s="108"/>
      <c r="AW682" s="108"/>
      <c r="AX682" s="108"/>
      <c r="AY682" s="108"/>
      <c r="AZ682" s="108"/>
      <c r="BA682" s="108"/>
      <c r="BB682" s="108"/>
      <c r="BC682" s="108"/>
      <c r="BD682" s="108"/>
      <c r="BE682" s="108"/>
      <c r="BF682" s="108"/>
      <c r="BG682" s="108"/>
      <c r="BH682" s="108"/>
    </row>
    <row r="683" spans="1:60" outlineLevel="3" x14ac:dyDescent="0.2">
      <c r="A683" s="111"/>
      <c r="B683" s="112"/>
      <c r="C683" s="150" t="s">
        <v>814</v>
      </c>
      <c r="D683" s="148"/>
      <c r="E683" s="149"/>
      <c r="F683" s="115"/>
      <c r="G683" s="115"/>
      <c r="H683" s="115"/>
      <c r="I683" s="115"/>
      <c r="J683" s="115"/>
      <c r="K683" s="115"/>
      <c r="L683" s="115"/>
      <c r="M683" s="115"/>
      <c r="N683" s="114"/>
      <c r="O683" s="114"/>
      <c r="P683" s="114"/>
      <c r="Q683" s="114"/>
      <c r="R683" s="115"/>
      <c r="S683" s="115"/>
      <c r="T683" s="115"/>
      <c r="U683" s="115"/>
      <c r="V683" s="115"/>
      <c r="W683" s="115"/>
      <c r="X683" s="115"/>
      <c r="Y683" s="115"/>
      <c r="Z683" s="108"/>
      <c r="AA683" s="108"/>
      <c r="AB683" s="108"/>
      <c r="AC683" s="108"/>
      <c r="AD683" s="108"/>
      <c r="AE683" s="108"/>
      <c r="AF683" s="108"/>
      <c r="AG683" s="108" t="s">
        <v>325</v>
      </c>
      <c r="AH683" s="108">
        <v>0</v>
      </c>
      <c r="AI683" s="108"/>
      <c r="AJ683" s="108"/>
      <c r="AK683" s="108"/>
      <c r="AL683" s="108"/>
      <c r="AM683" s="108"/>
      <c r="AN683" s="108"/>
      <c r="AO683" s="108"/>
      <c r="AP683" s="108"/>
      <c r="AQ683" s="108"/>
      <c r="AR683" s="108"/>
      <c r="AS683" s="108"/>
      <c r="AT683" s="108"/>
      <c r="AU683" s="108"/>
      <c r="AV683" s="108"/>
      <c r="AW683" s="108"/>
      <c r="AX683" s="108"/>
      <c r="AY683" s="108"/>
      <c r="AZ683" s="108"/>
      <c r="BA683" s="108"/>
      <c r="BB683" s="108"/>
      <c r="BC683" s="108"/>
      <c r="BD683" s="108"/>
      <c r="BE683" s="108"/>
      <c r="BF683" s="108"/>
      <c r="BG683" s="108"/>
      <c r="BH683" s="108"/>
    </row>
    <row r="684" spans="1:60" ht="22.5" outlineLevel="3" x14ac:dyDescent="0.2">
      <c r="A684" s="111"/>
      <c r="B684" s="112"/>
      <c r="C684" s="150" t="s">
        <v>820</v>
      </c>
      <c r="D684" s="148"/>
      <c r="E684" s="149">
        <v>0.14000000000000001</v>
      </c>
      <c r="F684" s="115"/>
      <c r="G684" s="115"/>
      <c r="H684" s="115"/>
      <c r="I684" s="115"/>
      <c r="J684" s="115"/>
      <c r="K684" s="115"/>
      <c r="L684" s="115"/>
      <c r="M684" s="115"/>
      <c r="N684" s="114"/>
      <c r="O684" s="114"/>
      <c r="P684" s="114"/>
      <c r="Q684" s="114"/>
      <c r="R684" s="115"/>
      <c r="S684" s="115"/>
      <c r="T684" s="115"/>
      <c r="U684" s="115"/>
      <c r="V684" s="115"/>
      <c r="W684" s="115"/>
      <c r="X684" s="115"/>
      <c r="Y684" s="115"/>
      <c r="Z684" s="108"/>
      <c r="AA684" s="108"/>
      <c r="AB684" s="108"/>
      <c r="AC684" s="108"/>
      <c r="AD684" s="108"/>
      <c r="AE684" s="108"/>
      <c r="AF684" s="108"/>
      <c r="AG684" s="108" t="s">
        <v>325</v>
      </c>
      <c r="AH684" s="108">
        <v>0</v>
      </c>
      <c r="AI684" s="108"/>
      <c r="AJ684" s="108"/>
      <c r="AK684" s="108"/>
      <c r="AL684" s="108"/>
      <c r="AM684" s="108"/>
      <c r="AN684" s="108"/>
      <c r="AO684" s="108"/>
      <c r="AP684" s="108"/>
      <c r="AQ684" s="108"/>
      <c r="AR684" s="108"/>
      <c r="AS684" s="108"/>
      <c r="AT684" s="108"/>
      <c r="AU684" s="108"/>
      <c r="AV684" s="108"/>
      <c r="AW684" s="108"/>
      <c r="AX684" s="108"/>
      <c r="AY684" s="108"/>
      <c r="AZ684" s="108"/>
      <c r="BA684" s="108"/>
      <c r="BB684" s="108"/>
      <c r="BC684" s="108"/>
      <c r="BD684" s="108"/>
      <c r="BE684" s="108"/>
      <c r="BF684" s="108"/>
      <c r="BG684" s="108"/>
      <c r="BH684" s="108"/>
    </row>
    <row r="685" spans="1:60" outlineLevel="3" x14ac:dyDescent="0.2">
      <c r="A685" s="111"/>
      <c r="B685" s="112"/>
      <c r="C685" s="150" t="s">
        <v>816</v>
      </c>
      <c r="D685" s="148"/>
      <c r="E685" s="149"/>
      <c r="F685" s="115"/>
      <c r="G685" s="115"/>
      <c r="H685" s="115"/>
      <c r="I685" s="115"/>
      <c r="J685" s="115"/>
      <c r="K685" s="115"/>
      <c r="L685" s="115"/>
      <c r="M685" s="115"/>
      <c r="N685" s="114"/>
      <c r="O685" s="114"/>
      <c r="P685" s="114"/>
      <c r="Q685" s="114"/>
      <c r="R685" s="115"/>
      <c r="S685" s="115"/>
      <c r="T685" s="115"/>
      <c r="U685" s="115"/>
      <c r="V685" s="115"/>
      <c r="W685" s="115"/>
      <c r="X685" s="115"/>
      <c r="Y685" s="115"/>
      <c r="Z685" s="108"/>
      <c r="AA685" s="108"/>
      <c r="AB685" s="108"/>
      <c r="AC685" s="108"/>
      <c r="AD685" s="108"/>
      <c r="AE685" s="108"/>
      <c r="AF685" s="108"/>
      <c r="AG685" s="108" t="s">
        <v>325</v>
      </c>
      <c r="AH685" s="108">
        <v>0</v>
      </c>
      <c r="AI685" s="108"/>
      <c r="AJ685" s="108"/>
      <c r="AK685" s="108"/>
      <c r="AL685" s="108"/>
      <c r="AM685" s="108"/>
      <c r="AN685" s="108"/>
      <c r="AO685" s="108"/>
      <c r="AP685" s="108"/>
      <c r="AQ685" s="108"/>
      <c r="AR685" s="108"/>
      <c r="AS685" s="108"/>
      <c r="AT685" s="108"/>
      <c r="AU685" s="108"/>
      <c r="AV685" s="108"/>
      <c r="AW685" s="108"/>
      <c r="AX685" s="108"/>
      <c r="AY685" s="108"/>
      <c r="AZ685" s="108"/>
      <c r="BA685" s="108"/>
      <c r="BB685" s="108"/>
      <c r="BC685" s="108"/>
      <c r="BD685" s="108"/>
      <c r="BE685" s="108"/>
      <c r="BF685" s="108"/>
      <c r="BG685" s="108"/>
      <c r="BH685" s="108"/>
    </row>
    <row r="686" spans="1:60" outlineLevel="3" x14ac:dyDescent="0.2">
      <c r="A686" s="111"/>
      <c r="B686" s="112"/>
      <c r="C686" s="150" t="s">
        <v>821</v>
      </c>
      <c r="D686" s="148"/>
      <c r="E686" s="149">
        <v>0.08</v>
      </c>
      <c r="F686" s="115"/>
      <c r="G686" s="115"/>
      <c r="H686" s="115"/>
      <c r="I686" s="115"/>
      <c r="J686" s="115"/>
      <c r="K686" s="115"/>
      <c r="L686" s="115"/>
      <c r="M686" s="115"/>
      <c r="N686" s="114"/>
      <c r="O686" s="114"/>
      <c r="P686" s="114"/>
      <c r="Q686" s="114"/>
      <c r="R686" s="115"/>
      <c r="S686" s="115"/>
      <c r="T686" s="115"/>
      <c r="U686" s="115"/>
      <c r="V686" s="115"/>
      <c r="W686" s="115"/>
      <c r="X686" s="115"/>
      <c r="Y686" s="115"/>
      <c r="Z686" s="108"/>
      <c r="AA686" s="108"/>
      <c r="AB686" s="108"/>
      <c r="AC686" s="108"/>
      <c r="AD686" s="108"/>
      <c r="AE686" s="108"/>
      <c r="AF686" s="108"/>
      <c r="AG686" s="108" t="s">
        <v>325</v>
      </c>
      <c r="AH686" s="108">
        <v>0</v>
      </c>
      <c r="AI686" s="108"/>
      <c r="AJ686" s="108"/>
      <c r="AK686" s="108"/>
      <c r="AL686" s="108"/>
      <c r="AM686" s="108"/>
      <c r="AN686" s="108"/>
      <c r="AO686" s="108"/>
      <c r="AP686" s="108"/>
      <c r="AQ686" s="108"/>
      <c r="AR686" s="108"/>
      <c r="AS686" s="108"/>
      <c r="AT686" s="108"/>
      <c r="AU686" s="108"/>
      <c r="AV686" s="108"/>
      <c r="AW686" s="108"/>
      <c r="AX686" s="108"/>
      <c r="AY686" s="108"/>
      <c r="AZ686" s="108"/>
      <c r="BA686" s="108"/>
      <c r="BB686" s="108"/>
      <c r="BC686" s="108"/>
      <c r="BD686" s="108"/>
      <c r="BE686" s="108"/>
      <c r="BF686" s="108"/>
      <c r="BG686" s="108"/>
      <c r="BH686" s="108"/>
    </row>
    <row r="687" spans="1:60" outlineLevel="1" x14ac:dyDescent="0.2">
      <c r="A687" s="128">
        <v>123</v>
      </c>
      <c r="B687" s="129" t="s">
        <v>828</v>
      </c>
      <c r="C687" s="145" t="s">
        <v>829</v>
      </c>
      <c r="D687" s="130" t="s">
        <v>322</v>
      </c>
      <c r="E687" s="131">
        <v>4.1124000000000001</v>
      </c>
      <c r="F687" s="132"/>
      <c r="G687" s="133">
        <f>ROUND(E687*F687,2)</f>
        <v>0</v>
      </c>
      <c r="H687" s="132"/>
      <c r="I687" s="133">
        <f>ROUND(E687*H687,2)</f>
        <v>0</v>
      </c>
      <c r="J687" s="132"/>
      <c r="K687" s="133">
        <f>ROUND(E687*J687,2)</f>
        <v>0</v>
      </c>
      <c r="L687" s="133">
        <v>21</v>
      </c>
      <c r="M687" s="133">
        <f>G687*(1+L687/100)</f>
        <v>0</v>
      </c>
      <c r="N687" s="131">
        <v>1.3899999999999999E-2</v>
      </c>
      <c r="O687" s="131">
        <f>ROUND(E687*N687,2)</f>
        <v>0.06</v>
      </c>
      <c r="P687" s="131">
        <v>0</v>
      </c>
      <c r="Q687" s="131">
        <f>ROUND(E687*P687,2)</f>
        <v>0</v>
      </c>
      <c r="R687" s="133"/>
      <c r="S687" s="133" t="s">
        <v>273</v>
      </c>
      <c r="T687" s="134" t="s">
        <v>274</v>
      </c>
      <c r="U687" s="115">
        <v>0</v>
      </c>
      <c r="V687" s="115">
        <f>ROUND(E687*U687,2)</f>
        <v>0</v>
      </c>
      <c r="W687" s="115"/>
      <c r="X687" s="115" t="s">
        <v>463</v>
      </c>
      <c r="Y687" s="115" t="s">
        <v>276</v>
      </c>
      <c r="Z687" s="108"/>
      <c r="AA687" s="108"/>
      <c r="AB687" s="108"/>
      <c r="AC687" s="108"/>
      <c r="AD687" s="108"/>
      <c r="AE687" s="108"/>
      <c r="AF687" s="108"/>
      <c r="AG687" s="108" t="s">
        <v>464</v>
      </c>
      <c r="AH687" s="108"/>
      <c r="AI687" s="108"/>
      <c r="AJ687" s="108"/>
      <c r="AK687" s="108"/>
      <c r="AL687" s="108"/>
      <c r="AM687" s="108"/>
      <c r="AN687" s="108"/>
      <c r="AO687" s="108"/>
      <c r="AP687" s="108"/>
      <c r="AQ687" s="108"/>
      <c r="AR687" s="108"/>
      <c r="AS687" s="108"/>
      <c r="AT687" s="108"/>
      <c r="AU687" s="108"/>
      <c r="AV687" s="108"/>
      <c r="AW687" s="108"/>
      <c r="AX687" s="108"/>
      <c r="AY687" s="108"/>
      <c r="AZ687" s="108"/>
      <c r="BA687" s="108"/>
      <c r="BB687" s="108"/>
      <c r="BC687" s="108"/>
      <c r="BD687" s="108"/>
      <c r="BE687" s="108"/>
      <c r="BF687" s="108"/>
      <c r="BG687" s="108"/>
      <c r="BH687" s="108"/>
    </row>
    <row r="688" spans="1:60" outlineLevel="2" x14ac:dyDescent="0.2">
      <c r="A688" s="111"/>
      <c r="B688" s="112"/>
      <c r="C688" s="150" t="s">
        <v>813</v>
      </c>
      <c r="D688" s="148"/>
      <c r="E688" s="149"/>
      <c r="F688" s="115"/>
      <c r="G688" s="115"/>
      <c r="H688" s="115"/>
      <c r="I688" s="115"/>
      <c r="J688" s="115"/>
      <c r="K688" s="115"/>
      <c r="L688" s="115"/>
      <c r="M688" s="115"/>
      <c r="N688" s="114"/>
      <c r="O688" s="114"/>
      <c r="P688" s="114"/>
      <c r="Q688" s="114"/>
      <c r="R688" s="115"/>
      <c r="S688" s="115"/>
      <c r="T688" s="115"/>
      <c r="U688" s="115"/>
      <c r="V688" s="115"/>
      <c r="W688" s="115"/>
      <c r="X688" s="115"/>
      <c r="Y688" s="115"/>
      <c r="Z688" s="108"/>
      <c r="AA688" s="108"/>
      <c r="AB688" s="108"/>
      <c r="AC688" s="108"/>
      <c r="AD688" s="108"/>
      <c r="AE688" s="108"/>
      <c r="AF688" s="108"/>
      <c r="AG688" s="108" t="s">
        <v>325</v>
      </c>
      <c r="AH688" s="108">
        <v>0</v>
      </c>
      <c r="AI688" s="108"/>
      <c r="AJ688" s="108"/>
      <c r="AK688" s="108"/>
      <c r="AL688" s="108"/>
      <c r="AM688" s="108"/>
      <c r="AN688" s="108"/>
      <c r="AO688" s="108"/>
      <c r="AP688" s="108"/>
      <c r="AQ688" s="108"/>
      <c r="AR688" s="108"/>
      <c r="AS688" s="108"/>
      <c r="AT688" s="108"/>
      <c r="AU688" s="108"/>
      <c r="AV688" s="108"/>
      <c r="AW688" s="108"/>
      <c r="AX688" s="108"/>
      <c r="AY688" s="108"/>
      <c r="AZ688" s="108"/>
      <c r="BA688" s="108"/>
      <c r="BB688" s="108"/>
      <c r="BC688" s="108"/>
      <c r="BD688" s="108"/>
      <c r="BE688" s="108"/>
      <c r="BF688" s="108"/>
      <c r="BG688" s="108"/>
      <c r="BH688" s="108"/>
    </row>
    <row r="689" spans="1:60" outlineLevel="3" x14ac:dyDescent="0.2">
      <c r="A689" s="111"/>
      <c r="B689" s="112"/>
      <c r="C689" s="150" t="s">
        <v>830</v>
      </c>
      <c r="D689" s="148"/>
      <c r="E689" s="149">
        <v>4.1100000000000003</v>
      </c>
      <c r="F689" s="115"/>
      <c r="G689" s="115"/>
      <c r="H689" s="115"/>
      <c r="I689" s="115"/>
      <c r="J689" s="115"/>
      <c r="K689" s="115"/>
      <c r="L689" s="115"/>
      <c r="M689" s="115"/>
      <c r="N689" s="114"/>
      <c r="O689" s="114"/>
      <c r="P689" s="114"/>
      <c r="Q689" s="114"/>
      <c r="R689" s="115"/>
      <c r="S689" s="115"/>
      <c r="T689" s="115"/>
      <c r="U689" s="115"/>
      <c r="V689" s="115"/>
      <c r="W689" s="115"/>
      <c r="X689" s="115"/>
      <c r="Y689" s="115"/>
      <c r="Z689" s="108"/>
      <c r="AA689" s="108"/>
      <c r="AB689" s="108"/>
      <c r="AC689" s="108"/>
      <c r="AD689" s="108"/>
      <c r="AE689" s="108"/>
      <c r="AF689" s="108"/>
      <c r="AG689" s="108" t="s">
        <v>325</v>
      </c>
      <c r="AH689" s="108">
        <v>0</v>
      </c>
      <c r="AI689" s="108"/>
      <c r="AJ689" s="108"/>
      <c r="AK689" s="108"/>
      <c r="AL689" s="108"/>
      <c r="AM689" s="108"/>
      <c r="AN689" s="108"/>
      <c r="AO689" s="108"/>
      <c r="AP689" s="108"/>
      <c r="AQ689" s="108"/>
      <c r="AR689" s="108"/>
      <c r="AS689" s="108"/>
      <c r="AT689" s="108"/>
      <c r="AU689" s="108"/>
      <c r="AV689" s="108"/>
      <c r="AW689" s="108"/>
      <c r="AX689" s="108"/>
      <c r="AY689" s="108"/>
      <c r="AZ689" s="108"/>
      <c r="BA689" s="108"/>
      <c r="BB689" s="108"/>
      <c r="BC689" s="108"/>
      <c r="BD689" s="108"/>
      <c r="BE689" s="108"/>
      <c r="BF689" s="108"/>
      <c r="BG689" s="108"/>
      <c r="BH689" s="108"/>
    </row>
    <row r="690" spans="1:60" outlineLevel="1" x14ac:dyDescent="0.2">
      <c r="A690" s="128">
        <v>124</v>
      </c>
      <c r="B690" s="129" t="s">
        <v>831</v>
      </c>
      <c r="C690" s="145" t="s">
        <v>832</v>
      </c>
      <c r="D690" s="130" t="s">
        <v>24</v>
      </c>
      <c r="E690" s="131">
        <v>235.61770000000001</v>
      </c>
      <c r="F690" s="132"/>
      <c r="G690" s="133">
        <f>ROUND(E690*F690,2)</f>
        <v>0</v>
      </c>
      <c r="H690" s="132"/>
      <c r="I690" s="133">
        <f>ROUND(E690*H690,2)</f>
        <v>0</v>
      </c>
      <c r="J690" s="132"/>
      <c r="K690" s="133">
        <f>ROUND(E690*J690,2)</f>
        <v>0</v>
      </c>
      <c r="L690" s="133">
        <v>21</v>
      </c>
      <c r="M690" s="133">
        <f>G690*(1+L690/100)</f>
        <v>0</v>
      </c>
      <c r="N690" s="131">
        <v>0</v>
      </c>
      <c r="O690" s="131">
        <f>ROUND(E690*N690,2)</f>
        <v>0</v>
      </c>
      <c r="P690" s="131">
        <v>0</v>
      </c>
      <c r="Q690" s="131">
        <f>ROUND(E690*P690,2)</f>
        <v>0</v>
      </c>
      <c r="R690" s="133"/>
      <c r="S690" s="133" t="s">
        <v>273</v>
      </c>
      <c r="T690" s="134" t="s">
        <v>274</v>
      </c>
      <c r="U690" s="115">
        <v>0</v>
      </c>
      <c r="V690" s="115">
        <f>ROUND(E690*U690,2)</f>
        <v>0</v>
      </c>
      <c r="W690" s="115"/>
      <c r="X690" s="115" t="s">
        <v>275</v>
      </c>
      <c r="Y690" s="115" t="s">
        <v>276</v>
      </c>
      <c r="Z690" s="108"/>
      <c r="AA690" s="108"/>
      <c r="AB690" s="108"/>
      <c r="AC690" s="108"/>
      <c r="AD690" s="108"/>
      <c r="AE690" s="108"/>
      <c r="AF690" s="108"/>
      <c r="AG690" s="108" t="s">
        <v>788</v>
      </c>
      <c r="AH690" s="108"/>
      <c r="AI690" s="108"/>
      <c r="AJ690" s="108"/>
      <c r="AK690" s="108"/>
      <c r="AL690" s="108"/>
      <c r="AM690" s="108"/>
      <c r="AN690" s="108"/>
      <c r="AO690" s="108"/>
      <c r="AP690" s="108"/>
      <c r="AQ690" s="108"/>
      <c r="AR690" s="108"/>
      <c r="AS690" s="108"/>
      <c r="AT690" s="108"/>
      <c r="AU690" s="108"/>
      <c r="AV690" s="108"/>
      <c r="AW690" s="108"/>
      <c r="AX690" s="108"/>
      <c r="AY690" s="108"/>
      <c r="AZ690" s="108"/>
      <c r="BA690" s="108"/>
      <c r="BB690" s="108"/>
      <c r="BC690" s="108"/>
      <c r="BD690" s="108"/>
      <c r="BE690" s="108"/>
      <c r="BF690" s="108"/>
      <c r="BG690" s="108"/>
      <c r="BH690" s="108"/>
    </row>
    <row r="691" spans="1:60" outlineLevel="2" x14ac:dyDescent="0.2">
      <c r="A691" s="111"/>
      <c r="B691" s="112"/>
      <c r="C691" s="258" t="s">
        <v>795</v>
      </c>
      <c r="D691" s="259"/>
      <c r="E691" s="259"/>
      <c r="F691" s="259"/>
      <c r="G691" s="259"/>
      <c r="H691" s="115"/>
      <c r="I691" s="115"/>
      <c r="J691" s="115"/>
      <c r="K691" s="115"/>
      <c r="L691" s="115"/>
      <c r="M691" s="115"/>
      <c r="N691" s="114"/>
      <c r="O691" s="114"/>
      <c r="P691" s="114"/>
      <c r="Q691" s="114"/>
      <c r="R691" s="115"/>
      <c r="S691" s="115"/>
      <c r="T691" s="115"/>
      <c r="U691" s="115"/>
      <c r="V691" s="115"/>
      <c r="W691" s="115"/>
      <c r="X691" s="115"/>
      <c r="Y691" s="115"/>
      <c r="Z691" s="108"/>
      <c r="AA691" s="108"/>
      <c r="AB691" s="108"/>
      <c r="AC691" s="108"/>
      <c r="AD691" s="108"/>
      <c r="AE691" s="108"/>
      <c r="AF691" s="108"/>
      <c r="AG691" s="108" t="s">
        <v>286</v>
      </c>
      <c r="AH691" s="108"/>
      <c r="AI691" s="108"/>
      <c r="AJ691" s="108"/>
      <c r="AK691" s="108"/>
      <c r="AL691" s="108"/>
      <c r="AM691" s="108"/>
      <c r="AN691" s="108"/>
      <c r="AO691" s="108"/>
      <c r="AP691" s="108"/>
      <c r="AQ691" s="108"/>
      <c r="AR691" s="108"/>
      <c r="AS691" s="108"/>
      <c r="AT691" s="108"/>
      <c r="AU691" s="108"/>
      <c r="AV691" s="108"/>
      <c r="AW691" s="108"/>
      <c r="AX691" s="108"/>
      <c r="AY691" s="108"/>
      <c r="AZ691" s="108"/>
      <c r="BA691" s="108"/>
      <c r="BB691" s="108"/>
      <c r="BC691" s="108"/>
      <c r="BD691" s="108"/>
      <c r="BE691" s="108"/>
      <c r="BF691" s="108"/>
      <c r="BG691" s="108"/>
      <c r="BH691" s="108"/>
    </row>
    <row r="692" spans="1:60" x14ac:dyDescent="0.2">
      <c r="A692" s="121" t="s">
        <v>268</v>
      </c>
      <c r="B692" s="122" t="s">
        <v>181</v>
      </c>
      <c r="C692" s="143" t="s">
        <v>182</v>
      </c>
      <c r="D692" s="123"/>
      <c r="E692" s="124"/>
      <c r="F692" s="125"/>
      <c r="G692" s="125">
        <f>SUMIF(AG693:AG698,"&lt;&gt;NOR",G693:G698)</f>
        <v>0</v>
      </c>
      <c r="H692" s="125"/>
      <c r="I692" s="125">
        <f>SUM(I693:I698)</f>
        <v>0</v>
      </c>
      <c r="J692" s="125"/>
      <c r="K692" s="125">
        <f>SUM(K693:K698)</f>
        <v>0</v>
      </c>
      <c r="L692" s="125"/>
      <c r="M692" s="125">
        <f>SUM(M693:M698)</f>
        <v>0</v>
      </c>
      <c r="N692" s="124"/>
      <c r="O692" s="124">
        <f>SUM(O693:O698)</f>
        <v>0</v>
      </c>
      <c r="P692" s="124"/>
      <c r="Q692" s="124">
        <f>SUM(Q693:Q698)</f>
        <v>0</v>
      </c>
      <c r="R692" s="125"/>
      <c r="S692" s="125"/>
      <c r="T692" s="126"/>
      <c r="U692" s="120"/>
      <c r="V692" s="120">
        <f>SUM(V693:V698)</f>
        <v>0</v>
      </c>
      <c r="W692" s="120"/>
      <c r="X692" s="120"/>
      <c r="Y692" s="120"/>
      <c r="AG692" t="s">
        <v>269</v>
      </c>
    </row>
    <row r="693" spans="1:60" outlineLevel="1" x14ac:dyDescent="0.2">
      <c r="A693" s="135">
        <v>125</v>
      </c>
      <c r="B693" s="136" t="s">
        <v>833</v>
      </c>
      <c r="C693" s="144" t="s">
        <v>834</v>
      </c>
      <c r="D693" s="137" t="s">
        <v>767</v>
      </c>
      <c r="E693" s="138">
        <v>6</v>
      </c>
      <c r="F693" s="139"/>
      <c r="G693" s="140">
        <f>ROUND(E693*F693,2)</f>
        <v>0</v>
      </c>
      <c r="H693" s="139"/>
      <c r="I693" s="140">
        <f>ROUND(E693*H693,2)</f>
        <v>0</v>
      </c>
      <c r="J693" s="139"/>
      <c r="K693" s="140">
        <f>ROUND(E693*J693,2)</f>
        <v>0</v>
      </c>
      <c r="L693" s="140">
        <v>21</v>
      </c>
      <c r="M693" s="140">
        <f>G693*(1+L693/100)</f>
        <v>0</v>
      </c>
      <c r="N693" s="138">
        <v>0</v>
      </c>
      <c r="O693" s="138">
        <f>ROUND(E693*N693,2)</f>
        <v>0</v>
      </c>
      <c r="P693" s="138">
        <v>0</v>
      </c>
      <c r="Q693" s="138">
        <f>ROUND(E693*P693,2)</f>
        <v>0</v>
      </c>
      <c r="R693" s="140"/>
      <c r="S693" s="140" t="s">
        <v>273</v>
      </c>
      <c r="T693" s="141" t="s">
        <v>274</v>
      </c>
      <c r="U693" s="115">
        <v>0</v>
      </c>
      <c r="V693" s="115">
        <f>ROUND(E693*U693,2)</f>
        <v>0</v>
      </c>
      <c r="W693" s="115"/>
      <c r="X693" s="115" t="s">
        <v>275</v>
      </c>
      <c r="Y693" s="115" t="s">
        <v>276</v>
      </c>
      <c r="Z693" s="108"/>
      <c r="AA693" s="108"/>
      <c r="AB693" s="108"/>
      <c r="AC693" s="108"/>
      <c r="AD693" s="108"/>
      <c r="AE693" s="108"/>
      <c r="AF693" s="108"/>
      <c r="AG693" s="108" t="s">
        <v>277</v>
      </c>
      <c r="AH693" s="108"/>
      <c r="AI693" s="108"/>
      <c r="AJ693" s="108"/>
      <c r="AK693" s="108"/>
      <c r="AL693" s="108"/>
      <c r="AM693" s="108"/>
      <c r="AN693" s="108"/>
      <c r="AO693" s="108"/>
      <c r="AP693" s="108"/>
      <c r="AQ693" s="108"/>
      <c r="AR693" s="108"/>
      <c r="AS693" s="108"/>
      <c r="AT693" s="108"/>
      <c r="AU693" s="108"/>
      <c r="AV693" s="108"/>
      <c r="AW693" s="108"/>
      <c r="AX693" s="108"/>
      <c r="AY693" s="108"/>
      <c r="AZ693" s="108"/>
      <c r="BA693" s="108"/>
      <c r="BB693" s="108"/>
      <c r="BC693" s="108"/>
      <c r="BD693" s="108"/>
      <c r="BE693" s="108"/>
      <c r="BF693" s="108"/>
      <c r="BG693" s="108"/>
      <c r="BH693" s="108"/>
    </row>
    <row r="694" spans="1:60" outlineLevel="1" x14ac:dyDescent="0.2">
      <c r="A694" s="135">
        <v>126</v>
      </c>
      <c r="B694" s="136" t="s">
        <v>835</v>
      </c>
      <c r="C694" s="144" t="s">
        <v>836</v>
      </c>
      <c r="D694" s="137" t="s">
        <v>837</v>
      </c>
      <c r="E694" s="138">
        <v>1.5</v>
      </c>
      <c r="F694" s="139"/>
      <c r="G694" s="140">
        <f>ROUND(E694*F694,2)</f>
        <v>0</v>
      </c>
      <c r="H694" s="139"/>
      <c r="I694" s="140">
        <f>ROUND(E694*H694,2)</f>
        <v>0</v>
      </c>
      <c r="J694" s="139"/>
      <c r="K694" s="140">
        <f>ROUND(E694*J694,2)</f>
        <v>0</v>
      </c>
      <c r="L694" s="140">
        <v>21</v>
      </c>
      <c r="M694" s="140">
        <f>G694*(1+L694/100)</f>
        <v>0</v>
      </c>
      <c r="N694" s="138">
        <v>0</v>
      </c>
      <c r="O694" s="138">
        <f>ROUND(E694*N694,2)</f>
        <v>0</v>
      </c>
      <c r="P694" s="138">
        <v>0</v>
      </c>
      <c r="Q694" s="138">
        <f>ROUND(E694*P694,2)</f>
        <v>0</v>
      </c>
      <c r="R694" s="140"/>
      <c r="S694" s="140" t="s">
        <v>273</v>
      </c>
      <c r="T694" s="141" t="s">
        <v>274</v>
      </c>
      <c r="U694" s="115">
        <v>0</v>
      </c>
      <c r="V694" s="115">
        <f>ROUND(E694*U694,2)</f>
        <v>0</v>
      </c>
      <c r="W694" s="115"/>
      <c r="X694" s="115" t="s">
        <v>275</v>
      </c>
      <c r="Y694" s="115" t="s">
        <v>276</v>
      </c>
      <c r="Z694" s="108"/>
      <c r="AA694" s="108"/>
      <c r="AB694" s="108"/>
      <c r="AC694" s="108"/>
      <c r="AD694" s="108"/>
      <c r="AE694" s="108"/>
      <c r="AF694" s="108"/>
      <c r="AG694" s="108" t="s">
        <v>277</v>
      </c>
      <c r="AH694" s="108"/>
      <c r="AI694" s="108"/>
      <c r="AJ694" s="108"/>
      <c r="AK694" s="108"/>
      <c r="AL694" s="108"/>
      <c r="AM694" s="108"/>
      <c r="AN694" s="108"/>
      <c r="AO694" s="108"/>
      <c r="AP694" s="108"/>
      <c r="AQ694" s="108"/>
      <c r="AR694" s="108"/>
      <c r="AS694" s="108"/>
      <c r="AT694" s="108"/>
      <c r="AU694" s="108"/>
      <c r="AV694" s="108"/>
      <c r="AW694" s="108"/>
      <c r="AX694" s="108"/>
      <c r="AY694" s="108"/>
      <c r="AZ694" s="108"/>
      <c r="BA694" s="108"/>
      <c r="BB694" s="108"/>
      <c r="BC694" s="108"/>
      <c r="BD694" s="108"/>
      <c r="BE694" s="108"/>
      <c r="BF694" s="108"/>
      <c r="BG694" s="108"/>
      <c r="BH694" s="108"/>
    </row>
    <row r="695" spans="1:60" outlineLevel="1" x14ac:dyDescent="0.2">
      <c r="A695" s="135">
        <v>127</v>
      </c>
      <c r="B695" s="136" t="s">
        <v>838</v>
      </c>
      <c r="C695" s="144" t="s">
        <v>839</v>
      </c>
      <c r="D695" s="137" t="s">
        <v>767</v>
      </c>
      <c r="E695" s="138">
        <v>2</v>
      </c>
      <c r="F695" s="139"/>
      <c r="G695" s="140">
        <f>ROUND(E695*F695,2)</f>
        <v>0</v>
      </c>
      <c r="H695" s="139"/>
      <c r="I695" s="140">
        <f>ROUND(E695*H695,2)</f>
        <v>0</v>
      </c>
      <c r="J695" s="139"/>
      <c r="K695" s="140">
        <f>ROUND(E695*J695,2)</f>
        <v>0</v>
      </c>
      <c r="L695" s="140">
        <v>21</v>
      </c>
      <c r="M695" s="140">
        <f>G695*(1+L695/100)</f>
        <v>0</v>
      </c>
      <c r="N695" s="138">
        <v>0</v>
      </c>
      <c r="O695" s="138">
        <f>ROUND(E695*N695,2)</f>
        <v>0</v>
      </c>
      <c r="P695" s="138">
        <v>0</v>
      </c>
      <c r="Q695" s="138">
        <f>ROUND(E695*P695,2)</f>
        <v>0</v>
      </c>
      <c r="R695" s="140"/>
      <c r="S695" s="140" t="s">
        <v>273</v>
      </c>
      <c r="T695" s="141" t="s">
        <v>274</v>
      </c>
      <c r="U695" s="115">
        <v>0</v>
      </c>
      <c r="V695" s="115">
        <f>ROUND(E695*U695,2)</f>
        <v>0</v>
      </c>
      <c r="W695" s="115"/>
      <c r="X695" s="115" t="s">
        <v>275</v>
      </c>
      <c r="Y695" s="115" t="s">
        <v>276</v>
      </c>
      <c r="Z695" s="108"/>
      <c r="AA695" s="108"/>
      <c r="AB695" s="108"/>
      <c r="AC695" s="108"/>
      <c r="AD695" s="108"/>
      <c r="AE695" s="108"/>
      <c r="AF695" s="108"/>
      <c r="AG695" s="108" t="s">
        <v>277</v>
      </c>
      <c r="AH695" s="108"/>
      <c r="AI695" s="108"/>
      <c r="AJ695" s="108"/>
      <c r="AK695" s="108"/>
      <c r="AL695" s="108"/>
      <c r="AM695" s="108"/>
      <c r="AN695" s="108"/>
      <c r="AO695" s="108"/>
      <c r="AP695" s="108"/>
      <c r="AQ695" s="108"/>
      <c r="AR695" s="108"/>
      <c r="AS695" s="108"/>
      <c r="AT695" s="108"/>
      <c r="AU695" s="108"/>
      <c r="AV695" s="108"/>
      <c r="AW695" s="108"/>
      <c r="AX695" s="108"/>
      <c r="AY695" s="108"/>
      <c r="AZ695" s="108"/>
      <c r="BA695" s="108"/>
      <c r="BB695" s="108"/>
      <c r="BC695" s="108"/>
      <c r="BD695" s="108"/>
      <c r="BE695" s="108"/>
      <c r="BF695" s="108"/>
      <c r="BG695" s="108"/>
      <c r="BH695" s="108"/>
    </row>
    <row r="696" spans="1:60" outlineLevel="1" x14ac:dyDescent="0.2">
      <c r="A696" s="135">
        <v>128</v>
      </c>
      <c r="B696" s="136" t="s">
        <v>840</v>
      </c>
      <c r="C696" s="144" t="s">
        <v>841</v>
      </c>
      <c r="D696" s="137" t="s">
        <v>282</v>
      </c>
      <c r="E696" s="138">
        <v>1</v>
      </c>
      <c r="F696" s="139"/>
      <c r="G696" s="140">
        <f>ROUND(E696*F696,2)</f>
        <v>0</v>
      </c>
      <c r="H696" s="139"/>
      <c r="I696" s="140">
        <f>ROUND(E696*H696,2)</f>
        <v>0</v>
      </c>
      <c r="J696" s="139"/>
      <c r="K696" s="140">
        <f>ROUND(E696*J696,2)</f>
        <v>0</v>
      </c>
      <c r="L696" s="140">
        <v>21</v>
      </c>
      <c r="M696" s="140">
        <f>G696*(1+L696/100)</f>
        <v>0</v>
      </c>
      <c r="N696" s="138">
        <v>0</v>
      </c>
      <c r="O696" s="138">
        <f>ROUND(E696*N696,2)</f>
        <v>0</v>
      </c>
      <c r="P696" s="138">
        <v>0</v>
      </c>
      <c r="Q696" s="138">
        <f>ROUND(E696*P696,2)</f>
        <v>0</v>
      </c>
      <c r="R696" s="140"/>
      <c r="S696" s="140" t="s">
        <v>273</v>
      </c>
      <c r="T696" s="141" t="s">
        <v>274</v>
      </c>
      <c r="U696" s="115">
        <v>0</v>
      </c>
      <c r="V696" s="115">
        <f>ROUND(E696*U696,2)</f>
        <v>0</v>
      </c>
      <c r="W696" s="115"/>
      <c r="X696" s="115" t="s">
        <v>275</v>
      </c>
      <c r="Y696" s="115" t="s">
        <v>276</v>
      </c>
      <c r="Z696" s="108"/>
      <c r="AA696" s="108"/>
      <c r="AB696" s="108"/>
      <c r="AC696" s="108"/>
      <c r="AD696" s="108"/>
      <c r="AE696" s="108"/>
      <c r="AF696" s="108"/>
      <c r="AG696" s="108" t="s">
        <v>277</v>
      </c>
      <c r="AH696" s="108"/>
      <c r="AI696" s="108"/>
      <c r="AJ696" s="108"/>
      <c r="AK696" s="108"/>
      <c r="AL696" s="108"/>
      <c r="AM696" s="108"/>
      <c r="AN696" s="108"/>
      <c r="AO696" s="108"/>
      <c r="AP696" s="108"/>
      <c r="AQ696" s="108"/>
      <c r="AR696" s="108"/>
      <c r="AS696" s="108"/>
      <c r="AT696" s="108"/>
      <c r="AU696" s="108"/>
      <c r="AV696" s="108"/>
      <c r="AW696" s="108"/>
      <c r="AX696" s="108"/>
      <c r="AY696" s="108"/>
      <c r="AZ696" s="108"/>
      <c r="BA696" s="108"/>
      <c r="BB696" s="108"/>
      <c r="BC696" s="108"/>
      <c r="BD696" s="108"/>
      <c r="BE696" s="108"/>
      <c r="BF696" s="108"/>
      <c r="BG696" s="108"/>
      <c r="BH696" s="108"/>
    </row>
    <row r="697" spans="1:60" outlineLevel="1" x14ac:dyDescent="0.2">
      <c r="A697" s="128">
        <v>129</v>
      </c>
      <c r="B697" s="129" t="s">
        <v>842</v>
      </c>
      <c r="C697" s="145" t="s">
        <v>843</v>
      </c>
      <c r="D697" s="130" t="s">
        <v>24</v>
      </c>
      <c r="E697" s="131">
        <v>157.25</v>
      </c>
      <c r="F697" s="132"/>
      <c r="G697" s="133">
        <f>ROUND(E697*F697,2)</f>
        <v>0</v>
      </c>
      <c r="H697" s="132"/>
      <c r="I697" s="133">
        <f>ROUND(E697*H697,2)</f>
        <v>0</v>
      </c>
      <c r="J697" s="132"/>
      <c r="K697" s="133">
        <f>ROUND(E697*J697,2)</f>
        <v>0</v>
      </c>
      <c r="L697" s="133">
        <v>21</v>
      </c>
      <c r="M697" s="133">
        <f>G697*(1+L697/100)</f>
        <v>0</v>
      </c>
      <c r="N697" s="131">
        <v>0</v>
      </c>
      <c r="O697" s="131">
        <f>ROUND(E697*N697,2)</f>
        <v>0</v>
      </c>
      <c r="P697" s="131">
        <v>0</v>
      </c>
      <c r="Q697" s="131">
        <f>ROUND(E697*P697,2)</f>
        <v>0</v>
      </c>
      <c r="R697" s="133"/>
      <c r="S697" s="133" t="s">
        <v>273</v>
      </c>
      <c r="T697" s="134" t="s">
        <v>274</v>
      </c>
      <c r="U697" s="115">
        <v>0</v>
      </c>
      <c r="V697" s="115">
        <f>ROUND(E697*U697,2)</f>
        <v>0</v>
      </c>
      <c r="W697" s="115"/>
      <c r="X697" s="115" t="s">
        <v>275</v>
      </c>
      <c r="Y697" s="115" t="s">
        <v>276</v>
      </c>
      <c r="Z697" s="108"/>
      <c r="AA697" s="108"/>
      <c r="AB697" s="108"/>
      <c r="AC697" s="108"/>
      <c r="AD697" s="108"/>
      <c r="AE697" s="108"/>
      <c r="AF697" s="108"/>
      <c r="AG697" s="108" t="s">
        <v>788</v>
      </c>
      <c r="AH697" s="108"/>
      <c r="AI697" s="108"/>
      <c r="AJ697" s="108"/>
      <c r="AK697" s="108"/>
      <c r="AL697" s="108"/>
      <c r="AM697" s="108"/>
      <c r="AN697" s="108"/>
      <c r="AO697" s="108"/>
      <c r="AP697" s="108"/>
      <c r="AQ697" s="108"/>
      <c r="AR697" s="108"/>
      <c r="AS697" s="108"/>
      <c r="AT697" s="108"/>
      <c r="AU697" s="108"/>
      <c r="AV697" s="108"/>
      <c r="AW697" s="108"/>
      <c r="AX697" s="108"/>
      <c r="AY697" s="108"/>
      <c r="AZ697" s="108"/>
      <c r="BA697" s="108"/>
      <c r="BB697" s="108"/>
      <c r="BC697" s="108"/>
      <c r="BD697" s="108"/>
      <c r="BE697" s="108"/>
      <c r="BF697" s="108"/>
      <c r="BG697" s="108"/>
      <c r="BH697" s="108"/>
    </row>
    <row r="698" spans="1:60" outlineLevel="2" x14ac:dyDescent="0.2">
      <c r="A698" s="111"/>
      <c r="B698" s="112"/>
      <c r="C698" s="258" t="s">
        <v>795</v>
      </c>
      <c r="D698" s="259"/>
      <c r="E698" s="259"/>
      <c r="F698" s="259"/>
      <c r="G698" s="259"/>
      <c r="H698" s="115"/>
      <c r="I698" s="115"/>
      <c r="J698" s="115"/>
      <c r="K698" s="115"/>
      <c r="L698" s="115"/>
      <c r="M698" s="115"/>
      <c r="N698" s="114"/>
      <c r="O698" s="114"/>
      <c r="P698" s="114"/>
      <c r="Q698" s="114"/>
      <c r="R698" s="115"/>
      <c r="S698" s="115"/>
      <c r="T698" s="115"/>
      <c r="U698" s="115"/>
      <c r="V698" s="115"/>
      <c r="W698" s="115"/>
      <c r="X698" s="115"/>
      <c r="Y698" s="115"/>
      <c r="Z698" s="108"/>
      <c r="AA698" s="108"/>
      <c r="AB698" s="108"/>
      <c r="AC698" s="108"/>
      <c r="AD698" s="108"/>
      <c r="AE698" s="108"/>
      <c r="AF698" s="108"/>
      <c r="AG698" s="108" t="s">
        <v>286</v>
      </c>
      <c r="AH698" s="108"/>
      <c r="AI698" s="108"/>
      <c r="AJ698" s="108"/>
      <c r="AK698" s="108"/>
      <c r="AL698" s="108"/>
      <c r="AM698" s="108"/>
      <c r="AN698" s="108"/>
      <c r="AO698" s="108"/>
      <c r="AP698" s="108"/>
      <c r="AQ698" s="108"/>
      <c r="AR698" s="108"/>
      <c r="AS698" s="108"/>
      <c r="AT698" s="108"/>
      <c r="AU698" s="108"/>
      <c r="AV698" s="108"/>
      <c r="AW698" s="108"/>
      <c r="AX698" s="108"/>
      <c r="AY698" s="108"/>
      <c r="AZ698" s="108"/>
      <c r="BA698" s="108"/>
      <c r="BB698" s="108"/>
      <c r="BC698" s="108"/>
      <c r="BD698" s="108"/>
      <c r="BE698" s="108"/>
      <c r="BF698" s="108"/>
      <c r="BG698" s="108"/>
      <c r="BH698" s="108"/>
    </row>
    <row r="699" spans="1:60" x14ac:dyDescent="0.2">
      <c r="A699" s="121" t="s">
        <v>268</v>
      </c>
      <c r="B699" s="122" t="s">
        <v>185</v>
      </c>
      <c r="C699" s="143" t="s">
        <v>186</v>
      </c>
      <c r="D699" s="123"/>
      <c r="E699" s="124"/>
      <c r="F699" s="125"/>
      <c r="G699" s="125">
        <f>SUMIF(AG700:AG721,"&lt;&gt;NOR",G700:G721)</f>
        <v>0</v>
      </c>
      <c r="H699" s="125"/>
      <c r="I699" s="125">
        <f>SUM(I700:I721)</f>
        <v>0</v>
      </c>
      <c r="J699" s="125"/>
      <c r="K699" s="125">
        <f>SUM(K700:K721)</f>
        <v>0</v>
      </c>
      <c r="L699" s="125"/>
      <c r="M699" s="125">
        <f>SUM(M700:M721)</f>
        <v>0</v>
      </c>
      <c r="N699" s="124"/>
      <c r="O699" s="124">
        <f>SUM(O700:O721)</f>
        <v>0</v>
      </c>
      <c r="P699" s="124"/>
      <c r="Q699" s="124">
        <f>SUM(Q700:Q721)</f>
        <v>0</v>
      </c>
      <c r="R699" s="125"/>
      <c r="S699" s="125"/>
      <c r="T699" s="126"/>
      <c r="U699" s="120"/>
      <c r="V699" s="120">
        <f>SUM(V700:V721)</f>
        <v>0.1</v>
      </c>
      <c r="W699" s="120"/>
      <c r="X699" s="120"/>
      <c r="Y699" s="120"/>
      <c r="AG699" t="s">
        <v>269</v>
      </c>
    </row>
    <row r="700" spans="1:60" outlineLevel="1" x14ac:dyDescent="0.2">
      <c r="A700" s="135">
        <v>130</v>
      </c>
      <c r="B700" s="136" t="s">
        <v>844</v>
      </c>
      <c r="C700" s="144" t="s">
        <v>845</v>
      </c>
      <c r="D700" s="137" t="s">
        <v>743</v>
      </c>
      <c r="E700" s="138">
        <v>1</v>
      </c>
      <c r="F700" s="139"/>
      <c r="G700" s="140">
        <f t="shared" ref="G700:G715" si="0">ROUND(E700*F700,2)</f>
        <v>0</v>
      </c>
      <c r="H700" s="139"/>
      <c r="I700" s="140">
        <f t="shared" ref="I700:I715" si="1">ROUND(E700*H700,2)</f>
        <v>0</v>
      </c>
      <c r="J700" s="139"/>
      <c r="K700" s="140">
        <f t="shared" ref="K700:K715" si="2">ROUND(E700*J700,2)</f>
        <v>0</v>
      </c>
      <c r="L700" s="140">
        <v>21</v>
      </c>
      <c r="M700" s="140">
        <f t="shared" ref="M700:M715" si="3">G700*(1+L700/100)</f>
        <v>0</v>
      </c>
      <c r="N700" s="138">
        <v>0</v>
      </c>
      <c r="O700" s="138">
        <f t="shared" ref="O700:O715" si="4">ROUND(E700*N700,2)</f>
        <v>0</v>
      </c>
      <c r="P700" s="138">
        <v>0</v>
      </c>
      <c r="Q700" s="138">
        <f t="shared" ref="Q700:Q715" si="5">ROUND(E700*P700,2)</f>
        <v>0</v>
      </c>
      <c r="R700" s="140"/>
      <c r="S700" s="140" t="s">
        <v>273</v>
      </c>
      <c r="T700" s="141" t="s">
        <v>274</v>
      </c>
      <c r="U700" s="115">
        <v>0</v>
      </c>
      <c r="V700" s="115">
        <f t="shared" ref="V700:V715" si="6">ROUND(E700*U700,2)</f>
        <v>0</v>
      </c>
      <c r="W700" s="115"/>
      <c r="X700" s="115" t="s">
        <v>275</v>
      </c>
      <c r="Y700" s="115" t="s">
        <v>276</v>
      </c>
      <c r="Z700" s="108"/>
      <c r="AA700" s="108"/>
      <c r="AB700" s="108"/>
      <c r="AC700" s="108"/>
      <c r="AD700" s="108"/>
      <c r="AE700" s="108"/>
      <c r="AF700" s="108"/>
      <c r="AG700" s="108" t="s">
        <v>277</v>
      </c>
      <c r="AH700" s="108"/>
      <c r="AI700" s="108"/>
      <c r="AJ700" s="108"/>
      <c r="AK700" s="108"/>
      <c r="AL700" s="108"/>
      <c r="AM700" s="108"/>
      <c r="AN700" s="108"/>
      <c r="AO700" s="108"/>
      <c r="AP700" s="108"/>
      <c r="AQ700" s="108"/>
      <c r="AR700" s="108"/>
      <c r="AS700" s="108"/>
      <c r="AT700" s="108"/>
      <c r="AU700" s="108"/>
      <c r="AV700" s="108"/>
      <c r="AW700" s="108"/>
      <c r="AX700" s="108"/>
      <c r="AY700" s="108"/>
      <c r="AZ700" s="108"/>
      <c r="BA700" s="108"/>
      <c r="BB700" s="108"/>
      <c r="BC700" s="108"/>
      <c r="BD700" s="108"/>
      <c r="BE700" s="108"/>
      <c r="BF700" s="108"/>
      <c r="BG700" s="108"/>
      <c r="BH700" s="108"/>
    </row>
    <row r="701" spans="1:60" outlineLevel="1" x14ac:dyDescent="0.2">
      <c r="A701" s="135">
        <v>131</v>
      </c>
      <c r="B701" s="136" t="s">
        <v>846</v>
      </c>
      <c r="C701" s="144" t="s">
        <v>847</v>
      </c>
      <c r="D701" s="137" t="s">
        <v>743</v>
      </c>
      <c r="E701" s="138">
        <v>1</v>
      </c>
      <c r="F701" s="139"/>
      <c r="G701" s="140">
        <f t="shared" si="0"/>
        <v>0</v>
      </c>
      <c r="H701" s="139"/>
      <c r="I701" s="140">
        <f t="shared" si="1"/>
        <v>0</v>
      </c>
      <c r="J701" s="139"/>
      <c r="K701" s="140">
        <f t="shared" si="2"/>
        <v>0</v>
      </c>
      <c r="L701" s="140">
        <v>21</v>
      </c>
      <c r="M701" s="140">
        <f t="shared" si="3"/>
        <v>0</v>
      </c>
      <c r="N701" s="138">
        <v>0</v>
      </c>
      <c r="O701" s="138">
        <f t="shared" si="4"/>
        <v>0</v>
      </c>
      <c r="P701" s="138">
        <v>0</v>
      </c>
      <c r="Q701" s="138">
        <f t="shared" si="5"/>
        <v>0</v>
      </c>
      <c r="R701" s="140"/>
      <c r="S701" s="140" t="s">
        <v>273</v>
      </c>
      <c r="T701" s="141" t="s">
        <v>274</v>
      </c>
      <c r="U701" s="115">
        <v>0</v>
      </c>
      <c r="V701" s="115">
        <f t="shared" si="6"/>
        <v>0</v>
      </c>
      <c r="W701" s="115"/>
      <c r="X701" s="115" t="s">
        <v>275</v>
      </c>
      <c r="Y701" s="115" t="s">
        <v>276</v>
      </c>
      <c r="Z701" s="108"/>
      <c r="AA701" s="108"/>
      <c r="AB701" s="108"/>
      <c r="AC701" s="108"/>
      <c r="AD701" s="108"/>
      <c r="AE701" s="108"/>
      <c r="AF701" s="108"/>
      <c r="AG701" s="108" t="s">
        <v>277</v>
      </c>
      <c r="AH701" s="108"/>
      <c r="AI701" s="108"/>
      <c r="AJ701" s="108"/>
      <c r="AK701" s="108"/>
      <c r="AL701" s="108"/>
      <c r="AM701" s="108"/>
      <c r="AN701" s="108"/>
      <c r="AO701" s="108"/>
      <c r="AP701" s="108"/>
      <c r="AQ701" s="108"/>
      <c r="AR701" s="108"/>
      <c r="AS701" s="108"/>
      <c r="AT701" s="108"/>
      <c r="AU701" s="108"/>
      <c r="AV701" s="108"/>
      <c r="AW701" s="108"/>
      <c r="AX701" s="108"/>
      <c r="AY701" s="108"/>
      <c r="AZ701" s="108"/>
      <c r="BA701" s="108"/>
      <c r="BB701" s="108"/>
      <c r="BC701" s="108"/>
      <c r="BD701" s="108"/>
      <c r="BE701" s="108"/>
      <c r="BF701" s="108"/>
      <c r="BG701" s="108"/>
      <c r="BH701" s="108"/>
    </row>
    <row r="702" spans="1:60" outlineLevel="1" x14ac:dyDescent="0.2">
      <c r="A702" s="135">
        <v>132</v>
      </c>
      <c r="B702" s="136" t="s">
        <v>848</v>
      </c>
      <c r="C702" s="144" t="s">
        <v>849</v>
      </c>
      <c r="D702" s="137" t="s">
        <v>743</v>
      </c>
      <c r="E702" s="138">
        <v>1</v>
      </c>
      <c r="F702" s="139"/>
      <c r="G702" s="140">
        <f t="shared" si="0"/>
        <v>0</v>
      </c>
      <c r="H702" s="139"/>
      <c r="I702" s="140">
        <f t="shared" si="1"/>
        <v>0</v>
      </c>
      <c r="J702" s="139"/>
      <c r="K702" s="140">
        <f t="shared" si="2"/>
        <v>0</v>
      </c>
      <c r="L702" s="140">
        <v>21</v>
      </c>
      <c r="M702" s="140">
        <f t="shared" si="3"/>
        <v>0</v>
      </c>
      <c r="N702" s="138">
        <v>0</v>
      </c>
      <c r="O702" s="138">
        <f t="shared" si="4"/>
        <v>0</v>
      </c>
      <c r="P702" s="138">
        <v>0</v>
      </c>
      <c r="Q702" s="138">
        <f t="shared" si="5"/>
        <v>0</v>
      </c>
      <c r="R702" s="140"/>
      <c r="S702" s="140" t="s">
        <v>273</v>
      </c>
      <c r="T702" s="141" t="s">
        <v>274</v>
      </c>
      <c r="U702" s="115">
        <v>0</v>
      </c>
      <c r="V702" s="115">
        <f t="shared" si="6"/>
        <v>0</v>
      </c>
      <c r="W702" s="115"/>
      <c r="X702" s="115" t="s">
        <v>275</v>
      </c>
      <c r="Y702" s="115" t="s">
        <v>276</v>
      </c>
      <c r="Z702" s="108"/>
      <c r="AA702" s="108"/>
      <c r="AB702" s="108"/>
      <c r="AC702" s="108"/>
      <c r="AD702" s="108"/>
      <c r="AE702" s="108"/>
      <c r="AF702" s="108"/>
      <c r="AG702" s="108" t="s">
        <v>277</v>
      </c>
      <c r="AH702" s="108"/>
      <c r="AI702" s="108"/>
      <c r="AJ702" s="108"/>
      <c r="AK702" s="108"/>
      <c r="AL702" s="108"/>
      <c r="AM702" s="108"/>
      <c r="AN702" s="108"/>
      <c r="AO702" s="108"/>
      <c r="AP702" s="108"/>
      <c r="AQ702" s="108"/>
      <c r="AR702" s="108"/>
      <c r="AS702" s="108"/>
      <c r="AT702" s="108"/>
      <c r="AU702" s="108"/>
      <c r="AV702" s="108"/>
      <c r="AW702" s="108"/>
      <c r="AX702" s="108"/>
      <c r="AY702" s="108"/>
      <c r="AZ702" s="108"/>
      <c r="BA702" s="108"/>
      <c r="BB702" s="108"/>
      <c r="BC702" s="108"/>
      <c r="BD702" s="108"/>
      <c r="BE702" s="108"/>
      <c r="BF702" s="108"/>
      <c r="BG702" s="108"/>
      <c r="BH702" s="108"/>
    </row>
    <row r="703" spans="1:60" ht="22.5" outlineLevel="1" x14ac:dyDescent="0.2">
      <c r="A703" s="135">
        <v>133</v>
      </c>
      <c r="B703" s="136" t="s">
        <v>850</v>
      </c>
      <c r="C703" s="144" t="s">
        <v>851</v>
      </c>
      <c r="D703" s="137" t="s">
        <v>743</v>
      </c>
      <c r="E703" s="138">
        <v>1</v>
      </c>
      <c r="F703" s="139"/>
      <c r="G703" s="140">
        <f t="shared" si="0"/>
        <v>0</v>
      </c>
      <c r="H703" s="139"/>
      <c r="I703" s="140">
        <f t="shared" si="1"/>
        <v>0</v>
      </c>
      <c r="J703" s="139"/>
      <c r="K703" s="140">
        <f t="shared" si="2"/>
        <v>0</v>
      </c>
      <c r="L703" s="140">
        <v>21</v>
      </c>
      <c r="M703" s="140">
        <f t="shared" si="3"/>
        <v>0</v>
      </c>
      <c r="N703" s="138">
        <v>0</v>
      </c>
      <c r="O703" s="138">
        <f t="shared" si="4"/>
        <v>0</v>
      </c>
      <c r="P703" s="138">
        <v>0</v>
      </c>
      <c r="Q703" s="138">
        <f t="shared" si="5"/>
        <v>0</v>
      </c>
      <c r="R703" s="140"/>
      <c r="S703" s="140" t="s">
        <v>273</v>
      </c>
      <c r="T703" s="141" t="s">
        <v>274</v>
      </c>
      <c r="U703" s="115">
        <v>0</v>
      </c>
      <c r="V703" s="115">
        <f t="shared" si="6"/>
        <v>0</v>
      </c>
      <c r="W703" s="115"/>
      <c r="X703" s="115" t="s">
        <v>275</v>
      </c>
      <c r="Y703" s="115" t="s">
        <v>276</v>
      </c>
      <c r="Z703" s="108"/>
      <c r="AA703" s="108"/>
      <c r="AB703" s="108"/>
      <c r="AC703" s="108"/>
      <c r="AD703" s="108"/>
      <c r="AE703" s="108"/>
      <c r="AF703" s="108"/>
      <c r="AG703" s="108" t="s">
        <v>277</v>
      </c>
      <c r="AH703" s="108"/>
      <c r="AI703" s="108"/>
      <c r="AJ703" s="108"/>
      <c r="AK703" s="108"/>
      <c r="AL703" s="108"/>
      <c r="AM703" s="108"/>
      <c r="AN703" s="108"/>
      <c r="AO703" s="108"/>
      <c r="AP703" s="108"/>
      <c r="AQ703" s="108"/>
      <c r="AR703" s="108"/>
      <c r="AS703" s="108"/>
      <c r="AT703" s="108"/>
      <c r="AU703" s="108"/>
      <c r="AV703" s="108"/>
      <c r="AW703" s="108"/>
      <c r="AX703" s="108"/>
      <c r="AY703" s="108"/>
      <c r="AZ703" s="108"/>
      <c r="BA703" s="108"/>
      <c r="BB703" s="108"/>
      <c r="BC703" s="108"/>
      <c r="BD703" s="108"/>
      <c r="BE703" s="108"/>
      <c r="BF703" s="108"/>
      <c r="BG703" s="108"/>
      <c r="BH703" s="108"/>
    </row>
    <row r="704" spans="1:60" ht="22.5" outlineLevel="1" x14ac:dyDescent="0.2">
      <c r="A704" s="135">
        <v>134</v>
      </c>
      <c r="B704" s="136" t="s">
        <v>852</v>
      </c>
      <c r="C704" s="144" t="s">
        <v>853</v>
      </c>
      <c r="D704" s="137" t="s">
        <v>743</v>
      </c>
      <c r="E704" s="138">
        <v>2</v>
      </c>
      <c r="F704" s="139"/>
      <c r="G704" s="140">
        <f t="shared" si="0"/>
        <v>0</v>
      </c>
      <c r="H704" s="139"/>
      <c r="I704" s="140">
        <f t="shared" si="1"/>
        <v>0</v>
      </c>
      <c r="J704" s="139"/>
      <c r="K704" s="140">
        <f t="shared" si="2"/>
        <v>0</v>
      </c>
      <c r="L704" s="140">
        <v>21</v>
      </c>
      <c r="M704" s="140">
        <f t="shared" si="3"/>
        <v>0</v>
      </c>
      <c r="N704" s="138">
        <v>0</v>
      </c>
      <c r="O704" s="138">
        <f t="shared" si="4"/>
        <v>0</v>
      </c>
      <c r="P704" s="138">
        <v>0</v>
      </c>
      <c r="Q704" s="138">
        <f t="shared" si="5"/>
        <v>0</v>
      </c>
      <c r="R704" s="140"/>
      <c r="S704" s="140" t="s">
        <v>273</v>
      </c>
      <c r="T704" s="141" t="s">
        <v>274</v>
      </c>
      <c r="U704" s="115">
        <v>0</v>
      </c>
      <c r="V704" s="115">
        <f t="shared" si="6"/>
        <v>0</v>
      </c>
      <c r="W704" s="115"/>
      <c r="X704" s="115" t="s">
        <v>275</v>
      </c>
      <c r="Y704" s="115" t="s">
        <v>276</v>
      </c>
      <c r="Z704" s="108"/>
      <c r="AA704" s="108"/>
      <c r="AB704" s="108"/>
      <c r="AC704" s="108"/>
      <c r="AD704" s="108"/>
      <c r="AE704" s="108"/>
      <c r="AF704" s="108"/>
      <c r="AG704" s="108" t="s">
        <v>277</v>
      </c>
      <c r="AH704" s="108"/>
      <c r="AI704" s="108"/>
      <c r="AJ704" s="108"/>
      <c r="AK704" s="108"/>
      <c r="AL704" s="108"/>
      <c r="AM704" s="108"/>
      <c r="AN704" s="108"/>
      <c r="AO704" s="108"/>
      <c r="AP704" s="108"/>
      <c r="AQ704" s="108"/>
      <c r="AR704" s="108"/>
      <c r="AS704" s="108"/>
      <c r="AT704" s="108"/>
      <c r="AU704" s="108"/>
      <c r="AV704" s="108"/>
      <c r="AW704" s="108"/>
      <c r="AX704" s="108"/>
      <c r="AY704" s="108"/>
      <c r="AZ704" s="108"/>
      <c r="BA704" s="108"/>
      <c r="BB704" s="108"/>
      <c r="BC704" s="108"/>
      <c r="BD704" s="108"/>
      <c r="BE704" s="108"/>
      <c r="BF704" s="108"/>
      <c r="BG704" s="108"/>
      <c r="BH704" s="108"/>
    </row>
    <row r="705" spans="1:60" ht="22.5" outlineLevel="1" x14ac:dyDescent="0.2">
      <c r="A705" s="135">
        <v>135</v>
      </c>
      <c r="B705" s="136" t="s">
        <v>854</v>
      </c>
      <c r="C705" s="144" t="s">
        <v>855</v>
      </c>
      <c r="D705" s="137" t="s">
        <v>743</v>
      </c>
      <c r="E705" s="138">
        <v>1</v>
      </c>
      <c r="F705" s="139"/>
      <c r="G705" s="140">
        <f t="shared" si="0"/>
        <v>0</v>
      </c>
      <c r="H705" s="139"/>
      <c r="I705" s="140">
        <f t="shared" si="1"/>
        <v>0</v>
      </c>
      <c r="J705" s="139"/>
      <c r="K705" s="140">
        <f t="shared" si="2"/>
        <v>0</v>
      </c>
      <c r="L705" s="140">
        <v>21</v>
      </c>
      <c r="M705" s="140">
        <f t="shared" si="3"/>
        <v>0</v>
      </c>
      <c r="N705" s="138">
        <v>0</v>
      </c>
      <c r="O705" s="138">
        <f t="shared" si="4"/>
        <v>0</v>
      </c>
      <c r="P705" s="138">
        <v>0</v>
      </c>
      <c r="Q705" s="138">
        <f t="shared" si="5"/>
        <v>0</v>
      </c>
      <c r="R705" s="140"/>
      <c r="S705" s="140" t="s">
        <v>273</v>
      </c>
      <c r="T705" s="141" t="s">
        <v>274</v>
      </c>
      <c r="U705" s="115">
        <v>0</v>
      </c>
      <c r="V705" s="115">
        <f t="shared" si="6"/>
        <v>0</v>
      </c>
      <c r="W705" s="115"/>
      <c r="X705" s="115" t="s">
        <v>275</v>
      </c>
      <c r="Y705" s="115" t="s">
        <v>276</v>
      </c>
      <c r="Z705" s="108"/>
      <c r="AA705" s="108"/>
      <c r="AB705" s="108"/>
      <c r="AC705" s="108"/>
      <c r="AD705" s="108"/>
      <c r="AE705" s="108"/>
      <c r="AF705" s="108"/>
      <c r="AG705" s="108" t="s">
        <v>277</v>
      </c>
      <c r="AH705" s="108"/>
      <c r="AI705" s="108"/>
      <c r="AJ705" s="108"/>
      <c r="AK705" s="108"/>
      <c r="AL705" s="108"/>
      <c r="AM705" s="108"/>
      <c r="AN705" s="108"/>
      <c r="AO705" s="108"/>
      <c r="AP705" s="108"/>
      <c r="AQ705" s="108"/>
      <c r="AR705" s="108"/>
      <c r="AS705" s="108"/>
      <c r="AT705" s="108"/>
      <c r="AU705" s="108"/>
      <c r="AV705" s="108"/>
      <c r="AW705" s="108"/>
      <c r="AX705" s="108"/>
      <c r="AY705" s="108"/>
      <c r="AZ705" s="108"/>
      <c r="BA705" s="108"/>
      <c r="BB705" s="108"/>
      <c r="BC705" s="108"/>
      <c r="BD705" s="108"/>
      <c r="BE705" s="108"/>
      <c r="BF705" s="108"/>
      <c r="BG705" s="108"/>
      <c r="BH705" s="108"/>
    </row>
    <row r="706" spans="1:60" ht="22.5" outlineLevel="1" x14ac:dyDescent="0.2">
      <c r="A706" s="135">
        <v>136</v>
      </c>
      <c r="B706" s="136" t="s">
        <v>856</v>
      </c>
      <c r="C706" s="144" t="s">
        <v>857</v>
      </c>
      <c r="D706" s="137" t="s">
        <v>743</v>
      </c>
      <c r="E706" s="138">
        <v>4</v>
      </c>
      <c r="F706" s="139"/>
      <c r="G706" s="140">
        <f t="shared" si="0"/>
        <v>0</v>
      </c>
      <c r="H706" s="139"/>
      <c r="I706" s="140">
        <f t="shared" si="1"/>
        <v>0</v>
      </c>
      <c r="J706" s="139"/>
      <c r="K706" s="140">
        <f t="shared" si="2"/>
        <v>0</v>
      </c>
      <c r="L706" s="140">
        <v>21</v>
      </c>
      <c r="M706" s="140">
        <f t="shared" si="3"/>
        <v>0</v>
      </c>
      <c r="N706" s="138">
        <v>0</v>
      </c>
      <c r="O706" s="138">
        <f t="shared" si="4"/>
        <v>0</v>
      </c>
      <c r="P706" s="138">
        <v>0</v>
      </c>
      <c r="Q706" s="138">
        <f t="shared" si="5"/>
        <v>0</v>
      </c>
      <c r="R706" s="140"/>
      <c r="S706" s="140" t="s">
        <v>273</v>
      </c>
      <c r="T706" s="141" t="s">
        <v>274</v>
      </c>
      <c r="U706" s="115">
        <v>0</v>
      </c>
      <c r="V706" s="115">
        <f t="shared" si="6"/>
        <v>0</v>
      </c>
      <c r="W706" s="115"/>
      <c r="X706" s="115" t="s">
        <v>275</v>
      </c>
      <c r="Y706" s="115" t="s">
        <v>276</v>
      </c>
      <c r="Z706" s="108"/>
      <c r="AA706" s="108"/>
      <c r="AB706" s="108"/>
      <c r="AC706" s="108"/>
      <c r="AD706" s="108"/>
      <c r="AE706" s="108"/>
      <c r="AF706" s="108"/>
      <c r="AG706" s="108" t="s">
        <v>277</v>
      </c>
      <c r="AH706" s="108"/>
      <c r="AI706" s="108"/>
      <c r="AJ706" s="108"/>
      <c r="AK706" s="108"/>
      <c r="AL706" s="108"/>
      <c r="AM706" s="108"/>
      <c r="AN706" s="108"/>
      <c r="AO706" s="108"/>
      <c r="AP706" s="108"/>
      <c r="AQ706" s="108"/>
      <c r="AR706" s="108"/>
      <c r="AS706" s="108"/>
      <c r="AT706" s="108"/>
      <c r="AU706" s="108"/>
      <c r="AV706" s="108"/>
      <c r="AW706" s="108"/>
      <c r="AX706" s="108"/>
      <c r="AY706" s="108"/>
      <c r="AZ706" s="108"/>
      <c r="BA706" s="108"/>
      <c r="BB706" s="108"/>
      <c r="BC706" s="108"/>
      <c r="BD706" s="108"/>
      <c r="BE706" s="108"/>
      <c r="BF706" s="108"/>
      <c r="BG706" s="108"/>
      <c r="BH706" s="108"/>
    </row>
    <row r="707" spans="1:60" ht="22.5" outlineLevel="1" x14ac:dyDescent="0.2">
      <c r="A707" s="135">
        <v>137</v>
      </c>
      <c r="B707" s="136" t="s">
        <v>858</v>
      </c>
      <c r="C707" s="144" t="s">
        <v>859</v>
      </c>
      <c r="D707" s="137" t="s">
        <v>743</v>
      </c>
      <c r="E707" s="138">
        <v>1</v>
      </c>
      <c r="F707" s="139"/>
      <c r="G707" s="140">
        <f t="shared" si="0"/>
        <v>0</v>
      </c>
      <c r="H707" s="139"/>
      <c r="I707" s="140">
        <f t="shared" si="1"/>
        <v>0</v>
      </c>
      <c r="J707" s="139"/>
      <c r="K707" s="140">
        <f t="shared" si="2"/>
        <v>0</v>
      </c>
      <c r="L707" s="140">
        <v>21</v>
      </c>
      <c r="M707" s="140">
        <f t="shared" si="3"/>
        <v>0</v>
      </c>
      <c r="N707" s="138">
        <v>0</v>
      </c>
      <c r="O707" s="138">
        <f t="shared" si="4"/>
        <v>0</v>
      </c>
      <c r="P707" s="138">
        <v>0</v>
      </c>
      <c r="Q707" s="138">
        <f t="shared" si="5"/>
        <v>0</v>
      </c>
      <c r="R707" s="140"/>
      <c r="S707" s="140" t="s">
        <v>273</v>
      </c>
      <c r="T707" s="141" t="s">
        <v>274</v>
      </c>
      <c r="U707" s="115">
        <v>0</v>
      </c>
      <c r="V707" s="115">
        <f t="shared" si="6"/>
        <v>0</v>
      </c>
      <c r="W707" s="115"/>
      <c r="X707" s="115" t="s">
        <v>275</v>
      </c>
      <c r="Y707" s="115" t="s">
        <v>276</v>
      </c>
      <c r="Z707" s="108"/>
      <c r="AA707" s="108"/>
      <c r="AB707" s="108"/>
      <c r="AC707" s="108"/>
      <c r="AD707" s="108"/>
      <c r="AE707" s="108"/>
      <c r="AF707" s="108"/>
      <c r="AG707" s="108" t="s">
        <v>277</v>
      </c>
      <c r="AH707" s="108"/>
      <c r="AI707" s="108"/>
      <c r="AJ707" s="108"/>
      <c r="AK707" s="108"/>
      <c r="AL707" s="108"/>
      <c r="AM707" s="108"/>
      <c r="AN707" s="108"/>
      <c r="AO707" s="108"/>
      <c r="AP707" s="108"/>
      <c r="AQ707" s="108"/>
      <c r="AR707" s="108"/>
      <c r="AS707" s="108"/>
      <c r="AT707" s="108"/>
      <c r="AU707" s="108"/>
      <c r="AV707" s="108"/>
      <c r="AW707" s="108"/>
      <c r="AX707" s="108"/>
      <c r="AY707" s="108"/>
      <c r="AZ707" s="108"/>
      <c r="BA707" s="108"/>
      <c r="BB707" s="108"/>
      <c r="BC707" s="108"/>
      <c r="BD707" s="108"/>
      <c r="BE707" s="108"/>
      <c r="BF707" s="108"/>
      <c r="BG707" s="108"/>
      <c r="BH707" s="108"/>
    </row>
    <row r="708" spans="1:60" outlineLevel="1" x14ac:dyDescent="0.2">
      <c r="A708" s="135">
        <v>138</v>
      </c>
      <c r="B708" s="136" t="s">
        <v>860</v>
      </c>
      <c r="C708" s="144" t="s">
        <v>861</v>
      </c>
      <c r="D708" s="137" t="s">
        <v>743</v>
      </c>
      <c r="E708" s="138">
        <v>1</v>
      </c>
      <c r="F708" s="139"/>
      <c r="G708" s="140">
        <f t="shared" si="0"/>
        <v>0</v>
      </c>
      <c r="H708" s="139"/>
      <c r="I708" s="140">
        <f t="shared" si="1"/>
        <v>0</v>
      </c>
      <c r="J708" s="139"/>
      <c r="K708" s="140">
        <f t="shared" si="2"/>
        <v>0</v>
      </c>
      <c r="L708" s="140">
        <v>21</v>
      </c>
      <c r="M708" s="140">
        <f t="shared" si="3"/>
        <v>0</v>
      </c>
      <c r="N708" s="138">
        <v>0</v>
      </c>
      <c r="O708" s="138">
        <f t="shared" si="4"/>
        <v>0</v>
      </c>
      <c r="P708" s="138">
        <v>0</v>
      </c>
      <c r="Q708" s="138">
        <f t="shared" si="5"/>
        <v>0</v>
      </c>
      <c r="R708" s="140"/>
      <c r="S708" s="140" t="s">
        <v>273</v>
      </c>
      <c r="T708" s="141" t="s">
        <v>274</v>
      </c>
      <c r="U708" s="115">
        <v>0</v>
      </c>
      <c r="V708" s="115">
        <f t="shared" si="6"/>
        <v>0</v>
      </c>
      <c r="W708" s="115"/>
      <c r="X708" s="115" t="s">
        <v>275</v>
      </c>
      <c r="Y708" s="115" t="s">
        <v>276</v>
      </c>
      <c r="Z708" s="108"/>
      <c r="AA708" s="108"/>
      <c r="AB708" s="108"/>
      <c r="AC708" s="108"/>
      <c r="AD708" s="108"/>
      <c r="AE708" s="108"/>
      <c r="AF708" s="108"/>
      <c r="AG708" s="108" t="s">
        <v>277</v>
      </c>
      <c r="AH708" s="108"/>
      <c r="AI708" s="108"/>
      <c r="AJ708" s="108"/>
      <c r="AK708" s="108"/>
      <c r="AL708" s="108"/>
      <c r="AM708" s="108"/>
      <c r="AN708" s="108"/>
      <c r="AO708" s="108"/>
      <c r="AP708" s="108"/>
      <c r="AQ708" s="108"/>
      <c r="AR708" s="108"/>
      <c r="AS708" s="108"/>
      <c r="AT708" s="108"/>
      <c r="AU708" s="108"/>
      <c r="AV708" s="108"/>
      <c r="AW708" s="108"/>
      <c r="AX708" s="108"/>
      <c r="AY708" s="108"/>
      <c r="AZ708" s="108"/>
      <c r="BA708" s="108"/>
      <c r="BB708" s="108"/>
      <c r="BC708" s="108"/>
      <c r="BD708" s="108"/>
      <c r="BE708" s="108"/>
      <c r="BF708" s="108"/>
      <c r="BG708" s="108"/>
      <c r="BH708" s="108"/>
    </row>
    <row r="709" spans="1:60" outlineLevel="1" x14ac:dyDescent="0.2">
      <c r="A709" s="135">
        <v>139</v>
      </c>
      <c r="B709" s="136" t="s">
        <v>862</v>
      </c>
      <c r="C709" s="144" t="s">
        <v>863</v>
      </c>
      <c r="D709" s="137" t="s">
        <v>804</v>
      </c>
      <c r="E709" s="138">
        <v>27.5</v>
      </c>
      <c r="F709" s="139"/>
      <c r="G709" s="140">
        <f t="shared" si="0"/>
        <v>0</v>
      </c>
      <c r="H709" s="139"/>
      <c r="I709" s="140">
        <f t="shared" si="1"/>
        <v>0</v>
      </c>
      <c r="J709" s="139"/>
      <c r="K709" s="140">
        <f t="shared" si="2"/>
        <v>0</v>
      </c>
      <c r="L709" s="140">
        <v>21</v>
      </c>
      <c r="M709" s="140">
        <f t="shared" si="3"/>
        <v>0</v>
      </c>
      <c r="N709" s="138">
        <v>0</v>
      </c>
      <c r="O709" s="138">
        <f t="shared" si="4"/>
        <v>0</v>
      </c>
      <c r="P709" s="138">
        <v>0</v>
      </c>
      <c r="Q709" s="138">
        <f t="shared" si="5"/>
        <v>0</v>
      </c>
      <c r="R709" s="140"/>
      <c r="S709" s="140" t="s">
        <v>273</v>
      </c>
      <c r="T709" s="141" t="s">
        <v>274</v>
      </c>
      <c r="U709" s="115">
        <v>0</v>
      </c>
      <c r="V709" s="115">
        <f t="shared" si="6"/>
        <v>0</v>
      </c>
      <c r="W709" s="115"/>
      <c r="X709" s="115" t="s">
        <v>275</v>
      </c>
      <c r="Y709" s="115" t="s">
        <v>276</v>
      </c>
      <c r="Z709" s="108"/>
      <c r="AA709" s="108"/>
      <c r="AB709" s="108"/>
      <c r="AC709" s="108"/>
      <c r="AD709" s="108"/>
      <c r="AE709" s="108"/>
      <c r="AF709" s="108"/>
      <c r="AG709" s="108" t="s">
        <v>277</v>
      </c>
      <c r="AH709" s="108"/>
      <c r="AI709" s="108"/>
      <c r="AJ709" s="108"/>
      <c r="AK709" s="108"/>
      <c r="AL709" s="108"/>
      <c r="AM709" s="108"/>
      <c r="AN709" s="108"/>
      <c r="AO709" s="108"/>
      <c r="AP709" s="108"/>
      <c r="AQ709" s="108"/>
      <c r="AR709" s="108"/>
      <c r="AS709" s="108"/>
      <c r="AT709" s="108"/>
      <c r="AU709" s="108"/>
      <c r="AV709" s="108"/>
      <c r="AW709" s="108"/>
      <c r="AX709" s="108"/>
      <c r="AY709" s="108"/>
      <c r="AZ709" s="108"/>
      <c r="BA709" s="108"/>
      <c r="BB709" s="108"/>
      <c r="BC709" s="108"/>
      <c r="BD709" s="108"/>
      <c r="BE709" s="108"/>
      <c r="BF709" s="108"/>
      <c r="BG709" s="108"/>
      <c r="BH709" s="108"/>
    </row>
    <row r="710" spans="1:60" outlineLevel="1" x14ac:dyDescent="0.2">
      <c r="A710" s="135">
        <v>140</v>
      </c>
      <c r="B710" s="136" t="s">
        <v>864</v>
      </c>
      <c r="C710" s="144" t="s">
        <v>865</v>
      </c>
      <c r="D710" s="137" t="s">
        <v>804</v>
      </c>
      <c r="E710" s="138">
        <v>26.9</v>
      </c>
      <c r="F710" s="139"/>
      <c r="G710" s="140">
        <f t="shared" si="0"/>
        <v>0</v>
      </c>
      <c r="H710" s="139"/>
      <c r="I710" s="140">
        <f t="shared" si="1"/>
        <v>0</v>
      </c>
      <c r="J710" s="139"/>
      <c r="K710" s="140">
        <f t="shared" si="2"/>
        <v>0</v>
      </c>
      <c r="L710" s="140">
        <v>21</v>
      </c>
      <c r="M710" s="140">
        <f t="shared" si="3"/>
        <v>0</v>
      </c>
      <c r="N710" s="138">
        <v>0</v>
      </c>
      <c r="O710" s="138">
        <f t="shared" si="4"/>
        <v>0</v>
      </c>
      <c r="P710" s="138">
        <v>0</v>
      </c>
      <c r="Q710" s="138">
        <f t="shared" si="5"/>
        <v>0</v>
      </c>
      <c r="R710" s="140"/>
      <c r="S710" s="140" t="s">
        <v>273</v>
      </c>
      <c r="T710" s="141" t="s">
        <v>274</v>
      </c>
      <c r="U710" s="115">
        <v>0</v>
      </c>
      <c r="V710" s="115">
        <f t="shared" si="6"/>
        <v>0</v>
      </c>
      <c r="W710" s="115"/>
      <c r="X710" s="115" t="s">
        <v>275</v>
      </c>
      <c r="Y710" s="115" t="s">
        <v>276</v>
      </c>
      <c r="Z710" s="108"/>
      <c r="AA710" s="108"/>
      <c r="AB710" s="108"/>
      <c r="AC710" s="108"/>
      <c r="AD710" s="108"/>
      <c r="AE710" s="108"/>
      <c r="AF710" s="108"/>
      <c r="AG710" s="108" t="s">
        <v>277</v>
      </c>
      <c r="AH710" s="108"/>
      <c r="AI710" s="108"/>
      <c r="AJ710" s="108"/>
      <c r="AK710" s="108"/>
      <c r="AL710" s="108"/>
      <c r="AM710" s="108"/>
      <c r="AN710" s="108"/>
      <c r="AO710" s="108"/>
      <c r="AP710" s="108"/>
      <c r="AQ710" s="108"/>
      <c r="AR710" s="108"/>
      <c r="AS710" s="108"/>
      <c r="AT710" s="108"/>
      <c r="AU710" s="108"/>
      <c r="AV710" s="108"/>
      <c r="AW710" s="108"/>
      <c r="AX710" s="108"/>
      <c r="AY710" s="108"/>
      <c r="AZ710" s="108"/>
      <c r="BA710" s="108"/>
      <c r="BB710" s="108"/>
      <c r="BC710" s="108"/>
      <c r="BD710" s="108"/>
      <c r="BE710" s="108"/>
      <c r="BF710" s="108"/>
      <c r="BG710" s="108"/>
      <c r="BH710" s="108"/>
    </row>
    <row r="711" spans="1:60" outlineLevel="1" x14ac:dyDescent="0.2">
      <c r="A711" s="135">
        <v>141</v>
      </c>
      <c r="B711" s="136" t="s">
        <v>866</v>
      </c>
      <c r="C711" s="144" t="s">
        <v>867</v>
      </c>
      <c r="D711" s="137" t="s">
        <v>743</v>
      </c>
      <c r="E711" s="138">
        <v>19</v>
      </c>
      <c r="F711" s="139"/>
      <c r="G711" s="140">
        <f t="shared" si="0"/>
        <v>0</v>
      </c>
      <c r="H711" s="139"/>
      <c r="I711" s="140">
        <f t="shared" si="1"/>
        <v>0</v>
      </c>
      <c r="J711" s="139"/>
      <c r="K711" s="140">
        <f t="shared" si="2"/>
        <v>0</v>
      </c>
      <c r="L711" s="140">
        <v>21</v>
      </c>
      <c r="M711" s="140">
        <f t="shared" si="3"/>
        <v>0</v>
      </c>
      <c r="N711" s="138">
        <v>0</v>
      </c>
      <c r="O711" s="138">
        <f t="shared" si="4"/>
        <v>0</v>
      </c>
      <c r="P711" s="138">
        <v>0</v>
      </c>
      <c r="Q711" s="138">
        <f t="shared" si="5"/>
        <v>0</v>
      </c>
      <c r="R711" s="140"/>
      <c r="S711" s="140" t="s">
        <v>273</v>
      </c>
      <c r="T711" s="141" t="s">
        <v>274</v>
      </c>
      <c r="U711" s="115">
        <v>0</v>
      </c>
      <c r="V711" s="115">
        <f t="shared" si="6"/>
        <v>0</v>
      </c>
      <c r="W711" s="115"/>
      <c r="X711" s="115" t="s">
        <v>275</v>
      </c>
      <c r="Y711" s="115" t="s">
        <v>276</v>
      </c>
      <c r="Z711" s="108"/>
      <c r="AA711" s="108"/>
      <c r="AB711" s="108"/>
      <c r="AC711" s="108"/>
      <c r="AD711" s="108"/>
      <c r="AE711" s="108"/>
      <c r="AF711" s="108"/>
      <c r="AG711" s="108" t="s">
        <v>277</v>
      </c>
      <c r="AH711" s="108"/>
      <c r="AI711" s="108"/>
      <c r="AJ711" s="108"/>
      <c r="AK711" s="108"/>
      <c r="AL711" s="108"/>
      <c r="AM711" s="108"/>
      <c r="AN711" s="108"/>
      <c r="AO711" s="108"/>
      <c r="AP711" s="108"/>
      <c r="AQ711" s="108"/>
      <c r="AR711" s="108"/>
      <c r="AS711" s="108"/>
      <c r="AT711" s="108"/>
      <c r="AU711" s="108"/>
      <c r="AV711" s="108"/>
      <c r="AW711" s="108"/>
      <c r="AX711" s="108"/>
      <c r="AY711" s="108"/>
      <c r="AZ711" s="108"/>
      <c r="BA711" s="108"/>
      <c r="BB711" s="108"/>
      <c r="BC711" s="108"/>
      <c r="BD711" s="108"/>
      <c r="BE711" s="108"/>
      <c r="BF711" s="108"/>
      <c r="BG711" s="108"/>
      <c r="BH711" s="108"/>
    </row>
    <row r="712" spans="1:60" outlineLevel="1" x14ac:dyDescent="0.2">
      <c r="A712" s="135">
        <v>142</v>
      </c>
      <c r="B712" s="136" t="s">
        <v>868</v>
      </c>
      <c r="C712" s="144" t="s">
        <v>869</v>
      </c>
      <c r="D712" s="137" t="s">
        <v>743</v>
      </c>
      <c r="E712" s="138">
        <v>1</v>
      </c>
      <c r="F712" s="139"/>
      <c r="G712" s="140">
        <f t="shared" si="0"/>
        <v>0</v>
      </c>
      <c r="H712" s="139"/>
      <c r="I712" s="140">
        <f t="shared" si="1"/>
        <v>0</v>
      </c>
      <c r="J712" s="139"/>
      <c r="K712" s="140">
        <f t="shared" si="2"/>
        <v>0</v>
      </c>
      <c r="L712" s="140">
        <v>21</v>
      </c>
      <c r="M712" s="140">
        <f t="shared" si="3"/>
        <v>0</v>
      </c>
      <c r="N712" s="138">
        <v>0</v>
      </c>
      <c r="O712" s="138">
        <f t="shared" si="4"/>
        <v>0</v>
      </c>
      <c r="P712" s="138">
        <v>0</v>
      </c>
      <c r="Q712" s="138">
        <f t="shared" si="5"/>
        <v>0</v>
      </c>
      <c r="R712" s="140"/>
      <c r="S712" s="140" t="s">
        <v>273</v>
      </c>
      <c r="T712" s="141" t="s">
        <v>274</v>
      </c>
      <c r="U712" s="115">
        <v>0</v>
      </c>
      <c r="V712" s="115">
        <f t="shared" si="6"/>
        <v>0</v>
      </c>
      <c r="W712" s="115"/>
      <c r="X712" s="115" t="s">
        <v>275</v>
      </c>
      <c r="Y712" s="115" t="s">
        <v>276</v>
      </c>
      <c r="Z712" s="108"/>
      <c r="AA712" s="108"/>
      <c r="AB712" s="108"/>
      <c r="AC712" s="108"/>
      <c r="AD712" s="108"/>
      <c r="AE712" s="108"/>
      <c r="AF712" s="108"/>
      <c r="AG712" s="108" t="s">
        <v>277</v>
      </c>
      <c r="AH712" s="108"/>
      <c r="AI712" s="108"/>
      <c r="AJ712" s="108"/>
      <c r="AK712" s="108"/>
      <c r="AL712" s="108"/>
      <c r="AM712" s="108"/>
      <c r="AN712" s="108"/>
      <c r="AO712" s="108"/>
      <c r="AP712" s="108"/>
      <c r="AQ712" s="108"/>
      <c r="AR712" s="108"/>
      <c r="AS712" s="108"/>
      <c r="AT712" s="108"/>
      <c r="AU712" s="108"/>
      <c r="AV712" s="108"/>
      <c r="AW712" s="108"/>
      <c r="AX712" s="108"/>
      <c r="AY712" s="108"/>
      <c r="AZ712" s="108"/>
      <c r="BA712" s="108"/>
      <c r="BB712" s="108"/>
      <c r="BC712" s="108"/>
      <c r="BD712" s="108"/>
      <c r="BE712" s="108"/>
      <c r="BF712" s="108"/>
      <c r="BG712" s="108"/>
      <c r="BH712" s="108"/>
    </row>
    <row r="713" spans="1:60" outlineLevel="1" x14ac:dyDescent="0.2">
      <c r="A713" s="135">
        <v>143</v>
      </c>
      <c r="B713" s="136" t="s">
        <v>870</v>
      </c>
      <c r="C713" s="144" t="s">
        <v>871</v>
      </c>
      <c r="D713" s="137" t="s">
        <v>743</v>
      </c>
      <c r="E713" s="138">
        <v>1</v>
      </c>
      <c r="F713" s="139"/>
      <c r="G713" s="140">
        <f t="shared" si="0"/>
        <v>0</v>
      </c>
      <c r="H713" s="139"/>
      <c r="I713" s="140">
        <f t="shared" si="1"/>
        <v>0</v>
      </c>
      <c r="J713" s="139"/>
      <c r="K713" s="140">
        <f t="shared" si="2"/>
        <v>0</v>
      </c>
      <c r="L713" s="140">
        <v>21</v>
      </c>
      <c r="M713" s="140">
        <f t="shared" si="3"/>
        <v>0</v>
      </c>
      <c r="N713" s="138">
        <v>6.0000000000000002E-5</v>
      </c>
      <c r="O713" s="138">
        <f t="shared" si="4"/>
        <v>0</v>
      </c>
      <c r="P713" s="138">
        <v>1E-3</v>
      </c>
      <c r="Q713" s="138">
        <f t="shared" si="5"/>
        <v>0</v>
      </c>
      <c r="R713" s="140"/>
      <c r="S713" s="140" t="s">
        <v>273</v>
      </c>
      <c r="T713" s="141" t="s">
        <v>274</v>
      </c>
      <c r="U713" s="115">
        <v>0.1</v>
      </c>
      <c r="V713" s="115">
        <f t="shared" si="6"/>
        <v>0.1</v>
      </c>
      <c r="W713" s="115"/>
      <c r="X713" s="115" t="s">
        <v>275</v>
      </c>
      <c r="Y713" s="115" t="s">
        <v>276</v>
      </c>
      <c r="Z713" s="108"/>
      <c r="AA713" s="108"/>
      <c r="AB713" s="108"/>
      <c r="AC713" s="108"/>
      <c r="AD713" s="108"/>
      <c r="AE713" s="108"/>
      <c r="AF713" s="108"/>
      <c r="AG713" s="108" t="s">
        <v>277</v>
      </c>
      <c r="AH713" s="108"/>
      <c r="AI713" s="108"/>
      <c r="AJ713" s="108"/>
      <c r="AK713" s="108"/>
      <c r="AL713" s="108"/>
      <c r="AM713" s="108"/>
      <c r="AN713" s="108"/>
      <c r="AO713" s="108"/>
      <c r="AP713" s="108"/>
      <c r="AQ713" s="108"/>
      <c r="AR713" s="108"/>
      <c r="AS713" s="108"/>
      <c r="AT713" s="108"/>
      <c r="AU713" s="108"/>
      <c r="AV713" s="108"/>
      <c r="AW713" s="108"/>
      <c r="AX713" s="108"/>
      <c r="AY713" s="108"/>
      <c r="AZ713" s="108"/>
      <c r="BA713" s="108"/>
      <c r="BB713" s="108"/>
      <c r="BC713" s="108"/>
      <c r="BD713" s="108"/>
      <c r="BE713" s="108"/>
      <c r="BF713" s="108"/>
      <c r="BG713" s="108"/>
      <c r="BH713" s="108"/>
    </row>
    <row r="714" spans="1:60" outlineLevel="1" x14ac:dyDescent="0.2">
      <c r="A714" s="135">
        <v>144</v>
      </c>
      <c r="B714" s="136" t="s">
        <v>872</v>
      </c>
      <c r="C714" s="144" t="s">
        <v>873</v>
      </c>
      <c r="D714" s="137" t="s">
        <v>743</v>
      </c>
      <c r="E714" s="138">
        <v>3</v>
      </c>
      <c r="F714" s="139"/>
      <c r="G714" s="140">
        <f t="shared" si="0"/>
        <v>0</v>
      </c>
      <c r="H714" s="139"/>
      <c r="I714" s="140">
        <f t="shared" si="1"/>
        <v>0</v>
      </c>
      <c r="J714" s="139"/>
      <c r="K714" s="140">
        <f t="shared" si="2"/>
        <v>0</v>
      </c>
      <c r="L714" s="140">
        <v>21</v>
      </c>
      <c r="M714" s="140">
        <f t="shared" si="3"/>
        <v>0</v>
      </c>
      <c r="N714" s="138">
        <v>0</v>
      </c>
      <c r="O714" s="138">
        <f t="shared" si="4"/>
        <v>0</v>
      </c>
      <c r="P714" s="138">
        <v>0</v>
      </c>
      <c r="Q714" s="138">
        <f t="shared" si="5"/>
        <v>0</v>
      </c>
      <c r="R714" s="140"/>
      <c r="S714" s="140" t="s">
        <v>273</v>
      </c>
      <c r="T714" s="141" t="s">
        <v>274</v>
      </c>
      <c r="U714" s="115">
        <v>0</v>
      </c>
      <c r="V714" s="115">
        <f t="shared" si="6"/>
        <v>0</v>
      </c>
      <c r="W714" s="115"/>
      <c r="X714" s="115" t="s">
        <v>275</v>
      </c>
      <c r="Y714" s="115" t="s">
        <v>276</v>
      </c>
      <c r="Z714" s="108"/>
      <c r="AA714" s="108"/>
      <c r="AB714" s="108"/>
      <c r="AC714" s="108"/>
      <c r="AD714" s="108"/>
      <c r="AE714" s="108"/>
      <c r="AF714" s="108"/>
      <c r="AG714" s="108" t="s">
        <v>277</v>
      </c>
      <c r="AH714" s="108"/>
      <c r="AI714" s="108"/>
      <c r="AJ714" s="108"/>
      <c r="AK714" s="108"/>
      <c r="AL714" s="108"/>
      <c r="AM714" s="108"/>
      <c r="AN714" s="108"/>
      <c r="AO714" s="108"/>
      <c r="AP714" s="108"/>
      <c r="AQ714" s="108"/>
      <c r="AR714" s="108"/>
      <c r="AS714" s="108"/>
      <c r="AT714" s="108"/>
      <c r="AU714" s="108"/>
      <c r="AV714" s="108"/>
      <c r="AW714" s="108"/>
      <c r="AX714" s="108"/>
      <c r="AY714" s="108"/>
      <c r="AZ714" s="108"/>
      <c r="BA714" s="108"/>
      <c r="BB714" s="108"/>
      <c r="BC714" s="108"/>
      <c r="BD714" s="108"/>
      <c r="BE714" s="108"/>
      <c r="BF714" s="108"/>
      <c r="BG714" s="108"/>
      <c r="BH714" s="108"/>
    </row>
    <row r="715" spans="1:60" outlineLevel="1" x14ac:dyDescent="0.2">
      <c r="A715" s="128">
        <v>145</v>
      </c>
      <c r="B715" s="129" t="s">
        <v>874</v>
      </c>
      <c r="C715" s="145" t="s">
        <v>875</v>
      </c>
      <c r="D715" s="130" t="s">
        <v>804</v>
      </c>
      <c r="E715" s="131">
        <v>174.19159999999999</v>
      </c>
      <c r="F715" s="132"/>
      <c r="G715" s="133">
        <f t="shared" si="0"/>
        <v>0</v>
      </c>
      <c r="H715" s="132"/>
      <c r="I715" s="133">
        <f t="shared" si="1"/>
        <v>0</v>
      </c>
      <c r="J715" s="132"/>
      <c r="K715" s="133">
        <f t="shared" si="2"/>
        <v>0</v>
      </c>
      <c r="L715" s="133">
        <v>21</v>
      </c>
      <c r="M715" s="133">
        <f t="shared" si="3"/>
        <v>0</v>
      </c>
      <c r="N715" s="131">
        <v>0</v>
      </c>
      <c r="O715" s="131">
        <f t="shared" si="4"/>
        <v>0</v>
      </c>
      <c r="P715" s="131">
        <v>0</v>
      </c>
      <c r="Q715" s="131">
        <f t="shared" si="5"/>
        <v>0</v>
      </c>
      <c r="R715" s="133"/>
      <c r="S715" s="133" t="s">
        <v>273</v>
      </c>
      <c r="T715" s="134" t="s">
        <v>274</v>
      </c>
      <c r="U715" s="115">
        <v>0</v>
      </c>
      <c r="V715" s="115">
        <f t="shared" si="6"/>
        <v>0</v>
      </c>
      <c r="W715" s="115"/>
      <c r="X715" s="115" t="s">
        <v>275</v>
      </c>
      <c r="Y715" s="115" t="s">
        <v>276</v>
      </c>
      <c r="Z715" s="108"/>
      <c r="AA715" s="108"/>
      <c r="AB715" s="108"/>
      <c r="AC715" s="108"/>
      <c r="AD715" s="108"/>
      <c r="AE715" s="108"/>
      <c r="AF715" s="108"/>
      <c r="AG715" s="108" t="s">
        <v>277</v>
      </c>
      <c r="AH715" s="108"/>
      <c r="AI715" s="108"/>
      <c r="AJ715" s="108"/>
      <c r="AK715" s="108"/>
      <c r="AL715" s="108"/>
      <c r="AM715" s="108"/>
      <c r="AN715" s="108"/>
      <c r="AO715" s="108"/>
      <c r="AP715" s="108"/>
      <c r="AQ715" s="108"/>
      <c r="AR715" s="108"/>
      <c r="AS715" s="108"/>
      <c r="AT715" s="108"/>
      <c r="AU715" s="108"/>
      <c r="AV715" s="108"/>
      <c r="AW715" s="108"/>
      <c r="AX715" s="108"/>
      <c r="AY715" s="108"/>
      <c r="AZ715" s="108"/>
      <c r="BA715" s="108"/>
      <c r="BB715" s="108"/>
      <c r="BC715" s="108"/>
      <c r="BD715" s="108"/>
      <c r="BE715" s="108"/>
      <c r="BF715" s="108"/>
      <c r="BG715" s="108"/>
      <c r="BH715" s="108"/>
    </row>
    <row r="716" spans="1:60" outlineLevel="2" x14ac:dyDescent="0.2">
      <c r="A716" s="111"/>
      <c r="B716" s="112"/>
      <c r="C716" s="150" t="s">
        <v>876</v>
      </c>
      <c r="D716" s="148"/>
      <c r="E716" s="149"/>
      <c r="F716" s="115"/>
      <c r="G716" s="115"/>
      <c r="H716" s="115"/>
      <c r="I716" s="115"/>
      <c r="J716" s="115"/>
      <c r="K716" s="115"/>
      <c r="L716" s="115"/>
      <c r="M716" s="115"/>
      <c r="N716" s="114"/>
      <c r="O716" s="114"/>
      <c r="P716" s="114"/>
      <c r="Q716" s="114"/>
      <c r="R716" s="115"/>
      <c r="S716" s="115"/>
      <c r="T716" s="115"/>
      <c r="U716" s="115"/>
      <c r="V716" s="115"/>
      <c r="W716" s="115"/>
      <c r="X716" s="115"/>
      <c r="Y716" s="115"/>
      <c r="Z716" s="108"/>
      <c r="AA716" s="108"/>
      <c r="AB716" s="108"/>
      <c r="AC716" s="108"/>
      <c r="AD716" s="108"/>
      <c r="AE716" s="108"/>
      <c r="AF716" s="108"/>
      <c r="AG716" s="108" t="s">
        <v>325</v>
      </c>
      <c r="AH716" s="108">
        <v>0</v>
      </c>
      <c r="AI716" s="108"/>
      <c r="AJ716" s="108"/>
      <c r="AK716" s="108"/>
      <c r="AL716" s="108"/>
      <c r="AM716" s="108"/>
      <c r="AN716" s="108"/>
      <c r="AO716" s="108"/>
      <c r="AP716" s="108"/>
      <c r="AQ716" s="108"/>
      <c r="AR716" s="108"/>
      <c r="AS716" s="108"/>
      <c r="AT716" s="108"/>
      <c r="AU716" s="108"/>
      <c r="AV716" s="108"/>
      <c r="AW716" s="108"/>
      <c r="AX716" s="108"/>
      <c r="AY716" s="108"/>
      <c r="AZ716" s="108"/>
      <c r="BA716" s="108"/>
      <c r="BB716" s="108"/>
      <c r="BC716" s="108"/>
      <c r="BD716" s="108"/>
      <c r="BE716" s="108"/>
      <c r="BF716" s="108"/>
      <c r="BG716" s="108"/>
      <c r="BH716" s="108"/>
    </row>
    <row r="717" spans="1:60" outlineLevel="3" x14ac:dyDescent="0.2">
      <c r="A717" s="111"/>
      <c r="B717" s="112"/>
      <c r="C717" s="150" t="s">
        <v>877</v>
      </c>
      <c r="D717" s="148"/>
      <c r="E717" s="149">
        <v>174.19</v>
      </c>
      <c r="F717" s="115"/>
      <c r="G717" s="115"/>
      <c r="H717" s="115"/>
      <c r="I717" s="115"/>
      <c r="J717" s="115"/>
      <c r="K717" s="115"/>
      <c r="L717" s="115"/>
      <c r="M717" s="115"/>
      <c r="N717" s="114"/>
      <c r="O717" s="114"/>
      <c r="P717" s="114"/>
      <c r="Q717" s="114"/>
      <c r="R717" s="115"/>
      <c r="S717" s="115"/>
      <c r="T717" s="115"/>
      <c r="U717" s="115"/>
      <c r="V717" s="115"/>
      <c r="W717" s="115"/>
      <c r="X717" s="115"/>
      <c r="Y717" s="115"/>
      <c r="Z717" s="108"/>
      <c r="AA717" s="108"/>
      <c r="AB717" s="108"/>
      <c r="AC717" s="108"/>
      <c r="AD717" s="108"/>
      <c r="AE717" s="108"/>
      <c r="AF717" s="108"/>
      <c r="AG717" s="108" t="s">
        <v>325</v>
      </c>
      <c r="AH717" s="108">
        <v>0</v>
      </c>
      <c r="AI717" s="108"/>
      <c r="AJ717" s="108"/>
      <c r="AK717" s="108"/>
      <c r="AL717" s="108"/>
      <c r="AM717" s="108"/>
      <c r="AN717" s="108"/>
      <c r="AO717" s="108"/>
      <c r="AP717" s="108"/>
      <c r="AQ717" s="108"/>
      <c r="AR717" s="108"/>
      <c r="AS717" s="108"/>
      <c r="AT717" s="108"/>
      <c r="AU717" s="108"/>
      <c r="AV717" s="108"/>
      <c r="AW717" s="108"/>
      <c r="AX717" s="108"/>
      <c r="AY717" s="108"/>
      <c r="AZ717" s="108"/>
      <c r="BA717" s="108"/>
      <c r="BB717" s="108"/>
      <c r="BC717" s="108"/>
      <c r="BD717" s="108"/>
      <c r="BE717" s="108"/>
      <c r="BF717" s="108"/>
      <c r="BG717" s="108"/>
      <c r="BH717" s="108"/>
    </row>
    <row r="718" spans="1:60" outlineLevel="1" x14ac:dyDescent="0.2">
      <c r="A718" s="135">
        <v>146</v>
      </c>
      <c r="B718" s="136" t="s">
        <v>878</v>
      </c>
      <c r="C718" s="144" t="s">
        <v>879</v>
      </c>
      <c r="D718" s="137" t="s">
        <v>743</v>
      </c>
      <c r="E718" s="138">
        <v>1</v>
      </c>
      <c r="F718" s="139"/>
      <c r="G718" s="140">
        <f>ROUND(E718*F718,2)</f>
        <v>0</v>
      </c>
      <c r="H718" s="139"/>
      <c r="I718" s="140">
        <f>ROUND(E718*H718,2)</f>
        <v>0</v>
      </c>
      <c r="J718" s="139"/>
      <c r="K718" s="140">
        <f>ROUND(E718*J718,2)</f>
        <v>0</v>
      </c>
      <c r="L718" s="140">
        <v>21</v>
      </c>
      <c r="M718" s="140">
        <f>G718*(1+L718/100)</f>
        <v>0</v>
      </c>
      <c r="N718" s="138">
        <v>0</v>
      </c>
      <c r="O718" s="138">
        <f>ROUND(E718*N718,2)</f>
        <v>0</v>
      </c>
      <c r="P718" s="138">
        <v>0</v>
      </c>
      <c r="Q718" s="138">
        <f>ROUND(E718*P718,2)</f>
        <v>0</v>
      </c>
      <c r="R718" s="140"/>
      <c r="S718" s="140" t="s">
        <v>273</v>
      </c>
      <c r="T718" s="141" t="s">
        <v>274</v>
      </c>
      <c r="U718" s="115">
        <v>0</v>
      </c>
      <c r="V718" s="115">
        <f>ROUND(E718*U718,2)</f>
        <v>0</v>
      </c>
      <c r="W718" s="115"/>
      <c r="X718" s="115" t="s">
        <v>275</v>
      </c>
      <c r="Y718" s="115" t="s">
        <v>276</v>
      </c>
      <c r="Z718" s="108"/>
      <c r="AA718" s="108"/>
      <c r="AB718" s="108"/>
      <c r="AC718" s="108"/>
      <c r="AD718" s="108"/>
      <c r="AE718" s="108"/>
      <c r="AF718" s="108"/>
      <c r="AG718" s="108" t="s">
        <v>277</v>
      </c>
      <c r="AH718" s="108"/>
      <c r="AI718" s="108"/>
      <c r="AJ718" s="108"/>
      <c r="AK718" s="108"/>
      <c r="AL718" s="108"/>
      <c r="AM718" s="108"/>
      <c r="AN718" s="108"/>
      <c r="AO718" s="108"/>
      <c r="AP718" s="108"/>
      <c r="AQ718" s="108"/>
      <c r="AR718" s="108"/>
      <c r="AS718" s="108"/>
      <c r="AT718" s="108"/>
      <c r="AU718" s="108"/>
      <c r="AV718" s="108"/>
      <c r="AW718" s="108"/>
      <c r="AX718" s="108"/>
      <c r="AY718" s="108"/>
      <c r="AZ718" s="108"/>
      <c r="BA718" s="108"/>
      <c r="BB718" s="108"/>
      <c r="BC718" s="108"/>
      <c r="BD718" s="108"/>
      <c r="BE718" s="108"/>
      <c r="BF718" s="108"/>
      <c r="BG718" s="108"/>
      <c r="BH718" s="108"/>
    </row>
    <row r="719" spans="1:60" ht="22.5" outlineLevel="1" x14ac:dyDescent="0.2">
      <c r="A719" s="135">
        <v>147</v>
      </c>
      <c r="B719" s="136" t="s">
        <v>880</v>
      </c>
      <c r="C719" s="144" t="s">
        <v>881</v>
      </c>
      <c r="D719" s="137" t="s">
        <v>743</v>
      </c>
      <c r="E719" s="138">
        <v>2</v>
      </c>
      <c r="F719" s="139"/>
      <c r="G719" s="140">
        <f>ROUND(E719*F719,2)</f>
        <v>0</v>
      </c>
      <c r="H719" s="139"/>
      <c r="I719" s="140">
        <f>ROUND(E719*H719,2)</f>
        <v>0</v>
      </c>
      <c r="J719" s="139"/>
      <c r="K719" s="140">
        <f>ROUND(E719*J719,2)</f>
        <v>0</v>
      </c>
      <c r="L719" s="140">
        <v>21</v>
      </c>
      <c r="M719" s="140">
        <f>G719*(1+L719/100)</f>
        <v>0</v>
      </c>
      <c r="N719" s="138">
        <v>0</v>
      </c>
      <c r="O719" s="138">
        <f>ROUND(E719*N719,2)</f>
        <v>0</v>
      </c>
      <c r="P719" s="138">
        <v>0</v>
      </c>
      <c r="Q719" s="138">
        <f>ROUND(E719*P719,2)</f>
        <v>0</v>
      </c>
      <c r="R719" s="140"/>
      <c r="S719" s="140" t="s">
        <v>273</v>
      </c>
      <c r="T719" s="141" t="s">
        <v>274</v>
      </c>
      <c r="U719" s="115">
        <v>0</v>
      </c>
      <c r="V719" s="115">
        <f>ROUND(E719*U719,2)</f>
        <v>0</v>
      </c>
      <c r="W719" s="115"/>
      <c r="X719" s="115" t="s">
        <v>275</v>
      </c>
      <c r="Y719" s="115" t="s">
        <v>276</v>
      </c>
      <c r="Z719" s="108"/>
      <c r="AA719" s="108"/>
      <c r="AB719" s="108"/>
      <c r="AC719" s="108"/>
      <c r="AD719" s="108"/>
      <c r="AE719" s="108"/>
      <c r="AF719" s="108"/>
      <c r="AG719" s="108" t="s">
        <v>277</v>
      </c>
      <c r="AH719" s="108"/>
      <c r="AI719" s="108"/>
      <c r="AJ719" s="108"/>
      <c r="AK719" s="108"/>
      <c r="AL719" s="108"/>
      <c r="AM719" s="108"/>
      <c r="AN719" s="108"/>
      <c r="AO719" s="108"/>
      <c r="AP719" s="108"/>
      <c r="AQ719" s="108"/>
      <c r="AR719" s="108"/>
      <c r="AS719" s="108"/>
      <c r="AT719" s="108"/>
      <c r="AU719" s="108"/>
      <c r="AV719" s="108"/>
      <c r="AW719" s="108"/>
      <c r="AX719" s="108"/>
      <c r="AY719" s="108"/>
      <c r="AZ719" s="108"/>
      <c r="BA719" s="108"/>
      <c r="BB719" s="108"/>
      <c r="BC719" s="108"/>
      <c r="BD719" s="108"/>
      <c r="BE719" s="108"/>
      <c r="BF719" s="108"/>
      <c r="BG719" s="108"/>
      <c r="BH719" s="108"/>
    </row>
    <row r="720" spans="1:60" outlineLevel="1" x14ac:dyDescent="0.2">
      <c r="A720" s="128">
        <v>148</v>
      </c>
      <c r="B720" s="129" t="s">
        <v>808</v>
      </c>
      <c r="C720" s="145" t="s">
        <v>809</v>
      </c>
      <c r="D720" s="130" t="s">
        <v>24</v>
      </c>
      <c r="E720" s="131">
        <v>6035.0810000000001</v>
      </c>
      <c r="F720" s="132"/>
      <c r="G720" s="133">
        <f>ROUND(E720*F720,2)</f>
        <v>0</v>
      </c>
      <c r="H720" s="132"/>
      <c r="I720" s="133">
        <f>ROUND(E720*H720,2)</f>
        <v>0</v>
      </c>
      <c r="J720" s="132"/>
      <c r="K720" s="133">
        <f>ROUND(E720*J720,2)</f>
        <v>0</v>
      </c>
      <c r="L720" s="133">
        <v>21</v>
      </c>
      <c r="M720" s="133">
        <f>G720*(1+L720/100)</f>
        <v>0</v>
      </c>
      <c r="N720" s="131">
        <v>0</v>
      </c>
      <c r="O720" s="131">
        <f>ROUND(E720*N720,2)</f>
        <v>0</v>
      </c>
      <c r="P720" s="131">
        <v>0</v>
      </c>
      <c r="Q720" s="131">
        <f>ROUND(E720*P720,2)</f>
        <v>0</v>
      </c>
      <c r="R720" s="133"/>
      <c r="S720" s="133" t="s">
        <v>273</v>
      </c>
      <c r="T720" s="134" t="s">
        <v>274</v>
      </c>
      <c r="U720" s="115">
        <v>0</v>
      </c>
      <c r="V720" s="115">
        <f>ROUND(E720*U720,2)</f>
        <v>0</v>
      </c>
      <c r="W720" s="115"/>
      <c r="X720" s="115" t="s">
        <v>275</v>
      </c>
      <c r="Y720" s="115" t="s">
        <v>276</v>
      </c>
      <c r="Z720" s="108"/>
      <c r="AA720" s="108"/>
      <c r="AB720" s="108"/>
      <c r="AC720" s="108"/>
      <c r="AD720" s="108"/>
      <c r="AE720" s="108"/>
      <c r="AF720" s="108"/>
      <c r="AG720" s="108" t="s">
        <v>788</v>
      </c>
      <c r="AH720" s="108"/>
      <c r="AI720" s="108"/>
      <c r="AJ720" s="108"/>
      <c r="AK720" s="108"/>
      <c r="AL720" s="108"/>
      <c r="AM720" s="108"/>
      <c r="AN720" s="108"/>
      <c r="AO720" s="108"/>
      <c r="AP720" s="108"/>
      <c r="AQ720" s="108"/>
      <c r="AR720" s="108"/>
      <c r="AS720" s="108"/>
      <c r="AT720" s="108"/>
      <c r="AU720" s="108"/>
      <c r="AV720" s="108"/>
      <c r="AW720" s="108"/>
      <c r="AX720" s="108"/>
      <c r="AY720" s="108"/>
      <c r="AZ720" s="108"/>
      <c r="BA720" s="108"/>
      <c r="BB720" s="108"/>
      <c r="BC720" s="108"/>
      <c r="BD720" s="108"/>
      <c r="BE720" s="108"/>
      <c r="BF720" s="108"/>
      <c r="BG720" s="108"/>
      <c r="BH720" s="108"/>
    </row>
    <row r="721" spans="1:60" outlineLevel="2" x14ac:dyDescent="0.2">
      <c r="A721" s="111"/>
      <c r="B721" s="112"/>
      <c r="C721" s="258" t="s">
        <v>795</v>
      </c>
      <c r="D721" s="259"/>
      <c r="E721" s="259"/>
      <c r="F721" s="259"/>
      <c r="G721" s="259"/>
      <c r="H721" s="115"/>
      <c r="I721" s="115"/>
      <c r="J721" s="115"/>
      <c r="K721" s="115"/>
      <c r="L721" s="115"/>
      <c r="M721" s="115"/>
      <c r="N721" s="114"/>
      <c r="O721" s="114"/>
      <c r="P721" s="114"/>
      <c r="Q721" s="114"/>
      <c r="R721" s="115"/>
      <c r="S721" s="115"/>
      <c r="T721" s="115"/>
      <c r="U721" s="115"/>
      <c r="V721" s="115"/>
      <c r="W721" s="115"/>
      <c r="X721" s="115"/>
      <c r="Y721" s="115"/>
      <c r="Z721" s="108"/>
      <c r="AA721" s="108"/>
      <c r="AB721" s="108"/>
      <c r="AC721" s="108"/>
      <c r="AD721" s="108"/>
      <c r="AE721" s="108"/>
      <c r="AF721" s="108"/>
      <c r="AG721" s="108" t="s">
        <v>286</v>
      </c>
      <c r="AH721" s="108"/>
      <c r="AI721" s="108"/>
      <c r="AJ721" s="108"/>
      <c r="AK721" s="108"/>
      <c r="AL721" s="108"/>
      <c r="AM721" s="108"/>
      <c r="AN721" s="108"/>
      <c r="AO721" s="108"/>
      <c r="AP721" s="108"/>
      <c r="AQ721" s="108"/>
      <c r="AR721" s="108"/>
      <c r="AS721" s="108"/>
      <c r="AT721" s="108"/>
      <c r="AU721" s="108"/>
      <c r="AV721" s="108"/>
      <c r="AW721" s="108"/>
      <c r="AX721" s="108"/>
      <c r="AY721" s="108"/>
      <c r="AZ721" s="108"/>
      <c r="BA721" s="108"/>
      <c r="BB721" s="108"/>
      <c r="BC721" s="108"/>
      <c r="BD721" s="108"/>
      <c r="BE721" s="108"/>
      <c r="BF721" s="108"/>
      <c r="BG721" s="108"/>
      <c r="BH721" s="108"/>
    </row>
    <row r="722" spans="1:60" x14ac:dyDescent="0.2">
      <c r="A722" s="121" t="s">
        <v>268</v>
      </c>
      <c r="B722" s="122" t="s">
        <v>189</v>
      </c>
      <c r="C722" s="143" t="s">
        <v>190</v>
      </c>
      <c r="D722" s="123"/>
      <c r="E722" s="124"/>
      <c r="F722" s="125"/>
      <c r="G722" s="125">
        <f>SUMIF(AG723:AG734,"&lt;&gt;NOR",G723:G734)</f>
        <v>0</v>
      </c>
      <c r="H722" s="125"/>
      <c r="I722" s="125">
        <f>SUM(I723:I734)</f>
        <v>0</v>
      </c>
      <c r="J722" s="125"/>
      <c r="K722" s="125">
        <f>SUM(K723:K734)</f>
        <v>0</v>
      </c>
      <c r="L722" s="125"/>
      <c r="M722" s="125">
        <f>SUM(M723:M734)</f>
        <v>0</v>
      </c>
      <c r="N722" s="124"/>
      <c r="O722" s="124">
        <f>SUM(O723:O734)</f>
        <v>0.03</v>
      </c>
      <c r="P722" s="124"/>
      <c r="Q722" s="124">
        <f>SUM(Q723:Q734)</f>
        <v>0</v>
      </c>
      <c r="R722" s="125"/>
      <c r="S722" s="125"/>
      <c r="T722" s="126"/>
      <c r="U722" s="120"/>
      <c r="V722" s="120">
        <f>SUM(V723:V734)</f>
        <v>5.45</v>
      </c>
      <c r="W722" s="120"/>
      <c r="X722" s="120"/>
      <c r="Y722" s="120"/>
      <c r="AG722" t="s">
        <v>269</v>
      </c>
    </row>
    <row r="723" spans="1:60" ht="22.5" outlineLevel="1" x14ac:dyDescent="0.2">
      <c r="A723" s="128">
        <v>149</v>
      </c>
      <c r="B723" s="129" t="s">
        <v>882</v>
      </c>
      <c r="C723" s="145" t="s">
        <v>883</v>
      </c>
      <c r="D723" s="130" t="s">
        <v>322</v>
      </c>
      <c r="E723" s="131">
        <v>20.169</v>
      </c>
      <c r="F723" s="132"/>
      <c r="G723" s="133">
        <f>ROUND(E723*F723,2)</f>
        <v>0</v>
      </c>
      <c r="H723" s="132"/>
      <c r="I723" s="133">
        <f>ROUND(E723*H723,2)</f>
        <v>0</v>
      </c>
      <c r="J723" s="132"/>
      <c r="K723" s="133">
        <f>ROUND(E723*J723,2)</f>
        <v>0</v>
      </c>
      <c r="L723" s="133">
        <v>21</v>
      </c>
      <c r="M723" s="133">
        <f>G723*(1+L723/100)</f>
        <v>0</v>
      </c>
      <c r="N723" s="131">
        <v>4.2000000000000002E-4</v>
      </c>
      <c r="O723" s="131">
        <f>ROUND(E723*N723,2)</f>
        <v>0.01</v>
      </c>
      <c r="P723" s="131">
        <v>0</v>
      </c>
      <c r="Q723" s="131">
        <f>ROUND(E723*P723,2)</f>
        <v>0</v>
      </c>
      <c r="R723" s="133"/>
      <c r="S723" s="133" t="s">
        <v>273</v>
      </c>
      <c r="T723" s="134" t="s">
        <v>274</v>
      </c>
      <c r="U723" s="115">
        <v>0.09</v>
      </c>
      <c r="V723" s="115">
        <f>ROUND(E723*U723,2)</f>
        <v>1.82</v>
      </c>
      <c r="W723" s="115"/>
      <c r="X723" s="115" t="s">
        <v>275</v>
      </c>
      <c r="Y723" s="115" t="s">
        <v>276</v>
      </c>
      <c r="Z723" s="108"/>
      <c r="AA723" s="108"/>
      <c r="AB723" s="108"/>
      <c r="AC723" s="108"/>
      <c r="AD723" s="108"/>
      <c r="AE723" s="108"/>
      <c r="AF723" s="108"/>
      <c r="AG723" s="108" t="s">
        <v>277</v>
      </c>
      <c r="AH723" s="108"/>
      <c r="AI723" s="108"/>
      <c r="AJ723" s="108"/>
      <c r="AK723" s="108"/>
      <c r="AL723" s="108"/>
      <c r="AM723" s="108"/>
      <c r="AN723" s="108"/>
      <c r="AO723" s="108"/>
      <c r="AP723" s="108"/>
      <c r="AQ723" s="108"/>
      <c r="AR723" s="108"/>
      <c r="AS723" s="108"/>
      <c r="AT723" s="108"/>
      <c r="AU723" s="108"/>
      <c r="AV723" s="108"/>
      <c r="AW723" s="108"/>
      <c r="AX723" s="108"/>
      <c r="AY723" s="108"/>
      <c r="AZ723" s="108"/>
      <c r="BA723" s="108"/>
      <c r="BB723" s="108"/>
      <c r="BC723" s="108"/>
      <c r="BD723" s="108"/>
      <c r="BE723" s="108"/>
      <c r="BF723" s="108"/>
      <c r="BG723" s="108"/>
      <c r="BH723" s="108"/>
    </row>
    <row r="724" spans="1:60" outlineLevel="2" x14ac:dyDescent="0.2">
      <c r="A724" s="111"/>
      <c r="B724" s="112"/>
      <c r="C724" s="150" t="s">
        <v>366</v>
      </c>
      <c r="D724" s="148"/>
      <c r="E724" s="149"/>
      <c r="F724" s="115"/>
      <c r="G724" s="115"/>
      <c r="H724" s="115"/>
      <c r="I724" s="115"/>
      <c r="J724" s="115"/>
      <c r="K724" s="115"/>
      <c r="L724" s="115"/>
      <c r="M724" s="115"/>
      <c r="N724" s="114"/>
      <c r="O724" s="114"/>
      <c r="P724" s="114"/>
      <c r="Q724" s="114"/>
      <c r="R724" s="115"/>
      <c r="S724" s="115"/>
      <c r="T724" s="115"/>
      <c r="U724" s="115"/>
      <c r="V724" s="115"/>
      <c r="W724" s="115"/>
      <c r="X724" s="115"/>
      <c r="Y724" s="115"/>
      <c r="Z724" s="108"/>
      <c r="AA724" s="108"/>
      <c r="AB724" s="108"/>
      <c r="AC724" s="108"/>
      <c r="AD724" s="108"/>
      <c r="AE724" s="108"/>
      <c r="AF724" s="108"/>
      <c r="AG724" s="108" t="s">
        <v>325</v>
      </c>
      <c r="AH724" s="108">
        <v>0</v>
      </c>
      <c r="AI724" s="108"/>
      <c r="AJ724" s="108"/>
      <c r="AK724" s="108"/>
      <c r="AL724" s="108"/>
      <c r="AM724" s="108"/>
      <c r="AN724" s="108"/>
      <c r="AO724" s="108"/>
      <c r="AP724" s="108"/>
      <c r="AQ724" s="108"/>
      <c r="AR724" s="108"/>
      <c r="AS724" s="108"/>
      <c r="AT724" s="108"/>
      <c r="AU724" s="108"/>
      <c r="AV724" s="108"/>
      <c r="AW724" s="108"/>
      <c r="AX724" s="108"/>
      <c r="AY724" s="108"/>
      <c r="AZ724" s="108"/>
      <c r="BA724" s="108"/>
      <c r="BB724" s="108"/>
      <c r="BC724" s="108"/>
      <c r="BD724" s="108"/>
      <c r="BE724" s="108"/>
      <c r="BF724" s="108"/>
      <c r="BG724" s="108"/>
      <c r="BH724" s="108"/>
    </row>
    <row r="725" spans="1:60" outlineLevel="3" x14ac:dyDescent="0.2">
      <c r="A725" s="111"/>
      <c r="B725" s="112"/>
      <c r="C725" s="150" t="s">
        <v>597</v>
      </c>
      <c r="D725" s="148"/>
      <c r="E725" s="149"/>
      <c r="F725" s="115"/>
      <c r="G725" s="115"/>
      <c r="H725" s="115"/>
      <c r="I725" s="115"/>
      <c r="J725" s="115"/>
      <c r="K725" s="115"/>
      <c r="L725" s="115"/>
      <c r="M725" s="115"/>
      <c r="N725" s="114"/>
      <c r="O725" s="114"/>
      <c r="P725" s="114"/>
      <c r="Q725" s="114"/>
      <c r="R725" s="115"/>
      <c r="S725" s="115"/>
      <c r="T725" s="115"/>
      <c r="U725" s="115"/>
      <c r="V725" s="115"/>
      <c r="W725" s="115"/>
      <c r="X725" s="115"/>
      <c r="Y725" s="115"/>
      <c r="Z725" s="108"/>
      <c r="AA725" s="108"/>
      <c r="AB725" s="108"/>
      <c r="AC725" s="108"/>
      <c r="AD725" s="108"/>
      <c r="AE725" s="108"/>
      <c r="AF725" s="108"/>
      <c r="AG725" s="108" t="s">
        <v>325</v>
      </c>
      <c r="AH725" s="108">
        <v>0</v>
      </c>
      <c r="AI725" s="108"/>
      <c r="AJ725" s="108"/>
      <c r="AK725" s="108"/>
      <c r="AL725" s="108"/>
      <c r="AM725" s="108"/>
      <c r="AN725" s="108"/>
      <c r="AO725" s="108"/>
      <c r="AP725" s="108"/>
      <c r="AQ725" s="108"/>
      <c r="AR725" s="108"/>
      <c r="AS725" s="108"/>
      <c r="AT725" s="108"/>
      <c r="AU725" s="108"/>
      <c r="AV725" s="108"/>
      <c r="AW725" s="108"/>
      <c r="AX725" s="108"/>
      <c r="AY725" s="108"/>
      <c r="AZ725" s="108"/>
      <c r="BA725" s="108"/>
      <c r="BB725" s="108"/>
      <c r="BC725" s="108"/>
      <c r="BD725" s="108"/>
      <c r="BE725" s="108"/>
      <c r="BF725" s="108"/>
      <c r="BG725" s="108"/>
      <c r="BH725" s="108"/>
    </row>
    <row r="726" spans="1:60" outlineLevel="3" x14ac:dyDescent="0.2">
      <c r="A726" s="111"/>
      <c r="B726" s="112"/>
      <c r="C726" s="150" t="s">
        <v>613</v>
      </c>
      <c r="D726" s="148"/>
      <c r="E726" s="149">
        <v>9.15</v>
      </c>
      <c r="F726" s="115"/>
      <c r="G726" s="115"/>
      <c r="H726" s="115"/>
      <c r="I726" s="115"/>
      <c r="J726" s="115"/>
      <c r="K726" s="115"/>
      <c r="L726" s="115"/>
      <c r="M726" s="115"/>
      <c r="N726" s="114"/>
      <c r="O726" s="114"/>
      <c r="P726" s="114"/>
      <c r="Q726" s="114"/>
      <c r="R726" s="115"/>
      <c r="S726" s="115"/>
      <c r="T726" s="115"/>
      <c r="U726" s="115"/>
      <c r="V726" s="115"/>
      <c r="W726" s="115"/>
      <c r="X726" s="115"/>
      <c r="Y726" s="115"/>
      <c r="Z726" s="108"/>
      <c r="AA726" s="108"/>
      <c r="AB726" s="108"/>
      <c r="AC726" s="108"/>
      <c r="AD726" s="108"/>
      <c r="AE726" s="108"/>
      <c r="AF726" s="108"/>
      <c r="AG726" s="108" t="s">
        <v>325</v>
      </c>
      <c r="AH726" s="108">
        <v>0</v>
      </c>
      <c r="AI726" s="108"/>
      <c r="AJ726" s="108"/>
      <c r="AK726" s="108"/>
      <c r="AL726" s="108"/>
      <c r="AM726" s="108"/>
      <c r="AN726" s="108"/>
      <c r="AO726" s="108"/>
      <c r="AP726" s="108"/>
      <c r="AQ726" s="108"/>
      <c r="AR726" s="108"/>
      <c r="AS726" s="108"/>
      <c r="AT726" s="108"/>
      <c r="AU726" s="108"/>
      <c r="AV726" s="108"/>
      <c r="AW726" s="108"/>
      <c r="AX726" s="108"/>
      <c r="AY726" s="108"/>
      <c r="AZ726" s="108"/>
      <c r="BA726" s="108"/>
      <c r="BB726" s="108"/>
      <c r="BC726" s="108"/>
      <c r="BD726" s="108"/>
      <c r="BE726" s="108"/>
      <c r="BF726" s="108"/>
      <c r="BG726" s="108"/>
      <c r="BH726" s="108"/>
    </row>
    <row r="727" spans="1:60" outlineLevel="3" x14ac:dyDescent="0.2">
      <c r="A727" s="111"/>
      <c r="B727" s="112"/>
      <c r="C727" s="150" t="s">
        <v>884</v>
      </c>
      <c r="D727" s="148"/>
      <c r="E727" s="149"/>
      <c r="F727" s="115"/>
      <c r="G727" s="115"/>
      <c r="H727" s="115"/>
      <c r="I727" s="115"/>
      <c r="J727" s="115"/>
      <c r="K727" s="115"/>
      <c r="L727" s="115"/>
      <c r="M727" s="115"/>
      <c r="N727" s="114"/>
      <c r="O727" s="114"/>
      <c r="P727" s="114"/>
      <c r="Q727" s="114"/>
      <c r="R727" s="115"/>
      <c r="S727" s="115"/>
      <c r="T727" s="115"/>
      <c r="U727" s="115"/>
      <c r="V727" s="115"/>
      <c r="W727" s="115"/>
      <c r="X727" s="115"/>
      <c r="Y727" s="115"/>
      <c r="Z727" s="108"/>
      <c r="AA727" s="108"/>
      <c r="AB727" s="108"/>
      <c r="AC727" s="108"/>
      <c r="AD727" s="108"/>
      <c r="AE727" s="108"/>
      <c r="AF727" s="108"/>
      <c r="AG727" s="108" t="s">
        <v>325</v>
      </c>
      <c r="AH727" s="108">
        <v>0</v>
      </c>
      <c r="AI727" s="108"/>
      <c r="AJ727" s="108"/>
      <c r="AK727" s="108"/>
      <c r="AL727" s="108"/>
      <c r="AM727" s="108"/>
      <c r="AN727" s="108"/>
      <c r="AO727" s="108"/>
      <c r="AP727" s="108"/>
      <c r="AQ727" s="108"/>
      <c r="AR727" s="108"/>
      <c r="AS727" s="108"/>
      <c r="AT727" s="108"/>
      <c r="AU727" s="108"/>
      <c r="AV727" s="108"/>
      <c r="AW727" s="108"/>
      <c r="AX727" s="108"/>
      <c r="AY727" s="108"/>
      <c r="AZ727" s="108"/>
      <c r="BA727" s="108"/>
      <c r="BB727" s="108"/>
      <c r="BC727" s="108"/>
      <c r="BD727" s="108"/>
      <c r="BE727" s="108"/>
      <c r="BF727" s="108"/>
      <c r="BG727" s="108"/>
      <c r="BH727" s="108"/>
    </row>
    <row r="728" spans="1:60" outlineLevel="3" x14ac:dyDescent="0.2">
      <c r="A728" s="111"/>
      <c r="B728" s="112"/>
      <c r="C728" s="150" t="s">
        <v>885</v>
      </c>
      <c r="D728" s="148"/>
      <c r="E728" s="149">
        <v>11.02</v>
      </c>
      <c r="F728" s="115"/>
      <c r="G728" s="115"/>
      <c r="H728" s="115"/>
      <c r="I728" s="115"/>
      <c r="J728" s="115"/>
      <c r="K728" s="115"/>
      <c r="L728" s="115"/>
      <c r="M728" s="115"/>
      <c r="N728" s="114"/>
      <c r="O728" s="114"/>
      <c r="P728" s="114"/>
      <c r="Q728" s="114"/>
      <c r="R728" s="115"/>
      <c r="S728" s="115"/>
      <c r="T728" s="115"/>
      <c r="U728" s="115"/>
      <c r="V728" s="115"/>
      <c r="W728" s="115"/>
      <c r="X728" s="115"/>
      <c r="Y728" s="115"/>
      <c r="Z728" s="108"/>
      <c r="AA728" s="108"/>
      <c r="AB728" s="108"/>
      <c r="AC728" s="108"/>
      <c r="AD728" s="108"/>
      <c r="AE728" s="108"/>
      <c r="AF728" s="108"/>
      <c r="AG728" s="108" t="s">
        <v>325</v>
      </c>
      <c r="AH728" s="108">
        <v>0</v>
      </c>
      <c r="AI728" s="108"/>
      <c r="AJ728" s="108"/>
      <c r="AK728" s="108"/>
      <c r="AL728" s="108"/>
      <c r="AM728" s="108"/>
      <c r="AN728" s="108"/>
      <c r="AO728" s="108"/>
      <c r="AP728" s="108"/>
      <c r="AQ728" s="108"/>
      <c r="AR728" s="108"/>
      <c r="AS728" s="108"/>
      <c r="AT728" s="108"/>
      <c r="AU728" s="108"/>
      <c r="AV728" s="108"/>
      <c r="AW728" s="108"/>
      <c r="AX728" s="108"/>
      <c r="AY728" s="108"/>
      <c r="AZ728" s="108"/>
      <c r="BA728" s="108"/>
      <c r="BB728" s="108"/>
      <c r="BC728" s="108"/>
      <c r="BD728" s="108"/>
      <c r="BE728" s="108"/>
      <c r="BF728" s="108"/>
      <c r="BG728" s="108"/>
      <c r="BH728" s="108"/>
    </row>
    <row r="729" spans="1:60" outlineLevel="1" x14ac:dyDescent="0.2">
      <c r="A729" s="128">
        <v>150</v>
      </c>
      <c r="B729" s="129" t="s">
        <v>886</v>
      </c>
      <c r="C729" s="145" t="s">
        <v>887</v>
      </c>
      <c r="D729" s="130" t="s">
        <v>322</v>
      </c>
      <c r="E729" s="131">
        <v>20.169</v>
      </c>
      <c r="F729" s="132"/>
      <c r="G729" s="133">
        <f>ROUND(E729*F729,2)</f>
        <v>0</v>
      </c>
      <c r="H729" s="132"/>
      <c r="I729" s="133">
        <f>ROUND(E729*H729,2)</f>
        <v>0</v>
      </c>
      <c r="J729" s="132"/>
      <c r="K729" s="133">
        <f>ROUND(E729*J729,2)</f>
        <v>0</v>
      </c>
      <c r="L729" s="133">
        <v>21</v>
      </c>
      <c r="M729" s="133">
        <f>G729*(1+L729/100)</f>
        <v>0</v>
      </c>
      <c r="N729" s="131">
        <v>8.4000000000000003E-4</v>
      </c>
      <c r="O729" s="131">
        <f>ROUND(E729*N729,2)</f>
        <v>0.02</v>
      </c>
      <c r="P729" s="131">
        <v>0</v>
      </c>
      <c r="Q729" s="131">
        <f>ROUND(E729*P729,2)</f>
        <v>0</v>
      </c>
      <c r="R729" s="133"/>
      <c r="S729" s="133" t="s">
        <v>273</v>
      </c>
      <c r="T729" s="134" t="s">
        <v>274</v>
      </c>
      <c r="U729" s="115">
        <v>0.18</v>
      </c>
      <c r="V729" s="115">
        <f>ROUND(E729*U729,2)</f>
        <v>3.63</v>
      </c>
      <c r="W729" s="115"/>
      <c r="X729" s="115" t="s">
        <v>275</v>
      </c>
      <c r="Y729" s="115" t="s">
        <v>276</v>
      </c>
      <c r="Z729" s="108"/>
      <c r="AA729" s="108"/>
      <c r="AB729" s="108"/>
      <c r="AC729" s="108"/>
      <c r="AD729" s="108"/>
      <c r="AE729" s="108"/>
      <c r="AF729" s="108"/>
      <c r="AG729" s="108" t="s">
        <v>277</v>
      </c>
      <c r="AH729" s="108"/>
      <c r="AI729" s="108"/>
      <c r="AJ729" s="108"/>
      <c r="AK729" s="108"/>
      <c r="AL729" s="108"/>
      <c r="AM729" s="108"/>
      <c r="AN729" s="108"/>
      <c r="AO729" s="108"/>
      <c r="AP729" s="108"/>
      <c r="AQ729" s="108"/>
      <c r="AR729" s="108"/>
      <c r="AS729" s="108"/>
      <c r="AT729" s="108"/>
      <c r="AU729" s="108"/>
      <c r="AV729" s="108"/>
      <c r="AW729" s="108"/>
      <c r="AX729" s="108"/>
      <c r="AY729" s="108"/>
      <c r="AZ729" s="108"/>
      <c r="BA729" s="108"/>
      <c r="BB729" s="108"/>
      <c r="BC729" s="108"/>
      <c r="BD729" s="108"/>
      <c r="BE729" s="108"/>
      <c r="BF729" s="108"/>
      <c r="BG729" s="108"/>
      <c r="BH729" s="108"/>
    </row>
    <row r="730" spans="1:60" outlineLevel="2" x14ac:dyDescent="0.2">
      <c r="A730" s="111"/>
      <c r="B730" s="112"/>
      <c r="C730" s="150" t="s">
        <v>366</v>
      </c>
      <c r="D730" s="148"/>
      <c r="E730" s="149"/>
      <c r="F730" s="115"/>
      <c r="G730" s="115"/>
      <c r="H730" s="115"/>
      <c r="I730" s="115"/>
      <c r="J730" s="115"/>
      <c r="K730" s="115"/>
      <c r="L730" s="115"/>
      <c r="M730" s="115"/>
      <c r="N730" s="114"/>
      <c r="O730" s="114"/>
      <c r="P730" s="114"/>
      <c r="Q730" s="114"/>
      <c r="R730" s="115"/>
      <c r="S730" s="115"/>
      <c r="T730" s="115"/>
      <c r="U730" s="115"/>
      <c r="V730" s="115"/>
      <c r="W730" s="115"/>
      <c r="X730" s="115"/>
      <c r="Y730" s="115"/>
      <c r="Z730" s="108"/>
      <c r="AA730" s="108"/>
      <c r="AB730" s="108"/>
      <c r="AC730" s="108"/>
      <c r="AD730" s="108"/>
      <c r="AE730" s="108"/>
      <c r="AF730" s="108"/>
      <c r="AG730" s="108" t="s">
        <v>325</v>
      </c>
      <c r="AH730" s="108">
        <v>0</v>
      </c>
      <c r="AI730" s="108"/>
      <c r="AJ730" s="108"/>
      <c r="AK730" s="108"/>
      <c r="AL730" s="108"/>
      <c r="AM730" s="108"/>
      <c r="AN730" s="108"/>
      <c r="AO730" s="108"/>
      <c r="AP730" s="108"/>
      <c r="AQ730" s="108"/>
      <c r="AR730" s="108"/>
      <c r="AS730" s="108"/>
      <c r="AT730" s="108"/>
      <c r="AU730" s="108"/>
      <c r="AV730" s="108"/>
      <c r="AW730" s="108"/>
      <c r="AX730" s="108"/>
      <c r="AY730" s="108"/>
      <c r="AZ730" s="108"/>
      <c r="BA730" s="108"/>
      <c r="BB730" s="108"/>
      <c r="BC730" s="108"/>
      <c r="BD730" s="108"/>
      <c r="BE730" s="108"/>
      <c r="BF730" s="108"/>
      <c r="BG730" s="108"/>
      <c r="BH730" s="108"/>
    </row>
    <row r="731" spans="1:60" outlineLevel="3" x14ac:dyDescent="0.2">
      <c r="A731" s="111"/>
      <c r="B731" s="112"/>
      <c r="C731" s="150" t="s">
        <v>597</v>
      </c>
      <c r="D731" s="148"/>
      <c r="E731" s="149"/>
      <c r="F731" s="115"/>
      <c r="G731" s="115"/>
      <c r="H731" s="115"/>
      <c r="I731" s="115"/>
      <c r="J731" s="115"/>
      <c r="K731" s="115"/>
      <c r="L731" s="115"/>
      <c r="M731" s="115"/>
      <c r="N731" s="114"/>
      <c r="O731" s="114"/>
      <c r="P731" s="114"/>
      <c r="Q731" s="114"/>
      <c r="R731" s="115"/>
      <c r="S731" s="115"/>
      <c r="T731" s="115"/>
      <c r="U731" s="115"/>
      <c r="V731" s="115"/>
      <c r="W731" s="115"/>
      <c r="X731" s="115"/>
      <c r="Y731" s="115"/>
      <c r="Z731" s="108"/>
      <c r="AA731" s="108"/>
      <c r="AB731" s="108"/>
      <c r="AC731" s="108"/>
      <c r="AD731" s="108"/>
      <c r="AE731" s="108"/>
      <c r="AF731" s="108"/>
      <c r="AG731" s="108" t="s">
        <v>325</v>
      </c>
      <c r="AH731" s="108">
        <v>0</v>
      </c>
      <c r="AI731" s="108"/>
      <c r="AJ731" s="108"/>
      <c r="AK731" s="108"/>
      <c r="AL731" s="108"/>
      <c r="AM731" s="108"/>
      <c r="AN731" s="108"/>
      <c r="AO731" s="108"/>
      <c r="AP731" s="108"/>
      <c r="AQ731" s="108"/>
      <c r="AR731" s="108"/>
      <c r="AS731" s="108"/>
      <c r="AT731" s="108"/>
      <c r="AU731" s="108"/>
      <c r="AV731" s="108"/>
      <c r="AW731" s="108"/>
      <c r="AX731" s="108"/>
      <c r="AY731" s="108"/>
      <c r="AZ731" s="108"/>
      <c r="BA731" s="108"/>
      <c r="BB731" s="108"/>
      <c r="BC731" s="108"/>
      <c r="BD731" s="108"/>
      <c r="BE731" s="108"/>
      <c r="BF731" s="108"/>
      <c r="BG731" s="108"/>
      <c r="BH731" s="108"/>
    </row>
    <row r="732" spans="1:60" outlineLevel="3" x14ac:dyDescent="0.2">
      <c r="A732" s="111"/>
      <c r="B732" s="112"/>
      <c r="C732" s="150" t="s">
        <v>613</v>
      </c>
      <c r="D732" s="148"/>
      <c r="E732" s="149">
        <v>9.15</v>
      </c>
      <c r="F732" s="115"/>
      <c r="G732" s="115"/>
      <c r="H732" s="115"/>
      <c r="I732" s="115"/>
      <c r="J732" s="115"/>
      <c r="K732" s="115"/>
      <c r="L732" s="115"/>
      <c r="M732" s="115"/>
      <c r="N732" s="114"/>
      <c r="O732" s="114"/>
      <c r="P732" s="114"/>
      <c r="Q732" s="114"/>
      <c r="R732" s="115"/>
      <c r="S732" s="115"/>
      <c r="T732" s="115"/>
      <c r="U732" s="115"/>
      <c r="V732" s="115"/>
      <c r="W732" s="115"/>
      <c r="X732" s="115"/>
      <c r="Y732" s="115"/>
      <c r="Z732" s="108"/>
      <c r="AA732" s="108"/>
      <c r="AB732" s="108"/>
      <c r="AC732" s="108"/>
      <c r="AD732" s="108"/>
      <c r="AE732" s="108"/>
      <c r="AF732" s="108"/>
      <c r="AG732" s="108" t="s">
        <v>325</v>
      </c>
      <c r="AH732" s="108">
        <v>0</v>
      </c>
      <c r="AI732" s="108"/>
      <c r="AJ732" s="108"/>
      <c r="AK732" s="108"/>
      <c r="AL732" s="108"/>
      <c r="AM732" s="108"/>
      <c r="AN732" s="108"/>
      <c r="AO732" s="108"/>
      <c r="AP732" s="108"/>
      <c r="AQ732" s="108"/>
      <c r="AR732" s="108"/>
      <c r="AS732" s="108"/>
      <c r="AT732" s="108"/>
      <c r="AU732" s="108"/>
      <c r="AV732" s="108"/>
      <c r="AW732" s="108"/>
      <c r="AX732" s="108"/>
      <c r="AY732" s="108"/>
      <c r="AZ732" s="108"/>
      <c r="BA732" s="108"/>
      <c r="BB732" s="108"/>
      <c r="BC732" s="108"/>
      <c r="BD732" s="108"/>
      <c r="BE732" s="108"/>
      <c r="BF732" s="108"/>
      <c r="BG732" s="108"/>
      <c r="BH732" s="108"/>
    </row>
    <row r="733" spans="1:60" outlineLevel="3" x14ac:dyDescent="0.2">
      <c r="A733" s="111"/>
      <c r="B733" s="112"/>
      <c r="C733" s="150" t="s">
        <v>884</v>
      </c>
      <c r="D733" s="148"/>
      <c r="E733" s="149"/>
      <c r="F733" s="115"/>
      <c r="G733" s="115"/>
      <c r="H733" s="115"/>
      <c r="I733" s="115"/>
      <c r="J733" s="115"/>
      <c r="K733" s="115"/>
      <c r="L733" s="115"/>
      <c r="M733" s="115"/>
      <c r="N733" s="114"/>
      <c r="O733" s="114"/>
      <c r="P733" s="114"/>
      <c r="Q733" s="114"/>
      <c r="R733" s="115"/>
      <c r="S733" s="115"/>
      <c r="T733" s="115"/>
      <c r="U733" s="115"/>
      <c r="V733" s="115"/>
      <c r="W733" s="115"/>
      <c r="X733" s="115"/>
      <c r="Y733" s="115"/>
      <c r="Z733" s="108"/>
      <c r="AA733" s="108"/>
      <c r="AB733" s="108"/>
      <c r="AC733" s="108"/>
      <c r="AD733" s="108"/>
      <c r="AE733" s="108"/>
      <c r="AF733" s="108"/>
      <c r="AG733" s="108" t="s">
        <v>325</v>
      </c>
      <c r="AH733" s="108">
        <v>0</v>
      </c>
      <c r="AI733" s="108"/>
      <c r="AJ733" s="108"/>
      <c r="AK733" s="108"/>
      <c r="AL733" s="108"/>
      <c r="AM733" s="108"/>
      <c r="AN733" s="108"/>
      <c r="AO733" s="108"/>
      <c r="AP733" s="108"/>
      <c r="AQ733" s="108"/>
      <c r="AR733" s="108"/>
      <c r="AS733" s="108"/>
      <c r="AT733" s="108"/>
      <c r="AU733" s="108"/>
      <c r="AV733" s="108"/>
      <c r="AW733" s="108"/>
      <c r="AX733" s="108"/>
      <c r="AY733" s="108"/>
      <c r="AZ733" s="108"/>
      <c r="BA733" s="108"/>
      <c r="BB733" s="108"/>
      <c r="BC733" s="108"/>
      <c r="BD733" s="108"/>
      <c r="BE733" s="108"/>
      <c r="BF733" s="108"/>
      <c r="BG733" s="108"/>
      <c r="BH733" s="108"/>
    </row>
    <row r="734" spans="1:60" outlineLevel="3" x14ac:dyDescent="0.2">
      <c r="A734" s="111"/>
      <c r="B734" s="112"/>
      <c r="C734" s="150" t="s">
        <v>885</v>
      </c>
      <c r="D734" s="148"/>
      <c r="E734" s="149">
        <v>11.02</v>
      </c>
      <c r="F734" s="115"/>
      <c r="G734" s="115"/>
      <c r="H734" s="115"/>
      <c r="I734" s="115"/>
      <c r="J734" s="115"/>
      <c r="K734" s="115"/>
      <c r="L734" s="115"/>
      <c r="M734" s="115"/>
      <c r="N734" s="114"/>
      <c r="O734" s="114"/>
      <c r="P734" s="114"/>
      <c r="Q734" s="114"/>
      <c r="R734" s="115"/>
      <c r="S734" s="115"/>
      <c r="T734" s="115"/>
      <c r="U734" s="115"/>
      <c r="V734" s="115"/>
      <c r="W734" s="115"/>
      <c r="X734" s="115"/>
      <c r="Y734" s="115"/>
      <c r="Z734" s="108"/>
      <c r="AA734" s="108"/>
      <c r="AB734" s="108"/>
      <c r="AC734" s="108"/>
      <c r="AD734" s="108"/>
      <c r="AE734" s="108"/>
      <c r="AF734" s="108"/>
      <c r="AG734" s="108" t="s">
        <v>325</v>
      </c>
      <c r="AH734" s="108">
        <v>0</v>
      </c>
      <c r="AI734" s="108"/>
      <c r="AJ734" s="108"/>
      <c r="AK734" s="108"/>
      <c r="AL734" s="108"/>
      <c r="AM734" s="108"/>
      <c r="AN734" s="108"/>
      <c r="AO734" s="108"/>
      <c r="AP734" s="108"/>
      <c r="AQ734" s="108"/>
      <c r="AR734" s="108"/>
      <c r="AS734" s="108"/>
      <c r="AT734" s="108"/>
      <c r="AU734" s="108"/>
      <c r="AV734" s="108"/>
      <c r="AW734" s="108"/>
      <c r="AX734" s="108"/>
      <c r="AY734" s="108"/>
      <c r="AZ734" s="108"/>
      <c r="BA734" s="108"/>
      <c r="BB734" s="108"/>
      <c r="BC734" s="108"/>
      <c r="BD734" s="108"/>
      <c r="BE734" s="108"/>
      <c r="BF734" s="108"/>
      <c r="BG734" s="108"/>
      <c r="BH734" s="108"/>
    </row>
    <row r="735" spans="1:60" x14ac:dyDescent="0.2">
      <c r="A735" s="121" t="s">
        <v>268</v>
      </c>
      <c r="B735" s="122" t="s">
        <v>191</v>
      </c>
      <c r="C735" s="143" t="s">
        <v>192</v>
      </c>
      <c r="D735" s="123"/>
      <c r="E735" s="124"/>
      <c r="F735" s="125"/>
      <c r="G735" s="125">
        <f>SUMIF(AG736:AG743,"&lt;&gt;NOR",G736:G743)</f>
        <v>0</v>
      </c>
      <c r="H735" s="125"/>
      <c r="I735" s="125">
        <f>SUM(I736:I743)</f>
        <v>0</v>
      </c>
      <c r="J735" s="125"/>
      <c r="K735" s="125">
        <f>SUM(K736:K743)</f>
        <v>0</v>
      </c>
      <c r="L735" s="125"/>
      <c r="M735" s="125">
        <f>SUM(M736:M743)</f>
        <v>0</v>
      </c>
      <c r="N735" s="124"/>
      <c r="O735" s="124">
        <f>SUM(O736:O743)</f>
        <v>0.22</v>
      </c>
      <c r="P735" s="124"/>
      <c r="Q735" s="124">
        <f>SUM(Q736:Q743)</f>
        <v>0</v>
      </c>
      <c r="R735" s="125"/>
      <c r="S735" s="125"/>
      <c r="T735" s="126"/>
      <c r="U735" s="120"/>
      <c r="V735" s="120">
        <f>SUM(V736:V743)</f>
        <v>0</v>
      </c>
      <c r="W735" s="120"/>
      <c r="X735" s="120"/>
      <c r="Y735" s="120"/>
      <c r="AG735" t="s">
        <v>269</v>
      </c>
    </row>
    <row r="736" spans="1:60" outlineLevel="1" x14ac:dyDescent="0.2">
      <c r="A736" s="128">
        <v>151</v>
      </c>
      <c r="B736" s="129" t="s">
        <v>888</v>
      </c>
      <c r="C736" s="145" t="s">
        <v>889</v>
      </c>
      <c r="D736" s="130" t="s">
        <v>322</v>
      </c>
      <c r="E736" s="131">
        <v>520.48325999999997</v>
      </c>
      <c r="F736" s="132"/>
      <c r="G736" s="133">
        <f>ROUND(E736*F736,2)</f>
        <v>0</v>
      </c>
      <c r="H736" s="132"/>
      <c r="I736" s="133">
        <f>ROUND(E736*H736,2)</f>
        <v>0</v>
      </c>
      <c r="J736" s="132"/>
      <c r="K736" s="133">
        <f>ROUND(E736*J736,2)</f>
        <v>0</v>
      </c>
      <c r="L736" s="133">
        <v>21</v>
      </c>
      <c r="M736" s="133">
        <f>G736*(1+L736/100)</f>
        <v>0</v>
      </c>
      <c r="N736" s="131">
        <v>4.2000000000000002E-4</v>
      </c>
      <c r="O736" s="131">
        <f>ROUND(E736*N736,2)</f>
        <v>0.22</v>
      </c>
      <c r="P736" s="131">
        <v>0</v>
      </c>
      <c r="Q736" s="131">
        <f>ROUND(E736*P736,2)</f>
        <v>0</v>
      </c>
      <c r="R736" s="133"/>
      <c r="S736" s="133" t="s">
        <v>273</v>
      </c>
      <c r="T736" s="134" t="s">
        <v>274</v>
      </c>
      <c r="U736" s="115">
        <v>0</v>
      </c>
      <c r="V736" s="115">
        <f>ROUND(E736*U736,2)</f>
        <v>0</v>
      </c>
      <c r="W736" s="115"/>
      <c r="X736" s="115" t="s">
        <v>377</v>
      </c>
      <c r="Y736" s="115" t="s">
        <v>276</v>
      </c>
      <c r="Z736" s="108"/>
      <c r="AA736" s="108"/>
      <c r="AB736" s="108"/>
      <c r="AC736" s="108"/>
      <c r="AD736" s="108"/>
      <c r="AE736" s="108"/>
      <c r="AF736" s="108"/>
      <c r="AG736" s="108" t="s">
        <v>378</v>
      </c>
      <c r="AH736" s="108"/>
      <c r="AI736" s="108"/>
      <c r="AJ736" s="108"/>
      <c r="AK736" s="108"/>
      <c r="AL736" s="108"/>
      <c r="AM736" s="108"/>
      <c r="AN736" s="108"/>
      <c r="AO736" s="108"/>
      <c r="AP736" s="108"/>
      <c r="AQ736" s="108"/>
      <c r="AR736" s="108"/>
      <c r="AS736" s="108"/>
      <c r="AT736" s="108"/>
      <c r="AU736" s="108"/>
      <c r="AV736" s="108"/>
      <c r="AW736" s="108"/>
      <c r="AX736" s="108"/>
      <c r="AY736" s="108"/>
      <c r="AZ736" s="108"/>
      <c r="BA736" s="108"/>
      <c r="BB736" s="108"/>
      <c r="BC736" s="108"/>
      <c r="BD736" s="108"/>
      <c r="BE736" s="108"/>
      <c r="BF736" s="108"/>
      <c r="BG736" s="108"/>
      <c r="BH736" s="108"/>
    </row>
    <row r="737" spans="1:60" outlineLevel="2" x14ac:dyDescent="0.2">
      <c r="A737" s="111"/>
      <c r="B737" s="112"/>
      <c r="C737" s="150" t="s">
        <v>366</v>
      </c>
      <c r="D737" s="148"/>
      <c r="E737" s="149"/>
      <c r="F737" s="115"/>
      <c r="G737" s="115"/>
      <c r="H737" s="115"/>
      <c r="I737" s="115"/>
      <c r="J737" s="115"/>
      <c r="K737" s="115"/>
      <c r="L737" s="115"/>
      <c r="M737" s="115"/>
      <c r="N737" s="114"/>
      <c r="O737" s="114"/>
      <c r="P737" s="114"/>
      <c r="Q737" s="114"/>
      <c r="R737" s="115"/>
      <c r="S737" s="115"/>
      <c r="T737" s="115"/>
      <c r="U737" s="115"/>
      <c r="V737" s="115"/>
      <c r="W737" s="115"/>
      <c r="X737" s="115"/>
      <c r="Y737" s="115"/>
      <c r="Z737" s="108"/>
      <c r="AA737" s="108"/>
      <c r="AB737" s="108"/>
      <c r="AC737" s="108"/>
      <c r="AD737" s="108"/>
      <c r="AE737" s="108"/>
      <c r="AF737" s="108"/>
      <c r="AG737" s="108" t="s">
        <v>325</v>
      </c>
      <c r="AH737" s="108">
        <v>0</v>
      </c>
      <c r="AI737" s="108"/>
      <c r="AJ737" s="108"/>
      <c r="AK737" s="108"/>
      <c r="AL737" s="108"/>
      <c r="AM737" s="108"/>
      <c r="AN737" s="108"/>
      <c r="AO737" s="108"/>
      <c r="AP737" s="108"/>
      <c r="AQ737" s="108"/>
      <c r="AR737" s="108"/>
      <c r="AS737" s="108"/>
      <c r="AT737" s="108"/>
      <c r="AU737" s="108"/>
      <c r="AV737" s="108"/>
      <c r="AW737" s="108"/>
      <c r="AX737" s="108"/>
      <c r="AY737" s="108"/>
      <c r="AZ737" s="108"/>
      <c r="BA737" s="108"/>
      <c r="BB737" s="108"/>
      <c r="BC737" s="108"/>
      <c r="BD737" s="108"/>
      <c r="BE737" s="108"/>
      <c r="BF737" s="108"/>
      <c r="BG737" s="108"/>
      <c r="BH737" s="108"/>
    </row>
    <row r="738" spans="1:60" outlineLevel="3" x14ac:dyDescent="0.2">
      <c r="A738" s="111"/>
      <c r="B738" s="112"/>
      <c r="C738" s="150" t="s">
        <v>524</v>
      </c>
      <c r="D738" s="148"/>
      <c r="E738" s="149">
        <v>112.87</v>
      </c>
      <c r="F738" s="115"/>
      <c r="G738" s="115"/>
      <c r="H738" s="115"/>
      <c r="I738" s="115"/>
      <c r="J738" s="115"/>
      <c r="K738" s="115"/>
      <c r="L738" s="115"/>
      <c r="M738" s="115"/>
      <c r="N738" s="114"/>
      <c r="O738" s="114"/>
      <c r="P738" s="114"/>
      <c r="Q738" s="114"/>
      <c r="R738" s="115"/>
      <c r="S738" s="115"/>
      <c r="T738" s="115"/>
      <c r="U738" s="115"/>
      <c r="V738" s="115"/>
      <c r="W738" s="115"/>
      <c r="X738" s="115"/>
      <c r="Y738" s="115"/>
      <c r="Z738" s="108"/>
      <c r="AA738" s="108"/>
      <c r="AB738" s="108"/>
      <c r="AC738" s="108"/>
      <c r="AD738" s="108"/>
      <c r="AE738" s="108"/>
      <c r="AF738" s="108"/>
      <c r="AG738" s="108" t="s">
        <v>325</v>
      </c>
      <c r="AH738" s="108">
        <v>0</v>
      </c>
      <c r="AI738" s="108"/>
      <c r="AJ738" s="108"/>
      <c r="AK738" s="108"/>
      <c r="AL738" s="108"/>
      <c r="AM738" s="108"/>
      <c r="AN738" s="108"/>
      <c r="AO738" s="108"/>
      <c r="AP738" s="108"/>
      <c r="AQ738" s="108"/>
      <c r="AR738" s="108"/>
      <c r="AS738" s="108"/>
      <c r="AT738" s="108"/>
      <c r="AU738" s="108"/>
      <c r="AV738" s="108"/>
      <c r="AW738" s="108"/>
      <c r="AX738" s="108"/>
      <c r="AY738" s="108"/>
      <c r="AZ738" s="108"/>
      <c r="BA738" s="108"/>
      <c r="BB738" s="108"/>
      <c r="BC738" s="108"/>
      <c r="BD738" s="108"/>
      <c r="BE738" s="108"/>
      <c r="BF738" s="108"/>
      <c r="BG738" s="108"/>
      <c r="BH738" s="108"/>
    </row>
    <row r="739" spans="1:60" outlineLevel="3" x14ac:dyDescent="0.2">
      <c r="A739" s="111"/>
      <c r="B739" s="112"/>
      <c r="C739" s="150" t="s">
        <v>525</v>
      </c>
      <c r="D739" s="148"/>
      <c r="E739" s="149">
        <v>7.14</v>
      </c>
      <c r="F739" s="115"/>
      <c r="G739" s="115"/>
      <c r="H739" s="115"/>
      <c r="I739" s="115"/>
      <c r="J739" s="115"/>
      <c r="K739" s="115"/>
      <c r="L739" s="115"/>
      <c r="M739" s="115"/>
      <c r="N739" s="114"/>
      <c r="O739" s="114"/>
      <c r="P739" s="114"/>
      <c r="Q739" s="114"/>
      <c r="R739" s="115"/>
      <c r="S739" s="115"/>
      <c r="T739" s="115"/>
      <c r="U739" s="115"/>
      <c r="V739" s="115"/>
      <c r="W739" s="115"/>
      <c r="X739" s="115"/>
      <c r="Y739" s="115"/>
      <c r="Z739" s="108"/>
      <c r="AA739" s="108"/>
      <c r="AB739" s="108"/>
      <c r="AC739" s="108"/>
      <c r="AD739" s="108"/>
      <c r="AE739" s="108"/>
      <c r="AF739" s="108"/>
      <c r="AG739" s="108" t="s">
        <v>325</v>
      </c>
      <c r="AH739" s="108">
        <v>0</v>
      </c>
      <c r="AI739" s="108"/>
      <c r="AJ739" s="108"/>
      <c r="AK739" s="108"/>
      <c r="AL739" s="108"/>
      <c r="AM739" s="108"/>
      <c r="AN739" s="108"/>
      <c r="AO739" s="108"/>
      <c r="AP739" s="108"/>
      <c r="AQ739" s="108"/>
      <c r="AR739" s="108"/>
      <c r="AS739" s="108"/>
      <c r="AT739" s="108"/>
      <c r="AU739" s="108"/>
      <c r="AV739" s="108"/>
      <c r="AW739" s="108"/>
      <c r="AX739" s="108"/>
      <c r="AY739" s="108"/>
      <c r="AZ739" s="108"/>
      <c r="BA739" s="108"/>
      <c r="BB739" s="108"/>
      <c r="BC739" s="108"/>
      <c r="BD739" s="108"/>
      <c r="BE739" s="108"/>
      <c r="BF739" s="108"/>
      <c r="BG739" s="108"/>
      <c r="BH739" s="108"/>
    </row>
    <row r="740" spans="1:60" outlineLevel="3" x14ac:dyDescent="0.2">
      <c r="A740" s="111"/>
      <c r="B740" s="112"/>
      <c r="C740" s="150" t="s">
        <v>366</v>
      </c>
      <c r="D740" s="148"/>
      <c r="E740" s="149"/>
      <c r="F740" s="115"/>
      <c r="G740" s="115"/>
      <c r="H740" s="115"/>
      <c r="I740" s="115"/>
      <c r="J740" s="115"/>
      <c r="K740" s="115"/>
      <c r="L740" s="115"/>
      <c r="M740" s="115"/>
      <c r="N740" s="114"/>
      <c r="O740" s="114"/>
      <c r="P740" s="114"/>
      <c r="Q740" s="114"/>
      <c r="R740" s="115"/>
      <c r="S740" s="115"/>
      <c r="T740" s="115"/>
      <c r="U740" s="115"/>
      <c r="V740" s="115"/>
      <c r="W740" s="115"/>
      <c r="X740" s="115"/>
      <c r="Y740" s="115"/>
      <c r="Z740" s="108"/>
      <c r="AA740" s="108"/>
      <c r="AB740" s="108"/>
      <c r="AC740" s="108"/>
      <c r="AD740" s="108"/>
      <c r="AE740" s="108"/>
      <c r="AF740" s="108"/>
      <c r="AG740" s="108" t="s">
        <v>325</v>
      </c>
      <c r="AH740" s="108">
        <v>0</v>
      </c>
      <c r="AI740" s="108"/>
      <c r="AJ740" s="108"/>
      <c r="AK740" s="108"/>
      <c r="AL740" s="108"/>
      <c r="AM740" s="108"/>
      <c r="AN740" s="108"/>
      <c r="AO740" s="108"/>
      <c r="AP740" s="108"/>
      <c r="AQ740" s="108"/>
      <c r="AR740" s="108"/>
      <c r="AS740" s="108"/>
      <c r="AT740" s="108"/>
      <c r="AU740" s="108"/>
      <c r="AV740" s="108"/>
      <c r="AW740" s="108"/>
      <c r="AX740" s="108"/>
      <c r="AY740" s="108"/>
      <c r="AZ740" s="108"/>
      <c r="BA740" s="108"/>
      <c r="BB740" s="108"/>
      <c r="BC740" s="108"/>
      <c r="BD740" s="108"/>
      <c r="BE740" s="108"/>
      <c r="BF740" s="108"/>
      <c r="BG740" s="108"/>
      <c r="BH740" s="108"/>
    </row>
    <row r="741" spans="1:60" outlineLevel="3" x14ac:dyDescent="0.2">
      <c r="A741" s="111"/>
      <c r="B741" s="112"/>
      <c r="C741" s="150" t="s">
        <v>536</v>
      </c>
      <c r="D741" s="148"/>
      <c r="E741" s="149">
        <v>382.35</v>
      </c>
      <c r="F741" s="115"/>
      <c r="G741" s="115"/>
      <c r="H741" s="115"/>
      <c r="I741" s="115"/>
      <c r="J741" s="115"/>
      <c r="K741" s="115"/>
      <c r="L741" s="115"/>
      <c r="M741" s="115"/>
      <c r="N741" s="114"/>
      <c r="O741" s="114"/>
      <c r="P741" s="114"/>
      <c r="Q741" s="114"/>
      <c r="R741" s="115"/>
      <c r="S741" s="115"/>
      <c r="T741" s="115"/>
      <c r="U741" s="115"/>
      <c r="V741" s="115"/>
      <c r="W741" s="115"/>
      <c r="X741" s="115"/>
      <c r="Y741" s="115"/>
      <c r="Z741" s="108"/>
      <c r="AA741" s="108"/>
      <c r="AB741" s="108"/>
      <c r="AC741" s="108"/>
      <c r="AD741" s="108"/>
      <c r="AE741" s="108"/>
      <c r="AF741" s="108"/>
      <c r="AG741" s="108" t="s">
        <v>325</v>
      </c>
      <c r="AH741" s="108">
        <v>0</v>
      </c>
      <c r="AI741" s="108"/>
      <c r="AJ741" s="108"/>
      <c r="AK741" s="108"/>
      <c r="AL741" s="108"/>
      <c r="AM741" s="108"/>
      <c r="AN741" s="108"/>
      <c r="AO741" s="108"/>
      <c r="AP741" s="108"/>
      <c r="AQ741" s="108"/>
      <c r="AR741" s="108"/>
      <c r="AS741" s="108"/>
      <c r="AT741" s="108"/>
      <c r="AU741" s="108"/>
      <c r="AV741" s="108"/>
      <c r="AW741" s="108"/>
      <c r="AX741" s="108"/>
      <c r="AY741" s="108"/>
      <c r="AZ741" s="108"/>
      <c r="BA741" s="108"/>
      <c r="BB741" s="108"/>
      <c r="BC741" s="108"/>
      <c r="BD741" s="108"/>
      <c r="BE741" s="108"/>
      <c r="BF741" s="108"/>
      <c r="BG741" s="108"/>
      <c r="BH741" s="108"/>
    </row>
    <row r="742" spans="1:60" outlineLevel="3" x14ac:dyDescent="0.2">
      <c r="A742" s="111"/>
      <c r="B742" s="112"/>
      <c r="C742" s="150" t="s">
        <v>351</v>
      </c>
      <c r="D742" s="148"/>
      <c r="E742" s="149"/>
      <c r="F742" s="115"/>
      <c r="G742" s="115"/>
      <c r="H742" s="115"/>
      <c r="I742" s="115"/>
      <c r="J742" s="115"/>
      <c r="K742" s="115"/>
      <c r="L742" s="115"/>
      <c r="M742" s="115"/>
      <c r="N742" s="114"/>
      <c r="O742" s="114"/>
      <c r="P742" s="114"/>
      <c r="Q742" s="114"/>
      <c r="R742" s="115"/>
      <c r="S742" s="115"/>
      <c r="T742" s="115"/>
      <c r="U742" s="115"/>
      <c r="V742" s="115"/>
      <c r="W742" s="115"/>
      <c r="X742" s="115"/>
      <c r="Y742" s="115"/>
      <c r="Z742" s="108"/>
      <c r="AA742" s="108"/>
      <c r="AB742" s="108"/>
      <c r="AC742" s="108"/>
      <c r="AD742" s="108"/>
      <c r="AE742" s="108"/>
      <c r="AF742" s="108"/>
      <c r="AG742" s="108" t="s">
        <v>325</v>
      </c>
      <c r="AH742" s="108">
        <v>0</v>
      </c>
      <c r="AI742" s="108"/>
      <c r="AJ742" s="108"/>
      <c r="AK742" s="108"/>
      <c r="AL742" s="108"/>
      <c r="AM742" s="108"/>
      <c r="AN742" s="108"/>
      <c r="AO742" s="108"/>
      <c r="AP742" s="108"/>
      <c r="AQ742" s="108"/>
      <c r="AR742" s="108"/>
      <c r="AS742" s="108"/>
      <c r="AT742" s="108"/>
      <c r="AU742" s="108"/>
      <c r="AV742" s="108"/>
      <c r="AW742" s="108"/>
      <c r="AX742" s="108"/>
      <c r="AY742" s="108"/>
      <c r="AZ742" s="108"/>
      <c r="BA742" s="108"/>
      <c r="BB742" s="108"/>
      <c r="BC742" s="108"/>
      <c r="BD742" s="108"/>
      <c r="BE742" s="108"/>
      <c r="BF742" s="108"/>
      <c r="BG742" s="108"/>
      <c r="BH742" s="108"/>
    </row>
    <row r="743" spans="1:60" outlineLevel="3" x14ac:dyDescent="0.2">
      <c r="A743" s="111"/>
      <c r="B743" s="112"/>
      <c r="C743" s="150" t="s">
        <v>538</v>
      </c>
      <c r="D743" s="148"/>
      <c r="E743" s="149">
        <v>18.12</v>
      </c>
      <c r="F743" s="115"/>
      <c r="G743" s="115"/>
      <c r="H743" s="115"/>
      <c r="I743" s="115"/>
      <c r="J743" s="115"/>
      <c r="K743" s="115"/>
      <c r="L743" s="115"/>
      <c r="M743" s="115"/>
      <c r="N743" s="114"/>
      <c r="O743" s="114"/>
      <c r="P743" s="114"/>
      <c r="Q743" s="114"/>
      <c r="R743" s="115"/>
      <c r="S743" s="115"/>
      <c r="T743" s="115"/>
      <c r="U743" s="115"/>
      <c r="V743" s="115"/>
      <c r="W743" s="115"/>
      <c r="X743" s="115"/>
      <c r="Y743" s="115"/>
      <c r="Z743" s="108"/>
      <c r="AA743" s="108"/>
      <c r="AB743" s="108"/>
      <c r="AC743" s="108"/>
      <c r="AD743" s="108"/>
      <c r="AE743" s="108"/>
      <c r="AF743" s="108"/>
      <c r="AG743" s="108" t="s">
        <v>325</v>
      </c>
      <c r="AH743" s="108">
        <v>0</v>
      </c>
      <c r="AI743" s="108"/>
      <c r="AJ743" s="108"/>
      <c r="AK743" s="108"/>
      <c r="AL743" s="108"/>
      <c r="AM743" s="108"/>
      <c r="AN743" s="108"/>
      <c r="AO743" s="108"/>
      <c r="AP743" s="108"/>
      <c r="AQ743" s="108"/>
      <c r="AR743" s="108"/>
      <c r="AS743" s="108"/>
      <c r="AT743" s="108"/>
      <c r="AU743" s="108"/>
      <c r="AV743" s="108"/>
      <c r="AW743" s="108"/>
      <c r="AX743" s="108"/>
      <c r="AY743" s="108"/>
      <c r="AZ743" s="108"/>
      <c r="BA743" s="108"/>
      <c r="BB743" s="108"/>
      <c r="BC743" s="108"/>
      <c r="BD743" s="108"/>
      <c r="BE743" s="108"/>
      <c r="BF743" s="108"/>
      <c r="BG743" s="108"/>
      <c r="BH743" s="108"/>
    </row>
    <row r="744" spans="1:60" x14ac:dyDescent="0.2">
      <c r="A744" s="121" t="s">
        <v>268</v>
      </c>
      <c r="B744" s="122" t="s">
        <v>193</v>
      </c>
      <c r="C744" s="143" t="s">
        <v>194</v>
      </c>
      <c r="D744" s="123"/>
      <c r="E744" s="124"/>
      <c r="F744" s="125"/>
      <c r="G744" s="125">
        <f>SUMIF(AG745:AG747,"&lt;&gt;NOR",G745:G747)</f>
        <v>0</v>
      </c>
      <c r="H744" s="125"/>
      <c r="I744" s="125">
        <f>SUM(I745:I747)</f>
        <v>0</v>
      </c>
      <c r="J744" s="125"/>
      <c r="K744" s="125">
        <f>SUM(K745:K747)</f>
        <v>0</v>
      </c>
      <c r="L744" s="125"/>
      <c r="M744" s="125">
        <f>SUM(M745:M747)</f>
        <v>0</v>
      </c>
      <c r="N744" s="124"/>
      <c r="O744" s="124">
        <f>SUM(O745:O747)</f>
        <v>0</v>
      </c>
      <c r="P744" s="124"/>
      <c r="Q744" s="124">
        <f>SUM(Q745:Q747)</f>
        <v>0</v>
      </c>
      <c r="R744" s="125"/>
      <c r="S744" s="125"/>
      <c r="T744" s="126"/>
      <c r="U744" s="120"/>
      <c r="V744" s="120">
        <f>SUM(V745:V747)</f>
        <v>0</v>
      </c>
      <c r="W744" s="120"/>
      <c r="X744" s="120"/>
      <c r="Y744" s="120"/>
      <c r="AG744" t="s">
        <v>269</v>
      </c>
    </row>
    <row r="745" spans="1:60" outlineLevel="1" x14ac:dyDescent="0.2">
      <c r="A745" s="135">
        <v>152</v>
      </c>
      <c r="B745" s="136" t="s">
        <v>890</v>
      </c>
      <c r="C745" s="144" t="s">
        <v>891</v>
      </c>
      <c r="D745" s="137" t="s">
        <v>282</v>
      </c>
      <c r="E745" s="138">
        <v>1</v>
      </c>
      <c r="F745" s="139"/>
      <c r="G745" s="140">
        <f>ROUND(E745*F745,2)</f>
        <v>0</v>
      </c>
      <c r="H745" s="139"/>
      <c r="I745" s="140">
        <f>ROUND(E745*H745,2)</f>
        <v>0</v>
      </c>
      <c r="J745" s="139"/>
      <c r="K745" s="140">
        <f>ROUND(E745*J745,2)</f>
        <v>0</v>
      </c>
      <c r="L745" s="140">
        <v>21</v>
      </c>
      <c r="M745" s="140">
        <f>G745*(1+L745/100)</f>
        <v>0</v>
      </c>
      <c r="N745" s="138">
        <v>0</v>
      </c>
      <c r="O745" s="138">
        <f>ROUND(E745*N745,2)</f>
        <v>0</v>
      </c>
      <c r="P745" s="138">
        <v>0</v>
      </c>
      <c r="Q745" s="138">
        <f>ROUND(E745*P745,2)</f>
        <v>0</v>
      </c>
      <c r="R745" s="140"/>
      <c r="S745" s="140" t="s">
        <v>273</v>
      </c>
      <c r="T745" s="141" t="s">
        <v>274</v>
      </c>
      <c r="U745" s="115">
        <v>0</v>
      </c>
      <c r="V745" s="115">
        <f>ROUND(E745*U745,2)</f>
        <v>0</v>
      </c>
      <c r="W745" s="115"/>
      <c r="X745" s="115" t="s">
        <v>275</v>
      </c>
      <c r="Y745" s="115" t="s">
        <v>276</v>
      </c>
      <c r="Z745" s="108"/>
      <c r="AA745" s="108"/>
      <c r="AB745" s="108"/>
      <c r="AC745" s="108"/>
      <c r="AD745" s="108"/>
      <c r="AE745" s="108"/>
      <c r="AF745" s="108"/>
      <c r="AG745" s="108" t="s">
        <v>277</v>
      </c>
      <c r="AH745" s="108"/>
      <c r="AI745" s="108"/>
      <c r="AJ745" s="108"/>
      <c r="AK745" s="108"/>
      <c r="AL745" s="108"/>
      <c r="AM745" s="108"/>
      <c r="AN745" s="108"/>
      <c r="AO745" s="108"/>
      <c r="AP745" s="108"/>
      <c r="AQ745" s="108"/>
      <c r="AR745" s="108"/>
      <c r="AS745" s="108"/>
      <c r="AT745" s="108"/>
      <c r="AU745" s="108"/>
      <c r="AV745" s="108"/>
      <c r="AW745" s="108"/>
      <c r="AX745" s="108"/>
      <c r="AY745" s="108"/>
      <c r="AZ745" s="108"/>
      <c r="BA745" s="108"/>
      <c r="BB745" s="108"/>
      <c r="BC745" s="108"/>
      <c r="BD745" s="108"/>
      <c r="BE745" s="108"/>
      <c r="BF745" s="108"/>
      <c r="BG745" s="108"/>
      <c r="BH745" s="108"/>
    </row>
    <row r="746" spans="1:60" outlineLevel="1" x14ac:dyDescent="0.2">
      <c r="A746" s="135">
        <v>153</v>
      </c>
      <c r="B746" s="136" t="s">
        <v>892</v>
      </c>
      <c r="C746" s="144" t="s">
        <v>893</v>
      </c>
      <c r="D746" s="137" t="s">
        <v>743</v>
      </c>
      <c r="E746" s="138">
        <v>4</v>
      </c>
      <c r="F746" s="139"/>
      <c r="G746" s="140">
        <f>ROUND(E746*F746,2)</f>
        <v>0</v>
      </c>
      <c r="H746" s="139"/>
      <c r="I746" s="140">
        <f>ROUND(E746*H746,2)</f>
        <v>0</v>
      </c>
      <c r="J746" s="139"/>
      <c r="K746" s="140">
        <f>ROUND(E746*J746,2)</f>
        <v>0</v>
      </c>
      <c r="L746" s="140">
        <v>21</v>
      </c>
      <c r="M746" s="140">
        <f>G746*(1+L746/100)</f>
        <v>0</v>
      </c>
      <c r="N746" s="138">
        <v>0</v>
      </c>
      <c r="O746" s="138">
        <f>ROUND(E746*N746,2)</f>
        <v>0</v>
      </c>
      <c r="P746" s="138">
        <v>0</v>
      </c>
      <c r="Q746" s="138">
        <f>ROUND(E746*P746,2)</f>
        <v>0</v>
      </c>
      <c r="R746" s="140"/>
      <c r="S746" s="140" t="s">
        <v>273</v>
      </c>
      <c r="T746" s="141" t="s">
        <v>274</v>
      </c>
      <c r="U746" s="115">
        <v>0</v>
      </c>
      <c r="V746" s="115">
        <f>ROUND(E746*U746,2)</f>
        <v>0</v>
      </c>
      <c r="W746" s="115"/>
      <c r="X746" s="115" t="s">
        <v>275</v>
      </c>
      <c r="Y746" s="115" t="s">
        <v>276</v>
      </c>
      <c r="Z746" s="108"/>
      <c r="AA746" s="108"/>
      <c r="AB746" s="108"/>
      <c r="AC746" s="108"/>
      <c r="AD746" s="108"/>
      <c r="AE746" s="108"/>
      <c r="AF746" s="108"/>
      <c r="AG746" s="108" t="s">
        <v>277</v>
      </c>
      <c r="AH746" s="108"/>
      <c r="AI746" s="108"/>
      <c r="AJ746" s="108"/>
      <c r="AK746" s="108"/>
      <c r="AL746" s="108"/>
      <c r="AM746" s="108"/>
      <c r="AN746" s="108"/>
      <c r="AO746" s="108"/>
      <c r="AP746" s="108"/>
      <c r="AQ746" s="108"/>
      <c r="AR746" s="108"/>
      <c r="AS746" s="108"/>
      <c r="AT746" s="108"/>
      <c r="AU746" s="108"/>
      <c r="AV746" s="108"/>
      <c r="AW746" s="108"/>
      <c r="AX746" s="108"/>
      <c r="AY746" s="108"/>
      <c r="AZ746" s="108"/>
      <c r="BA746" s="108"/>
      <c r="BB746" s="108"/>
      <c r="BC746" s="108"/>
      <c r="BD746" s="108"/>
      <c r="BE746" s="108"/>
      <c r="BF746" s="108"/>
      <c r="BG746" s="108"/>
      <c r="BH746" s="108"/>
    </row>
    <row r="747" spans="1:60" outlineLevel="1" x14ac:dyDescent="0.2">
      <c r="A747" s="135">
        <v>154</v>
      </c>
      <c r="B747" s="136" t="s">
        <v>894</v>
      </c>
      <c r="C747" s="144" t="s">
        <v>895</v>
      </c>
      <c r="D747" s="137" t="s">
        <v>743</v>
      </c>
      <c r="E747" s="138">
        <v>2</v>
      </c>
      <c r="F747" s="139"/>
      <c r="G747" s="140">
        <f>ROUND(E747*F747,2)</f>
        <v>0</v>
      </c>
      <c r="H747" s="139"/>
      <c r="I747" s="140">
        <f>ROUND(E747*H747,2)</f>
        <v>0</v>
      </c>
      <c r="J747" s="139"/>
      <c r="K747" s="140">
        <f>ROUND(E747*J747,2)</f>
        <v>0</v>
      </c>
      <c r="L747" s="140">
        <v>21</v>
      </c>
      <c r="M747" s="140">
        <f>G747*(1+L747/100)</f>
        <v>0</v>
      </c>
      <c r="N747" s="138">
        <v>0</v>
      </c>
      <c r="O747" s="138">
        <f>ROUND(E747*N747,2)</f>
        <v>0</v>
      </c>
      <c r="P747" s="138">
        <v>0</v>
      </c>
      <c r="Q747" s="138">
        <f>ROUND(E747*P747,2)</f>
        <v>0</v>
      </c>
      <c r="R747" s="140"/>
      <c r="S747" s="140" t="s">
        <v>273</v>
      </c>
      <c r="T747" s="141" t="s">
        <v>274</v>
      </c>
      <c r="U747" s="115">
        <v>0</v>
      </c>
      <c r="V747" s="115">
        <f>ROUND(E747*U747,2)</f>
        <v>0</v>
      </c>
      <c r="W747" s="115"/>
      <c r="X747" s="115" t="s">
        <v>275</v>
      </c>
      <c r="Y747" s="115" t="s">
        <v>276</v>
      </c>
      <c r="Z747" s="108"/>
      <c r="AA747" s="108"/>
      <c r="AB747" s="108"/>
      <c r="AC747" s="108"/>
      <c r="AD747" s="108"/>
      <c r="AE747" s="108"/>
      <c r="AF747" s="108"/>
      <c r="AG747" s="108" t="s">
        <v>277</v>
      </c>
      <c r="AH747" s="108"/>
      <c r="AI747" s="108"/>
      <c r="AJ747" s="108"/>
      <c r="AK747" s="108"/>
      <c r="AL747" s="108"/>
      <c r="AM747" s="108"/>
      <c r="AN747" s="108"/>
      <c r="AO747" s="108"/>
      <c r="AP747" s="108"/>
      <c r="AQ747" s="108"/>
      <c r="AR747" s="108"/>
      <c r="AS747" s="108"/>
      <c r="AT747" s="108"/>
      <c r="AU747" s="108"/>
      <c r="AV747" s="108"/>
      <c r="AW747" s="108"/>
      <c r="AX747" s="108"/>
      <c r="AY747" s="108"/>
      <c r="AZ747" s="108"/>
      <c r="BA747" s="108"/>
      <c r="BB747" s="108"/>
      <c r="BC747" s="108"/>
      <c r="BD747" s="108"/>
      <c r="BE747" s="108"/>
      <c r="BF747" s="108"/>
      <c r="BG747" s="108"/>
      <c r="BH747" s="108"/>
    </row>
    <row r="748" spans="1:60" x14ac:dyDescent="0.2">
      <c r="A748" s="121" t="s">
        <v>268</v>
      </c>
      <c r="B748" s="122" t="s">
        <v>231</v>
      </c>
      <c r="C748" s="143" t="s">
        <v>232</v>
      </c>
      <c r="D748" s="123"/>
      <c r="E748" s="124"/>
      <c r="F748" s="125"/>
      <c r="G748" s="125">
        <f>SUMIF(AG749:AG785,"&lt;&gt;NOR",G749:G785)</f>
        <v>0</v>
      </c>
      <c r="H748" s="125"/>
      <c r="I748" s="125">
        <f>SUM(I749:I785)</f>
        <v>0</v>
      </c>
      <c r="J748" s="125"/>
      <c r="K748" s="125">
        <f>SUM(K749:K785)</f>
        <v>0</v>
      </c>
      <c r="L748" s="125"/>
      <c r="M748" s="125">
        <f>SUM(M749:M785)</f>
        <v>0</v>
      </c>
      <c r="N748" s="124"/>
      <c r="O748" s="124">
        <f>SUM(O749:O785)</f>
        <v>0</v>
      </c>
      <c r="P748" s="124"/>
      <c r="Q748" s="124">
        <f>SUM(Q749:Q785)</f>
        <v>0</v>
      </c>
      <c r="R748" s="125"/>
      <c r="S748" s="125"/>
      <c r="T748" s="126"/>
      <c r="U748" s="120"/>
      <c r="V748" s="120">
        <f>SUM(V749:V785)</f>
        <v>330.85</v>
      </c>
      <c r="W748" s="120"/>
      <c r="X748" s="120"/>
      <c r="Y748" s="120"/>
      <c r="AG748" t="s">
        <v>269</v>
      </c>
    </row>
    <row r="749" spans="1:60" ht="22.5" outlineLevel="1" x14ac:dyDescent="0.2">
      <c r="A749" s="128">
        <v>155</v>
      </c>
      <c r="B749" s="129" t="s">
        <v>896</v>
      </c>
      <c r="C749" s="145" t="s">
        <v>897</v>
      </c>
      <c r="D749" s="130" t="s">
        <v>395</v>
      </c>
      <c r="E749" s="131">
        <v>199.0675</v>
      </c>
      <c r="F749" s="132"/>
      <c r="G749" s="133">
        <f>ROUND(E749*F749,2)</f>
        <v>0</v>
      </c>
      <c r="H749" s="132"/>
      <c r="I749" s="133">
        <f>ROUND(E749*H749,2)</f>
        <v>0</v>
      </c>
      <c r="J749" s="132"/>
      <c r="K749" s="133">
        <f>ROUND(E749*J749,2)</f>
        <v>0</v>
      </c>
      <c r="L749" s="133">
        <v>21</v>
      </c>
      <c r="M749" s="133">
        <f>G749*(1+L749/100)</f>
        <v>0</v>
      </c>
      <c r="N749" s="131">
        <v>0</v>
      </c>
      <c r="O749" s="131">
        <f>ROUND(E749*N749,2)</f>
        <v>0</v>
      </c>
      <c r="P749" s="131">
        <v>0</v>
      </c>
      <c r="Q749" s="131">
        <f>ROUND(E749*P749,2)</f>
        <v>0</v>
      </c>
      <c r="R749" s="133"/>
      <c r="S749" s="133" t="s">
        <v>273</v>
      </c>
      <c r="T749" s="134" t="s">
        <v>274</v>
      </c>
      <c r="U749" s="115">
        <v>0.27700000000000002</v>
      </c>
      <c r="V749" s="115">
        <f>ROUND(E749*U749,2)</f>
        <v>55.14</v>
      </c>
      <c r="W749" s="115"/>
      <c r="X749" s="115" t="s">
        <v>275</v>
      </c>
      <c r="Y749" s="115" t="s">
        <v>276</v>
      </c>
      <c r="Z749" s="108"/>
      <c r="AA749" s="108"/>
      <c r="AB749" s="108"/>
      <c r="AC749" s="108"/>
      <c r="AD749" s="108"/>
      <c r="AE749" s="108"/>
      <c r="AF749" s="108"/>
      <c r="AG749" s="108" t="s">
        <v>898</v>
      </c>
      <c r="AH749" s="108"/>
      <c r="AI749" s="108"/>
      <c r="AJ749" s="108"/>
      <c r="AK749" s="108"/>
      <c r="AL749" s="108"/>
      <c r="AM749" s="108"/>
      <c r="AN749" s="108"/>
      <c r="AO749" s="108"/>
      <c r="AP749" s="108"/>
      <c r="AQ749" s="108"/>
      <c r="AR749" s="108"/>
      <c r="AS749" s="108"/>
      <c r="AT749" s="108"/>
      <c r="AU749" s="108"/>
      <c r="AV749" s="108"/>
      <c r="AW749" s="108"/>
      <c r="AX749" s="108"/>
      <c r="AY749" s="108"/>
      <c r="AZ749" s="108"/>
      <c r="BA749" s="108"/>
      <c r="BB749" s="108"/>
      <c r="BC749" s="108"/>
      <c r="BD749" s="108"/>
      <c r="BE749" s="108"/>
      <c r="BF749" s="108"/>
      <c r="BG749" s="108"/>
      <c r="BH749" s="108"/>
    </row>
    <row r="750" spans="1:60" outlineLevel="2" x14ac:dyDescent="0.2">
      <c r="A750" s="111"/>
      <c r="B750" s="112"/>
      <c r="C750" s="258" t="s">
        <v>899</v>
      </c>
      <c r="D750" s="259"/>
      <c r="E750" s="259"/>
      <c r="F750" s="259"/>
      <c r="G750" s="259"/>
      <c r="H750" s="115"/>
      <c r="I750" s="115"/>
      <c r="J750" s="115"/>
      <c r="K750" s="115"/>
      <c r="L750" s="115"/>
      <c r="M750" s="115"/>
      <c r="N750" s="114"/>
      <c r="O750" s="114"/>
      <c r="P750" s="114"/>
      <c r="Q750" s="114"/>
      <c r="R750" s="115"/>
      <c r="S750" s="115"/>
      <c r="T750" s="115"/>
      <c r="U750" s="115"/>
      <c r="V750" s="115"/>
      <c r="W750" s="115"/>
      <c r="X750" s="115"/>
      <c r="Y750" s="115"/>
      <c r="Z750" s="108"/>
      <c r="AA750" s="108"/>
      <c r="AB750" s="108"/>
      <c r="AC750" s="108"/>
      <c r="AD750" s="108"/>
      <c r="AE750" s="108"/>
      <c r="AF750" s="108"/>
      <c r="AG750" s="108" t="s">
        <v>286</v>
      </c>
      <c r="AH750" s="108"/>
      <c r="AI750" s="108"/>
      <c r="AJ750" s="108"/>
      <c r="AK750" s="108"/>
      <c r="AL750" s="108"/>
      <c r="AM750" s="108"/>
      <c r="AN750" s="108"/>
      <c r="AO750" s="108"/>
      <c r="AP750" s="108"/>
      <c r="AQ750" s="108"/>
      <c r="AR750" s="108"/>
      <c r="AS750" s="108"/>
      <c r="AT750" s="108"/>
      <c r="AU750" s="108"/>
      <c r="AV750" s="108"/>
      <c r="AW750" s="108"/>
      <c r="AX750" s="108"/>
      <c r="AY750" s="108"/>
      <c r="AZ750" s="108"/>
      <c r="BA750" s="108"/>
      <c r="BB750" s="108"/>
      <c r="BC750" s="108"/>
      <c r="BD750" s="108"/>
      <c r="BE750" s="108"/>
      <c r="BF750" s="108"/>
      <c r="BG750" s="108"/>
      <c r="BH750" s="108"/>
    </row>
    <row r="751" spans="1:60" outlineLevel="3" x14ac:dyDescent="0.2">
      <c r="A751" s="111"/>
      <c r="B751" s="112"/>
      <c r="C751" s="267" t="s">
        <v>479</v>
      </c>
      <c r="D751" s="268"/>
      <c r="E751" s="268"/>
      <c r="F751" s="268"/>
      <c r="G751" s="268"/>
      <c r="H751" s="115"/>
      <c r="I751" s="115"/>
      <c r="J751" s="115"/>
      <c r="K751" s="115"/>
      <c r="L751" s="115"/>
      <c r="M751" s="115"/>
      <c r="N751" s="114"/>
      <c r="O751" s="114"/>
      <c r="P751" s="114"/>
      <c r="Q751" s="114"/>
      <c r="R751" s="115"/>
      <c r="S751" s="115"/>
      <c r="T751" s="115"/>
      <c r="U751" s="115"/>
      <c r="V751" s="115"/>
      <c r="W751" s="115"/>
      <c r="X751" s="115"/>
      <c r="Y751" s="115"/>
      <c r="Z751" s="108"/>
      <c r="AA751" s="108"/>
      <c r="AB751" s="108"/>
      <c r="AC751" s="108"/>
      <c r="AD751" s="108"/>
      <c r="AE751" s="108"/>
      <c r="AF751" s="108"/>
      <c r="AG751" s="108" t="s">
        <v>286</v>
      </c>
      <c r="AH751" s="108"/>
      <c r="AI751" s="108"/>
      <c r="AJ751" s="108"/>
      <c r="AK751" s="108"/>
      <c r="AL751" s="108"/>
      <c r="AM751" s="108"/>
      <c r="AN751" s="108"/>
      <c r="AO751" s="108"/>
      <c r="AP751" s="108"/>
      <c r="AQ751" s="108"/>
      <c r="AR751" s="108"/>
      <c r="AS751" s="108"/>
      <c r="AT751" s="108"/>
      <c r="AU751" s="108"/>
      <c r="AV751" s="108"/>
      <c r="AW751" s="108"/>
      <c r="AX751" s="108"/>
      <c r="AY751" s="108"/>
      <c r="AZ751" s="108"/>
      <c r="BA751" s="108"/>
      <c r="BB751" s="108"/>
      <c r="BC751" s="108"/>
      <c r="BD751" s="108"/>
      <c r="BE751" s="108"/>
      <c r="BF751" s="108"/>
      <c r="BG751" s="108"/>
      <c r="BH751" s="108"/>
    </row>
    <row r="752" spans="1:60" outlineLevel="3" x14ac:dyDescent="0.2">
      <c r="A752" s="111"/>
      <c r="B752" s="112"/>
      <c r="C752" s="267" t="s">
        <v>900</v>
      </c>
      <c r="D752" s="268"/>
      <c r="E752" s="268"/>
      <c r="F752" s="268"/>
      <c r="G752" s="268"/>
      <c r="H752" s="115"/>
      <c r="I752" s="115"/>
      <c r="J752" s="115"/>
      <c r="K752" s="115"/>
      <c r="L752" s="115"/>
      <c r="M752" s="115"/>
      <c r="N752" s="114"/>
      <c r="O752" s="114"/>
      <c r="P752" s="114"/>
      <c r="Q752" s="114"/>
      <c r="R752" s="115"/>
      <c r="S752" s="115"/>
      <c r="T752" s="115"/>
      <c r="U752" s="115"/>
      <c r="V752" s="115"/>
      <c r="W752" s="115"/>
      <c r="X752" s="115"/>
      <c r="Y752" s="115"/>
      <c r="Z752" s="108"/>
      <c r="AA752" s="108"/>
      <c r="AB752" s="108"/>
      <c r="AC752" s="108"/>
      <c r="AD752" s="108"/>
      <c r="AE752" s="108"/>
      <c r="AF752" s="108"/>
      <c r="AG752" s="108" t="s">
        <v>286</v>
      </c>
      <c r="AH752" s="108"/>
      <c r="AI752" s="108"/>
      <c r="AJ752" s="108"/>
      <c r="AK752" s="108"/>
      <c r="AL752" s="108"/>
      <c r="AM752" s="108"/>
      <c r="AN752" s="108"/>
      <c r="AO752" s="108"/>
      <c r="AP752" s="108"/>
      <c r="AQ752" s="108"/>
      <c r="AR752" s="108"/>
      <c r="AS752" s="108"/>
      <c r="AT752" s="108"/>
      <c r="AU752" s="108"/>
      <c r="AV752" s="108"/>
      <c r="AW752" s="108"/>
      <c r="AX752" s="108"/>
      <c r="AY752" s="108"/>
      <c r="AZ752" s="108"/>
      <c r="BA752" s="108"/>
      <c r="BB752" s="108"/>
      <c r="BC752" s="108"/>
      <c r="BD752" s="108"/>
      <c r="BE752" s="108"/>
      <c r="BF752" s="108"/>
      <c r="BG752" s="108"/>
      <c r="BH752" s="108"/>
    </row>
    <row r="753" spans="1:60" ht="22.5" outlineLevel="3" x14ac:dyDescent="0.2">
      <c r="A753" s="111"/>
      <c r="B753" s="112"/>
      <c r="C753" s="267" t="s">
        <v>901</v>
      </c>
      <c r="D753" s="268"/>
      <c r="E753" s="268"/>
      <c r="F753" s="268"/>
      <c r="G753" s="268"/>
      <c r="H753" s="115"/>
      <c r="I753" s="115"/>
      <c r="J753" s="115"/>
      <c r="K753" s="115"/>
      <c r="L753" s="115"/>
      <c r="M753" s="115"/>
      <c r="N753" s="114"/>
      <c r="O753" s="114"/>
      <c r="P753" s="114"/>
      <c r="Q753" s="114"/>
      <c r="R753" s="115"/>
      <c r="S753" s="115"/>
      <c r="T753" s="115"/>
      <c r="U753" s="115"/>
      <c r="V753" s="115"/>
      <c r="W753" s="115"/>
      <c r="X753" s="115"/>
      <c r="Y753" s="115"/>
      <c r="Z753" s="108"/>
      <c r="AA753" s="108"/>
      <c r="AB753" s="108"/>
      <c r="AC753" s="108"/>
      <c r="AD753" s="108"/>
      <c r="AE753" s="108"/>
      <c r="AF753" s="108"/>
      <c r="AG753" s="108" t="s">
        <v>286</v>
      </c>
      <c r="AH753" s="108"/>
      <c r="AI753" s="108"/>
      <c r="AJ753" s="108"/>
      <c r="AK753" s="108"/>
      <c r="AL753" s="108"/>
      <c r="AM753" s="108"/>
      <c r="AN753" s="108"/>
      <c r="AO753" s="108"/>
      <c r="AP753" s="108"/>
      <c r="AQ753" s="108"/>
      <c r="AR753" s="108"/>
      <c r="AS753" s="108"/>
      <c r="AT753" s="108"/>
      <c r="AU753" s="108"/>
      <c r="AV753" s="108"/>
      <c r="AW753" s="108"/>
      <c r="AX753" s="108"/>
      <c r="AY753" s="108"/>
      <c r="AZ753" s="108"/>
      <c r="BA753" s="142" t="str">
        <f>C753</f>
        <v>- při vodorovné dopravě po vodě : vyložení na hromady na suchu nebo na přeložení na dopravní prostředek na suchu do 15 m vodorovně a současně do 4 m svisle,</v>
      </c>
      <c r="BB753" s="108"/>
      <c r="BC753" s="108"/>
      <c r="BD753" s="108"/>
      <c r="BE753" s="108"/>
      <c r="BF753" s="108"/>
      <c r="BG753" s="108"/>
      <c r="BH753" s="108"/>
    </row>
    <row r="754" spans="1:60" outlineLevel="3" x14ac:dyDescent="0.2">
      <c r="A754" s="111"/>
      <c r="B754" s="112"/>
      <c r="C754" s="267" t="s">
        <v>902</v>
      </c>
      <c r="D754" s="268"/>
      <c r="E754" s="268"/>
      <c r="F754" s="268"/>
      <c r="G754" s="268"/>
      <c r="H754" s="115"/>
      <c r="I754" s="115"/>
      <c r="J754" s="115"/>
      <c r="K754" s="115"/>
      <c r="L754" s="115"/>
      <c r="M754" s="115"/>
      <c r="N754" s="114"/>
      <c r="O754" s="114"/>
      <c r="P754" s="114"/>
      <c r="Q754" s="114"/>
      <c r="R754" s="115"/>
      <c r="S754" s="115"/>
      <c r="T754" s="115"/>
      <c r="U754" s="115"/>
      <c r="V754" s="115"/>
      <c r="W754" s="115"/>
      <c r="X754" s="115"/>
      <c r="Y754" s="115"/>
      <c r="Z754" s="108"/>
      <c r="AA754" s="108"/>
      <c r="AB754" s="108"/>
      <c r="AC754" s="108"/>
      <c r="AD754" s="108"/>
      <c r="AE754" s="108"/>
      <c r="AF754" s="108"/>
      <c r="AG754" s="108" t="s">
        <v>286</v>
      </c>
      <c r="AH754" s="108"/>
      <c r="AI754" s="108"/>
      <c r="AJ754" s="108"/>
      <c r="AK754" s="108"/>
      <c r="AL754" s="108"/>
      <c r="AM754" s="108"/>
      <c r="AN754" s="108"/>
      <c r="AO754" s="108"/>
      <c r="AP754" s="108"/>
      <c r="AQ754" s="108"/>
      <c r="AR754" s="108"/>
      <c r="AS754" s="108"/>
      <c r="AT754" s="108"/>
      <c r="AU754" s="108"/>
      <c r="AV754" s="108"/>
      <c r="AW754" s="108"/>
      <c r="AX754" s="108"/>
      <c r="AY754" s="108"/>
      <c r="AZ754" s="108"/>
      <c r="BA754" s="108"/>
      <c r="BB754" s="108"/>
      <c r="BC754" s="108"/>
      <c r="BD754" s="108"/>
      <c r="BE754" s="108"/>
      <c r="BF754" s="108"/>
      <c r="BG754" s="108"/>
      <c r="BH754" s="108"/>
    </row>
    <row r="755" spans="1:60" outlineLevel="2" x14ac:dyDescent="0.2">
      <c r="A755" s="111"/>
      <c r="B755" s="112"/>
      <c r="C755" s="150" t="s">
        <v>903</v>
      </c>
      <c r="D755" s="148"/>
      <c r="E755" s="149"/>
      <c r="F755" s="115"/>
      <c r="G755" s="115"/>
      <c r="H755" s="115"/>
      <c r="I755" s="115"/>
      <c r="J755" s="115"/>
      <c r="K755" s="115"/>
      <c r="L755" s="115"/>
      <c r="M755" s="115"/>
      <c r="N755" s="114"/>
      <c r="O755" s="114"/>
      <c r="P755" s="114"/>
      <c r="Q755" s="114"/>
      <c r="R755" s="115"/>
      <c r="S755" s="115"/>
      <c r="T755" s="115"/>
      <c r="U755" s="115"/>
      <c r="V755" s="115"/>
      <c r="W755" s="115"/>
      <c r="X755" s="115"/>
      <c r="Y755" s="115"/>
      <c r="Z755" s="108"/>
      <c r="AA755" s="108"/>
      <c r="AB755" s="108"/>
      <c r="AC755" s="108"/>
      <c r="AD755" s="108"/>
      <c r="AE755" s="108"/>
      <c r="AF755" s="108"/>
      <c r="AG755" s="108" t="s">
        <v>325</v>
      </c>
      <c r="AH755" s="108">
        <v>0</v>
      </c>
      <c r="AI755" s="108"/>
      <c r="AJ755" s="108"/>
      <c r="AK755" s="108"/>
      <c r="AL755" s="108"/>
      <c r="AM755" s="108"/>
      <c r="AN755" s="108"/>
      <c r="AO755" s="108"/>
      <c r="AP755" s="108"/>
      <c r="AQ755" s="108"/>
      <c r="AR755" s="108"/>
      <c r="AS755" s="108"/>
      <c r="AT755" s="108"/>
      <c r="AU755" s="108"/>
      <c r="AV755" s="108"/>
      <c r="AW755" s="108"/>
      <c r="AX755" s="108"/>
      <c r="AY755" s="108"/>
      <c r="AZ755" s="108"/>
      <c r="BA755" s="108"/>
      <c r="BB755" s="108"/>
      <c r="BC755" s="108"/>
      <c r="BD755" s="108"/>
      <c r="BE755" s="108"/>
      <c r="BF755" s="108"/>
      <c r="BG755" s="108"/>
      <c r="BH755" s="108"/>
    </row>
    <row r="756" spans="1:60" ht="22.5" outlineLevel="3" x14ac:dyDescent="0.2">
      <c r="A756" s="111"/>
      <c r="B756" s="112"/>
      <c r="C756" s="150" t="s">
        <v>904</v>
      </c>
      <c r="D756" s="148"/>
      <c r="E756" s="149"/>
      <c r="F756" s="115"/>
      <c r="G756" s="115"/>
      <c r="H756" s="115"/>
      <c r="I756" s="115"/>
      <c r="J756" s="115"/>
      <c r="K756" s="115"/>
      <c r="L756" s="115"/>
      <c r="M756" s="115"/>
      <c r="N756" s="114"/>
      <c r="O756" s="114"/>
      <c r="P756" s="114"/>
      <c r="Q756" s="114"/>
      <c r="R756" s="115"/>
      <c r="S756" s="115"/>
      <c r="T756" s="115"/>
      <c r="U756" s="115"/>
      <c r="V756" s="115"/>
      <c r="W756" s="115"/>
      <c r="X756" s="115"/>
      <c r="Y756" s="115"/>
      <c r="Z756" s="108"/>
      <c r="AA756" s="108"/>
      <c r="AB756" s="108"/>
      <c r="AC756" s="108"/>
      <c r="AD756" s="108"/>
      <c r="AE756" s="108"/>
      <c r="AF756" s="108"/>
      <c r="AG756" s="108" t="s">
        <v>325</v>
      </c>
      <c r="AH756" s="108">
        <v>0</v>
      </c>
      <c r="AI756" s="108"/>
      <c r="AJ756" s="108"/>
      <c r="AK756" s="108"/>
      <c r="AL756" s="108"/>
      <c r="AM756" s="108"/>
      <c r="AN756" s="108"/>
      <c r="AO756" s="108"/>
      <c r="AP756" s="108"/>
      <c r="AQ756" s="108"/>
      <c r="AR756" s="108"/>
      <c r="AS756" s="108"/>
      <c r="AT756" s="108"/>
      <c r="AU756" s="108"/>
      <c r="AV756" s="108"/>
      <c r="AW756" s="108"/>
      <c r="AX756" s="108"/>
      <c r="AY756" s="108"/>
      <c r="AZ756" s="108"/>
      <c r="BA756" s="108"/>
      <c r="BB756" s="108"/>
      <c r="BC756" s="108"/>
      <c r="BD756" s="108"/>
      <c r="BE756" s="108"/>
      <c r="BF756" s="108"/>
      <c r="BG756" s="108"/>
      <c r="BH756" s="108"/>
    </row>
    <row r="757" spans="1:60" outlineLevel="3" x14ac:dyDescent="0.2">
      <c r="A757" s="111"/>
      <c r="B757" s="112"/>
      <c r="C757" s="150" t="s">
        <v>905</v>
      </c>
      <c r="D757" s="148"/>
      <c r="E757" s="149">
        <v>199.07</v>
      </c>
      <c r="F757" s="115"/>
      <c r="G757" s="115"/>
      <c r="H757" s="115"/>
      <c r="I757" s="115"/>
      <c r="J757" s="115"/>
      <c r="K757" s="115"/>
      <c r="L757" s="115"/>
      <c r="M757" s="115"/>
      <c r="N757" s="114"/>
      <c r="O757" s="114"/>
      <c r="P757" s="114"/>
      <c r="Q757" s="114"/>
      <c r="R757" s="115"/>
      <c r="S757" s="115"/>
      <c r="T757" s="115"/>
      <c r="U757" s="115"/>
      <c r="V757" s="115"/>
      <c r="W757" s="115"/>
      <c r="X757" s="115"/>
      <c r="Y757" s="115"/>
      <c r="Z757" s="108"/>
      <c r="AA757" s="108"/>
      <c r="AB757" s="108"/>
      <c r="AC757" s="108"/>
      <c r="AD757" s="108"/>
      <c r="AE757" s="108"/>
      <c r="AF757" s="108"/>
      <c r="AG757" s="108" t="s">
        <v>325</v>
      </c>
      <c r="AH757" s="108">
        <v>0</v>
      </c>
      <c r="AI757" s="108"/>
      <c r="AJ757" s="108"/>
      <c r="AK757" s="108"/>
      <c r="AL757" s="108"/>
      <c r="AM757" s="108"/>
      <c r="AN757" s="108"/>
      <c r="AO757" s="108"/>
      <c r="AP757" s="108"/>
      <c r="AQ757" s="108"/>
      <c r="AR757" s="108"/>
      <c r="AS757" s="108"/>
      <c r="AT757" s="108"/>
      <c r="AU757" s="108"/>
      <c r="AV757" s="108"/>
      <c r="AW757" s="108"/>
      <c r="AX757" s="108"/>
      <c r="AY757" s="108"/>
      <c r="AZ757" s="108"/>
      <c r="BA757" s="108"/>
      <c r="BB757" s="108"/>
      <c r="BC757" s="108"/>
      <c r="BD757" s="108"/>
      <c r="BE757" s="108"/>
      <c r="BF757" s="108"/>
      <c r="BG757" s="108"/>
      <c r="BH757" s="108"/>
    </row>
    <row r="758" spans="1:60" outlineLevel="1" x14ac:dyDescent="0.2">
      <c r="A758" s="128">
        <v>156</v>
      </c>
      <c r="B758" s="129" t="s">
        <v>906</v>
      </c>
      <c r="C758" s="145" t="s">
        <v>907</v>
      </c>
      <c r="D758" s="130" t="s">
        <v>395</v>
      </c>
      <c r="E758" s="131">
        <v>1791.6075000000001</v>
      </c>
      <c r="F758" s="132"/>
      <c r="G758" s="133">
        <f>ROUND(E758*F758,2)</f>
        <v>0</v>
      </c>
      <c r="H758" s="132"/>
      <c r="I758" s="133">
        <f>ROUND(E758*H758,2)</f>
        <v>0</v>
      </c>
      <c r="J758" s="132"/>
      <c r="K758" s="133">
        <f>ROUND(E758*J758,2)</f>
        <v>0</v>
      </c>
      <c r="L758" s="133">
        <v>21</v>
      </c>
      <c r="M758" s="133">
        <f>G758*(1+L758/100)</f>
        <v>0</v>
      </c>
      <c r="N758" s="131">
        <v>0</v>
      </c>
      <c r="O758" s="131">
        <f>ROUND(E758*N758,2)</f>
        <v>0</v>
      </c>
      <c r="P758" s="131">
        <v>0</v>
      </c>
      <c r="Q758" s="131">
        <f>ROUND(E758*P758,2)</f>
        <v>0</v>
      </c>
      <c r="R758" s="133"/>
      <c r="S758" s="133" t="s">
        <v>273</v>
      </c>
      <c r="T758" s="134" t="s">
        <v>274</v>
      </c>
      <c r="U758" s="115">
        <v>0</v>
      </c>
      <c r="V758" s="115">
        <f>ROUND(E758*U758,2)</f>
        <v>0</v>
      </c>
      <c r="W758" s="115"/>
      <c r="X758" s="115" t="s">
        <v>275</v>
      </c>
      <c r="Y758" s="115" t="s">
        <v>276</v>
      </c>
      <c r="Z758" s="108"/>
      <c r="AA758" s="108"/>
      <c r="AB758" s="108"/>
      <c r="AC758" s="108"/>
      <c r="AD758" s="108"/>
      <c r="AE758" s="108"/>
      <c r="AF758" s="108"/>
      <c r="AG758" s="108" t="s">
        <v>898</v>
      </c>
      <c r="AH758" s="108"/>
      <c r="AI758" s="108"/>
      <c r="AJ758" s="108"/>
      <c r="AK758" s="108"/>
      <c r="AL758" s="108"/>
      <c r="AM758" s="108"/>
      <c r="AN758" s="108"/>
      <c r="AO758" s="108"/>
      <c r="AP758" s="108"/>
      <c r="AQ758" s="108"/>
      <c r="AR758" s="108"/>
      <c r="AS758" s="108"/>
      <c r="AT758" s="108"/>
      <c r="AU758" s="108"/>
      <c r="AV758" s="108"/>
      <c r="AW758" s="108"/>
      <c r="AX758" s="108"/>
      <c r="AY758" s="108"/>
      <c r="AZ758" s="108"/>
      <c r="BA758" s="108"/>
      <c r="BB758" s="108"/>
      <c r="BC758" s="108"/>
      <c r="BD758" s="108"/>
      <c r="BE758" s="108"/>
      <c r="BF758" s="108"/>
      <c r="BG758" s="108"/>
      <c r="BH758" s="108"/>
    </row>
    <row r="759" spans="1:60" outlineLevel="2" x14ac:dyDescent="0.2">
      <c r="A759" s="111"/>
      <c r="B759" s="112"/>
      <c r="C759" s="150" t="s">
        <v>903</v>
      </c>
      <c r="D759" s="148"/>
      <c r="E759" s="149"/>
      <c r="F759" s="115"/>
      <c r="G759" s="115"/>
      <c r="H759" s="115"/>
      <c r="I759" s="115"/>
      <c r="J759" s="115"/>
      <c r="K759" s="115"/>
      <c r="L759" s="115"/>
      <c r="M759" s="115"/>
      <c r="N759" s="114"/>
      <c r="O759" s="114"/>
      <c r="P759" s="114"/>
      <c r="Q759" s="114"/>
      <c r="R759" s="115"/>
      <c r="S759" s="115"/>
      <c r="T759" s="115"/>
      <c r="U759" s="115"/>
      <c r="V759" s="115"/>
      <c r="W759" s="115"/>
      <c r="X759" s="115"/>
      <c r="Y759" s="115"/>
      <c r="Z759" s="108"/>
      <c r="AA759" s="108"/>
      <c r="AB759" s="108"/>
      <c r="AC759" s="108"/>
      <c r="AD759" s="108"/>
      <c r="AE759" s="108"/>
      <c r="AF759" s="108"/>
      <c r="AG759" s="108" t="s">
        <v>325</v>
      </c>
      <c r="AH759" s="108">
        <v>0</v>
      </c>
      <c r="AI759" s="108"/>
      <c r="AJ759" s="108"/>
      <c r="AK759" s="108"/>
      <c r="AL759" s="108"/>
      <c r="AM759" s="108"/>
      <c r="AN759" s="108"/>
      <c r="AO759" s="108"/>
      <c r="AP759" s="108"/>
      <c r="AQ759" s="108"/>
      <c r="AR759" s="108"/>
      <c r="AS759" s="108"/>
      <c r="AT759" s="108"/>
      <c r="AU759" s="108"/>
      <c r="AV759" s="108"/>
      <c r="AW759" s="108"/>
      <c r="AX759" s="108"/>
      <c r="AY759" s="108"/>
      <c r="AZ759" s="108"/>
      <c r="BA759" s="108"/>
      <c r="BB759" s="108"/>
      <c r="BC759" s="108"/>
      <c r="BD759" s="108"/>
      <c r="BE759" s="108"/>
      <c r="BF759" s="108"/>
      <c r="BG759" s="108"/>
      <c r="BH759" s="108"/>
    </row>
    <row r="760" spans="1:60" ht="22.5" outlineLevel="3" x14ac:dyDescent="0.2">
      <c r="A760" s="111"/>
      <c r="B760" s="112"/>
      <c r="C760" s="150" t="s">
        <v>904</v>
      </c>
      <c r="D760" s="148"/>
      <c r="E760" s="149"/>
      <c r="F760" s="115"/>
      <c r="G760" s="115"/>
      <c r="H760" s="115"/>
      <c r="I760" s="115"/>
      <c r="J760" s="115"/>
      <c r="K760" s="115"/>
      <c r="L760" s="115"/>
      <c r="M760" s="115"/>
      <c r="N760" s="114"/>
      <c r="O760" s="114"/>
      <c r="P760" s="114"/>
      <c r="Q760" s="114"/>
      <c r="R760" s="115"/>
      <c r="S760" s="115"/>
      <c r="T760" s="115"/>
      <c r="U760" s="115"/>
      <c r="V760" s="115"/>
      <c r="W760" s="115"/>
      <c r="X760" s="115"/>
      <c r="Y760" s="115"/>
      <c r="Z760" s="108"/>
      <c r="AA760" s="108"/>
      <c r="AB760" s="108"/>
      <c r="AC760" s="108"/>
      <c r="AD760" s="108"/>
      <c r="AE760" s="108"/>
      <c r="AF760" s="108"/>
      <c r="AG760" s="108" t="s">
        <v>325</v>
      </c>
      <c r="AH760" s="108">
        <v>0</v>
      </c>
      <c r="AI760" s="108"/>
      <c r="AJ760" s="108"/>
      <c r="AK760" s="108"/>
      <c r="AL760" s="108"/>
      <c r="AM760" s="108"/>
      <c r="AN760" s="108"/>
      <c r="AO760" s="108"/>
      <c r="AP760" s="108"/>
      <c r="AQ760" s="108"/>
      <c r="AR760" s="108"/>
      <c r="AS760" s="108"/>
      <c r="AT760" s="108"/>
      <c r="AU760" s="108"/>
      <c r="AV760" s="108"/>
      <c r="AW760" s="108"/>
      <c r="AX760" s="108"/>
      <c r="AY760" s="108"/>
      <c r="AZ760" s="108"/>
      <c r="BA760" s="108"/>
      <c r="BB760" s="108"/>
      <c r="BC760" s="108"/>
      <c r="BD760" s="108"/>
      <c r="BE760" s="108"/>
      <c r="BF760" s="108"/>
      <c r="BG760" s="108"/>
      <c r="BH760" s="108"/>
    </row>
    <row r="761" spans="1:60" outlineLevel="3" x14ac:dyDescent="0.2">
      <c r="A761" s="111"/>
      <c r="B761" s="112"/>
      <c r="C761" s="150" t="s">
        <v>908</v>
      </c>
      <c r="D761" s="148"/>
      <c r="E761" s="149">
        <v>1791.61</v>
      </c>
      <c r="F761" s="115"/>
      <c r="G761" s="115"/>
      <c r="H761" s="115"/>
      <c r="I761" s="115"/>
      <c r="J761" s="115"/>
      <c r="K761" s="115"/>
      <c r="L761" s="115"/>
      <c r="M761" s="115"/>
      <c r="N761" s="114"/>
      <c r="O761" s="114"/>
      <c r="P761" s="114"/>
      <c r="Q761" s="114"/>
      <c r="R761" s="115"/>
      <c r="S761" s="115"/>
      <c r="T761" s="115"/>
      <c r="U761" s="115"/>
      <c r="V761" s="115"/>
      <c r="W761" s="115"/>
      <c r="X761" s="115"/>
      <c r="Y761" s="115"/>
      <c r="Z761" s="108"/>
      <c r="AA761" s="108"/>
      <c r="AB761" s="108"/>
      <c r="AC761" s="108"/>
      <c r="AD761" s="108"/>
      <c r="AE761" s="108"/>
      <c r="AF761" s="108"/>
      <c r="AG761" s="108" t="s">
        <v>325</v>
      </c>
      <c r="AH761" s="108">
        <v>0</v>
      </c>
      <c r="AI761" s="108"/>
      <c r="AJ761" s="108"/>
      <c r="AK761" s="108"/>
      <c r="AL761" s="108"/>
      <c r="AM761" s="108"/>
      <c r="AN761" s="108"/>
      <c r="AO761" s="108"/>
      <c r="AP761" s="108"/>
      <c r="AQ761" s="108"/>
      <c r="AR761" s="108"/>
      <c r="AS761" s="108"/>
      <c r="AT761" s="108"/>
      <c r="AU761" s="108"/>
      <c r="AV761" s="108"/>
      <c r="AW761" s="108"/>
      <c r="AX761" s="108"/>
      <c r="AY761" s="108"/>
      <c r="AZ761" s="108"/>
      <c r="BA761" s="108"/>
      <c r="BB761" s="108"/>
      <c r="BC761" s="108"/>
      <c r="BD761" s="108"/>
      <c r="BE761" s="108"/>
      <c r="BF761" s="108"/>
      <c r="BG761" s="108"/>
      <c r="BH761" s="108"/>
    </row>
    <row r="762" spans="1:60" outlineLevel="1" x14ac:dyDescent="0.2">
      <c r="A762" s="128">
        <v>157</v>
      </c>
      <c r="B762" s="129" t="s">
        <v>909</v>
      </c>
      <c r="C762" s="145" t="s">
        <v>910</v>
      </c>
      <c r="D762" s="130" t="s">
        <v>395</v>
      </c>
      <c r="E762" s="131">
        <v>199.0675</v>
      </c>
      <c r="F762" s="132"/>
      <c r="G762" s="133">
        <f>ROUND(E762*F762,2)</f>
        <v>0</v>
      </c>
      <c r="H762" s="132"/>
      <c r="I762" s="133">
        <f>ROUND(E762*H762,2)</f>
        <v>0</v>
      </c>
      <c r="J762" s="132"/>
      <c r="K762" s="133">
        <f>ROUND(E762*J762,2)</f>
        <v>0</v>
      </c>
      <c r="L762" s="133">
        <v>21</v>
      </c>
      <c r="M762" s="133">
        <f>G762*(1+L762/100)</f>
        <v>0</v>
      </c>
      <c r="N762" s="131">
        <v>0</v>
      </c>
      <c r="O762" s="131">
        <f>ROUND(E762*N762,2)</f>
        <v>0</v>
      </c>
      <c r="P762" s="131">
        <v>0</v>
      </c>
      <c r="Q762" s="131">
        <f>ROUND(E762*P762,2)</f>
        <v>0</v>
      </c>
      <c r="R762" s="133"/>
      <c r="S762" s="133" t="s">
        <v>273</v>
      </c>
      <c r="T762" s="134" t="s">
        <v>274</v>
      </c>
      <c r="U762" s="115">
        <v>0.94199999999999995</v>
      </c>
      <c r="V762" s="115">
        <f>ROUND(E762*U762,2)</f>
        <v>187.52</v>
      </c>
      <c r="W762" s="115"/>
      <c r="X762" s="115" t="s">
        <v>275</v>
      </c>
      <c r="Y762" s="115" t="s">
        <v>276</v>
      </c>
      <c r="Z762" s="108"/>
      <c r="AA762" s="108"/>
      <c r="AB762" s="108"/>
      <c r="AC762" s="108"/>
      <c r="AD762" s="108"/>
      <c r="AE762" s="108"/>
      <c r="AF762" s="108"/>
      <c r="AG762" s="108" t="s">
        <v>898</v>
      </c>
      <c r="AH762" s="108"/>
      <c r="AI762" s="108"/>
      <c r="AJ762" s="108"/>
      <c r="AK762" s="108"/>
      <c r="AL762" s="108"/>
      <c r="AM762" s="108"/>
      <c r="AN762" s="108"/>
      <c r="AO762" s="108"/>
      <c r="AP762" s="108"/>
      <c r="AQ762" s="108"/>
      <c r="AR762" s="108"/>
      <c r="AS762" s="108"/>
      <c r="AT762" s="108"/>
      <c r="AU762" s="108"/>
      <c r="AV762" s="108"/>
      <c r="AW762" s="108"/>
      <c r="AX762" s="108"/>
      <c r="AY762" s="108"/>
      <c r="AZ762" s="108"/>
      <c r="BA762" s="108"/>
      <c r="BB762" s="108"/>
      <c r="BC762" s="108"/>
      <c r="BD762" s="108"/>
      <c r="BE762" s="108"/>
      <c r="BF762" s="108"/>
      <c r="BG762" s="108"/>
      <c r="BH762" s="108"/>
    </row>
    <row r="763" spans="1:60" outlineLevel="2" x14ac:dyDescent="0.2">
      <c r="A763" s="111"/>
      <c r="B763" s="112"/>
      <c r="C763" s="258" t="s">
        <v>911</v>
      </c>
      <c r="D763" s="259"/>
      <c r="E763" s="259"/>
      <c r="F763" s="259"/>
      <c r="G763" s="259"/>
      <c r="H763" s="115"/>
      <c r="I763" s="115"/>
      <c r="J763" s="115"/>
      <c r="K763" s="115"/>
      <c r="L763" s="115"/>
      <c r="M763" s="115"/>
      <c r="N763" s="114"/>
      <c r="O763" s="114"/>
      <c r="P763" s="114"/>
      <c r="Q763" s="114"/>
      <c r="R763" s="115"/>
      <c r="S763" s="115"/>
      <c r="T763" s="115"/>
      <c r="U763" s="115"/>
      <c r="V763" s="115"/>
      <c r="W763" s="115"/>
      <c r="X763" s="115"/>
      <c r="Y763" s="115"/>
      <c r="Z763" s="108"/>
      <c r="AA763" s="108"/>
      <c r="AB763" s="108"/>
      <c r="AC763" s="108"/>
      <c r="AD763" s="108"/>
      <c r="AE763" s="108"/>
      <c r="AF763" s="108"/>
      <c r="AG763" s="108" t="s">
        <v>286</v>
      </c>
      <c r="AH763" s="108"/>
      <c r="AI763" s="108"/>
      <c r="AJ763" s="108"/>
      <c r="AK763" s="108"/>
      <c r="AL763" s="108"/>
      <c r="AM763" s="108"/>
      <c r="AN763" s="108"/>
      <c r="AO763" s="108"/>
      <c r="AP763" s="108"/>
      <c r="AQ763" s="108"/>
      <c r="AR763" s="108"/>
      <c r="AS763" s="108"/>
      <c r="AT763" s="108"/>
      <c r="AU763" s="108"/>
      <c r="AV763" s="108"/>
      <c r="AW763" s="108"/>
      <c r="AX763" s="108"/>
      <c r="AY763" s="108"/>
      <c r="AZ763" s="108"/>
      <c r="BA763" s="108"/>
      <c r="BB763" s="108"/>
      <c r="BC763" s="108"/>
      <c r="BD763" s="108"/>
      <c r="BE763" s="108"/>
      <c r="BF763" s="108"/>
      <c r="BG763" s="108"/>
      <c r="BH763" s="108"/>
    </row>
    <row r="764" spans="1:60" outlineLevel="2" x14ac:dyDescent="0.2">
      <c r="A764" s="111"/>
      <c r="B764" s="112"/>
      <c r="C764" s="150" t="s">
        <v>903</v>
      </c>
      <c r="D764" s="148"/>
      <c r="E764" s="149"/>
      <c r="F764" s="115"/>
      <c r="G764" s="115"/>
      <c r="H764" s="115"/>
      <c r="I764" s="115"/>
      <c r="J764" s="115"/>
      <c r="K764" s="115"/>
      <c r="L764" s="115"/>
      <c r="M764" s="115"/>
      <c r="N764" s="114"/>
      <c r="O764" s="114"/>
      <c r="P764" s="114"/>
      <c r="Q764" s="114"/>
      <c r="R764" s="115"/>
      <c r="S764" s="115"/>
      <c r="T764" s="115"/>
      <c r="U764" s="115"/>
      <c r="V764" s="115"/>
      <c r="W764" s="115"/>
      <c r="X764" s="115"/>
      <c r="Y764" s="115"/>
      <c r="Z764" s="108"/>
      <c r="AA764" s="108"/>
      <c r="AB764" s="108"/>
      <c r="AC764" s="108"/>
      <c r="AD764" s="108"/>
      <c r="AE764" s="108"/>
      <c r="AF764" s="108"/>
      <c r="AG764" s="108" t="s">
        <v>325</v>
      </c>
      <c r="AH764" s="108">
        <v>0</v>
      </c>
      <c r="AI764" s="108"/>
      <c r="AJ764" s="108"/>
      <c r="AK764" s="108"/>
      <c r="AL764" s="108"/>
      <c r="AM764" s="108"/>
      <c r="AN764" s="108"/>
      <c r="AO764" s="108"/>
      <c r="AP764" s="108"/>
      <c r="AQ764" s="108"/>
      <c r="AR764" s="108"/>
      <c r="AS764" s="108"/>
      <c r="AT764" s="108"/>
      <c r="AU764" s="108"/>
      <c r="AV764" s="108"/>
      <c r="AW764" s="108"/>
      <c r="AX764" s="108"/>
      <c r="AY764" s="108"/>
      <c r="AZ764" s="108"/>
      <c r="BA764" s="108"/>
      <c r="BB764" s="108"/>
      <c r="BC764" s="108"/>
      <c r="BD764" s="108"/>
      <c r="BE764" s="108"/>
      <c r="BF764" s="108"/>
      <c r="BG764" s="108"/>
      <c r="BH764" s="108"/>
    </row>
    <row r="765" spans="1:60" ht="22.5" outlineLevel="3" x14ac:dyDescent="0.2">
      <c r="A765" s="111"/>
      <c r="B765" s="112"/>
      <c r="C765" s="150" t="s">
        <v>904</v>
      </c>
      <c r="D765" s="148"/>
      <c r="E765" s="149"/>
      <c r="F765" s="115"/>
      <c r="G765" s="115"/>
      <c r="H765" s="115"/>
      <c r="I765" s="115"/>
      <c r="J765" s="115"/>
      <c r="K765" s="115"/>
      <c r="L765" s="115"/>
      <c r="M765" s="115"/>
      <c r="N765" s="114"/>
      <c r="O765" s="114"/>
      <c r="P765" s="114"/>
      <c r="Q765" s="114"/>
      <c r="R765" s="115"/>
      <c r="S765" s="115"/>
      <c r="T765" s="115"/>
      <c r="U765" s="115"/>
      <c r="V765" s="115"/>
      <c r="W765" s="115"/>
      <c r="X765" s="115"/>
      <c r="Y765" s="115"/>
      <c r="Z765" s="108"/>
      <c r="AA765" s="108"/>
      <c r="AB765" s="108"/>
      <c r="AC765" s="108"/>
      <c r="AD765" s="108"/>
      <c r="AE765" s="108"/>
      <c r="AF765" s="108"/>
      <c r="AG765" s="108" t="s">
        <v>325</v>
      </c>
      <c r="AH765" s="108">
        <v>0</v>
      </c>
      <c r="AI765" s="108"/>
      <c r="AJ765" s="108"/>
      <c r="AK765" s="108"/>
      <c r="AL765" s="108"/>
      <c r="AM765" s="108"/>
      <c r="AN765" s="108"/>
      <c r="AO765" s="108"/>
      <c r="AP765" s="108"/>
      <c r="AQ765" s="108"/>
      <c r="AR765" s="108"/>
      <c r="AS765" s="108"/>
      <c r="AT765" s="108"/>
      <c r="AU765" s="108"/>
      <c r="AV765" s="108"/>
      <c r="AW765" s="108"/>
      <c r="AX765" s="108"/>
      <c r="AY765" s="108"/>
      <c r="AZ765" s="108"/>
      <c r="BA765" s="108"/>
      <c r="BB765" s="108"/>
      <c r="BC765" s="108"/>
      <c r="BD765" s="108"/>
      <c r="BE765" s="108"/>
      <c r="BF765" s="108"/>
      <c r="BG765" s="108"/>
      <c r="BH765" s="108"/>
    </row>
    <row r="766" spans="1:60" outlineLevel="3" x14ac:dyDescent="0.2">
      <c r="A766" s="111"/>
      <c r="B766" s="112"/>
      <c r="C766" s="150" t="s">
        <v>905</v>
      </c>
      <c r="D766" s="148"/>
      <c r="E766" s="149">
        <v>199.07</v>
      </c>
      <c r="F766" s="115"/>
      <c r="G766" s="115"/>
      <c r="H766" s="115"/>
      <c r="I766" s="115"/>
      <c r="J766" s="115"/>
      <c r="K766" s="115"/>
      <c r="L766" s="115"/>
      <c r="M766" s="115"/>
      <c r="N766" s="114"/>
      <c r="O766" s="114"/>
      <c r="P766" s="114"/>
      <c r="Q766" s="114"/>
      <c r="R766" s="115"/>
      <c r="S766" s="115"/>
      <c r="T766" s="115"/>
      <c r="U766" s="115"/>
      <c r="V766" s="115"/>
      <c r="W766" s="115"/>
      <c r="X766" s="115"/>
      <c r="Y766" s="115"/>
      <c r="Z766" s="108"/>
      <c r="AA766" s="108"/>
      <c r="AB766" s="108"/>
      <c r="AC766" s="108"/>
      <c r="AD766" s="108"/>
      <c r="AE766" s="108"/>
      <c r="AF766" s="108"/>
      <c r="AG766" s="108" t="s">
        <v>325</v>
      </c>
      <c r="AH766" s="108">
        <v>0</v>
      </c>
      <c r="AI766" s="108"/>
      <c r="AJ766" s="108"/>
      <c r="AK766" s="108"/>
      <c r="AL766" s="108"/>
      <c r="AM766" s="108"/>
      <c r="AN766" s="108"/>
      <c r="AO766" s="108"/>
      <c r="AP766" s="108"/>
      <c r="AQ766" s="108"/>
      <c r="AR766" s="108"/>
      <c r="AS766" s="108"/>
      <c r="AT766" s="108"/>
      <c r="AU766" s="108"/>
      <c r="AV766" s="108"/>
      <c r="AW766" s="108"/>
      <c r="AX766" s="108"/>
      <c r="AY766" s="108"/>
      <c r="AZ766" s="108"/>
      <c r="BA766" s="108"/>
      <c r="BB766" s="108"/>
      <c r="BC766" s="108"/>
      <c r="BD766" s="108"/>
      <c r="BE766" s="108"/>
      <c r="BF766" s="108"/>
      <c r="BG766" s="108"/>
      <c r="BH766" s="108"/>
    </row>
    <row r="767" spans="1:60" ht="22.5" outlineLevel="1" x14ac:dyDescent="0.2">
      <c r="A767" s="128">
        <v>158</v>
      </c>
      <c r="B767" s="129" t="s">
        <v>912</v>
      </c>
      <c r="C767" s="145" t="s">
        <v>913</v>
      </c>
      <c r="D767" s="130" t="s">
        <v>395</v>
      </c>
      <c r="E767" s="131">
        <v>796.27</v>
      </c>
      <c r="F767" s="132"/>
      <c r="G767" s="133">
        <f>ROUND(E767*F767,2)</f>
        <v>0</v>
      </c>
      <c r="H767" s="132"/>
      <c r="I767" s="133">
        <f>ROUND(E767*H767,2)</f>
        <v>0</v>
      </c>
      <c r="J767" s="132"/>
      <c r="K767" s="133">
        <f>ROUND(E767*J767,2)</f>
        <v>0</v>
      </c>
      <c r="L767" s="133">
        <v>21</v>
      </c>
      <c r="M767" s="133">
        <f>G767*(1+L767/100)</f>
        <v>0</v>
      </c>
      <c r="N767" s="131">
        <v>0</v>
      </c>
      <c r="O767" s="131">
        <f>ROUND(E767*N767,2)</f>
        <v>0</v>
      </c>
      <c r="P767" s="131">
        <v>0</v>
      </c>
      <c r="Q767" s="131">
        <f>ROUND(E767*P767,2)</f>
        <v>0</v>
      </c>
      <c r="R767" s="133"/>
      <c r="S767" s="133" t="s">
        <v>273</v>
      </c>
      <c r="T767" s="134" t="s">
        <v>274</v>
      </c>
      <c r="U767" s="115">
        <v>0.105</v>
      </c>
      <c r="V767" s="115">
        <f>ROUND(E767*U767,2)</f>
        <v>83.61</v>
      </c>
      <c r="W767" s="115"/>
      <c r="X767" s="115" t="s">
        <v>275</v>
      </c>
      <c r="Y767" s="115" t="s">
        <v>276</v>
      </c>
      <c r="Z767" s="108"/>
      <c r="AA767" s="108"/>
      <c r="AB767" s="108"/>
      <c r="AC767" s="108"/>
      <c r="AD767" s="108"/>
      <c r="AE767" s="108"/>
      <c r="AF767" s="108"/>
      <c r="AG767" s="108" t="s">
        <v>898</v>
      </c>
      <c r="AH767" s="108"/>
      <c r="AI767" s="108"/>
      <c r="AJ767" s="108"/>
      <c r="AK767" s="108"/>
      <c r="AL767" s="108"/>
      <c r="AM767" s="108"/>
      <c r="AN767" s="108"/>
      <c r="AO767" s="108"/>
      <c r="AP767" s="108"/>
      <c r="AQ767" s="108"/>
      <c r="AR767" s="108"/>
      <c r="AS767" s="108"/>
      <c r="AT767" s="108"/>
      <c r="AU767" s="108"/>
      <c r="AV767" s="108"/>
      <c r="AW767" s="108"/>
      <c r="AX767" s="108"/>
      <c r="AY767" s="108"/>
      <c r="AZ767" s="108"/>
      <c r="BA767" s="108"/>
      <c r="BB767" s="108"/>
      <c r="BC767" s="108"/>
      <c r="BD767" s="108"/>
      <c r="BE767" s="108"/>
      <c r="BF767" s="108"/>
      <c r="BG767" s="108"/>
      <c r="BH767" s="108"/>
    </row>
    <row r="768" spans="1:60" outlineLevel="2" x14ac:dyDescent="0.2">
      <c r="A768" s="111"/>
      <c r="B768" s="112"/>
      <c r="C768" s="150" t="s">
        <v>903</v>
      </c>
      <c r="D768" s="148"/>
      <c r="E768" s="149"/>
      <c r="F768" s="115"/>
      <c r="G768" s="115"/>
      <c r="H768" s="115"/>
      <c r="I768" s="115"/>
      <c r="J768" s="115"/>
      <c r="K768" s="115"/>
      <c r="L768" s="115"/>
      <c r="M768" s="115"/>
      <c r="N768" s="114"/>
      <c r="O768" s="114"/>
      <c r="P768" s="114"/>
      <c r="Q768" s="114"/>
      <c r="R768" s="115"/>
      <c r="S768" s="115"/>
      <c r="T768" s="115"/>
      <c r="U768" s="115"/>
      <c r="V768" s="115"/>
      <c r="W768" s="115"/>
      <c r="X768" s="115"/>
      <c r="Y768" s="115"/>
      <c r="Z768" s="108"/>
      <c r="AA768" s="108"/>
      <c r="AB768" s="108"/>
      <c r="AC768" s="108"/>
      <c r="AD768" s="108"/>
      <c r="AE768" s="108"/>
      <c r="AF768" s="108"/>
      <c r="AG768" s="108" t="s">
        <v>325</v>
      </c>
      <c r="AH768" s="108">
        <v>0</v>
      </c>
      <c r="AI768" s="108"/>
      <c r="AJ768" s="108"/>
      <c r="AK768" s="108"/>
      <c r="AL768" s="108"/>
      <c r="AM768" s="108"/>
      <c r="AN768" s="108"/>
      <c r="AO768" s="108"/>
      <c r="AP768" s="108"/>
      <c r="AQ768" s="108"/>
      <c r="AR768" s="108"/>
      <c r="AS768" s="108"/>
      <c r="AT768" s="108"/>
      <c r="AU768" s="108"/>
      <c r="AV768" s="108"/>
      <c r="AW768" s="108"/>
      <c r="AX768" s="108"/>
      <c r="AY768" s="108"/>
      <c r="AZ768" s="108"/>
      <c r="BA768" s="108"/>
      <c r="BB768" s="108"/>
      <c r="BC768" s="108"/>
      <c r="BD768" s="108"/>
      <c r="BE768" s="108"/>
      <c r="BF768" s="108"/>
      <c r="BG768" s="108"/>
      <c r="BH768" s="108"/>
    </row>
    <row r="769" spans="1:60" ht="22.5" outlineLevel="3" x14ac:dyDescent="0.2">
      <c r="A769" s="111"/>
      <c r="B769" s="112"/>
      <c r="C769" s="150" t="s">
        <v>904</v>
      </c>
      <c r="D769" s="148"/>
      <c r="E769" s="149"/>
      <c r="F769" s="115"/>
      <c r="G769" s="115"/>
      <c r="H769" s="115"/>
      <c r="I769" s="115"/>
      <c r="J769" s="115"/>
      <c r="K769" s="115"/>
      <c r="L769" s="115"/>
      <c r="M769" s="115"/>
      <c r="N769" s="114"/>
      <c r="O769" s="114"/>
      <c r="P769" s="114"/>
      <c r="Q769" s="114"/>
      <c r="R769" s="115"/>
      <c r="S769" s="115"/>
      <c r="T769" s="115"/>
      <c r="U769" s="115"/>
      <c r="V769" s="115"/>
      <c r="W769" s="115"/>
      <c r="X769" s="115"/>
      <c r="Y769" s="115"/>
      <c r="Z769" s="108"/>
      <c r="AA769" s="108"/>
      <c r="AB769" s="108"/>
      <c r="AC769" s="108"/>
      <c r="AD769" s="108"/>
      <c r="AE769" s="108"/>
      <c r="AF769" s="108"/>
      <c r="AG769" s="108" t="s">
        <v>325</v>
      </c>
      <c r="AH769" s="108">
        <v>0</v>
      </c>
      <c r="AI769" s="108"/>
      <c r="AJ769" s="108"/>
      <c r="AK769" s="108"/>
      <c r="AL769" s="108"/>
      <c r="AM769" s="108"/>
      <c r="AN769" s="108"/>
      <c r="AO769" s="108"/>
      <c r="AP769" s="108"/>
      <c r="AQ769" s="108"/>
      <c r="AR769" s="108"/>
      <c r="AS769" s="108"/>
      <c r="AT769" s="108"/>
      <c r="AU769" s="108"/>
      <c r="AV769" s="108"/>
      <c r="AW769" s="108"/>
      <c r="AX769" s="108"/>
      <c r="AY769" s="108"/>
      <c r="AZ769" s="108"/>
      <c r="BA769" s="108"/>
      <c r="BB769" s="108"/>
      <c r="BC769" s="108"/>
      <c r="BD769" s="108"/>
      <c r="BE769" s="108"/>
      <c r="BF769" s="108"/>
      <c r="BG769" s="108"/>
      <c r="BH769" s="108"/>
    </row>
    <row r="770" spans="1:60" outlineLevel="3" x14ac:dyDescent="0.2">
      <c r="A770" s="111"/>
      <c r="B770" s="112"/>
      <c r="C770" s="150" t="s">
        <v>914</v>
      </c>
      <c r="D770" s="148"/>
      <c r="E770" s="149">
        <v>796.27</v>
      </c>
      <c r="F770" s="115"/>
      <c r="G770" s="115"/>
      <c r="H770" s="115"/>
      <c r="I770" s="115"/>
      <c r="J770" s="115"/>
      <c r="K770" s="115"/>
      <c r="L770" s="115"/>
      <c r="M770" s="115"/>
      <c r="N770" s="114"/>
      <c r="O770" s="114"/>
      <c r="P770" s="114"/>
      <c r="Q770" s="114"/>
      <c r="R770" s="115"/>
      <c r="S770" s="115"/>
      <c r="T770" s="115"/>
      <c r="U770" s="115"/>
      <c r="V770" s="115"/>
      <c r="W770" s="115"/>
      <c r="X770" s="115"/>
      <c r="Y770" s="115"/>
      <c r="Z770" s="108"/>
      <c r="AA770" s="108"/>
      <c r="AB770" s="108"/>
      <c r="AC770" s="108"/>
      <c r="AD770" s="108"/>
      <c r="AE770" s="108"/>
      <c r="AF770" s="108"/>
      <c r="AG770" s="108" t="s">
        <v>325</v>
      </c>
      <c r="AH770" s="108">
        <v>0</v>
      </c>
      <c r="AI770" s="108"/>
      <c r="AJ770" s="108"/>
      <c r="AK770" s="108"/>
      <c r="AL770" s="108"/>
      <c r="AM770" s="108"/>
      <c r="AN770" s="108"/>
      <c r="AO770" s="108"/>
      <c r="AP770" s="108"/>
      <c r="AQ770" s="108"/>
      <c r="AR770" s="108"/>
      <c r="AS770" s="108"/>
      <c r="AT770" s="108"/>
      <c r="AU770" s="108"/>
      <c r="AV770" s="108"/>
      <c r="AW770" s="108"/>
      <c r="AX770" s="108"/>
      <c r="AY770" s="108"/>
      <c r="AZ770" s="108"/>
      <c r="BA770" s="108"/>
      <c r="BB770" s="108"/>
      <c r="BC770" s="108"/>
      <c r="BD770" s="108"/>
      <c r="BE770" s="108"/>
      <c r="BF770" s="108"/>
      <c r="BG770" s="108"/>
      <c r="BH770" s="108"/>
    </row>
    <row r="771" spans="1:60" ht="22.5" outlineLevel="1" x14ac:dyDescent="0.2">
      <c r="A771" s="128">
        <v>159</v>
      </c>
      <c r="B771" s="129" t="s">
        <v>915</v>
      </c>
      <c r="C771" s="145" t="s">
        <v>916</v>
      </c>
      <c r="D771" s="130" t="s">
        <v>395</v>
      </c>
      <c r="E771" s="131">
        <v>199.0675</v>
      </c>
      <c r="F771" s="132"/>
      <c r="G771" s="133">
        <f>ROUND(E771*F771,2)</f>
        <v>0</v>
      </c>
      <c r="H771" s="132"/>
      <c r="I771" s="133">
        <f>ROUND(E771*H771,2)</f>
        <v>0</v>
      </c>
      <c r="J771" s="132"/>
      <c r="K771" s="133">
        <f>ROUND(E771*J771,2)</f>
        <v>0</v>
      </c>
      <c r="L771" s="133">
        <v>21</v>
      </c>
      <c r="M771" s="133">
        <f>G771*(1+L771/100)</f>
        <v>0</v>
      </c>
      <c r="N771" s="131">
        <v>0</v>
      </c>
      <c r="O771" s="131">
        <f>ROUND(E771*N771,2)</f>
        <v>0</v>
      </c>
      <c r="P771" s="131">
        <v>0</v>
      </c>
      <c r="Q771" s="131">
        <f>ROUND(E771*P771,2)</f>
        <v>0</v>
      </c>
      <c r="R771" s="133"/>
      <c r="S771" s="133" t="s">
        <v>273</v>
      </c>
      <c r="T771" s="134" t="s">
        <v>274</v>
      </c>
      <c r="U771" s="115">
        <v>2.3E-2</v>
      </c>
      <c r="V771" s="115">
        <f>ROUND(E771*U771,2)</f>
        <v>4.58</v>
      </c>
      <c r="W771" s="115"/>
      <c r="X771" s="115" t="s">
        <v>275</v>
      </c>
      <c r="Y771" s="115" t="s">
        <v>276</v>
      </c>
      <c r="Z771" s="108"/>
      <c r="AA771" s="108"/>
      <c r="AB771" s="108"/>
      <c r="AC771" s="108"/>
      <c r="AD771" s="108"/>
      <c r="AE771" s="108"/>
      <c r="AF771" s="108"/>
      <c r="AG771" s="108" t="s">
        <v>898</v>
      </c>
      <c r="AH771" s="108"/>
      <c r="AI771" s="108"/>
      <c r="AJ771" s="108"/>
      <c r="AK771" s="108"/>
      <c r="AL771" s="108"/>
      <c r="AM771" s="108"/>
      <c r="AN771" s="108"/>
      <c r="AO771" s="108"/>
      <c r="AP771" s="108"/>
      <c r="AQ771" s="108"/>
      <c r="AR771" s="108"/>
      <c r="AS771" s="108"/>
      <c r="AT771" s="108"/>
      <c r="AU771" s="108"/>
      <c r="AV771" s="108"/>
      <c r="AW771" s="108"/>
      <c r="AX771" s="108"/>
      <c r="AY771" s="108"/>
      <c r="AZ771" s="108"/>
      <c r="BA771" s="108"/>
      <c r="BB771" s="108"/>
      <c r="BC771" s="108"/>
      <c r="BD771" s="108"/>
      <c r="BE771" s="108"/>
      <c r="BF771" s="108"/>
      <c r="BG771" s="108"/>
      <c r="BH771" s="108"/>
    </row>
    <row r="772" spans="1:60" outlineLevel="2" x14ac:dyDescent="0.2">
      <c r="A772" s="111"/>
      <c r="B772" s="112"/>
      <c r="C772" s="258" t="s">
        <v>917</v>
      </c>
      <c r="D772" s="259"/>
      <c r="E772" s="259"/>
      <c r="F772" s="259"/>
      <c r="G772" s="259"/>
      <c r="H772" s="115"/>
      <c r="I772" s="115"/>
      <c r="J772" s="115"/>
      <c r="K772" s="115"/>
      <c r="L772" s="115"/>
      <c r="M772" s="115"/>
      <c r="N772" s="114"/>
      <c r="O772" s="114"/>
      <c r="P772" s="114"/>
      <c r="Q772" s="114"/>
      <c r="R772" s="115"/>
      <c r="S772" s="115"/>
      <c r="T772" s="115"/>
      <c r="U772" s="115"/>
      <c r="V772" s="115"/>
      <c r="W772" s="115"/>
      <c r="X772" s="115"/>
      <c r="Y772" s="115"/>
      <c r="Z772" s="108"/>
      <c r="AA772" s="108"/>
      <c r="AB772" s="108"/>
      <c r="AC772" s="108"/>
      <c r="AD772" s="108"/>
      <c r="AE772" s="108"/>
      <c r="AF772" s="108"/>
      <c r="AG772" s="108" t="s">
        <v>286</v>
      </c>
      <c r="AH772" s="108"/>
      <c r="AI772" s="108"/>
      <c r="AJ772" s="108"/>
      <c r="AK772" s="108"/>
      <c r="AL772" s="108"/>
      <c r="AM772" s="108"/>
      <c r="AN772" s="108"/>
      <c r="AO772" s="108"/>
      <c r="AP772" s="108"/>
      <c r="AQ772" s="108"/>
      <c r="AR772" s="108"/>
      <c r="AS772" s="108"/>
      <c r="AT772" s="108"/>
      <c r="AU772" s="108"/>
      <c r="AV772" s="108"/>
      <c r="AW772" s="108"/>
      <c r="AX772" s="108"/>
      <c r="AY772" s="108"/>
      <c r="AZ772" s="108"/>
      <c r="BA772" s="108"/>
      <c r="BB772" s="108"/>
      <c r="BC772" s="108"/>
      <c r="BD772" s="108"/>
      <c r="BE772" s="108"/>
      <c r="BF772" s="108"/>
      <c r="BG772" s="108"/>
      <c r="BH772" s="108"/>
    </row>
    <row r="773" spans="1:60" outlineLevel="2" x14ac:dyDescent="0.2">
      <c r="A773" s="111"/>
      <c r="B773" s="112"/>
      <c r="C773" s="150" t="s">
        <v>903</v>
      </c>
      <c r="D773" s="148"/>
      <c r="E773" s="149"/>
      <c r="F773" s="115"/>
      <c r="G773" s="115"/>
      <c r="H773" s="115"/>
      <c r="I773" s="115"/>
      <c r="J773" s="115"/>
      <c r="K773" s="115"/>
      <c r="L773" s="115"/>
      <c r="M773" s="115"/>
      <c r="N773" s="114"/>
      <c r="O773" s="114"/>
      <c r="P773" s="114"/>
      <c r="Q773" s="114"/>
      <c r="R773" s="115"/>
      <c r="S773" s="115"/>
      <c r="T773" s="115"/>
      <c r="U773" s="115"/>
      <c r="V773" s="115"/>
      <c r="W773" s="115"/>
      <c r="X773" s="115"/>
      <c r="Y773" s="115"/>
      <c r="Z773" s="108"/>
      <c r="AA773" s="108"/>
      <c r="AB773" s="108"/>
      <c r="AC773" s="108"/>
      <c r="AD773" s="108"/>
      <c r="AE773" s="108"/>
      <c r="AF773" s="108"/>
      <c r="AG773" s="108" t="s">
        <v>325</v>
      </c>
      <c r="AH773" s="108">
        <v>0</v>
      </c>
      <c r="AI773" s="108"/>
      <c r="AJ773" s="108"/>
      <c r="AK773" s="108"/>
      <c r="AL773" s="108"/>
      <c r="AM773" s="108"/>
      <c r="AN773" s="108"/>
      <c r="AO773" s="108"/>
      <c r="AP773" s="108"/>
      <c r="AQ773" s="108"/>
      <c r="AR773" s="108"/>
      <c r="AS773" s="108"/>
      <c r="AT773" s="108"/>
      <c r="AU773" s="108"/>
      <c r="AV773" s="108"/>
      <c r="AW773" s="108"/>
      <c r="AX773" s="108"/>
      <c r="AY773" s="108"/>
      <c r="AZ773" s="108"/>
      <c r="BA773" s="108"/>
      <c r="BB773" s="108"/>
      <c r="BC773" s="108"/>
      <c r="BD773" s="108"/>
      <c r="BE773" s="108"/>
      <c r="BF773" s="108"/>
      <c r="BG773" s="108"/>
      <c r="BH773" s="108"/>
    </row>
    <row r="774" spans="1:60" ht="22.5" outlineLevel="3" x14ac:dyDescent="0.2">
      <c r="A774" s="111"/>
      <c r="B774" s="112"/>
      <c r="C774" s="150" t="s">
        <v>904</v>
      </c>
      <c r="D774" s="148"/>
      <c r="E774" s="149"/>
      <c r="F774" s="115"/>
      <c r="G774" s="115"/>
      <c r="H774" s="115"/>
      <c r="I774" s="115"/>
      <c r="J774" s="115"/>
      <c r="K774" s="115"/>
      <c r="L774" s="115"/>
      <c r="M774" s="115"/>
      <c r="N774" s="114"/>
      <c r="O774" s="114"/>
      <c r="P774" s="114"/>
      <c r="Q774" s="114"/>
      <c r="R774" s="115"/>
      <c r="S774" s="115"/>
      <c r="T774" s="115"/>
      <c r="U774" s="115"/>
      <c r="V774" s="115"/>
      <c r="W774" s="115"/>
      <c r="X774" s="115"/>
      <c r="Y774" s="115"/>
      <c r="Z774" s="108"/>
      <c r="AA774" s="108"/>
      <c r="AB774" s="108"/>
      <c r="AC774" s="108"/>
      <c r="AD774" s="108"/>
      <c r="AE774" s="108"/>
      <c r="AF774" s="108"/>
      <c r="AG774" s="108" t="s">
        <v>325</v>
      </c>
      <c r="AH774" s="108">
        <v>0</v>
      </c>
      <c r="AI774" s="108"/>
      <c r="AJ774" s="108"/>
      <c r="AK774" s="108"/>
      <c r="AL774" s="108"/>
      <c r="AM774" s="108"/>
      <c r="AN774" s="108"/>
      <c r="AO774" s="108"/>
      <c r="AP774" s="108"/>
      <c r="AQ774" s="108"/>
      <c r="AR774" s="108"/>
      <c r="AS774" s="108"/>
      <c r="AT774" s="108"/>
      <c r="AU774" s="108"/>
      <c r="AV774" s="108"/>
      <c r="AW774" s="108"/>
      <c r="AX774" s="108"/>
      <c r="AY774" s="108"/>
      <c r="AZ774" s="108"/>
      <c r="BA774" s="108"/>
      <c r="BB774" s="108"/>
      <c r="BC774" s="108"/>
      <c r="BD774" s="108"/>
      <c r="BE774" s="108"/>
      <c r="BF774" s="108"/>
      <c r="BG774" s="108"/>
      <c r="BH774" s="108"/>
    </row>
    <row r="775" spans="1:60" outlineLevel="3" x14ac:dyDescent="0.2">
      <c r="A775" s="111"/>
      <c r="B775" s="112"/>
      <c r="C775" s="150" t="s">
        <v>905</v>
      </c>
      <c r="D775" s="148"/>
      <c r="E775" s="149">
        <v>199.07</v>
      </c>
      <c r="F775" s="115"/>
      <c r="G775" s="115"/>
      <c r="H775" s="115"/>
      <c r="I775" s="115"/>
      <c r="J775" s="115"/>
      <c r="K775" s="115"/>
      <c r="L775" s="115"/>
      <c r="M775" s="115"/>
      <c r="N775" s="114"/>
      <c r="O775" s="114"/>
      <c r="P775" s="114"/>
      <c r="Q775" s="114"/>
      <c r="R775" s="115"/>
      <c r="S775" s="115"/>
      <c r="T775" s="115"/>
      <c r="U775" s="115"/>
      <c r="V775" s="115"/>
      <c r="W775" s="115"/>
      <c r="X775" s="115"/>
      <c r="Y775" s="115"/>
      <c r="Z775" s="108"/>
      <c r="AA775" s="108"/>
      <c r="AB775" s="108"/>
      <c r="AC775" s="108"/>
      <c r="AD775" s="108"/>
      <c r="AE775" s="108"/>
      <c r="AF775" s="108"/>
      <c r="AG775" s="108" t="s">
        <v>325</v>
      </c>
      <c r="AH775" s="108">
        <v>0</v>
      </c>
      <c r="AI775" s="108"/>
      <c r="AJ775" s="108"/>
      <c r="AK775" s="108"/>
      <c r="AL775" s="108"/>
      <c r="AM775" s="108"/>
      <c r="AN775" s="108"/>
      <c r="AO775" s="108"/>
      <c r="AP775" s="108"/>
      <c r="AQ775" s="108"/>
      <c r="AR775" s="108"/>
      <c r="AS775" s="108"/>
      <c r="AT775" s="108"/>
      <c r="AU775" s="108"/>
      <c r="AV775" s="108"/>
      <c r="AW775" s="108"/>
      <c r="AX775" s="108"/>
      <c r="AY775" s="108"/>
      <c r="AZ775" s="108"/>
      <c r="BA775" s="108"/>
      <c r="BB775" s="108"/>
      <c r="BC775" s="108"/>
      <c r="BD775" s="108"/>
      <c r="BE775" s="108"/>
      <c r="BF775" s="108"/>
      <c r="BG775" s="108"/>
      <c r="BH775" s="108"/>
    </row>
    <row r="776" spans="1:60" outlineLevel="1" x14ac:dyDescent="0.2">
      <c r="A776" s="128">
        <v>160</v>
      </c>
      <c r="B776" s="129" t="s">
        <v>918</v>
      </c>
      <c r="C776" s="145" t="s">
        <v>919</v>
      </c>
      <c r="D776" s="130" t="s">
        <v>395</v>
      </c>
      <c r="E776" s="131">
        <v>197.47496000000001</v>
      </c>
      <c r="F776" s="132"/>
      <c r="G776" s="133">
        <f>ROUND(E776*F776,2)</f>
        <v>0</v>
      </c>
      <c r="H776" s="132"/>
      <c r="I776" s="133">
        <f>ROUND(E776*H776,2)</f>
        <v>0</v>
      </c>
      <c r="J776" s="132"/>
      <c r="K776" s="133">
        <f>ROUND(E776*J776,2)</f>
        <v>0</v>
      </c>
      <c r="L776" s="133">
        <v>21</v>
      </c>
      <c r="M776" s="133">
        <f>G776*(1+L776/100)</f>
        <v>0</v>
      </c>
      <c r="N776" s="131">
        <v>0</v>
      </c>
      <c r="O776" s="131">
        <f>ROUND(E776*N776,2)</f>
        <v>0</v>
      </c>
      <c r="P776" s="131">
        <v>0</v>
      </c>
      <c r="Q776" s="131">
        <f>ROUND(E776*P776,2)</f>
        <v>0</v>
      </c>
      <c r="R776" s="133"/>
      <c r="S776" s="133" t="s">
        <v>273</v>
      </c>
      <c r="T776" s="134" t="s">
        <v>274</v>
      </c>
      <c r="U776" s="115">
        <v>0</v>
      </c>
      <c r="V776" s="115">
        <f>ROUND(E776*U776,2)</f>
        <v>0</v>
      </c>
      <c r="W776" s="115"/>
      <c r="X776" s="115" t="s">
        <v>275</v>
      </c>
      <c r="Y776" s="115" t="s">
        <v>276</v>
      </c>
      <c r="Z776" s="108"/>
      <c r="AA776" s="108"/>
      <c r="AB776" s="108"/>
      <c r="AC776" s="108"/>
      <c r="AD776" s="108"/>
      <c r="AE776" s="108"/>
      <c r="AF776" s="108"/>
      <c r="AG776" s="108" t="s">
        <v>898</v>
      </c>
      <c r="AH776" s="108"/>
      <c r="AI776" s="108"/>
      <c r="AJ776" s="108"/>
      <c r="AK776" s="108"/>
      <c r="AL776" s="108"/>
      <c r="AM776" s="108"/>
      <c r="AN776" s="108"/>
      <c r="AO776" s="108"/>
      <c r="AP776" s="108"/>
      <c r="AQ776" s="108"/>
      <c r="AR776" s="108"/>
      <c r="AS776" s="108"/>
      <c r="AT776" s="108"/>
      <c r="AU776" s="108"/>
      <c r="AV776" s="108"/>
      <c r="AW776" s="108"/>
      <c r="AX776" s="108"/>
      <c r="AY776" s="108"/>
      <c r="AZ776" s="108"/>
      <c r="BA776" s="108"/>
      <c r="BB776" s="108"/>
      <c r="BC776" s="108"/>
      <c r="BD776" s="108"/>
      <c r="BE776" s="108"/>
      <c r="BF776" s="108"/>
      <c r="BG776" s="108"/>
      <c r="BH776" s="108"/>
    </row>
    <row r="777" spans="1:60" outlineLevel="2" x14ac:dyDescent="0.2">
      <c r="A777" s="111"/>
      <c r="B777" s="112"/>
      <c r="C777" s="258" t="s">
        <v>920</v>
      </c>
      <c r="D777" s="259"/>
      <c r="E777" s="259"/>
      <c r="F777" s="259"/>
      <c r="G777" s="259"/>
      <c r="H777" s="115"/>
      <c r="I777" s="115"/>
      <c r="J777" s="115"/>
      <c r="K777" s="115"/>
      <c r="L777" s="115"/>
      <c r="M777" s="115"/>
      <c r="N777" s="114"/>
      <c r="O777" s="114"/>
      <c r="P777" s="114"/>
      <c r="Q777" s="114"/>
      <c r="R777" s="115"/>
      <c r="S777" s="115"/>
      <c r="T777" s="115"/>
      <c r="U777" s="115"/>
      <c r="V777" s="115"/>
      <c r="W777" s="115"/>
      <c r="X777" s="115"/>
      <c r="Y777" s="115"/>
      <c r="Z777" s="108"/>
      <c r="AA777" s="108"/>
      <c r="AB777" s="108"/>
      <c r="AC777" s="108"/>
      <c r="AD777" s="108"/>
      <c r="AE777" s="108"/>
      <c r="AF777" s="108"/>
      <c r="AG777" s="108" t="s">
        <v>286</v>
      </c>
      <c r="AH777" s="108"/>
      <c r="AI777" s="108"/>
      <c r="AJ777" s="108"/>
      <c r="AK777" s="108"/>
      <c r="AL777" s="108"/>
      <c r="AM777" s="108"/>
      <c r="AN777" s="108"/>
      <c r="AO777" s="108"/>
      <c r="AP777" s="108"/>
      <c r="AQ777" s="108"/>
      <c r="AR777" s="108"/>
      <c r="AS777" s="108"/>
      <c r="AT777" s="108"/>
      <c r="AU777" s="108"/>
      <c r="AV777" s="108"/>
      <c r="AW777" s="108"/>
      <c r="AX777" s="108"/>
      <c r="AY777" s="108"/>
      <c r="AZ777" s="108"/>
      <c r="BA777" s="108"/>
      <c r="BB777" s="108"/>
      <c r="BC777" s="108"/>
      <c r="BD777" s="108"/>
      <c r="BE777" s="108"/>
      <c r="BF777" s="108"/>
      <c r="BG777" s="108"/>
      <c r="BH777" s="108"/>
    </row>
    <row r="778" spans="1:60" outlineLevel="2" x14ac:dyDescent="0.2">
      <c r="A778" s="111"/>
      <c r="B778" s="112"/>
      <c r="C778" s="150" t="s">
        <v>903</v>
      </c>
      <c r="D778" s="148"/>
      <c r="E778" s="149"/>
      <c r="F778" s="115"/>
      <c r="G778" s="115"/>
      <c r="H778" s="115"/>
      <c r="I778" s="115"/>
      <c r="J778" s="115"/>
      <c r="K778" s="115"/>
      <c r="L778" s="115"/>
      <c r="M778" s="115"/>
      <c r="N778" s="114"/>
      <c r="O778" s="114"/>
      <c r="P778" s="114"/>
      <c r="Q778" s="114"/>
      <c r="R778" s="115"/>
      <c r="S778" s="115"/>
      <c r="T778" s="115"/>
      <c r="U778" s="115"/>
      <c r="V778" s="115"/>
      <c r="W778" s="115"/>
      <c r="X778" s="115"/>
      <c r="Y778" s="115"/>
      <c r="Z778" s="108"/>
      <c r="AA778" s="108"/>
      <c r="AB778" s="108"/>
      <c r="AC778" s="108"/>
      <c r="AD778" s="108"/>
      <c r="AE778" s="108"/>
      <c r="AF778" s="108"/>
      <c r="AG778" s="108" t="s">
        <v>325</v>
      </c>
      <c r="AH778" s="108">
        <v>0</v>
      </c>
      <c r="AI778" s="108"/>
      <c r="AJ778" s="108"/>
      <c r="AK778" s="108"/>
      <c r="AL778" s="108"/>
      <c r="AM778" s="108"/>
      <c r="AN778" s="108"/>
      <c r="AO778" s="108"/>
      <c r="AP778" s="108"/>
      <c r="AQ778" s="108"/>
      <c r="AR778" s="108"/>
      <c r="AS778" s="108"/>
      <c r="AT778" s="108"/>
      <c r="AU778" s="108"/>
      <c r="AV778" s="108"/>
      <c r="AW778" s="108"/>
      <c r="AX778" s="108"/>
      <c r="AY778" s="108"/>
      <c r="AZ778" s="108"/>
      <c r="BA778" s="108"/>
      <c r="BB778" s="108"/>
      <c r="BC778" s="108"/>
      <c r="BD778" s="108"/>
      <c r="BE778" s="108"/>
      <c r="BF778" s="108"/>
      <c r="BG778" s="108"/>
      <c r="BH778" s="108"/>
    </row>
    <row r="779" spans="1:60" ht="22.5" outlineLevel="3" x14ac:dyDescent="0.2">
      <c r="A779" s="111"/>
      <c r="B779" s="112"/>
      <c r="C779" s="150" t="s">
        <v>904</v>
      </c>
      <c r="D779" s="148"/>
      <c r="E779" s="149"/>
      <c r="F779" s="115"/>
      <c r="G779" s="115"/>
      <c r="H779" s="115"/>
      <c r="I779" s="115"/>
      <c r="J779" s="115"/>
      <c r="K779" s="115"/>
      <c r="L779" s="115"/>
      <c r="M779" s="115"/>
      <c r="N779" s="114"/>
      <c r="O779" s="114"/>
      <c r="P779" s="114"/>
      <c r="Q779" s="114"/>
      <c r="R779" s="115"/>
      <c r="S779" s="115"/>
      <c r="T779" s="115"/>
      <c r="U779" s="115"/>
      <c r="V779" s="115"/>
      <c r="W779" s="115"/>
      <c r="X779" s="115"/>
      <c r="Y779" s="115"/>
      <c r="Z779" s="108"/>
      <c r="AA779" s="108"/>
      <c r="AB779" s="108"/>
      <c r="AC779" s="108"/>
      <c r="AD779" s="108"/>
      <c r="AE779" s="108"/>
      <c r="AF779" s="108"/>
      <c r="AG779" s="108" t="s">
        <v>325</v>
      </c>
      <c r="AH779" s="108">
        <v>0</v>
      </c>
      <c r="AI779" s="108"/>
      <c r="AJ779" s="108"/>
      <c r="AK779" s="108"/>
      <c r="AL779" s="108"/>
      <c r="AM779" s="108"/>
      <c r="AN779" s="108"/>
      <c r="AO779" s="108"/>
      <c r="AP779" s="108"/>
      <c r="AQ779" s="108"/>
      <c r="AR779" s="108"/>
      <c r="AS779" s="108"/>
      <c r="AT779" s="108"/>
      <c r="AU779" s="108"/>
      <c r="AV779" s="108"/>
      <c r="AW779" s="108"/>
      <c r="AX779" s="108"/>
      <c r="AY779" s="108"/>
      <c r="AZ779" s="108"/>
      <c r="BA779" s="108"/>
      <c r="BB779" s="108"/>
      <c r="BC779" s="108"/>
      <c r="BD779" s="108"/>
      <c r="BE779" s="108"/>
      <c r="BF779" s="108"/>
      <c r="BG779" s="108"/>
      <c r="BH779" s="108"/>
    </row>
    <row r="780" spans="1:60" outlineLevel="3" x14ac:dyDescent="0.2">
      <c r="A780" s="111"/>
      <c r="B780" s="112"/>
      <c r="C780" s="150" t="s">
        <v>921</v>
      </c>
      <c r="D780" s="148"/>
      <c r="E780" s="149">
        <v>197.47</v>
      </c>
      <c r="F780" s="115"/>
      <c r="G780" s="115"/>
      <c r="H780" s="115"/>
      <c r="I780" s="115"/>
      <c r="J780" s="115"/>
      <c r="K780" s="115"/>
      <c r="L780" s="115"/>
      <c r="M780" s="115"/>
      <c r="N780" s="114"/>
      <c r="O780" s="114"/>
      <c r="P780" s="114"/>
      <c r="Q780" s="114"/>
      <c r="R780" s="115"/>
      <c r="S780" s="115"/>
      <c r="T780" s="115"/>
      <c r="U780" s="115"/>
      <c r="V780" s="115"/>
      <c r="W780" s="115"/>
      <c r="X780" s="115"/>
      <c r="Y780" s="115"/>
      <c r="Z780" s="108"/>
      <c r="AA780" s="108"/>
      <c r="AB780" s="108"/>
      <c r="AC780" s="108"/>
      <c r="AD780" s="108"/>
      <c r="AE780" s="108"/>
      <c r="AF780" s="108"/>
      <c r="AG780" s="108" t="s">
        <v>325</v>
      </c>
      <c r="AH780" s="108">
        <v>0</v>
      </c>
      <c r="AI780" s="108"/>
      <c r="AJ780" s="108"/>
      <c r="AK780" s="108"/>
      <c r="AL780" s="108"/>
      <c r="AM780" s="108"/>
      <c r="AN780" s="108"/>
      <c r="AO780" s="108"/>
      <c r="AP780" s="108"/>
      <c r="AQ780" s="108"/>
      <c r="AR780" s="108"/>
      <c r="AS780" s="108"/>
      <c r="AT780" s="108"/>
      <c r="AU780" s="108"/>
      <c r="AV780" s="108"/>
      <c r="AW780" s="108"/>
      <c r="AX780" s="108"/>
      <c r="AY780" s="108"/>
      <c r="AZ780" s="108"/>
      <c r="BA780" s="108"/>
      <c r="BB780" s="108"/>
      <c r="BC780" s="108"/>
      <c r="BD780" s="108"/>
      <c r="BE780" s="108"/>
      <c r="BF780" s="108"/>
      <c r="BG780" s="108"/>
      <c r="BH780" s="108"/>
    </row>
    <row r="781" spans="1:60" outlineLevel="1" x14ac:dyDescent="0.2">
      <c r="A781" s="128">
        <v>161</v>
      </c>
      <c r="B781" s="129" t="s">
        <v>922</v>
      </c>
      <c r="C781" s="145" t="s">
        <v>923</v>
      </c>
      <c r="D781" s="130" t="s">
        <v>395</v>
      </c>
      <c r="E781" s="131">
        <v>1.5925400000000001</v>
      </c>
      <c r="F781" s="132"/>
      <c r="G781" s="133">
        <f>ROUND(E781*F781,2)</f>
        <v>0</v>
      </c>
      <c r="H781" s="132"/>
      <c r="I781" s="133">
        <f>ROUND(E781*H781,2)</f>
        <v>0</v>
      </c>
      <c r="J781" s="132"/>
      <c r="K781" s="133">
        <f>ROUND(E781*J781,2)</f>
        <v>0</v>
      </c>
      <c r="L781" s="133">
        <v>21</v>
      </c>
      <c r="M781" s="133">
        <f>G781*(1+L781/100)</f>
        <v>0</v>
      </c>
      <c r="N781" s="131">
        <v>0</v>
      </c>
      <c r="O781" s="131">
        <f>ROUND(E781*N781,2)</f>
        <v>0</v>
      </c>
      <c r="P781" s="131">
        <v>0</v>
      </c>
      <c r="Q781" s="131">
        <f>ROUND(E781*P781,2)</f>
        <v>0</v>
      </c>
      <c r="R781" s="133"/>
      <c r="S781" s="133" t="s">
        <v>273</v>
      </c>
      <c r="T781" s="134" t="s">
        <v>274</v>
      </c>
      <c r="U781" s="115">
        <v>0</v>
      </c>
      <c r="V781" s="115">
        <f>ROUND(E781*U781,2)</f>
        <v>0</v>
      </c>
      <c r="W781" s="115"/>
      <c r="X781" s="115" t="s">
        <v>275</v>
      </c>
      <c r="Y781" s="115" t="s">
        <v>276</v>
      </c>
      <c r="Z781" s="108"/>
      <c r="AA781" s="108"/>
      <c r="AB781" s="108"/>
      <c r="AC781" s="108"/>
      <c r="AD781" s="108"/>
      <c r="AE781" s="108"/>
      <c r="AF781" s="108"/>
      <c r="AG781" s="108" t="s">
        <v>898</v>
      </c>
      <c r="AH781" s="108"/>
      <c r="AI781" s="108"/>
      <c r="AJ781" s="108"/>
      <c r="AK781" s="108"/>
      <c r="AL781" s="108"/>
      <c r="AM781" s="108"/>
      <c r="AN781" s="108"/>
      <c r="AO781" s="108"/>
      <c r="AP781" s="108"/>
      <c r="AQ781" s="108"/>
      <c r="AR781" s="108"/>
      <c r="AS781" s="108"/>
      <c r="AT781" s="108"/>
      <c r="AU781" s="108"/>
      <c r="AV781" s="108"/>
      <c r="AW781" s="108"/>
      <c r="AX781" s="108"/>
      <c r="AY781" s="108"/>
      <c r="AZ781" s="108"/>
      <c r="BA781" s="108"/>
      <c r="BB781" s="108"/>
      <c r="BC781" s="108"/>
      <c r="BD781" s="108"/>
      <c r="BE781" s="108"/>
      <c r="BF781" s="108"/>
      <c r="BG781" s="108"/>
      <c r="BH781" s="108"/>
    </row>
    <row r="782" spans="1:60" outlineLevel="2" x14ac:dyDescent="0.2">
      <c r="A782" s="111"/>
      <c r="B782" s="112"/>
      <c r="C782" s="258" t="s">
        <v>924</v>
      </c>
      <c r="D782" s="259"/>
      <c r="E782" s="259"/>
      <c r="F782" s="259"/>
      <c r="G782" s="259"/>
      <c r="H782" s="115"/>
      <c r="I782" s="115"/>
      <c r="J782" s="115"/>
      <c r="K782" s="115"/>
      <c r="L782" s="115"/>
      <c r="M782" s="115"/>
      <c r="N782" s="114"/>
      <c r="O782" s="114"/>
      <c r="P782" s="114"/>
      <c r="Q782" s="114"/>
      <c r="R782" s="115"/>
      <c r="S782" s="115"/>
      <c r="T782" s="115"/>
      <c r="U782" s="115"/>
      <c r="V782" s="115"/>
      <c r="W782" s="115"/>
      <c r="X782" s="115"/>
      <c r="Y782" s="115"/>
      <c r="Z782" s="108"/>
      <c r="AA782" s="108"/>
      <c r="AB782" s="108"/>
      <c r="AC782" s="108"/>
      <c r="AD782" s="108"/>
      <c r="AE782" s="108"/>
      <c r="AF782" s="108"/>
      <c r="AG782" s="108" t="s">
        <v>286</v>
      </c>
      <c r="AH782" s="108"/>
      <c r="AI782" s="108"/>
      <c r="AJ782" s="108"/>
      <c r="AK782" s="108"/>
      <c r="AL782" s="108"/>
      <c r="AM782" s="108"/>
      <c r="AN782" s="108"/>
      <c r="AO782" s="108"/>
      <c r="AP782" s="108"/>
      <c r="AQ782" s="108"/>
      <c r="AR782" s="108"/>
      <c r="AS782" s="108"/>
      <c r="AT782" s="108"/>
      <c r="AU782" s="108"/>
      <c r="AV782" s="108"/>
      <c r="AW782" s="108"/>
      <c r="AX782" s="108"/>
      <c r="AY782" s="108"/>
      <c r="AZ782" s="108"/>
      <c r="BA782" s="108"/>
      <c r="BB782" s="108"/>
      <c r="BC782" s="108"/>
      <c r="BD782" s="108"/>
      <c r="BE782" s="108"/>
      <c r="BF782" s="108"/>
      <c r="BG782" s="108"/>
      <c r="BH782" s="108"/>
    </row>
    <row r="783" spans="1:60" outlineLevel="2" x14ac:dyDescent="0.2">
      <c r="A783" s="111"/>
      <c r="B783" s="112"/>
      <c r="C783" s="150" t="s">
        <v>903</v>
      </c>
      <c r="D783" s="148"/>
      <c r="E783" s="149"/>
      <c r="F783" s="115"/>
      <c r="G783" s="115"/>
      <c r="H783" s="115"/>
      <c r="I783" s="115"/>
      <c r="J783" s="115"/>
      <c r="K783" s="115"/>
      <c r="L783" s="115"/>
      <c r="M783" s="115"/>
      <c r="N783" s="114"/>
      <c r="O783" s="114"/>
      <c r="P783" s="114"/>
      <c r="Q783" s="114"/>
      <c r="R783" s="115"/>
      <c r="S783" s="115"/>
      <c r="T783" s="115"/>
      <c r="U783" s="115"/>
      <c r="V783" s="115"/>
      <c r="W783" s="115"/>
      <c r="X783" s="115"/>
      <c r="Y783" s="115"/>
      <c r="Z783" s="108"/>
      <c r="AA783" s="108"/>
      <c r="AB783" s="108"/>
      <c r="AC783" s="108"/>
      <c r="AD783" s="108"/>
      <c r="AE783" s="108"/>
      <c r="AF783" s="108"/>
      <c r="AG783" s="108" t="s">
        <v>325</v>
      </c>
      <c r="AH783" s="108">
        <v>0</v>
      </c>
      <c r="AI783" s="108"/>
      <c r="AJ783" s="108"/>
      <c r="AK783" s="108"/>
      <c r="AL783" s="108"/>
      <c r="AM783" s="108"/>
      <c r="AN783" s="108"/>
      <c r="AO783" s="108"/>
      <c r="AP783" s="108"/>
      <c r="AQ783" s="108"/>
      <c r="AR783" s="108"/>
      <c r="AS783" s="108"/>
      <c r="AT783" s="108"/>
      <c r="AU783" s="108"/>
      <c r="AV783" s="108"/>
      <c r="AW783" s="108"/>
      <c r="AX783" s="108"/>
      <c r="AY783" s="108"/>
      <c r="AZ783" s="108"/>
      <c r="BA783" s="108"/>
      <c r="BB783" s="108"/>
      <c r="BC783" s="108"/>
      <c r="BD783" s="108"/>
      <c r="BE783" s="108"/>
      <c r="BF783" s="108"/>
      <c r="BG783" s="108"/>
      <c r="BH783" s="108"/>
    </row>
    <row r="784" spans="1:60" ht="22.5" outlineLevel="3" x14ac:dyDescent="0.2">
      <c r="A784" s="111"/>
      <c r="B784" s="112"/>
      <c r="C784" s="150" t="s">
        <v>904</v>
      </c>
      <c r="D784" s="148"/>
      <c r="E784" s="149"/>
      <c r="F784" s="115"/>
      <c r="G784" s="115"/>
      <c r="H784" s="115"/>
      <c r="I784" s="115"/>
      <c r="J784" s="115"/>
      <c r="K784" s="115"/>
      <c r="L784" s="115"/>
      <c r="M784" s="115"/>
      <c r="N784" s="114"/>
      <c r="O784" s="114"/>
      <c r="P784" s="114"/>
      <c r="Q784" s="114"/>
      <c r="R784" s="115"/>
      <c r="S784" s="115"/>
      <c r="T784" s="115"/>
      <c r="U784" s="115"/>
      <c r="V784" s="115"/>
      <c r="W784" s="115"/>
      <c r="X784" s="115"/>
      <c r="Y784" s="115"/>
      <c r="Z784" s="108"/>
      <c r="AA784" s="108"/>
      <c r="AB784" s="108"/>
      <c r="AC784" s="108"/>
      <c r="AD784" s="108"/>
      <c r="AE784" s="108"/>
      <c r="AF784" s="108"/>
      <c r="AG784" s="108" t="s">
        <v>325</v>
      </c>
      <c r="AH784" s="108">
        <v>0</v>
      </c>
      <c r="AI784" s="108"/>
      <c r="AJ784" s="108"/>
      <c r="AK784" s="108"/>
      <c r="AL784" s="108"/>
      <c r="AM784" s="108"/>
      <c r="AN784" s="108"/>
      <c r="AO784" s="108"/>
      <c r="AP784" s="108"/>
      <c r="AQ784" s="108"/>
      <c r="AR784" s="108"/>
      <c r="AS784" s="108"/>
      <c r="AT784" s="108"/>
      <c r="AU784" s="108"/>
      <c r="AV784" s="108"/>
      <c r="AW784" s="108"/>
      <c r="AX784" s="108"/>
      <c r="AY784" s="108"/>
      <c r="AZ784" s="108"/>
      <c r="BA784" s="108"/>
      <c r="BB784" s="108"/>
      <c r="BC784" s="108"/>
      <c r="BD784" s="108"/>
      <c r="BE784" s="108"/>
      <c r="BF784" s="108"/>
      <c r="BG784" s="108"/>
      <c r="BH784" s="108"/>
    </row>
    <row r="785" spans="1:60" outlineLevel="3" x14ac:dyDescent="0.2">
      <c r="A785" s="111"/>
      <c r="B785" s="112"/>
      <c r="C785" s="150" t="s">
        <v>925</v>
      </c>
      <c r="D785" s="148"/>
      <c r="E785" s="149">
        <v>1.59</v>
      </c>
      <c r="F785" s="115"/>
      <c r="G785" s="115"/>
      <c r="H785" s="115"/>
      <c r="I785" s="115"/>
      <c r="J785" s="115"/>
      <c r="K785" s="115"/>
      <c r="L785" s="115"/>
      <c r="M785" s="115"/>
      <c r="N785" s="114"/>
      <c r="O785" s="114"/>
      <c r="P785" s="114"/>
      <c r="Q785" s="114"/>
      <c r="R785" s="115"/>
      <c r="S785" s="115"/>
      <c r="T785" s="115"/>
      <c r="U785" s="115"/>
      <c r="V785" s="115"/>
      <c r="W785" s="115"/>
      <c r="X785" s="115"/>
      <c r="Y785" s="115"/>
      <c r="Z785" s="108"/>
      <c r="AA785" s="108"/>
      <c r="AB785" s="108"/>
      <c r="AC785" s="108"/>
      <c r="AD785" s="108"/>
      <c r="AE785" s="108"/>
      <c r="AF785" s="108"/>
      <c r="AG785" s="108" t="s">
        <v>325</v>
      </c>
      <c r="AH785" s="108">
        <v>0</v>
      </c>
      <c r="AI785" s="108"/>
      <c r="AJ785" s="108"/>
      <c r="AK785" s="108"/>
      <c r="AL785" s="108"/>
      <c r="AM785" s="108"/>
      <c r="AN785" s="108"/>
      <c r="AO785" s="108"/>
      <c r="AP785" s="108"/>
      <c r="AQ785" s="108"/>
      <c r="AR785" s="108"/>
      <c r="AS785" s="108"/>
      <c r="AT785" s="108"/>
      <c r="AU785" s="108"/>
      <c r="AV785" s="108"/>
      <c r="AW785" s="108"/>
      <c r="AX785" s="108"/>
      <c r="AY785" s="108"/>
      <c r="AZ785" s="108"/>
      <c r="BA785" s="108"/>
      <c r="BB785" s="108"/>
      <c r="BC785" s="108"/>
      <c r="BD785" s="108"/>
      <c r="BE785" s="108"/>
      <c r="BF785" s="108"/>
      <c r="BG785" s="108"/>
      <c r="BH785" s="108"/>
    </row>
    <row r="786" spans="1:60" x14ac:dyDescent="0.2">
      <c r="A786" s="3"/>
      <c r="B786" s="4"/>
      <c r="C786" s="146"/>
      <c r="D786" s="6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AE786">
        <v>12</v>
      </c>
      <c r="AF786">
        <v>21</v>
      </c>
      <c r="AG786" t="s">
        <v>254</v>
      </c>
    </row>
    <row r="787" spans="1:60" x14ac:dyDescent="0.2">
      <c r="A787" s="197"/>
      <c r="B787" s="198" t="s">
        <v>14</v>
      </c>
      <c r="C787" s="199"/>
      <c r="D787" s="200"/>
      <c r="E787" s="201"/>
      <c r="F787" s="201"/>
      <c r="G787" s="127">
        <f>G8+G72+G170+G172+G204+G208+G212+G230+G263+G327+G358+G447+G455+G578+G583+G590+G594+G628+G634+G654+G663+G692+G699+G722+G735+G744+G748</f>
        <v>0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AE787">
        <f>SUMIF(L7:L785,AE786,G7:G785)</f>
        <v>0</v>
      </c>
      <c r="AF787">
        <f>SUMIF(L7:L785,AF786,G7:G785)</f>
        <v>0</v>
      </c>
      <c r="AG787" t="s">
        <v>317</v>
      </c>
    </row>
    <row r="788" spans="1:60" x14ac:dyDescent="0.2">
      <c r="C788" s="147"/>
      <c r="D788" s="10"/>
      <c r="AG788" t="s">
        <v>318</v>
      </c>
    </row>
    <row r="789" spans="1:60" x14ac:dyDescent="0.2">
      <c r="D789" s="10"/>
    </row>
    <row r="790" spans="1:60" x14ac:dyDescent="0.2">
      <c r="D790" s="10"/>
    </row>
    <row r="791" spans="1:60" x14ac:dyDescent="0.2">
      <c r="D791" s="10"/>
    </row>
    <row r="792" spans="1:60" x14ac:dyDescent="0.2">
      <c r="D792" s="10"/>
    </row>
    <row r="793" spans="1:60" x14ac:dyDescent="0.2">
      <c r="D793" s="10"/>
    </row>
    <row r="794" spans="1:60" x14ac:dyDescent="0.2">
      <c r="D794" s="10"/>
    </row>
    <row r="795" spans="1:60" x14ac:dyDescent="0.2">
      <c r="D795" s="10"/>
    </row>
    <row r="796" spans="1:60" x14ac:dyDescent="0.2">
      <c r="D796" s="10"/>
    </row>
    <row r="797" spans="1:60" x14ac:dyDescent="0.2">
      <c r="D797" s="10"/>
    </row>
    <row r="798" spans="1:60" x14ac:dyDescent="0.2">
      <c r="D798" s="10"/>
    </row>
    <row r="799" spans="1:60" x14ac:dyDescent="0.2">
      <c r="D799" s="10"/>
    </row>
    <row r="800" spans="1:60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RM7qtFzSejljBTwY3cQk/CwzHwkdRu6NIMIBcsZ77MK1W2twZYvAtVe5pmnvHglok/hHHa3DKfgzKeI+/uG+Q==" saltValue="3vsuoQ9aLKsgAfjhB7OAAg==" spinCount="100000" sheet="1" formatRows="0"/>
  <mergeCells count="83">
    <mergeCell ref="C754:G754"/>
    <mergeCell ref="C763:G763"/>
    <mergeCell ref="C772:G772"/>
    <mergeCell ref="C777:G777"/>
    <mergeCell ref="C782:G782"/>
    <mergeCell ref="C753:G753"/>
    <mergeCell ref="C633:G633"/>
    <mergeCell ref="C653:G653"/>
    <mergeCell ref="C662:G662"/>
    <mergeCell ref="C665:G665"/>
    <mergeCell ref="C678:G678"/>
    <mergeCell ref="C691:G691"/>
    <mergeCell ref="C698:G698"/>
    <mergeCell ref="C721:G721"/>
    <mergeCell ref="C750:G750"/>
    <mergeCell ref="C751:G751"/>
    <mergeCell ref="C752:G752"/>
    <mergeCell ref="C627:G627"/>
    <mergeCell ref="C461:G461"/>
    <mergeCell ref="C470:G470"/>
    <mergeCell ref="C475:G475"/>
    <mergeCell ref="C480:G480"/>
    <mergeCell ref="C510:G510"/>
    <mergeCell ref="C511:G511"/>
    <mergeCell ref="C516:G516"/>
    <mergeCell ref="C517:G517"/>
    <mergeCell ref="C542:G542"/>
    <mergeCell ref="C580:G580"/>
    <mergeCell ref="C585:G585"/>
    <mergeCell ref="C457:G457"/>
    <mergeCell ref="C265:G265"/>
    <mergeCell ref="C283:G283"/>
    <mergeCell ref="C329:G329"/>
    <mergeCell ref="C330:G330"/>
    <mergeCell ref="C335:G335"/>
    <mergeCell ref="C340:G340"/>
    <mergeCell ref="C348:G348"/>
    <mergeCell ref="C360:G360"/>
    <mergeCell ref="C361:G361"/>
    <mergeCell ref="C375:G375"/>
    <mergeCell ref="C449:G449"/>
    <mergeCell ref="C244:G244"/>
    <mergeCell ref="C139:G139"/>
    <mergeCell ref="C148:G148"/>
    <mergeCell ref="C149:G149"/>
    <mergeCell ref="C163:G163"/>
    <mergeCell ref="C182:G182"/>
    <mergeCell ref="C183:G183"/>
    <mergeCell ref="C184:G184"/>
    <mergeCell ref="C214:G214"/>
    <mergeCell ref="C232:G232"/>
    <mergeCell ref="C237:G237"/>
    <mergeCell ref="C243:G243"/>
    <mergeCell ref="C135:G135"/>
    <mergeCell ref="C93:G93"/>
    <mergeCell ref="C98:G98"/>
    <mergeCell ref="C102:G102"/>
    <mergeCell ref="C103:G103"/>
    <mergeCell ref="C107:G107"/>
    <mergeCell ref="C112:G112"/>
    <mergeCell ref="C116:G116"/>
    <mergeCell ref="C117:G117"/>
    <mergeCell ref="C125:G125"/>
    <mergeCell ref="C130:G130"/>
    <mergeCell ref="C134:G134"/>
    <mergeCell ref="C87:G87"/>
    <mergeCell ref="C22:G22"/>
    <mergeCell ref="C28:G28"/>
    <mergeCell ref="C39:G39"/>
    <mergeCell ref="C43:G43"/>
    <mergeCell ref="C54:G54"/>
    <mergeCell ref="C65:G65"/>
    <mergeCell ref="C69:G69"/>
    <mergeCell ref="C74:G74"/>
    <mergeCell ref="C78:G78"/>
    <mergeCell ref="C82:G82"/>
    <mergeCell ref="C83:G83"/>
    <mergeCell ref="C17:G17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63C2-D859-4692-9536-617289C43B5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47</v>
      </c>
      <c r="C3" s="261" t="s">
        <v>48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51</v>
      </c>
      <c r="C4" s="264" t="s">
        <v>52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137</v>
      </c>
      <c r="C8" s="143" t="s">
        <v>138</v>
      </c>
      <c r="D8" s="123"/>
      <c r="E8" s="124"/>
      <c r="F8" s="125"/>
      <c r="G8" s="125">
        <f>SUMIF(AG9:AG14,"&lt;&gt;NOR",G9:G14)</f>
        <v>0</v>
      </c>
      <c r="H8" s="125"/>
      <c r="I8" s="125">
        <f>SUM(I9:I14)</f>
        <v>0</v>
      </c>
      <c r="J8" s="125"/>
      <c r="K8" s="125">
        <f>SUM(K9:K14)</f>
        <v>0</v>
      </c>
      <c r="L8" s="125"/>
      <c r="M8" s="125">
        <f>SUM(M9:M14)</f>
        <v>0</v>
      </c>
      <c r="N8" s="124"/>
      <c r="O8" s="124">
        <f>SUM(O9:O14)</f>
        <v>0.46</v>
      </c>
      <c r="P8" s="124"/>
      <c r="Q8" s="124">
        <f>SUM(Q9:Q14)</f>
        <v>0</v>
      </c>
      <c r="R8" s="125"/>
      <c r="S8" s="125"/>
      <c r="T8" s="126"/>
      <c r="U8" s="120"/>
      <c r="V8" s="120">
        <f>SUM(V9:V14)</f>
        <v>8.23</v>
      </c>
      <c r="W8" s="120"/>
      <c r="X8" s="120"/>
      <c r="Y8" s="120"/>
      <c r="AG8" t="s">
        <v>269</v>
      </c>
    </row>
    <row r="9" spans="1:60" ht="22.5" outlineLevel="1" x14ac:dyDescent="0.2">
      <c r="A9" s="128">
        <v>1</v>
      </c>
      <c r="B9" s="129" t="s">
        <v>926</v>
      </c>
      <c r="C9" s="145" t="s">
        <v>927</v>
      </c>
      <c r="D9" s="130" t="s">
        <v>322</v>
      </c>
      <c r="E9" s="131">
        <v>22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1.8380000000000001E-2</v>
      </c>
      <c r="O9" s="131">
        <f>ROUND(E9*N9,2)</f>
        <v>0.4</v>
      </c>
      <c r="P9" s="131">
        <v>0</v>
      </c>
      <c r="Q9" s="131">
        <f>ROUND(E9*P9,2)</f>
        <v>0</v>
      </c>
      <c r="R9" s="133" t="s">
        <v>928</v>
      </c>
      <c r="S9" s="133" t="s">
        <v>929</v>
      </c>
      <c r="T9" s="134" t="s">
        <v>929</v>
      </c>
      <c r="U9" s="115">
        <v>0.13</v>
      </c>
      <c r="V9" s="115">
        <f>ROUND(E9*U9,2)</f>
        <v>2.86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 x14ac:dyDescent="0.2">
      <c r="A10" s="111"/>
      <c r="B10" s="112"/>
      <c r="C10" s="269" t="s">
        <v>616</v>
      </c>
      <c r="D10" s="270"/>
      <c r="E10" s="270"/>
      <c r="F10" s="270"/>
      <c r="G10" s="270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930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 x14ac:dyDescent="0.2">
      <c r="A11" s="111"/>
      <c r="B11" s="112"/>
      <c r="C11" s="267" t="s">
        <v>617</v>
      </c>
      <c r="D11" s="268"/>
      <c r="E11" s="268"/>
      <c r="F11" s="268"/>
      <c r="G11" s="268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286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2" x14ac:dyDescent="0.2">
      <c r="A12" s="111"/>
      <c r="B12" s="112"/>
      <c r="C12" s="150" t="s">
        <v>931</v>
      </c>
      <c r="D12" s="148"/>
      <c r="E12" s="149">
        <v>22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325</v>
      </c>
      <c r="AH12" s="108">
        <v>5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 x14ac:dyDescent="0.2">
      <c r="A13" s="135">
        <v>2</v>
      </c>
      <c r="B13" s="136" t="s">
        <v>932</v>
      </c>
      <c r="C13" s="144" t="s">
        <v>933</v>
      </c>
      <c r="D13" s="137" t="s">
        <v>322</v>
      </c>
      <c r="E13" s="138">
        <v>22</v>
      </c>
      <c r="F13" s="139"/>
      <c r="G13" s="140">
        <f>ROUND(E13*F13,2)</f>
        <v>0</v>
      </c>
      <c r="H13" s="139"/>
      <c r="I13" s="140">
        <f>ROUND(E13*H13,2)</f>
        <v>0</v>
      </c>
      <c r="J13" s="139"/>
      <c r="K13" s="140">
        <f>ROUND(E13*J13,2)</f>
        <v>0</v>
      </c>
      <c r="L13" s="140">
        <v>21</v>
      </c>
      <c r="M13" s="140">
        <f>G13*(1+L13/100)</f>
        <v>0</v>
      </c>
      <c r="N13" s="138">
        <v>0</v>
      </c>
      <c r="O13" s="138">
        <f>ROUND(E13*N13,2)</f>
        <v>0</v>
      </c>
      <c r="P13" s="138">
        <v>0</v>
      </c>
      <c r="Q13" s="138">
        <f>ROUND(E13*P13,2)</f>
        <v>0</v>
      </c>
      <c r="R13" s="140" t="s">
        <v>928</v>
      </c>
      <c r="S13" s="140" t="s">
        <v>929</v>
      </c>
      <c r="T13" s="141" t="s">
        <v>929</v>
      </c>
      <c r="U13" s="115">
        <v>0.126</v>
      </c>
      <c r="V13" s="115">
        <f>ROUND(E13*U13,2)</f>
        <v>2.77</v>
      </c>
      <c r="W13" s="115"/>
      <c r="X13" s="115" t="s">
        <v>275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277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35">
        <v>3</v>
      </c>
      <c r="B14" s="136" t="s">
        <v>628</v>
      </c>
      <c r="C14" s="144" t="s">
        <v>629</v>
      </c>
      <c r="D14" s="137" t="s">
        <v>322</v>
      </c>
      <c r="E14" s="138">
        <v>10</v>
      </c>
      <c r="F14" s="139"/>
      <c r="G14" s="140">
        <f>ROUND(E14*F14,2)</f>
        <v>0</v>
      </c>
      <c r="H14" s="139"/>
      <c r="I14" s="140">
        <f>ROUND(E14*H14,2)</f>
        <v>0</v>
      </c>
      <c r="J14" s="139"/>
      <c r="K14" s="140">
        <f>ROUND(E14*J14,2)</f>
        <v>0</v>
      </c>
      <c r="L14" s="140">
        <v>21</v>
      </c>
      <c r="M14" s="140">
        <f>G14*(1+L14/100)</f>
        <v>0</v>
      </c>
      <c r="N14" s="138">
        <v>6.3499999999999997E-3</v>
      </c>
      <c r="O14" s="138">
        <f>ROUND(E14*N14,2)</f>
        <v>0.06</v>
      </c>
      <c r="P14" s="138">
        <v>0</v>
      </c>
      <c r="Q14" s="138">
        <f>ROUND(E14*P14,2)</f>
        <v>0</v>
      </c>
      <c r="R14" s="140" t="s">
        <v>928</v>
      </c>
      <c r="S14" s="140" t="s">
        <v>929</v>
      </c>
      <c r="T14" s="141" t="s">
        <v>934</v>
      </c>
      <c r="U14" s="115">
        <v>0.26</v>
      </c>
      <c r="V14" s="115">
        <f>ROUND(E14*U14,2)</f>
        <v>2.6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x14ac:dyDescent="0.2">
      <c r="A15" s="121" t="s">
        <v>268</v>
      </c>
      <c r="B15" s="122" t="s">
        <v>141</v>
      </c>
      <c r="C15" s="143" t="s">
        <v>142</v>
      </c>
      <c r="D15" s="123"/>
      <c r="E15" s="124"/>
      <c r="F15" s="125"/>
      <c r="G15" s="125">
        <f>SUMIF(AG16:AG18,"&lt;&gt;NOR",G16:G18)</f>
        <v>0</v>
      </c>
      <c r="H15" s="125"/>
      <c r="I15" s="125">
        <f>SUM(I16:I18)</f>
        <v>0</v>
      </c>
      <c r="J15" s="125"/>
      <c r="K15" s="125">
        <f>SUM(K16:K18)</f>
        <v>0</v>
      </c>
      <c r="L15" s="125"/>
      <c r="M15" s="125">
        <f>SUM(M16:M18)</f>
        <v>0</v>
      </c>
      <c r="N15" s="124"/>
      <c r="O15" s="124">
        <f>SUM(O16:O18)</f>
        <v>0</v>
      </c>
      <c r="P15" s="124"/>
      <c r="Q15" s="124">
        <f>SUM(Q16:Q18)</f>
        <v>0.11</v>
      </c>
      <c r="R15" s="125"/>
      <c r="S15" s="125"/>
      <c r="T15" s="126"/>
      <c r="U15" s="120"/>
      <c r="V15" s="120">
        <f>SUM(V16:V18)</f>
        <v>0.76</v>
      </c>
      <c r="W15" s="120"/>
      <c r="X15" s="120"/>
      <c r="Y15" s="120"/>
      <c r="AG15" t="s">
        <v>269</v>
      </c>
    </row>
    <row r="16" spans="1:60" ht="22.5" outlineLevel="1" x14ac:dyDescent="0.2">
      <c r="A16" s="128">
        <v>4</v>
      </c>
      <c r="B16" s="129" t="s">
        <v>706</v>
      </c>
      <c r="C16" s="145" t="s">
        <v>707</v>
      </c>
      <c r="D16" s="130" t="s">
        <v>468</v>
      </c>
      <c r="E16" s="131">
        <v>2</v>
      </c>
      <c r="F16" s="132"/>
      <c r="G16" s="133">
        <f>ROUND(E16*F16,2)</f>
        <v>0</v>
      </c>
      <c r="H16" s="132"/>
      <c r="I16" s="133">
        <f>ROUND(E16*H16,2)</f>
        <v>0</v>
      </c>
      <c r="J16" s="132"/>
      <c r="K16" s="133">
        <f>ROUND(E16*J16,2)</f>
        <v>0</v>
      </c>
      <c r="L16" s="133">
        <v>21</v>
      </c>
      <c r="M16" s="133">
        <f>G16*(1+L16/100)</f>
        <v>0</v>
      </c>
      <c r="N16" s="131">
        <v>3.4000000000000002E-4</v>
      </c>
      <c r="O16" s="131">
        <f>ROUND(E16*N16,2)</f>
        <v>0</v>
      </c>
      <c r="P16" s="131">
        <v>5.3999999999999999E-2</v>
      </c>
      <c r="Q16" s="131">
        <f>ROUND(E16*P16,2)</f>
        <v>0.11</v>
      </c>
      <c r="R16" s="133" t="s">
        <v>935</v>
      </c>
      <c r="S16" s="133" t="s">
        <v>929</v>
      </c>
      <c r="T16" s="134" t="s">
        <v>929</v>
      </c>
      <c r="U16" s="115">
        <v>0.38100000000000001</v>
      </c>
      <c r="V16" s="115">
        <f>ROUND(E16*U16,2)</f>
        <v>0.76</v>
      </c>
      <c r="W16" s="115"/>
      <c r="X16" s="115" t="s">
        <v>275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277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2" x14ac:dyDescent="0.2">
      <c r="A17" s="111"/>
      <c r="B17" s="112"/>
      <c r="C17" s="269" t="s">
        <v>708</v>
      </c>
      <c r="D17" s="270"/>
      <c r="E17" s="270"/>
      <c r="F17" s="270"/>
      <c r="G17" s="270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930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2" x14ac:dyDescent="0.2">
      <c r="A18" s="111"/>
      <c r="B18" s="112"/>
      <c r="C18" s="267" t="s">
        <v>709</v>
      </c>
      <c r="D18" s="268"/>
      <c r="E18" s="268"/>
      <c r="F18" s="268"/>
      <c r="G18" s="268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286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x14ac:dyDescent="0.2">
      <c r="A19" s="121" t="s">
        <v>268</v>
      </c>
      <c r="B19" s="122" t="s">
        <v>149</v>
      </c>
      <c r="C19" s="143" t="s">
        <v>150</v>
      </c>
      <c r="D19" s="123"/>
      <c r="E19" s="124"/>
      <c r="F19" s="125"/>
      <c r="G19" s="125">
        <f>SUMIF(AG20:AG25,"&lt;&gt;NOR",G20:G25)</f>
        <v>0</v>
      </c>
      <c r="H19" s="125"/>
      <c r="I19" s="125">
        <f>SUM(I20:I25)</f>
        <v>0</v>
      </c>
      <c r="J19" s="125"/>
      <c r="K19" s="125">
        <f>SUM(K20:K25)</f>
        <v>0</v>
      </c>
      <c r="L19" s="125"/>
      <c r="M19" s="125">
        <f>SUM(M20:M25)</f>
        <v>0</v>
      </c>
      <c r="N19" s="124"/>
      <c r="O19" s="124">
        <f>SUM(O20:O25)</f>
        <v>0</v>
      </c>
      <c r="P19" s="124"/>
      <c r="Q19" s="124">
        <f>SUM(Q20:Q25)</f>
        <v>0</v>
      </c>
      <c r="R19" s="125"/>
      <c r="S19" s="125"/>
      <c r="T19" s="126"/>
      <c r="U19" s="120"/>
      <c r="V19" s="120">
        <f>SUM(V20:V25)</f>
        <v>198</v>
      </c>
      <c r="W19" s="120"/>
      <c r="X19" s="120"/>
      <c r="Y19" s="120"/>
      <c r="AG19" t="s">
        <v>269</v>
      </c>
    </row>
    <row r="20" spans="1:60" outlineLevel="1" x14ac:dyDescent="0.2">
      <c r="A20" s="135">
        <v>5</v>
      </c>
      <c r="B20" s="136" t="s">
        <v>936</v>
      </c>
      <c r="C20" s="144" t="s">
        <v>937</v>
      </c>
      <c r="D20" s="137" t="s">
        <v>938</v>
      </c>
      <c r="E20" s="138">
        <v>24</v>
      </c>
      <c r="F20" s="139"/>
      <c r="G20" s="140">
        <f t="shared" ref="G20:G25" si="0">ROUND(E20*F20,2)</f>
        <v>0</v>
      </c>
      <c r="H20" s="139"/>
      <c r="I20" s="140">
        <f t="shared" ref="I20:I25" si="1">ROUND(E20*H20,2)</f>
        <v>0</v>
      </c>
      <c r="J20" s="139"/>
      <c r="K20" s="140">
        <f t="shared" ref="K20:K25" si="2">ROUND(E20*J20,2)</f>
        <v>0</v>
      </c>
      <c r="L20" s="140">
        <v>21</v>
      </c>
      <c r="M20" s="140">
        <f t="shared" ref="M20:M25" si="3">G20*(1+L20/100)</f>
        <v>0</v>
      </c>
      <c r="N20" s="138">
        <v>0</v>
      </c>
      <c r="O20" s="138">
        <f t="shared" ref="O20:O25" si="4">ROUND(E20*N20,2)</f>
        <v>0</v>
      </c>
      <c r="P20" s="138">
        <v>0</v>
      </c>
      <c r="Q20" s="138">
        <f t="shared" ref="Q20:Q25" si="5">ROUND(E20*P20,2)</f>
        <v>0</v>
      </c>
      <c r="R20" s="140" t="s">
        <v>939</v>
      </c>
      <c r="S20" s="140" t="s">
        <v>929</v>
      </c>
      <c r="T20" s="141" t="s">
        <v>929</v>
      </c>
      <c r="U20" s="115">
        <v>1</v>
      </c>
      <c r="V20" s="115">
        <f t="shared" ref="V20:V25" si="6">ROUND(E20*U20,2)</f>
        <v>24</v>
      </c>
      <c r="W20" s="115"/>
      <c r="X20" s="115" t="s">
        <v>940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941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 x14ac:dyDescent="0.2">
      <c r="A21" s="135">
        <v>6</v>
      </c>
      <c r="B21" s="136" t="s">
        <v>942</v>
      </c>
      <c r="C21" s="144" t="s">
        <v>943</v>
      </c>
      <c r="D21" s="137" t="s">
        <v>938</v>
      </c>
      <c r="E21" s="138">
        <v>16</v>
      </c>
      <c r="F21" s="139"/>
      <c r="G21" s="140">
        <f t="shared" si="0"/>
        <v>0</v>
      </c>
      <c r="H21" s="139"/>
      <c r="I21" s="140">
        <f t="shared" si="1"/>
        <v>0</v>
      </c>
      <c r="J21" s="139"/>
      <c r="K21" s="140">
        <f t="shared" si="2"/>
        <v>0</v>
      </c>
      <c r="L21" s="140">
        <v>21</v>
      </c>
      <c r="M21" s="140">
        <f t="shared" si="3"/>
        <v>0</v>
      </c>
      <c r="N21" s="138">
        <v>0</v>
      </c>
      <c r="O21" s="138">
        <f t="shared" si="4"/>
        <v>0</v>
      </c>
      <c r="P21" s="138">
        <v>0</v>
      </c>
      <c r="Q21" s="138">
        <f t="shared" si="5"/>
        <v>0</v>
      </c>
      <c r="R21" s="140" t="s">
        <v>939</v>
      </c>
      <c r="S21" s="140" t="s">
        <v>929</v>
      </c>
      <c r="T21" s="141" t="s">
        <v>929</v>
      </c>
      <c r="U21" s="115">
        <v>1</v>
      </c>
      <c r="V21" s="115">
        <f t="shared" si="6"/>
        <v>16</v>
      </c>
      <c r="W21" s="115"/>
      <c r="X21" s="115" t="s">
        <v>940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941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 x14ac:dyDescent="0.2">
      <c r="A22" s="135">
        <v>7</v>
      </c>
      <c r="B22" s="136" t="s">
        <v>944</v>
      </c>
      <c r="C22" s="144" t="s">
        <v>945</v>
      </c>
      <c r="D22" s="137" t="s">
        <v>938</v>
      </c>
      <c r="E22" s="138">
        <v>8</v>
      </c>
      <c r="F22" s="139"/>
      <c r="G22" s="140">
        <f t="shared" si="0"/>
        <v>0</v>
      </c>
      <c r="H22" s="139"/>
      <c r="I22" s="140">
        <f t="shared" si="1"/>
        <v>0</v>
      </c>
      <c r="J22" s="139"/>
      <c r="K22" s="140">
        <f t="shared" si="2"/>
        <v>0</v>
      </c>
      <c r="L22" s="140">
        <v>21</v>
      </c>
      <c r="M22" s="140">
        <f t="shared" si="3"/>
        <v>0</v>
      </c>
      <c r="N22" s="138">
        <v>0</v>
      </c>
      <c r="O22" s="138">
        <f t="shared" si="4"/>
        <v>0</v>
      </c>
      <c r="P22" s="138">
        <v>0</v>
      </c>
      <c r="Q22" s="138">
        <f t="shared" si="5"/>
        <v>0</v>
      </c>
      <c r="R22" s="140"/>
      <c r="S22" s="140" t="s">
        <v>273</v>
      </c>
      <c r="T22" s="141" t="s">
        <v>274</v>
      </c>
      <c r="U22" s="115">
        <v>1</v>
      </c>
      <c r="V22" s="115">
        <f t="shared" si="6"/>
        <v>8</v>
      </c>
      <c r="W22" s="115"/>
      <c r="X22" s="115" t="s">
        <v>940</v>
      </c>
      <c r="Y22" s="115" t="s">
        <v>276</v>
      </c>
      <c r="Z22" s="108"/>
      <c r="AA22" s="108"/>
      <c r="AB22" s="108"/>
      <c r="AC22" s="108"/>
      <c r="AD22" s="108"/>
      <c r="AE22" s="108"/>
      <c r="AF22" s="108"/>
      <c r="AG22" s="108" t="s">
        <v>941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 x14ac:dyDescent="0.2">
      <c r="A23" s="135">
        <v>8</v>
      </c>
      <c r="B23" s="136" t="s">
        <v>946</v>
      </c>
      <c r="C23" s="144" t="s">
        <v>947</v>
      </c>
      <c r="D23" s="137" t="s">
        <v>938</v>
      </c>
      <c r="E23" s="138">
        <v>30</v>
      </c>
      <c r="F23" s="139"/>
      <c r="G23" s="140">
        <f t="shared" si="0"/>
        <v>0</v>
      </c>
      <c r="H23" s="139"/>
      <c r="I23" s="140">
        <f t="shared" si="1"/>
        <v>0</v>
      </c>
      <c r="J23" s="139"/>
      <c r="K23" s="140">
        <f t="shared" si="2"/>
        <v>0</v>
      </c>
      <c r="L23" s="140">
        <v>21</v>
      </c>
      <c r="M23" s="140">
        <f t="shared" si="3"/>
        <v>0</v>
      </c>
      <c r="N23" s="138">
        <v>0</v>
      </c>
      <c r="O23" s="138">
        <f t="shared" si="4"/>
        <v>0</v>
      </c>
      <c r="P23" s="138">
        <v>0</v>
      </c>
      <c r="Q23" s="138">
        <f t="shared" si="5"/>
        <v>0</v>
      </c>
      <c r="R23" s="140"/>
      <c r="S23" s="140" t="s">
        <v>273</v>
      </c>
      <c r="T23" s="141" t="s">
        <v>274</v>
      </c>
      <c r="U23" s="115">
        <v>1</v>
      </c>
      <c r="V23" s="115">
        <f t="shared" si="6"/>
        <v>30</v>
      </c>
      <c r="W23" s="115"/>
      <c r="X23" s="115" t="s">
        <v>940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941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 x14ac:dyDescent="0.2">
      <c r="A24" s="135">
        <v>9</v>
      </c>
      <c r="B24" s="136" t="s">
        <v>948</v>
      </c>
      <c r="C24" s="144" t="s">
        <v>949</v>
      </c>
      <c r="D24" s="137" t="s">
        <v>938</v>
      </c>
      <c r="E24" s="138">
        <v>48</v>
      </c>
      <c r="F24" s="139"/>
      <c r="G24" s="140">
        <f t="shared" si="0"/>
        <v>0</v>
      </c>
      <c r="H24" s="139"/>
      <c r="I24" s="140">
        <f t="shared" si="1"/>
        <v>0</v>
      </c>
      <c r="J24" s="139"/>
      <c r="K24" s="140">
        <f t="shared" si="2"/>
        <v>0</v>
      </c>
      <c r="L24" s="140">
        <v>21</v>
      </c>
      <c r="M24" s="140">
        <f t="shared" si="3"/>
        <v>0</v>
      </c>
      <c r="N24" s="138">
        <v>0</v>
      </c>
      <c r="O24" s="138">
        <f t="shared" si="4"/>
        <v>0</v>
      </c>
      <c r="P24" s="138">
        <v>0</v>
      </c>
      <c r="Q24" s="138">
        <f t="shared" si="5"/>
        <v>0</v>
      </c>
      <c r="R24" s="140"/>
      <c r="S24" s="140" t="s">
        <v>273</v>
      </c>
      <c r="T24" s="141" t="s">
        <v>274</v>
      </c>
      <c r="U24" s="115">
        <v>1</v>
      </c>
      <c r="V24" s="115">
        <f t="shared" si="6"/>
        <v>48</v>
      </c>
      <c r="W24" s="115"/>
      <c r="X24" s="115" t="s">
        <v>940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941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 x14ac:dyDescent="0.2">
      <c r="A25" s="135">
        <v>10</v>
      </c>
      <c r="B25" s="136" t="s">
        <v>950</v>
      </c>
      <c r="C25" s="144" t="s">
        <v>951</v>
      </c>
      <c r="D25" s="137" t="s">
        <v>938</v>
      </c>
      <c r="E25" s="138">
        <v>72</v>
      </c>
      <c r="F25" s="139"/>
      <c r="G25" s="140">
        <f t="shared" si="0"/>
        <v>0</v>
      </c>
      <c r="H25" s="139"/>
      <c r="I25" s="140">
        <f t="shared" si="1"/>
        <v>0</v>
      </c>
      <c r="J25" s="139"/>
      <c r="K25" s="140">
        <f t="shared" si="2"/>
        <v>0</v>
      </c>
      <c r="L25" s="140">
        <v>21</v>
      </c>
      <c r="M25" s="140">
        <f t="shared" si="3"/>
        <v>0</v>
      </c>
      <c r="N25" s="138">
        <v>0</v>
      </c>
      <c r="O25" s="138">
        <f t="shared" si="4"/>
        <v>0</v>
      </c>
      <c r="P25" s="138">
        <v>0</v>
      </c>
      <c r="Q25" s="138">
        <f t="shared" si="5"/>
        <v>0</v>
      </c>
      <c r="R25" s="140"/>
      <c r="S25" s="140" t="s">
        <v>273</v>
      </c>
      <c r="T25" s="141" t="s">
        <v>274</v>
      </c>
      <c r="U25" s="115">
        <v>1</v>
      </c>
      <c r="V25" s="115">
        <f t="shared" si="6"/>
        <v>72</v>
      </c>
      <c r="W25" s="115"/>
      <c r="X25" s="115" t="s">
        <v>940</v>
      </c>
      <c r="Y25" s="115" t="s">
        <v>276</v>
      </c>
      <c r="Z25" s="108"/>
      <c r="AA25" s="108"/>
      <c r="AB25" s="108"/>
      <c r="AC25" s="108"/>
      <c r="AD25" s="108"/>
      <c r="AE25" s="108"/>
      <c r="AF25" s="108"/>
      <c r="AG25" s="108" t="s">
        <v>941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x14ac:dyDescent="0.2">
      <c r="A26" s="121" t="s">
        <v>268</v>
      </c>
      <c r="B26" s="122" t="s">
        <v>156</v>
      </c>
      <c r="C26" s="143" t="s">
        <v>157</v>
      </c>
      <c r="D26" s="123"/>
      <c r="E26" s="124"/>
      <c r="F26" s="125"/>
      <c r="G26" s="125">
        <f>SUMIF(AG27:AG55,"&lt;&gt;NOR",G27:G55)</f>
        <v>0</v>
      </c>
      <c r="H26" s="125"/>
      <c r="I26" s="125">
        <f>SUM(I27:I55)</f>
        <v>0</v>
      </c>
      <c r="J26" s="125"/>
      <c r="K26" s="125">
        <f>SUM(K27:K55)</f>
        <v>0</v>
      </c>
      <c r="L26" s="125"/>
      <c r="M26" s="125">
        <f>SUM(M27:M55)</f>
        <v>0</v>
      </c>
      <c r="N26" s="124"/>
      <c r="O26" s="124">
        <f>SUM(O27:O55)</f>
        <v>0.33</v>
      </c>
      <c r="P26" s="124"/>
      <c r="Q26" s="124">
        <f>SUM(Q27:Q55)</f>
        <v>0</v>
      </c>
      <c r="R26" s="125"/>
      <c r="S26" s="125"/>
      <c r="T26" s="126"/>
      <c r="U26" s="120"/>
      <c r="V26" s="120">
        <f>SUM(V27:V55)</f>
        <v>58.69</v>
      </c>
      <c r="W26" s="120"/>
      <c r="X26" s="120"/>
      <c r="Y26" s="120"/>
      <c r="AG26" t="s">
        <v>269</v>
      </c>
    </row>
    <row r="27" spans="1:60" ht="22.5" outlineLevel="1" x14ac:dyDescent="0.2">
      <c r="A27" s="128">
        <v>11</v>
      </c>
      <c r="B27" s="129" t="s">
        <v>952</v>
      </c>
      <c r="C27" s="145" t="s">
        <v>953</v>
      </c>
      <c r="D27" s="130" t="s">
        <v>322</v>
      </c>
      <c r="E27" s="131">
        <v>32.940399999999997</v>
      </c>
      <c r="F27" s="132"/>
      <c r="G27" s="133">
        <f>ROUND(E27*F27,2)</f>
        <v>0</v>
      </c>
      <c r="H27" s="132"/>
      <c r="I27" s="133">
        <f>ROUND(E27*H27,2)</f>
        <v>0</v>
      </c>
      <c r="J27" s="132"/>
      <c r="K27" s="133">
        <f>ROUND(E27*J27,2)</f>
        <v>0</v>
      </c>
      <c r="L27" s="133">
        <v>21</v>
      </c>
      <c r="M27" s="133">
        <f>G27*(1+L27/100)</f>
        <v>0</v>
      </c>
      <c r="N27" s="131">
        <v>5.1000000000000004E-4</v>
      </c>
      <c r="O27" s="131">
        <f>ROUND(E27*N27,2)</f>
        <v>0.02</v>
      </c>
      <c r="P27" s="131">
        <v>0</v>
      </c>
      <c r="Q27" s="131">
        <f>ROUND(E27*P27,2)</f>
        <v>0</v>
      </c>
      <c r="R27" s="133" t="s">
        <v>954</v>
      </c>
      <c r="S27" s="133" t="s">
        <v>929</v>
      </c>
      <c r="T27" s="134" t="s">
        <v>929</v>
      </c>
      <c r="U27" s="115">
        <v>0.26700000000000002</v>
      </c>
      <c r="V27" s="115">
        <f>ROUND(E27*U27,2)</f>
        <v>8.8000000000000007</v>
      </c>
      <c r="W27" s="115"/>
      <c r="X27" s="115" t="s">
        <v>275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277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2" x14ac:dyDescent="0.2">
      <c r="A28" s="111"/>
      <c r="B28" s="112"/>
      <c r="C28" s="269" t="s">
        <v>955</v>
      </c>
      <c r="D28" s="270"/>
      <c r="E28" s="270"/>
      <c r="F28" s="270"/>
      <c r="G28" s="270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930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 x14ac:dyDescent="0.2">
      <c r="A29" s="111"/>
      <c r="B29" s="112"/>
      <c r="C29" s="267" t="s">
        <v>956</v>
      </c>
      <c r="D29" s="268"/>
      <c r="E29" s="268"/>
      <c r="F29" s="268"/>
      <c r="G29" s="268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286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150" t="s">
        <v>957</v>
      </c>
      <c r="D30" s="148"/>
      <c r="E30" s="149">
        <v>26.1404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325</v>
      </c>
      <c r="AH30" s="108">
        <v>5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3" x14ac:dyDescent="0.2">
      <c r="A31" s="111"/>
      <c r="B31" s="112"/>
      <c r="C31" s="150" t="s">
        <v>958</v>
      </c>
      <c r="D31" s="148"/>
      <c r="E31" s="149">
        <v>6.8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5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ht="22.5" outlineLevel="1" x14ac:dyDescent="0.2">
      <c r="A32" s="128">
        <v>12</v>
      </c>
      <c r="B32" s="129" t="s">
        <v>959</v>
      </c>
      <c r="C32" s="145" t="s">
        <v>960</v>
      </c>
      <c r="D32" s="130" t="s">
        <v>322</v>
      </c>
      <c r="E32" s="131">
        <v>6</v>
      </c>
      <c r="F32" s="132"/>
      <c r="G32" s="133">
        <f>ROUND(E32*F32,2)</f>
        <v>0</v>
      </c>
      <c r="H32" s="132"/>
      <c r="I32" s="133">
        <f>ROUND(E32*H32,2)</f>
        <v>0</v>
      </c>
      <c r="J32" s="132"/>
      <c r="K32" s="133">
        <f>ROUND(E32*J32,2)</f>
        <v>0</v>
      </c>
      <c r="L32" s="133">
        <v>21</v>
      </c>
      <c r="M32" s="133">
        <f>G32*(1+L32/100)</f>
        <v>0</v>
      </c>
      <c r="N32" s="131">
        <v>1.1E-4</v>
      </c>
      <c r="O32" s="131">
        <f>ROUND(E32*N32,2)</f>
        <v>0</v>
      </c>
      <c r="P32" s="131">
        <v>0</v>
      </c>
      <c r="Q32" s="131">
        <f>ROUND(E32*P32,2)</f>
        <v>0</v>
      </c>
      <c r="R32" s="133" t="s">
        <v>954</v>
      </c>
      <c r="S32" s="133" t="s">
        <v>929</v>
      </c>
      <c r="T32" s="134" t="s">
        <v>929</v>
      </c>
      <c r="U32" s="115">
        <v>0.374</v>
      </c>
      <c r="V32" s="115">
        <f>ROUND(E32*U32,2)</f>
        <v>2.2400000000000002</v>
      </c>
      <c r="W32" s="115"/>
      <c r="X32" s="115" t="s">
        <v>275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277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 x14ac:dyDescent="0.2">
      <c r="A33" s="111"/>
      <c r="B33" s="112"/>
      <c r="C33" s="258" t="s">
        <v>956</v>
      </c>
      <c r="D33" s="259"/>
      <c r="E33" s="259"/>
      <c r="F33" s="259"/>
      <c r="G33" s="259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286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 x14ac:dyDescent="0.2">
      <c r="A34" s="111"/>
      <c r="B34" s="112"/>
      <c r="C34" s="150" t="s">
        <v>961</v>
      </c>
      <c r="D34" s="148"/>
      <c r="E34" s="149">
        <v>6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325</v>
      </c>
      <c r="AH34" s="108">
        <v>0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ht="22.5" outlineLevel="1" x14ac:dyDescent="0.2">
      <c r="A35" s="128">
        <v>13</v>
      </c>
      <c r="B35" s="129" t="s">
        <v>962</v>
      </c>
      <c r="C35" s="145" t="s">
        <v>963</v>
      </c>
      <c r="D35" s="130" t="s">
        <v>322</v>
      </c>
      <c r="E35" s="131">
        <v>5</v>
      </c>
      <c r="F35" s="132"/>
      <c r="G35" s="133">
        <f>ROUND(E35*F35,2)</f>
        <v>0</v>
      </c>
      <c r="H35" s="132"/>
      <c r="I35" s="133">
        <f>ROUND(E35*H35,2)</f>
        <v>0</v>
      </c>
      <c r="J35" s="132"/>
      <c r="K35" s="133">
        <f>ROUND(E35*J35,2)</f>
        <v>0</v>
      </c>
      <c r="L35" s="133">
        <v>21</v>
      </c>
      <c r="M35" s="133">
        <f>G35*(1+L35/100)</f>
        <v>0</v>
      </c>
      <c r="N35" s="131">
        <v>2.3000000000000001E-4</v>
      </c>
      <c r="O35" s="131">
        <f>ROUND(E35*N35,2)</f>
        <v>0</v>
      </c>
      <c r="P35" s="131">
        <v>0</v>
      </c>
      <c r="Q35" s="131">
        <f>ROUND(E35*P35,2)</f>
        <v>0</v>
      </c>
      <c r="R35" s="133" t="s">
        <v>954</v>
      </c>
      <c r="S35" s="133" t="s">
        <v>929</v>
      </c>
      <c r="T35" s="134" t="s">
        <v>929</v>
      </c>
      <c r="U35" s="115">
        <v>2.7040000000000002</v>
      </c>
      <c r="V35" s="115">
        <f>ROUND(E35*U35,2)</f>
        <v>13.52</v>
      </c>
      <c r="W35" s="115"/>
      <c r="X35" s="115" t="s">
        <v>275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277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258" t="s">
        <v>956</v>
      </c>
      <c r="D36" s="259"/>
      <c r="E36" s="259"/>
      <c r="F36" s="259"/>
      <c r="G36" s="259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286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2" x14ac:dyDescent="0.2">
      <c r="A37" s="111"/>
      <c r="B37" s="112"/>
      <c r="C37" s="150" t="s">
        <v>964</v>
      </c>
      <c r="D37" s="148"/>
      <c r="E37" s="149">
        <v>5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325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ht="22.5" outlineLevel="1" x14ac:dyDescent="0.2">
      <c r="A38" s="128">
        <v>14</v>
      </c>
      <c r="B38" s="129" t="s">
        <v>965</v>
      </c>
      <c r="C38" s="145" t="s">
        <v>966</v>
      </c>
      <c r="D38" s="130" t="s">
        <v>322</v>
      </c>
      <c r="E38" s="131">
        <v>5</v>
      </c>
      <c r="F38" s="132"/>
      <c r="G38" s="133">
        <f>ROUND(E38*F38,2)</f>
        <v>0</v>
      </c>
      <c r="H38" s="132"/>
      <c r="I38" s="133">
        <f>ROUND(E38*H38,2)</f>
        <v>0</v>
      </c>
      <c r="J38" s="132"/>
      <c r="K38" s="133">
        <f>ROUND(E38*J38,2)</f>
        <v>0</v>
      </c>
      <c r="L38" s="133">
        <v>21</v>
      </c>
      <c r="M38" s="133">
        <f>G38*(1+L38/100)</f>
        <v>0</v>
      </c>
      <c r="N38" s="131">
        <v>1.4999999999999999E-4</v>
      </c>
      <c r="O38" s="131">
        <f>ROUND(E38*N38,2)</f>
        <v>0</v>
      </c>
      <c r="P38" s="131">
        <v>0</v>
      </c>
      <c r="Q38" s="131">
        <f>ROUND(E38*P38,2)</f>
        <v>0</v>
      </c>
      <c r="R38" s="133" t="s">
        <v>954</v>
      </c>
      <c r="S38" s="133" t="s">
        <v>929</v>
      </c>
      <c r="T38" s="134" t="s">
        <v>929</v>
      </c>
      <c r="U38" s="115">
        <v>1.4039999999999999</v>
      </c>
      <c r="V38" s="115">
        <f>ROUND(E38*U38,2)</f>
        <v>7.02</v>
      </c>
      <c r="W38" s="115"/>
      <c r="X38" s="115" t="s">
        <v>275</v>
      </c>
      <c r="Y38" s="115" t="s">
        <v>276</v>
      </c>
      <c r="Z38" s="108"/>
      <c r="AA38" s="108"/>
      <c r="AB38" s="108"/>
      <c r="AC38" s="108"/>
      <c r="AD38" s="108"/>
      <c r="AE38" s="108"/>
      <c r="AF38" s="108"/>
      <c r="AG38" s="108" t="s">
        <v>277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2" x14ac:dyDescent="0.2">
      <c r="A39" s="111"/>
      <c r="B39" s="112"/>
      <c r="C39" s="258" t="s">
        <v>956</v>
      </c>
      <c r="D39" s="259"/>
      <c r="E39" s="259"/>
      <c r="F39" s="259"/>
      <c r="G39" s="259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286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 x14ac:dyDescent="0.2">
      <c r="A40" s="111"/>
      <c r="B40" s="112"/>
      <c r="C40" s="150" t="s">
        <v>123</v>
      </c>
      <c r="D40" s="148"/>
      <c r="E40" s="149">
        <v>5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325</v>
      </c>
      <c r="AH40" s="108">
        <v>0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 x14ac:dyDescent="0.2">
      <c r="A41" s="128">
        <v>15</v>
      </c>
      <c r="B41" s="129" t="s">
        <v>967</v>
      </c>
      <c r="C41" s="145" t="s">
        <v>968</v>
      </c>
      <c r="D41" s="130" t="s">
        <v>322</v>
      </c>
      <c r="E41" s="131">
        <v>4</v>
      </c>
      <c r="F41" s="132"/>
      <c r="G41" s="133">
        <f>ROUND(E41*F41,2)</f>
        <v>0</v>
      </c>
      <c r="H41" s="132"/>
      <c r="I41" s="133">
        <f>ROUND(E41*H41,2)</f>
        <v>0</v>
      </c>
      <c r="J41" s="132"/>
      <c r="K41" s="133">
        <f>ROUND(E41*J41,2)</f>
        <v>0</v>
      </c>
      <c r="L41" s="133">
        <v>21</v>
      </c>
      <c r="M41" s="133">
        <f>G41*(1+L41/100)</f>
        <v>0</v>
      </c>
      <c r="N41" s="131">
        <v>8.4999999999999995E-4</v>
      </c>
      <c r="O41" s="131">
        <f>ROUND(E41*N41,2)</f>
        <v>0</v>
      </c>
      <c r="P41" s="131">
        <v>0</v>
      </c>
      <c r="Q41" s="131">
        <f>ROUND(E41*P41,2)</f>
        <v>0</v>
      </c>
      <c r="R41" s="133" t="s">
        <v>954</v>
      </c>
      <c r="S41" s="133" t="s">
        <v>929</v>
      </c>
      <c r="T41" s="134" t="s">
        <v>934</v>
      </c>
      <c r="U41" s="115">
        <v>0.45</v>
      </c>
      <c r="V41" s="115">
        <f>ROUND(E41*U41,2)</f>
        <v>1.8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277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ht="22.5" outlineLevel="2" x14ac:dyDescent="0.2">
      <c r="A42" s="111"/>
      <c r="B42" s="112"/>
      <c r="C42" s="258" t="s">
        <v>969</v>
      </c>
      <c r="D42" s="259"/>
      <c r="E42" s="259"/>
      <c r="F42" s="259"/>
      <c r="G42" s="259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286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42" t="str">
        <f>C42</f>
        <v>Protipožární tmel v práškové podobě se rozmíchá s vodou. Hmotou se vyplňují a zahlazují trhliny ve stěnách, stropech a obkladech z jiných stavebních materiálů. V ceně je dodávka vody a tmele.</v>
      </c>
      <c r="BB42" s="108"/>
      <c r="BC42" s="108"/>
      <c r="BD42" s="108"/>
      <c r="BE42" s="108"/>
      <c r="BF42" s="108"/>
      <c r="BG42" s="108"/>
      <c r="BH42" s="108"/>
    </row>
    <row r="43" spans="1:60" outlineLevel="1" x14ac:dyDescent="0.2">
      <c r="A43" s="135">
        <v>16</v>
      </c>
      <c r="B43" s="136" t="s">
        <v>970</v>
      </c>
      <c r="C43" s="144" t="s">
        <v>971</v>
      </c>
      <c r="D43" s="137" t="s">
        <v>493</v>
      </c>
      <c r="E43" s="138">
        <v>65</v>
      </c>
      <c r="F43" s="139"/>
      <c r="G43" s="140">
        <f>ROUND(E43*F43,2)</f>
        <v>0</v>
      </c>
      <c r="H43" s="139"/>
      <c r="I43" s="140">
        <f>ROUND(E43*H43,2)</f>
        <v>0</v>
      </c>
      <c r="J43" s="139"/>
      <c r="K43" s="140">
        <f>ROUND(E43*J43,2)</f>
        <v>0</v>
      </c>
      <c r="L43" s="140">
        <v>21</v>
      </c>
      <c r="M43" s="140">
        <f>G43*(1+L43/100)</f>
        <v>0</v>
      </c>
      <c r="N43" s="138">
        <v>0</v>
      </c>
      <c r="O43" s="138">
        <f>ROUND(E43*N43,2)</f>
        <v>0</v>
      </c>
      <c r="P43" s="138">
        <v>0</v>
      </c>
      <c r="Q43" s="138">
        <f>ROUND(E43*P43,2)</f>
        <v>0</v>
      </c>
      <c r="R43" s="140"/>
      <c r="S43" s="140" t="s">
        <v>273</v>
      </c>
      <c r="T43" s="141" t="s">
        <v>929</v>
      </c>
      <c r="U43" s="115">
        <v>0.23300000000000001</v>
      </c>
      <c r="V43" s="115">
        <f>ROUND(E43*U43,2)</f>
        <v>15.15</v>
      </c>
      <c r="W43" s="115"/>
      <c r="X43" s="115" t="s">
        <v>275</v>
      </c>
      <c r="Y43" s="115" t="s">
        <v>276</v>
      </c>
      <c r="Z43" s="108"/>
      <c r="AA43" s="108"/>
      <c r="AB43" s="108"/>
      <c r="AC43" s="108"/>
      <c r="AD43" s="108"/>
      <c r="AE43" s="108"/>
      <c r="AF43" s="108"/>
      <c r="AG43" s="108" t="s">
        <v>277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 x14ac:dyDescent="0.2">
      <c r="A44" s="135">
        <v>17</v>
      </c>
      <c r="B44" s="136" t="s">
        <v>972</v>
      </c>
      <c r="C44" s="144" t="s">
        <v>973</v>
      </c>
      <c r="D44" s="137" t="s">
        <v>468</v>
      </c>
      <c r="E44" s="138">
        <v>42</v>
      </c>
      <c r="F44" s="139"/>
      <c r="G44" s="140">
        <f>ROUND(E44*F44,2)</f>
        <v>0</v>
      </c>
      <c r="H44" s="139"/>
      <c r="I44" s="140">
        <f>ROUND(E44*H44,2)</f>
        <v>0</v>
      </c>
      <c r="J44" s="139"/>
      <c r="K44" s="140">
        <f>ROUND(E44*J44,2)</f>
        <v>0</v>
      </c>
      <c r="L44" s="140">
        <v>21</v>
      </c>
      <c r="M44" s="140">
        <f>G44*(1+L44/100)</f>
        <v>0</v>
      </c>
      <c r="N44" s="138">
        <v>0</v>
      </c>
      <c r="O44" s="138">
        <f>ROUND(E44*N44,2)</f>
        <v>0</v>
      </c>
      <c r="P44" s="138">
        <v>0</v>
      </c>
      <c r="Q44" s="138">
        <f>ROUND(E44*P44,2)</f>
        <v>0</v>
      </c>
      <c r="R44" s="140"/>
      <c r="S44" s="140" t="s">
        <v>273</v>
      </c>
      <c r="T44" s="141" t="s">
        <v>929</v>
      </c>
      <c r="U44" s="115">
        <v>0.24199999999999999</v>
      </c>
      <c r="V44" s="115">
        <f>ROUND(E44*U44,2)</f>
        <v>10.16</v>
      </c>
      <c r="W44" s="115"/>
      <c r="X44" s="115" t="s">
        <v>275</v>
      </c>
      <c r="Y44" s="115" t="s">
        <v>276</v>
      </c>
      <c r="Z44" s="108"/>
      <c r="AA44" s="108"/>
      <c r="AB44" s="108"/>
      <c r="AC44" s="108"/>
      <c r="AD44" s="108"/>
      <c r="AE44" s="108"/>
      <c r="AF44" s="108"/>
      <c r="AG44" s="108" t="s">
        <v>277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ht="22.5" outlineLevel="1" x14ac:dyDescent="0.2">
      <c r="A45" s="135">
        <v>18</v>
      </c>
      <c r="B45" s="136" t="s">
        <v>974</v>
      </c>
      <c r="C45" s="144" t="s">
        <v>975</v>
      </c>
      <c r="D45" s="137" t="s">
        <v>976</v>
      </c>
      <c r="E45" s="138">
        <v>2</v>
      </c>
      <c r="F45" s="139"/>
      <c r="G45" s="140">
        <f>ROUND(E45*F45,2)</f>
        <v>0</v>
      </c>
      <c r="H45" s="139"/>
      <c r="I45" s="140">
        <f>ROUND(E45*H45,2)</f>
        <v>0</v>
      </c>
      <c r="J45" s="139"/>
      <c r="K45" s="140">
        <f>ROUND(E45*J45,2)</f>
        <v>0</v>
      </c>
      <c r="L45" s="140">
        <v>21</v>
      </c>
      <c r="M45" s="140">
        <f>G45*(1+L45/100)</f>
        <v>0</v>
      </c>
      <c r="N45" s="138">
        <v>0</v>
      </c>
      <c r="O45" s="138">
        <f>ROUND(E45*N45,2)</f>
        <v>0</v>
      </c>
      <c r="P45" s="138">
        <v>0</v>
      </c>
      <c r="Q45" s="138">
        <f>ROUND(E45*P45,2)</f>
        <v>0</v>
      </c>
      <c r="R45" s="140"/>
      <c r="S45" s="140" t="s">
        <v>273</v>
      </c>
      <c r="T45" s="141" t="s">
        <v>274</v>
      </c>
      <c r="U45" s="115">
        <v>0</v>
      </c>
      <c r="V45" s="115">
        <f>ROUND(E45*U45,2)</f>
        <v>0</v>
      </c>
      <c r="W45" s="115"/>
      <c r="X45" s="115" t="s">
        <v>275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277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 x14ac:dyDescent="0.2">
      <c r="A46" s="128">
        <v>19</v>
      </c>
      <c r="B46" s="129" t="s">
        <v>977</v>
      </c>
      <c r="C46" s="145" t="s">
        <v>978</v>
      </c>
      <c r="D46" s="130" t="s">
        <v>322</v>
      </c>
      <c r="E46" s="131">
        <v>16</v>
      </c>
      <c r="F46" s="132"/>
      <c r="G46" s="133">
        <f>ROUND(E46*F46,2)</f>
        <v>0</v>
      </c>
      <c r="H46" s="132"/>
      <c r="I46" s="133">
        <f>ROUND(E46*H46,2)</f>
        <v>0</v>
      </c>
      <c r="J46" s="132"/>
      <c r="K46" s="133">
        <f>ROUND(E46*J46,2)</f>
        <v>0</v>
      </c>
      <c r="L46" s="133">
        <v>21</v>
      </c>
      <c r="M46" s="133">
        <f>G46*(1+L46/100)</f>
        <v>0</v>
      </c>
      <c r="N46" s="131">
        <v>1.9300000000000001E-3</v>
      </c>
      <c r="O46" s="131">
        <f>ROUND(E46*N46,2)</f>
        <v>0.03</v>
      </c>
      <c r="P46" s="131">
        <v>0</v>
      </c>
      <c r="Q46" s="131">
        <f>ROUND(E46*P46,2)</f>
        <v>0</v>
      </c>
      <c r="R46" s="133"/>
      <c r="S46" s="133" t="s">
        <v>273</v>
      </c>
      <c r="T46" s="134" t="s">
        <v>929</v>
      </c>
      <c r="U46" s="115">
        <v>0</v>
      </c>
      <c r="V46" s="115">
        <f>ROUND(E46*U46,2)</f>
        <v>0</v>
      </c>
      <c r="W46" s="115"/>
      <c r="X46" s="115" t="s">
        <v>463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464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 x14ac:dyDescent="0.2">
      <c r="A47" s="111"/>
      <c r="B47" s="112"/>
      <c r="C47" s="150" t="s">
        <v>979</v>
      </c>
      <c r="D47" s="148"/>
      <c r="E47" s="149">
        <v>5</v>
      </c>
      <c r="F47" s="115"/>
      <c r="G47" s="1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325</v>
      </c>
      <c r="AH47" s="108">
        <v>5</v>
      </c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3" x14ac:dyDescent="0.2">
      <c r="A48" s="111"/>
      <c r="B48" s="112"/>
      <c r="C48" s="150" t="s">
        <v>980</v>
      </c>
      <c r="D48" s="148"/>
      <c r="E48" s="149">
        <v>5</v>
      </c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325</v>
      </c>
      <c r="AH48" s="108">
        <v>5</v>
      </c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3" x14ac:dyDescent="0.2">
      <c r="A49" s="111"/>
      <c r="B49" s="112"/>
      <c r="C49" s="150" t="s">
        <v>981</v>
      </c>
      <c r="D49" s="148"/>
      <c r="E49" s="149">
        <v>6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325</v>
      </c>
      <c r="AH49" s="108">
        <v>5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ht="33.75" outlineLevel="1" x14ac:dyDescent="0.2">
      <c r="A50" s="128">
        <v>20</v>
      </c>
      <c r="B50" s="129" t="s">
        <v>982</v>
      </c>
      <c r="C50" s="145" t="s">
        <v>983</v>
      </c>
      <c r="D50" s="130" t="s">
        <v>493</v>
      </c>
      <c r="E50" s="131">
        <v>20</v>
      </c>
      <c r="F50" s="132"/>
      <c r="G50" s="133">
        <f>ROUND(E50*F50,2)</f>
        <v>0</v>
      </c>
      <c r="H50" s="132"/>
      <c r="I50" s="133">
        <f>ROUND(E50*H50,2)</f>
        <v>0</v>
      </c>
      <c r="J50" s="132"/>
      <c r="K50" s="133">
        <f>ROUND(E50*J50,2)</f>
        <v>0</v>
      </c>
      <c r="L50" s="133">
        <v>21</v>
      </c>
      <c r="M50" s="133">
        <f>G50*(1+L50/100)</f>
        <v>0</v>
      </c>
      <c r="N50" s="131">
        <v>3.3899999999999998E-3</v>
      </c>
      <c r="O50" s="131">
        <f>ROUND(E50*N50,2)</f>
        <v>7.0000000000000007E-2</v>
      </c>
      <c r="P50" s="131">
        <v>0</v>
      </c>
      <c r="Q50" s="131">
        <f>ROUND(E50*P50,2)</f>
        <v>0</v>
      </c>
      <c r="R50" s="133" t="s">
        <v>984</v>
      </c>
      <c r="S50" s="133" t="s">
        <v>929</v>
      </c>
      <c r="T50" s="134" t="s">
        <v>929</v>
      </c>
      <c r="U50" s="115">
        <v>0</v>
      </c>
      <c r="V50" s="115">
        <f>ROUND(E50*U50,2)</f>
        <v>0</v>
      </c>
      <c r="W50" s="115"/>
      <c r="X50" s="115" t="s">
        <v>463</v>
      </c>
      <c r="Y50" s="115" t="s">
        <v>276</v>
      </c>
      <c r="Z50" s="108"/>
      <c r="AA50" s="108"/>
      <c r="AB50" s="108"/>
      <c r="AC50" s="108"/>
      <c r="AD50" s="108"/>
      <c r="AE50" s="108"/>
      <c r="AF50" s="108"/>
      <c r="AG50" s="108" t="s">
        <v>464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 x14ac:dyDescent="0.2">
      <c r="A51" s="111"/>
      <c r="B51" s="112"/>
      <c r="C51" s="150" t="s">
        <v>985</v>
      </c>
      <c r="D51" s="148"/>
      <c r="E51" s="149">
        <v>20</v>
      </c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325</v>
      </c>
      <c r="AH51" s="108">
        <v>5</v>
      </c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ht="33.75" outlineLevel="1" x14ac:dyDescent="0.2">
      <c r="A52" s="128">
        <v>21</v>
      </c>
      <c r="B52" s="129" t="s">
        <v>986</v>
      </c>
      <c r="C52" s="145" t="s">
        <v>987</v>
      </c>
      <c r="D52" s="130" t="s">
        <v>493</v>
      </c>
      <c r="E52" s="131">
        <v>52</v>
      </c>
      <c r="F52" s="132"/>
      <c r="G52" s="133">
        <f>ROUND(E52*F52,2)</f>
        <v>0</v>
      </c>
      <c r="H52" s="132"/>
      <c r="I52" s="133">
        <f>ROUND(E52*H52,2)</f>
        <v>0</v>
      </c>
      <c r="J52" s="132"/>
      <c r="K52" s="133">
        <f>ROUND(E52*J52,2)</f>
        <v>0</v>
      </c>
      <c r="L52" s="133">
        <v>21</v>
      </c>
      <c r="M52" s="133">
        <f>G52*(1+L52/100)</f>
        <v>0</v>
      </c>
      <c r="N52" s="131">
        <v>4.0299999999999997E-3</v>
      </c>
      <c r="O52" s="131">
        <f>ROUND(E52*N52,2)</f>
        <v>0.21</v>
      </c>
      <c r="P52" s="131">
        <v>0</v>
      </c>
      <c r="Q52" s="131">
        <f>ROUND(E52*P52,2)</f>
        <v>0</v>
      </c>
      <c r="R52" s="133" t="s">
        <v>984</v>
      </c>
      <c r="S52" s="133" t="s">
        <v>929</v>
      </c>
      <c r="T52" s="134" t="s">
        <v>929</v>
      </c>
      <c r="U52" s="115">
        <v>0</v>
      </c>
      <c r="V52" s="115">
        <f>ROUND(E52*U52,2)</f>
        <v>0</v>
      </c>
      <c r="W52" s="115"/>
      <c r="X52" s="115" t="s">
        <v>463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464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2" x14ac:dyDescent="0.2">
      <c r="A53" s="111"/>
      <c r="B53" s="112"/>
      <c r="C53" s="150" t="s">
        <v>988</v>
      </c>
      <c r="D53" s="148"/>
      <c r="E53" s="149">
        <v>52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325</v>
      </c>
      <c r="AH53" s="108">
        <v>5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 x14ac:dyDescent="0.2">
      <c r="A54" s="111">
        <v>22</v>
      </c>
      <c r="B54" s="112" t="s">
        <v>989</v>
      </c>
      <c r="C54" s="152" t="s">
        <v>990</v>
      </c>
      <c r="D54" s="113" t="s">
        <v>24</v>
      </c>
      <c r="E54" s="151"/>
      <c r="F54" s="116"/>
      <c r="G54" s="115">
        <f>ROUND(E54*F54,2)</f>
        <v>0</v>
      </c>
      <c r="H54" s="116"/>
      <c r="I54" s="115">
        <f>ROUND(E54*H54,2)</f>
        <v>0</v>
      </c>
      <c r="J54" s="116"/>
      <c r="K54" s="115">
        <f>ROUND(E54*J54,2)</f>
        <v>0</v>
      </c>
      <c r="L54" s="115">
        <v>21</v>
      </c>
      <c r="M54" s="115">
        <f>G54*(1+L54/100)</f>
        <v>0</v>
      </c>
      <c r="N54" s="114">
        <v>0</v>
      </c>
      <c r="O54" s="114">
        <f>ROUND(E54*N54,2)</f>
        <v>0</v>
      </c>
      <c r="P54" s="114">
        <v>0</v>
      </c>
      <c r="Q54" s="114">
        <f>ROUND(E54*P54,2)</f>
        <v>0</v>
      </c>
      <c r="R54" s="115" t="s">
        <v>954</v>
      </c>
      <c r="S54" s="115" t="s">
        <v>929</v>
      </c>
      <c r="T54" s="115" t="s">
        <v>929</v>
      </c>
      <c r="U54" s="115">
        <v>0</v>
      </c>
      <c r="V54" s="115">
        <f>ROUND(E54*U54,2)</f>
        <v>0</v>
      </c>
      <c r="W54" s="115"/>
      <c r="X54" s="115" t="s">
        <v>991</v>
      </c>
      <c r="Y54" s="115" t="s">
        <v>276</v>
      </c>
      <c r="Z54" s="108"/>
      <c r="AA54" s="108"/>
      <c r="AB54" s="108"/>
      <c r="AC54" s="108"/>
      <c r="AD54" s="108"/>
      <c r="AE54" s="108"/>
      <c r="AF54" s="108"/>
      <c r="AG54" s="108" t="s">
        <v>992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271" t="s">
        <v>795</v>
      </c>
      <c r="D55" s="272"/>
      <c r="E55" s="272"/>
      <c r="F55" s="272"/>
      <c r="G55" s="272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930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x14ac:dyDescent="0.2">
      <c r="A56" s="121" t="s">
        <v>268</v>
      </c>
      <c r="B56" s="122" t="s">
        <v>158</v>
      </c>
      <c r="C56" s="143" t="s">
        <v>159</v>
      </c>
      <c r="D56" s="123"/>
      <c r="E56" s="124"/>
      <c r="F56" s="125"/>
      <c r="G56" s="125">
        <f>SUMIF(AG57:AG63,"&lt;&gt;NOR",G57:G63)</f>
        <v>0</v>
      </c>
      <c r="H56" s="125"/>
      <c r="I56" s="125">
        <f>SUM(I57:I63)</f>
        <v>0</v>
      </c>
      <c r="J56" s="125"/>
      <c r="K56" s="125">
        <f>SUM(K57:K63)</f>
        <v>0</v>
      </c>
      <c r="L56" s="125"/>
      <c r="M56" s="125">
        <f>SUM(M57:M63)</f>
        <v>0</v>
      </c>
      <c r="N56" s="124"/>
      <c r="O56" s="124">
        <f>SUM(O57:O63)</f>
        <v>0</v>
      </c>
      <c r="P56" s="124"/>
      <c r="Q56" s="124">
        <f>SUM(Q57:Q63)</f>
        <v>0</v>
      </c>
      <c r="R56" s="125"/>
      <c r="S56" s="125"/>
      <c r="T56" s="126"/>
      <c r="U56" s="120"/>
      <c r="V56" s="120">
        <f>SUM(V57:V63)</f>
        <v>4.12</v>
      </c>
      <c r="W56" s="120"/>
      <c r="X56" s="120"/>
      <c r="Y56" s="120"/>
      <c r="AG56" t="s">
        <v>269</v>
      </c>
    </row>
    <row r="57" spans="1:60" outlineLevel="1" x14ac:dyDescent="0.2">
      <c r="A57" s="128">
        <v>23</v>
      </c>
      <c r="B57" s="129" t="s">
        <v>993</v>
      </c>
      <c r="C57" s="145" t="s">
        <v>994</v>
      </c>
      <c r="D57" s="130" t="s">
        <v>493</v>
      </c>
      <c r="E57" s="131">
        <v>11</v>
      </c>
      <c r="F57" s="132"/>
      <c r="G57" s="133">
        <f>ROUND(E57*F57,2)</f>
        <v>0</v>
      </c>
      <c r="H57" s="132"/>
      <c r="I57" s="133">
        <f>ROUND(E57*H57,2)</f>
        <v>0</v>
      </c>
      <c r="J57" s="132"/>
      <c r="K57" s="133">
        <f>ROUND(E57*J57,2)</f>
        <v>0</v>
      </c>
      <c r="L57" s="133">
        <v>21</v>
      </c>
      <c r="M57" s="133">
        <f>G57*(1+L57/100)</f>
        <v>0</v>
      </c>
      <c r="N57" s="131">
        <v>3.4000000000000002E-4</v>
      </c>
      <c r="O57" s="131">
        <f>ROUND(E57*N57,2)</f>
        <v>0</v>
      </c>
      <c r="P57" s="131">
        <v>0</v>
      </c>
      <c r="Q57" s="131">
        <f>ROUND(E57*P57,2)</f>
        <v>0</v>
      </c>
      <c r="R57" s="133" t="s">
        <v>995</v>
      </c>
      <c r="S57" s="133" t="s">
        <v>929</v>
      </c>
      <c r="T57" s="134" t="s">
        <v>929</v>
      </c>
      <c r="U57" s="115">
        <v>0.32</v>
      </c>
      <c r="V57" s="115">
        <f>ROUND(E57*U57,2)</f>
        <v>3.52</v>
      </c>
      <c r="W57" s="115"/>
      <c r="X57" s="115" t="s">
        <v>275</v>
      </c>
      <c r="Y57" s="115" t="s">
        <v>276</v>
      </c>
      <c r="Z57" s="108"/>
      <c r="AA57" s="108"/>
      <c r="AB57" s="108"/>
      <c r="AC57" s="108"/>
      <c r="AD57" s="108"/>
      <c r="AE57" s="108"/>
      <c r="AF57" s="108"/>
      <c r="AG57" s="108" t="s">
        <v>277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2" x14ac:dyDescent="0.2">
      <c r="A58" s="111"/>
      <c r="B58" s="112"/>
      <c r="C58" s="269" t="s">
        <v>996</v>
      </c>
      <c r="D58" s="270"/>
      <c r="E58" s="270"/>
      <c r="F58" s="270"/>
      <c r="G58" s="270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930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 x14ac:dyDescent="0.2">
      <c r="A59" s="111"/>
      <c r="B59" s="112"/>
      <c r="C59" s="267" t="s">
        <v>997</v>
      </c>
      <c r="D59" s="268"/>
      <c r="E59" s="268"/>
      <c r="F59" s="268"/>
      <c r="G59" s="268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286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 x14ac:dyDescent="0.2">
      <c r="A60" s="111"/>
      <c r="B60" s="112"/>
      <c r="C60" s="150" t="s">
        <v>998</v>
      </c>
      <c r="D60" s="148"/>
      <c r="E60" s="149">
        <v>11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325</v>
      </c>
      <c r="AH60" s="108">
        <v>0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ht="22.5" outlineLevel="1" x14ac:dyDescent="0.2">
      <c r="A61" s="128">
        <v>24</v>
      </c>
      <c r="B61" s="129" t="s">
        <v>999</v>
      </c>
      <c r="C61" s="145" t="s">
        <v>1000</v>
      </c>
      <c r="D61" s="130" t="s">
        <v>468</v>
      </c>
      <c r="E61" s="131">
        <v>3</v>
      </c>
      <c r="F61" s="132"/>
      <c r="G61" s="133">
        <f>ROUND(E61*F61,2)</f>
        <v>0</v>
      </c>
      <c r="H61" s="132"/>
      <c r="I61" s="133">
        <f>ROUND(E61*H61,2)</f>
        <v>0</v>
      </c>
      <c r="J61" s="132"/>
      <c r="K61" s="133">
        <f>ROUND(E61*J61,2)</f>
        <v>0</v>
      </c>
      <c r="L61" s="133">
        <v>21</v>
      </c>
      <c r="M61" s="133">
        <f>G61*(1+L61/100)</f>
        <v>0</v>
      </c>
      <c r="N61" s="131">
        <v>1.1800000000000001E-3</v>
      </c>
      <c r="O61" s="131">
        <f>ROUND(E61*N61,2)</f>
        <v>0</v>
      </c>
      <c r="P61" s="131">
        <v>0</v>
      </c>
      <c r="Q61" s="131">
        <f>ROUND(E61*P61,2)</f>
        <v>0</v>
      </c>
      <c r="R61" s="133" t="s">
        <v>995</v>
      </c>
      <c r="S61" s="133" t="s">
        <v>929</v>
      </c>
      <c r="T61" s="134" t="s">
        <v>929</v>
      </c>
      <c r="U61" s="115">
        <v>0.2</v>
      </c>
      <c r="V61" s="115">
        <f>ROUND(E61*U61,2)</f>
        <v>0.6</v>
      </c>
      <c r="W61" s="115"/>
      <c r="X61" s="115" t="s">
        <v>275</v>
      </c>
      <c r="Y61" s="115" t="s">
        <v>276</v>
      </c>
      <c r="Z61" s="108"/>
      <c r="AA61" s="108"/>
      <c r="AB61" s="108"/>
      <c r="AC61" s="108"/>
      <c r="AD61" s="108"/>
      <c r="AE61" s="108"/>
      <c r="AF61" s="108"/>
      <c r="AG61" s="108" t="s">
        <v>277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 x14ac:dyDescent="0.2">
      <c r="A62" s="111">
        <v>25</v>
      </c>
      <c r="B62" s="112" t="s">
        <v>1001</v>
      </c>
      <c r="C62" s="152" t="s">
        <v>1002</v>
      </c>
      <c r="D62" s="113" t="s">
        <v>24</v>
      </c>
      <c r="E62" s="151"/>
      <c r="F62" s="116"/>
      <c r="G62" s="115">
        <f>ROUND(E62*F62,2)</f>
        <v>0</v>
      </c>
      <c r="H62" s="116"/>
      <c r="I62" s="115">
        <f>ROUND(E62*H62,2)</f>
        <v>0</v>
      </c>
      <c r="J62" s="116"/>
      <c r="K62" s="115">
        <f>ROUND(E62*J62,2)</f>
        <v>0</v>
      </c>
      <c r="L62" s="115">
        <v>21</v>
      </c>
      <c r="M62" s="115">
        <f>G62*(1+L62/100)</f>
        <v>0</v>
      </c>
      <c r="N62" s="114">
        <v>0</v>
      </c>
      <c r="O62" s="114">
        <f>ROUND(E62*N62,2)</f>
        <v>0</v>
      </c>
      <c r="P62" s="114">
        <v>0</v>
      </c>
      <c r="Q62" s="114">
        <f>ROUND(E62*P62,2)</f>
        <v>0</v>
      </c>
      <c r="R62" s="115" t="s">
        <v>995</v>
      </c>
      <c r="S62" s="115" t="s">
        <v>929</v>
      </c>
      <c r="T62" s="115" t="s">
        <v>929</v>
      </c>
      <c r="U62" s="115">
        <v>0</v>
      </c>
      <c r="V62" s="115">
        <f>ROUND(E62*U62,2)</f>
        <v>0</v>
      </c>
      <c r="W62" s="115"/>
      <c r="X62" s="115" t="s">
        <v>991</v>
      </c>
      <c r="Y62" s="115" t="s">
        <v>276</v>
      </c>
      <c r="Z62" s="108"/>
      <c r="AA62" s="108"/>
      <c r="AB62" s="108"/>
      <c r="AC62" s="108"/>
      <c r="AD62" s="108"/>
      <c r="AE62" s="108"/>
      <c r="AF62" s="108"/>
      <c r="AG62" s="108" t="s">
        <v>992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 x14ac:dyDescent="0.2">
      <c r="A63" s="111"/>
      <c r="B63" s="112"/>
      <c r="C63" s="271" t="s">
        <v>1003</v>
      </c>
      <c r="D63" s="272"/>
      <c r="E63" s="272"/>
      <c r="F63" s="272"/>
      <c r="G63" s="272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930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x14ac:dyDescent="0.2">
      <c r="A64" s="121" t="s">
        <v>268</v>
      </c>
      <c r="B64" s="122" t="s">
        <v>160</v>
      </c>
      <c r="C64" s="143" t="s">
        <v>161</v>
      </c>
      <c r="D64" s="123"/>
      <c r="E64" s="124"/>
      <c r="F64" s="125"/>
      <c r="G64" s="125">
        <f>SUMIF(AG65:AG97,"&lt;&gt;NOR",G65:G97)</f>
        <v>0</v>
      </c>
      <c r="H64" s="125"/>
      <c r="I64" s="125">
        <f>SUM(I65:I97)</f>
        <v>0</v>
      </c>
      <c r="J64" s="125"/>
      <c r="K64" s="125">
        <f>SUM(K65:K97)</f>
        <v>0</v>
      </c>
      <c r="L64" s="125"/>
      <c r="M64" s="125">
        <f>SUM(M65:M97)</f>
        <v>0</v>
      </c>
      <c r="N64" s="124"/>
      <c r="O64" s="124">
        <f>SUM(O65:O97)</f>
        <v>7.0000000000000007E-2</v>
      </c>
      <c r="P64" s="124"/>
      <c r="Q64" s="124">
        <f>SUM(Q65:Q97)</f>
        <v>0</v>
      </c>
      <c r="R64" s="125"/>
      <c r="S64" s="125"/>
      <c r="T64" s="126"/>
      <c r="U64" s="120"/>
      <c r="V64" s="120">
        <f>SUM(V65:V97)</f>
        <v>21.18</v>
      </c>
      <c r="W64" s="120"/>
      <c r="X64" s="120"/>
      <c r="Y64" s="120"/>
      <c r="AG64" t="s">
        <v>269</v>
      </c>
    </row>
    <row r="65" spans="1:60" outlineLevel="1" x14ac:dyDescent="0.2">
      <c r="A65" s="135">
        <v>26</v>
      </c>
      <c r="B65" s="136" t="s">
        <v>1004</v>
      </c>
      <c r="C65" s="144" t="s">
        <v>1005</v>
      </c>
      <c r="D65" s="137" t="s">
        <v>468</v>
      </c>
      <c r="E65" s="138">
        <v>1</v>
      </c>
      <c r="F65" s="139"/>
      <c r="G65" s="140">
        <f>ROUND(E65*F65,2)</f>
        <v>0</v>
      </c>
      <c r="H65" s="139"/>
      <c r="I65" s="140">
        <f>ROUND(E65*H65,2)</f>
        <v>0</v>
      </c>
      <c r="J65" s="139"/>
      <c r="K65" s="140">
        <f>ROUND(E65*J65,2)</f>
        <v>0</v>
      </c>
      <c r="L65" s="140">
        <v>21</v>
      </c>
      <c r="M65" s="140">
        <f>G65*(1+L65/100)</f>
        <v>0</v>
      </c>
      <c r="N65" s="138">
        <v>1E-4</v>
      </c>
      <c r="O65" s="138">
        <f>ROUND(E65*N65,2)</f>
        <v>0</v>
      </c>
      <c r="P65" s="138">
        <v>0</v>
      </c>
      <c r="Q65" s="138">
        <f>ROUND(E65*P65,2)</f>
        <v>0</v>
      </c>
      <c r="R65" s="140" t="s">
        <v>995</v>
      </c>
      <c r="S65" s="140" t="s">
        <v>929</v>
      </c>
      <c r="T65" s="141" t="s">
        <v>929</v>
      </c>
      <c r="U65" s="115">
        <v>2.9000000000000001E-2</v>
      </c>
      <c r="V65" s="115">
        <f>ROUND(E65*U65,2)</f>
        <v>0.03</v>
      </c>
      <c r="W65" s="115"/>
      <c r="X65" s="115" t="s">
        <v>275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277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ht="22.5" outlineLevel="1" x14ac:dyDescent="0.2">
      <c r="A66" s="128">
        <v>27</v>
      </c>
      <c r="B66" s="129" t="s">
        <v>1006</v>
      </c>
      <c r="C66" s="145" t="s">
        <v>1007</v>
      </c>
      <c r="D66" s="130" t="s">
        <v>493</v>
      </c>
      <c r="E66" s="131">
        <v>8</v>
      </c>
      <c r="F66" s="132"/>
      <c r="G66" s="133">
        <f>ROUND(E66*F66,2)</f>
        <v>0</v>
      </c>
      <c r="H66" s="132"/>
      <c r="I66" s="133">
        <f>ROUND(E66*H66,2)</f>
        <v>0</v>
      </c>
      <c r="J66" s="132"/>
      <c r="K66" s="133">
        <f>ROUND(E66*J66,2)</f>
        <v>0</v>
      </c>
      <c r="L66" s="133">
        <v>21</v>
      </c>
      <c r="M66" s="133">
        <f>G66*(1+L66/100)</f>
        <v>0</v>
      </c>
      <c r="N66" s="131">
        <v>1.33E-3</v>
      </c>
      <c r="O66" s="131">
        <f>ROUND(E66*N66,2)</f>
        <v>0.01</v>
      </c>
      <c r="P66" s="131">
        <v>0</v>
      </c>
      <c r="Q66" s="131">
        <f>ROUND(E66*P66,2)</f>
        <v>0</v>
      </c>
      <c r="R66" s="133" t="s">
        <v>995</v>
      </c>
      <c r="S66" s="133" t="s">
        <v>929</v>
      </c>
      <c r="T66" s="134" t="s">
        <v>929</v>
      </c>
      <c r="U66" s="115">
        <v>0.28499999999999998</v>
      </c>
      <c r="V66" s="115">
        <f>ROUND(E66*U66,2)</f>
        <v>2.2799999999999998</v>
      </c>
      <c r="W66" s="115"/>
      <c r="X66" s="115" t="s">
        <v>275</v>
      </c>
      <c r="Y66" s="115" t="s">
        <v>276</v>
      </c>
      <c r="Z66" s="108"/>
      <c r="AA66" s="108"/>
      <c r="AB66" s="108"/>
      <c r="AC66" s="108"/>
      <c r="AD66" s="108"/>
      <c r="AE66" s="108"/>
      <c r="AF66" s="108"/>
      <c r="AG66" s="108" t="s">
        <v>277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2" x14ac:dyDescent="0.2">
      <c r="A67" s="111"/>
      <c r="B67" s="112"/>
      <c r="C67" s="269" t="s">
        <v>1008</v>
      </c>
      <c r="D67" s="270"/>
      <c r="E67" s="270"/>
      <c r="F67" s="270"/>
      <c r="G67" s="270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930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 x14ac:dyDescent="0.2">
      <c r="A68" s="111"/>
      <c r="B68" s="112"/>
      <c r="C68" s="267" t="s">
        <v>956</v>
      </c>
      <c r="D68" s="268"/>
      <c r="E68" s="268"/>
      <c r="F68" s="268"/>
      <c r="G68" s="268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286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ht="22.5" outlineLevel="1" x14ac:dyDescent="0.2">
      <c r="A69" s="128">
        <v>28</v>
      </c>
      <c r="B69" s="129" t="s">
        <v>1009</v>
      </c>
      <c r="C69" s="145" t="s">
        <v>1010</v>
      </c>
      <c r="D69" s="130" t="s">
        <v>493</v>
      </c>
      <c r="E69" s="131">
        <v>28</v>
      </c>
      <c r="F69" s="132"/>
      <c r="G69" s="133">
        <f>ROUND(E69*F69,2)</f>
        <v>0</v>
      </c>
      <c r="H69" s="132"/>
      <c r="I69" s="133">
        <f>ROUND(E69*H69,2)</f>
        <v>0</v>
      </c>
      <c r="J69" s="132"/>
      <c r="K69" s="133">
        <f>ROUND(E69*J69,2)</f>
        <v>0</v>
      </c>
      <c r="L69" s="133">
        <v>21</v>
      </c>
      <c r="M69" s="133">
        <f>G69*(1+L69/100)</f>
        <v>0</v>
      </c>
      <c r="N69" s="131">
        <v>1.0399999999999999E-3</v>
      </c>
      <c r="O69" s="131">
        <f>ROUND(E69*N69,2)</f>
        <v>0.03</v>
      </c>
      <c r="P69" s="131">
        <v>0</v>
      </c>
      <c r="Q69" s="131">
        <f>ROUND(E69*P69,2)</f>
        <v>0</v>
      </c>
      <c r="R69" s="133" t="s">
        <v>995</v>
      </c>
      <c r="S69" s="133" t="s">
        <v>929</v>
      </c>
      <c r="T69" s="134" t="s">
        <v>929</v>
      </c>
      <c r="U69" s="115">
        <v>0.23899999999999999</v>
      </c>
      <c r="V69" s="115">
        <f>ROUND(E69*U69,2)</f>
        <v>6.69</v>
      </c>
      <c r="W69" s="115"/>
      <c r="X69" s="115" t="s">
        <v>275</v>
      </c>
      <c r="Y69" s="115" t="s">
        <v>276</v>
      </c>
      <c r="Z69" s="108"/>
      <c r="AA69" s="108"/>
      <c r="AB69" s="108"/>
      <c r="AC69" s="108"/>
      <c r="AD69" s="108"/>
      <c r="AE69" s="108"/>
      <c r="AF69" s="108"/>
      <c r="AG69" s="108" t="s">
        <v>277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2" x14ac:dyDescent="0.2">
      <c r="A70" s="111"/>
      <c r="B70" s="112"/>
      <c r="C70" s="269" t="s">
        <v>1008</v>
      </c>
      <c r="D70" s="270"/>
      <c r="E70" s="270"/>
      <c r="F70" s="270"/>
      <c r="G70" s="270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930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2" x14ac:dyDescent="0.2">
      <c r="A71" s="111"/>
      <c r="B71" s="112"/>
      <c r="C71" s="267" t="s">
        <v>956</v>
      </c>
      <c r="D71" s="268"/>
      <c r="E71" s="268"/>
      <c r="F71" s="268"/>
      <c r="G71" s="268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 t="s">
        <v>286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 x14ac:dyDescent="0.2">
      <c r="A72" s="111"/>
      <c r="B72" s="112"/>
      <c r="C72" s="150" t="s">
        <v>1011</v>
      </c>
      <c r="D72" s="148"/>
      <c r="E72" s="149">
        <v>28</v>
      </c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325</v>
      </c>
      <c r="AH72" s="108">
        <v>0</v>
      </c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ht="22.5" outlineLevel="1" x14ac:dyDescent="0.2">
      <c r="A73" s="128">
        <v>29</v>
      </c>
      <c r="B73" s="129" t="s">
        <v>1012</v>
      </c>
      <c r="C73" s="145" t="s">
        <v>1013</v>
      </c>
      <c r="D73" s="130" t="s">
        <v>493</v>
      </c>
      <c r="E73" s="131">
        <v>20</v>
      </c>
      <c r="F73" s="132"/>
      <c r="G73" s="133">
        <f>ROUND(E73*F73,2)</f>
        <v>0</v>
      </c>
      <c r="H73" s="132"/>
      <c r="I73" s="133">
        <f>ROUND(E73*H73,2)</f>
        <v>0</v>
      </c>
      <c r="J73" s="132"/>
      <c r="K73" s="133">
        <f>ROUND(E73*J73,2)</f>
        <v>0</v>
      </c>
      <c r="L73" s="133">
        <v>21</v>
      </c>
      <c r="M73" s="133">
        <f>G73*(1+L73/100)</f>
        <v>0</v>
      </c>
      <c r="N73" s="131">
        <v>1.5399999999999999E-3</v>
      </c>
      <c r="O73" s="131">
        <f>ROUND(E73*N73,2)</f>
        <v>0.03</v>
      </c>
      <c r="P73" s="131">
        <v>0</v>
      </c>
      <c r="Q73" s="131">
        <f>ROUND(E73*P73,2)</f>
        <v>0</v>
      </c>
      <c r="R73" s="133" t="s">
        <v>995</v>
      </c>
      <c r="S73" s="133" t="s">
        <v>929</v>
      </c>
      <c r="T73" s="134" t="s">
        <v>929</v>
      </c>
      <c r="U73" s="115">
        <v>0.23899999999999999</v>
      </c>
      <c r="V73" s="115">
        <f>ROUND(E73*U73,2)</f>
        <v>4.78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277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2" x14ac:dyDescent="0.2">
      <c r="A74" s="111"/>
      <c r="B74" s="112"/>
      <c r="C74" s="269" t="s">
        <v>1008</v>
      </c>
      <c r="D74" s="270"/>
      <c r="E74" s="270"/>
      <c r="F74" s="270"/>
      <c r="G74" s="270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930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2" x14ac:dyDescent="0.2">
      <c r="A75" s="111"/>
      <c r="B75" s="112"/>
      <c r="C75" s="267" t="s">
        <v>956</v>
      </c>
      <c r="D75" s="268"/>
      <c r="E75" s="268"/>
      <c r="F75" s="268"/>
      <c r="G75" s="268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286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2" x14ac:dyDescent="0.2">
      <c r="A76" s="111"/>
      <c r="B76" s="112"/>
      <c r="C76" s="150" t="s">
        <v>1014</v>
      </c>
      <c r="D76" s="148"/>
      <c r="E76" s="149">
        <v>20</v>
      </c>
      <c r="F76" s="115"/>
      <c r="G76" s="1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325</v>
      </c>
      <c r="AH76" s="108">
        <v>0</v>
      </c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1" x14ac:dyDescent="0.2">
      <c r="A77" s="128">
        <v>30</v>
      </c>
      <c r="B77" s="129" t="s">
        <v>1015</v>
      </c>
      <c r="C77" s="145" t="s">
        <v>1016</v>
      </c>
      <c r="D77" s="130" t="s">
        <v>468</v>
      </c>
      <c r="E77" s="131">
        <v>2</v>
      </c>
      <c r="F77" s="132"/>
      <c r="G77" s="133">
        <f>ROUND(E77*F77,2)</f>
        <v>0</v>
      </c>
      <c r="H77" s="132"/>
      <c r="I77" s="133">
        <f>ROUND(E77*H77,2)</f>
        <v>0</v>
      </c>
      <c r="J77" s="132"/>
      <c r="K77" s="133">
        <f>ROUND(E77*J77,2)</f>
        <v>0</v>
      </c>
      <c r="L77" s="133">
        <v>21</v>
      </c>
      <c r="M77" s="133">
        <f>G77*(1+L77/100)</f>
        <v>0</v>
      </c>
      <c r="N77" s="131">
        <v>0</v>
      </c>
      <c r="O77" s="131">
        <f>ROUND(E77*N77,2)</f>
        <v>0</v>
      </c>
      <c r="P77" s="131">
        <v>0</v>
      </c>
      <c r="Q77" s="131">
        <f>ROUND(E77*P77,2)</f>
        <v>0</v>
      </c>
      <c r="R77" s="133" t="s">
        <v>995</v>
      </c>
      <c r="S77" s="133" t="s">
        <v>929</v>
      </c>
      <c r="T77" s="134" t="s">
        <v>929</v>
      </c>
      <c r="U77" s="115">
        <v>0.16500000000000001</v>
      </c>
      <c r="V77" s="115">
        <f>ROUND(E77*U77,2)</f>
        <v>0.33</v>
      </c>
      <c r="W77" s="115"/>
      <c r="X77" s="115" t="s">
        <v>275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277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2" x14ac:dyDescent="0.2">
      <c r="A78" s="111"/>
      <c r="B78" s="112"/>
      <c r="C78" s="269" t="s">
        <v>1017</v>
      </c>
      <c r="D78" s="270"/>
      <c r="E78" s="270"/>
      <c r="F78" s="270"/>
      <c r="G78" s="270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8"/>
      <c r="AA78" s="108"/>
      <c r="AB78" s="108"/>
      <c r="AC78" s="108"/>
      <c r="AD78" s="108"/>
      <c r="AE78" s="108"/>
      <c r="AF78" s="108"/>
      <c r="AG78" s="108" t="s">
        <v>930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ht="22.5" outlineLevel="1" x14ac:dyDescent="0.2">
      <c r="A79" s="135">
        <v>31</v>
      </c>
      <c r="B79" s="136" t="s">
        <v>1018</v>
      </c>
      <c r="C79" s="144" t="s">
        <v>1019</v>
      </c>
      <c r="D79" s="137" t="s">
        <v>468</v>
      </c>
      <c r="E79" s="138">
        <v>1</v>
      </c>
      <c r="F79" s="139"/>
      <c r="G79" s="140">
        <f>ROUND(E79*F79,2)</f>
        <v>0</v>
      </c>
      <c r="H79" s="139"/>
      <c r="I79" s="140">
        <f>ROUND(E79*H79,2)</f>
        <v>0</v>
      </c>
      <c r="J79" s="139"/>
      <c r="K79" s="140">
        <f>ROUND(E79*J79,2)</f>
        <v>0</v>
      </c>
      <c r="L79" s="140">
        <v>21</v>
      </c>
      <c r="M79" s="140">
        <f>G79*(1+L79/100)</f>
        <v>0</v>
      </c>
      <c r="N79" s="138">
        <v>1.2999999999999999E-4</v>
      </c>
      <c r="O79" s="138">
        <f>ROUND(E79*N79,2)</f>
        <v>0</v>
      </c>
      <c r="P79" s="138">
        <v>0</v>
      </c>
      <c r="Q79" s="138">
        <f>ROUND(E79*P79,2)</f>
        <v>0</v>
      </c>
      <c r="R79" s="140" t="s">
        <v>995</v>
      </c>
      <c r="S79" s="140" t="s">
        <v>929</v>
      </c>
      <c r="T79" s="141" t="s">
        <v>929</v>
      </c>
      <c r="U79" s="115">
        <v>8.3000000000000004E-2</v>
      </c>
      <c r="V79" s="115">
        <f>ROUND(E79*U79,2)</f>
        <v>0.08</v>
      </c>
      <c r="W79" s="115"/>
      <c r="X79" s="115" t="s">
        <v>275</v>
      </c>
      <c r="Y79" s="115" t="s">
        <v>276</v>
      </c>
      <c r="Z79" s="108"/>
      <c r="AA79" s="108"/>
      <c r="AB79" s="108"/>
      <c r="AC79" s="108"/>
      <c r="AD79" s="108"/>
      <c r="AE79" s="108"/>
      <c r="AF79" s="108"/>
      <c r="AG79" s="108" t="s">
        <v>277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1" x14ac:dyDescent="0.2">
      <c r="A80" s="135">
        <v>32</v>
      </c>
      <c r="B80" s="136" t="s">
        <v>1020</v>
      </c>
      <c r="C80" s="144" t="s">
        <v>1021</v>
      </c>
      <c r="D80" s="137" t="s">
        <v>468</v>
      </c>
      <c r="E80" s="138">
        <v>2</v>
      </c>
      <c r="F80" s="139"/>
      <c r="G80" s="140">
        <f>ROUND(E80*F80,2)</f>
        <v>0</v>
      </c>
      <c r="H80" s="139"/>
      <c r="I80" s="140">
        <f>ROUND(E80*H80,2)</f>
        <v>0</v>
      </c>
      <c r="J80" s="139"/>
      <c r="K80" s="140">
        <f>ROUND(E80*J80,2)</f>
        <v>0</v>
      </c>
      <c r="L80" s="140">
        <v>21</v>
      </c>
      <c r="M80" s="140">
        <f>G80*(1+L80/100)</f>
        <v>0</v>
      </c>
      <c r="N80" s="138">
        <v>3.1E-4</v>
      </c>
      <c r="O80" s="138">
        <f>ROUND(E80*N80,2)</f>
        <v>0</v>
      </c>
      <c r="P80" s="138">
        <v>0</v>
      </c>
      <c r="Q80" s="138">
        <f>ROUND(E80*P80,2)</f>
        <v>0</v>
      </c>
      <c r="R80" s="140" t="s">
        <v>995</v>
      </c>
      <c r="S80" s="140" t="s">
        <v>929</v>
      </c>
      <c r="T80" s="141" t="s">
        <v>929</v>
      </c>
      <c r="U80" s="115">
        <v>0.20699999999999999</v>
      </c>
      <c r="V80" s="115">
        <f>ROUND(E80*U80,2)</f>
        <v>0.41</v>
      </c>
      <c r="W80" s="115"/>
      <c r="X80" s="115" t="s">
        <v>275</v>
      </c>
      <c r="Y80" s="115" t="s">
        <v>276</v>
      </c>
      <c r="Z80" s="108"/>
      <c r="AA80" s="108"/>
      <c r="AB80" s="108"/>
      <c r="AC80" s="108"/>
      <c r="AD80" s="108"/>
      <c r="AE80" s="108"/>
      <c r="AF80" s="108"/>
      <c r="AG80" s="108" t="s">
        <v>277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35">
        <v>33</v>
      </c>
      <c r="B81" s="136" t="s">
        <v>1022</v>
      </c>
      <c r="C81" s="144" t="s">
        <v>1023</v>
      </c>
      <c r="D81" s="137" t="s">
        <v>468</v>
      </c>
      <c r="E81" s="138">
        <v>1</v>
      </c>
      <c r="F81" s="139"/>
      <c r="G81" s="140">
        <f>ROUND(E81*F81,2)</f>
        <v>0</v>
      </c>
      <c r="H81" s="139"/>
      <c r="I81" s="140">
        <f>ROUND(E81*H81,2)</f>
        <v>0</v>
      </c>
      <c r="J81" s="139"/>
      <c r="K81" s="140">
        <f>ROUND(E81*J81,2)</f>
        <v>0</v>
      </c>
      <c r="L81" s="140">
        <v>21</v>
      </c>
      <c r="M81" s="140">
        <f>G81*(1+L81/100)</f>
        <v>0</v>
      </c>
      <c r="N81" s="138">
        <v>6.8000000000000005E-4</v>
      </c>
      <c r="O81" s="138">
        <f>ROUND(E81*N81,2)</f>
        <v>0</v>
      </c>
      <c r="P81" s="138">
        <v>0</v>
      </c>
      <c r="Q81" s="138">
        <f>ROUND(E81*P81,2)</f>
        <v>0</v>
      </c>
      <c r="R81" s="140" t="s">
        <v>995</v>
      </c>
      <c r="S81" s="140" t="s">
        <v>929</v>
      </c>
      <c r="T81" s="141" t="s">
        <v>929</v>
      </c>
      <c r="U81" s="115">
        <v>0.26900000000000002</v>
      </c>
      <c r="V81" s="115">
        <f>ROUND(E81*U81,2)</f>
        <v>0.27</v>
      </c>
      <c r="W81" s="115"/>
      <c r="X81" s="115" t="s">
        <v>275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277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ht="22.5" outlineLevel="1" x14ac:dyDescent="0.2">
      <c r="A82" s="135">
        <v>34</v>
      </c>
      <c r="B82" s="136" t="s">
        <v>1024</v>
      </c>
      <c r="C82" s="144" t="s">
        <v>1025</v>
      </c>
      <c r="D82" s="137" t="s">
        <v>468</v>
      </c>
      <c r="E82" s="138">
        <v>1</v>
      </c>
      <c r="F82" s="139"/>
      <c r="G82" s="140">
        <f>ROUND(E82*F82,2)</f>
        <v>0</v>
      </c>
      <c r="H82" s="139"/>
      <c r="I82" s="140">
        <f>ROUND(E82*H82,2)</f>
        <v>0</v>
      </c>
      <c r="J82" s="139"/>
      <c r="K82" s="140">
        <f>ROUND(E82*J82,2)</f>
        <v>0</v>
      </c>
      <c r="L82" s="140">
        <v>21</v>
      </c>
      <c r="M82" s="140">
        <f>G82*(1+L82/100)</f>
        <v>0</v>
      </c>
      <c r="N82" s="138">
        <v>5.5000000000000003E-4</v>
      </c>
      <c r="O82" s="138">
        <f>ROUND(E82*N82,2)</f>
        <v>0</v>
      </c>
      <c r="P82" s="138">
        <v>0</v>
      </c>
      <c r="Q82" s="138">
        <f>ROUND(E82*P82,2)</f>
        <v>0</v>
      </c>
      <c r="R82" s="140" t="s">
        <v>995</v>
      </c>
      <c r="S82" s="140" t="s">
        <v>929</v>
      </c>
      <c r="T82" s="141" t="s">
        <v>929</v>
      </c>
      <c r="U82" s="115">
        <v>0.26900000000000002</v>
      </c>
      <c r="V82" s="115">
        <f>ROUND(E82*U82,2)</f>
        <v>0.27</v>
      </c>
      <c r="W82" s="115"/>
      <c r="X82" s="115" t="s">
        <v>275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277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1" x14ac:dyDescent="0.2">
      <c r="A83" s="128">
        <v>35</v>
      </c>
      <c r="B83" s="129" t="s">
        <v>1026</v>
      </c>
      <c r="C83" s="145" t="s">
        <v>1027</v>
      </c>
      <c r="D83" s="130" t="s">
        <v>468</v>
      </c>
      <c r="E83" s="131">
        <v>2</v>
      </c>
      <c r="F83" s="132"/>
      <c r="G83" s="133">
        <f>ROUND(E83*F83,2)</f>
        <v>0</v>
      </c>
      <c r="H83" s="132"/>
      <c r="I83" s="133">
        <f>ROUND(E83*H83,2)</f>
        <v>0</v>
      </c>
      <c r="J83" s="132"/>
      <c r="K83" s="133">
        <f>ROUND(E83*J83,2)</f>
        <v>0</v>
      </c>
      <c r="L83" s="133">
        <v>21</v>
      </c>
      <c r="M83" s="133">
        <f>G83*(1+L83/100)</f>
        <v>0</v>
      </c>
      <c r="N83" s="131">
        <v>0</v>
      </c>
      <c r="O83" s="131">
        <f>ROUND(E83*N83,2)</f>
        <v>0</v>
      </c>
      <c r="P83" s="131">
        <v>0</v>
      </c>
      <c r="Q83" s="131">
        <f>ROUND(E83*P83,2)</f>
        <v>0</v>
      </c>
      <c r="R83" s="133" t="s">
        <v>995</v>
      </c>
      <c r="S83" s="133" t="s">
        <v>929</v>
      </c>
      <c r="T83" s="134" t="s">
        <v>929</v>
      </c>
      <c r="U83" s="115">
        <v>0.20699999999999999</v>
      </c>
      <c r="V83" s="115">
        <f>ROUND(E83*U83,2)</f>
        <v>0.41</v>
      </c>
      <c r="W83" s="115"/>
      <c r="X83" s="115" t="s">
        <v>275</v>
      </c>
      <c r="Y83" s="115" t="s">
        <v>276</v>
      </c>
      <c r="Z83" s="108"/>
      <c r="AA83" s="108"/>
      <c r="AB83" s="108"/>
      <c r="AC83" s="108"/>
      <c r="AD83" s="108"/>
      <c r="AE83" s="108"/>
      <c r="AF83" s="108"/>
      <c r="AG83" s="108" t="s">
        <v>277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 x14ac:dyDescent="0.2">
      <c r="A84" s="111"/>
      <c r="B84" s="112"/>
      <c r="C84" s="150" t="s">
        <v>1028</v>
      </c>
      <c r="D84" s="148"/>
      <c r="E84" s="149">
        <v>2</v>
      </c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325</v>
      </c>
      <c r="AH84" s="108">
        <v>5</v>
      </c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 x14ac:dyDescent="0.2">
      <c r="A85" s="128">
        <v>36</v>
      </c>
      <c r="B85" s="129" t="s">
        <v>1029</v>
      </c>
      <c r="C85" s="145" t="s">
        <v>1030</v>
      </c>
      <c r="D85" s="130" t="s">
        <v>468</v>
      </c>
      <c r="E85" s="131">
        <v>2</v>
      </c>
      <c r="F85" s="132"/>
      <c r="G85" s="133">
        <f>ROUND(E85*F85,2)</f>
        <v>0</v>
      </c>
      <c r="H85" s="132"/>
      <c r="I85" s="133">
        <f>ROUND(E85*H85,2)</f>
        <v>0</v>
      </c>
      <c r="J85" s="132"/>
      <c r="K85" s="133">
        <f>ROUND(E85*J85,2)</f>
        <v>0</v>
      </c>
      <c r="L85" s="133">
        <v>21</v>
      </c>
      <c r="M85" s="133">
        <f>G85*(1+L85/100)</f>
        <v>0</v>
      </c>
      <c r="N85" s="131">
        <v>0</v>
      </c>
      <c r="O85" s="131">
        <f>ROUND(E85*N85,2)</f>
        <v>0</v>
      </c>
      <c r="P85" s="131">
        <v>0</v>
      </c>
      <c r="Q85" s="131">
        <f>ROUND(E85*P85,2)</f>
        <v>0</v>
      </c>
      <c r="R85" s="133" t="s">
        <v>995</v>
      </c>
      <c r="S85" s="133" t="s">
        <v>929</v>
      </c>
      <c r="T85" s="134" t="s">
        <v>929</v>
      </c>
      <c r="U85" s="115">
        <v>0.26900000000000002</v>
      </c>
      <c r="V85" s="115">
        <f>ROUND(E85*U85,2)</f>
        <v>0.54</v>
      </c>
      <c r="W85" s="115"/>
      <c r="X85" s="115" t="s">
        <v>275</v>
      </c>
      <c r="Y85" s="115" t="s">
        <v>276</v>
      </c>
      <c r="Z85" s="108"/>
      <c r="AA85" s="108"/>
      <c r="AB85" s="108"/>
      <c r="AC85" s="108"/>
      <c r="AD85" s="108"/>
      <c r="AE85" s="108"/>
      <c r="AF85" s="108"/>
      <c r="AG85" s="108" t="s">
        <v>277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2" x14ac:dyDescent="0.2">
      <c r="A86" s="111"/>
      <c r="B86" s="112"/>
      <c r="C86" s="150" t="s">
        <v>1031</v>
      </c>
      <c r="D86" s="148"/>
      <c r="E86" s="149">
        <v>1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325</v>
      </c>
      <c r="AH86" s="108">
        <v>5</v>
      </c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3" x14ac:dyDescent="0.2">
      <c r="A87" s="111"/>
      <c r="B87" s="112"/>
      <c r="C87" s="150" t="s">
        <v>1032</v>
      </c>
      <c r="D87" s="148"/>
      <c r="E87" s="149">
        <v>1</v>
      </c>
      <c r="F87" s="115"/>
      <c r="G87" s="115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8"/>
      <c r="AA87" s="108"/>
      <c r="AB87" s="108"/>
      <c r="AC87" s="108"/>
      <c r="AD87" s="108"/>
      <c r="AE87" s="108"/>
      <c r="AF87" s="108"/>
      <c r="AG87" s="108" t="s">
        <v>325</v>
      </c>
      <c r="AH87" s="108">
        <v>5</v>
      </c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1" x14ac:dyDescent="0.2">
      <c r="A88" s="128">
        <v>37</v>
      </c>
      <c r="B88" s="129" t="s">
        <v>1033</v>
      </c>
      <c r="C88" s="145" t="s">
        <v>1034</v>
      </c>
      <c r="D88" s="130" t="s">
        <v>493</v>
      </c>
      <c r="E88" s="131">
        <v>56</v>
      </c>
      <c r="F88" s="132"/>
      <c r="G88" s="133">
        <f>ROUND(E88*F88,2)</f>
        <v>0</v>
      </c>
      <c r="H88" s="132"/>
      <c r="I88" s="133">
        <f>ROUND(E88*H88,2)</f>
        <v>0</v>
      </c>
      <c r="J88" s="132"/>
      <c r="K88" s="133">
        <f>ROUND(E88*J88,2)</f>
        <v>0</v>
      </c>
      <c r="L88" s="133">
        <v>21</v>
      </c>
      <c r="M88" s="133">
        <f>G88*(1+L88/100)</f>
        <v>0</v>
      </c>
      <c r="N88" s="131">
        <v>0</v>
      </c>
      <c r="O88" s="131">
        <f>ROUND(E88*N88,2)</f>
        <v>0</v>
      </c>
      <c r="P88" s="131">
        <v>0</v>
      </c>
      <c r="Q88" s="131">
        <f>ROUND(E88*P88,2)</f>
        <v>0</v>
      </c>
      <c r="R88" s="133" t="s">
        <v>995</v>
      </c>
      <c r="S88" s="133" t="s">
        <v>929</v>
      </c>
      <c r="T88" s="134" t="s">
        <v>929</v>
      </c>
      <c r="U88" s="115">
        <v>2.9000000000000001E-2</v>
      </c>
      <c r="V88" s="115">
        <f>ROUND(E88*U88,2)</f>
        <v>1.62</v>
      </c>
      <c r="W88" s="115"/>
      <c r="X88" s="115" t="s">
        <v>275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277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2" x14ac:dyDescent="0.2">
      <c r="A89" s="111"/>
      <c r="B89" s="112"/>
      <c r="C89" s="258" t="s">
        <v>1035</v>
      </c>
      <c r="D89" s="259"/>
      <c r="E89" s="259"/>
      <c r="F89" s="259"/>
      <c r="G89" s="259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286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2" x14ac:dyDescent="0.2">
      <c r="A90" s="111"/>
      <c r="B90" s="112"/>
      <c r="C90" s="150" t="s">
        <v>1036</v>
      </c>
      <c r="D90" s="148"/>
      <c r="E90" s="149">
        <v>8</v>
      </c>
      <c r="F90" s="115"/>
      <c r="G90" s="115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8"/>
      <c r="AA90" s="108"/>
      <c r="AB90" s="108"/>
      <c r="AC90" s="108"/>
      <c r="AD90" s="108"/>
      <c r="AE90" s="108"/>
      <c r="AF90" s="108"/>
      <c r="AG90" s="108" t="s">
        <v>325</v>
      </c>
      <c r="AH90" s="108">
        <v>5</v>
      </c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3" x14ac:dyDescent="0.2">
      <c r="A91" s="111"/>
      <c r="B91" s="112"/>
      <c r="C91" s="150" t="s">
        <v>1037</v>
      </c>
      <c r="D91" s="148"/>
      <c r="E91" s="149">
        <v>28</v>
      </c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325</v>
      </c>
      <c r="AH91" s="108">
        <v>5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3" x14ac:dyDescent="0.2">
      <c r="A92" s="111"/>
      <c r="B92" s="112"/>
      <c r="C92" s="150" t="s">
        <v>1038</v>
      </c>
      <c r="D92" s="148"/>
      <c r="E92" s="149">
        <v>20</v>
      </c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325</v>
      </c>
      <c r="AH92" s="108">
        <v>5</v>
      </c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 x14ac:dyDescent="0.2">
      <c r="A93" s="128">
        <v>38</v>
      </c>
      <c r="B93" s="129" t="s">
        <v>1039</v>
      </c>
      <c r="C93" s="145" t="s">
        <v>1040</v>
      </c>
      <c r="D93" s="130" t="s">
        <v>493</v>
      </c>
      <c r="E93" s="131">
        <v>56</v>
      </c>
      <c r="F93" s="132"/>
      <c r="G93" s="133">
        <f>ROUND(E93*F93,2)</f>
        <v>0</v>
      </c>
      <c r="H93" s="132"/>
      <c r="I93" s="133">
        <f>ROUND(E93*H93,2)</f>
        <v>0</v>
      </c>
      <c r="J93" s="132"/>
      <c r="K93" s="133">
        <f>ROUND(E93*J93,2)</f>
        <v>0</v>
      </c>
      <c r="L93" s="133">
        <v>21</v>
      </c>
      <c r="M93" s="133">
        <f>G93*(1+L93/100)</f>
        <v>0</v>
      </c>
      <c r="N93" s="131">
        <v>1.0000000000000001E-5</v>
      </c>
      <c r="O93" s="131">
        <f>ROUND(E93*N93,2)</f>
        <v>0</v>
      </c>
      <c r="P93" s="131">
        <v>0</v>
      </c>
      <c r="Q93" s="131">
        <f>ROUND(E93*P93,2)</f>
        <v>0</v>
      </c>
      <c r="R93" s="133" t="s">
        <v>995</v>
      </c>
      <c r="S93" s="133" t="s">
        <v>929</v>
      </c>
      <c r="T93" s="134" t="s">
        <v>929</v>
      </c>
      <c r="U93" s="115">
        <v>6.2E-2</v>
      </c>
      <c r="V93" s="115">
        <f>ROUND(E93*U93,2)</f>
        <v>3.47</v>
      </c>
      <c r="W93" s="115"/>
      <c r="X93" s="115" t="s">
        <v>275</v>
      </c>
      <c r="Y93" s="115" t="s">
        <v>276</v>
      </c>
      <c r="Z93" s="108"/>
      <c r="AA93" s="108"/>
      <c r="AB93" s="108"/>
      <c r="AC93" s="108"/>
      <c r="AD93" s="108"/>
      <c r="AE93" s="108"/>
      <c r="AF93" s="108"/>
      <c r="AG93" s="108" t="s">
        <v>277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 x14ac:dyDescent="0.2">
      <c r="A94" s="111"/>
      <c r="B94" s="112"/>
      <c r="C94" s="258" t="s">
        <v>1041</v>
      </c>
      <c r="D94" s="259"/>
      <c r="E94" s="259"/>
      <c r="F94" s="259"/>
      <c r="G94" s="259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286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2" x14ac:dyDescent="0.2">
      <c r="A95" s="111"/>
      <c r="B95" s="112"/>
      <c r="C95" s="150" t="s">
        <v>1042</v>
      </c>
      <c r="D95" s="148"/>
      <c r="E95" s="149">
        <v>56</v>
      </c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325</v>
      </c>
      <c r="AH95" s="108">
        <v>5</v>
      </c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1" x14ac:dyDescent="0.2">
      <c r="A96" s="111">
        <v>39</v>
      </c>
      <c r="B96" s="112" t="s">
        <v>1043</v>
      </c>
      <c r="C96" s="152" t="s">
        <v>1044</v>
      </c>
      <c r="D96" s="113" t="s">
        <v>24</v>
      </c>
      <c r="E96" s="151"/>
      <c r="F96" s="116"/>
      <c r="G96" s="115">
        <f>ROUND(E96*F96,2)</f>
        <v>0</v>
      </c>
      <c r="H96" s="116"/>
      <c r="I96" s="115">
        <f>ROUND(E96*H96,2)</f>
        <v>0</v>
      </c>
      <c r="J96" s="116"/>
      <c r="K96" s="115">
        <f>ROUND(E96*J96,2)</f>
        <v>0</v>
      </c>
      <c r="L96" s="115">
        <v>21</v>
      </c>
      <c r="M96" s="115">
        <f>G96*(1+L96/100)</f>
        <v>0</v>
      </c>
      <c r="N96" s="114">
        <v>0</v>
      </c>
      <c r="O96" s="114">
        <f>ROUND(E96*N96,2)</f>
        <v>0</v>
      </c>
      <c r="P96" s="114">
        <v>0</v>
      </c>
      <c r="Q96" s="114">
        <f>ROUND(E96*P96,2)</f>
        <v>0</v>
      </c>
      <c r="R96" s="115" t="s">
        <v>995</v>
      </c>
      <c r="S96" s="115" t="s">
        <v>929</v>
      </c>
      <c r="T96" s="115" t="s">
        <v>929</v>
      </c>
      <c r="U96" s="115">
        <v>0</v>
      </c>
      <c r="V96" s="115">
        <f>ROUND(E96*U96,2)</f>
        <v>0</v>
      </c>
      <c r="W96" s="115"/>
      <c r="X96" s="115" t="s">
        <v>991</v>
      </c>
      <c r="Y96" s="115" t="s">
        <v>276</v>
      </c>
      <c r="Z96" s="108"/>
      <c r="AA96" s="108"/>
      <c r="AB96" s="108"/>
      <c r="AC96" s="108"/>
      <c r="AD96" s="108"/>
      <c r="AE96" s="108"/>
      <c r="AF96" s="108"/>
      <c r="AG96" s="108" t="s">
        <v>992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2" x14ac:dyDescent="0.2">
      <c r="A97" s="111"/>
      <c r="B97" s="112"/>
      <c r="C97" s="271" t="s">
        <v>1045</v>
      </c>
      <c r="D97" s="272"/>
      <c r="E97" s="272"/>
      <c r="F97" s="272"/>
      <c r="G97" s="272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930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x14ac:dyDescent="0.2">
      <c r="A98" s="121" t="s">
        <v>268</v>
      </c>
      <c r="B98" s="122" t="s">
        <v>164</v>
      </c>
      <c r="C98" s="143" t="s">
        <v>165</v>
      </c>
      <c r="D98" s="123"/>
      <c r="E98" s="124"/>
      <c r="F98" s="125"/>
      <c r="G98" s="125">
        <f>SUMIF(AG99:AG134,"&lt;&gt;NOR",G99:G134)</f>
        <v>0</v>
      </c>
      <c r="H98" s="125"/>
      <c r="I98" s="125">
        <f>SUM(I99:I134)</f>
        <v>0</v>
      </c>
      <c r="J98" s="125"/>
      <c r="K98" s="125">
        <f>SUM(K99:K134)</f>
        <v>0</v>
      </c>
      <c r="L98" s="125"/>
      <c r="M98" s="125">
        <f>SUM(M99:M134)</f>
        <v>0</v>
      </c>
      <c r="N98" s="124"/>
      <c r="O98" s="124">
        <f>SUM(O99:O134)</f>
        <v>0.01</v>
      </c>
      <c r="P98" s="124"/>
      <c r="Q98" s="124">
        <f>SUM(Q99:Q134)</f>
        <v>0</v>
      </c>
      <c r="R98" s="125"/>
      <c r="S98" s="125"/>
      <c r="T98" s="126"/>
      <c r="U98" s="120"/>
      <c r="V98" s="120">
        <f>SUM(V99:V134)</f>
        <v>3.7900000000000005</v>
      </c>
      <c r="W98" s="120"/>
      <c r="X98" s="120"/>
      <c r="Y98" s="120"/>
      <c r="AG98" t="s">
        <v>269</v>
      </c>
    </row>
    <row r="99" spans="1:60" ht="22.5" outlineLevel="1" x14ac:dyDescent="0.2">
      <c r="A99" s="135">
        <v>40</v>
      </c>
      <c r="B99" s="136" t="s">
        <v>1018</v>
      </c>
      <c r="C99" s="144" t="s">
        <v>1019</v>
      </c>
      <c r="D99" s="137" t="s">
        <v>468</v>
      </c>
      <c r="E99" s="138">
        <v>1</v>
      </c>
      <c r="F99" s="139"/>
      <c r="G99" s="140">
        <f>ROUND(E99*F99,2)</f>
        <v>0</v>
      </c>
      <c r="H99" s="139"/>
      <c r="I99" s="140">
        <f>ROUND(E99*H99,2)</f>
        <v>0</v>
      </c>
      <c r="J99" s="139"/>
      <c r="K99" s="140">
        <f>ROUND(E99*J99,2)</f>
        <v>0</v>
      </c>
      <c r="L99" s="140">
        <v>21</v>
      </c>
      <c r="M99" s="140">
        <f>G99*(1+L99/100)</f>
        <v>0</v>
      </c>
      <c r="N99" s="138">
        <v>1.2999999999999999E-4</v>
      </c>
      <c r="O99" s="138">
        <f>ROUND(E99*N99,2)</f>
        <v>0</v>
      </c>
      <c r="P99" s="138">
        <v>0</v>
      </c>
      <c r="Q99" s="138">
        <f>ROUND(E99*P99,2)</f>
        <v>0</v>
      </c>
      <c r="R99" s="140" t="s">
        <v>995</v>
      </c>
      <c r="S99" s="140" t="s">
        <v>929</v>
      </c>
      <c r="T99" s="141" t="s">
        <v>929</v>
      </c>
      <c r="U99" s="115">
        <v>8.3000000000000004E-2</v>
      </c>
      <c r="V99" s="115">
        <f>ROUND(E99*U99,2)</f>
        <v>0.08</v>
      </c>
      <c r="W99" s="115"/>
      <c r="X99" s="115" t="s">
        <v>275</v>
      </c>
      <c r="Y99" s="115" t="s">
        <v>276</v>
      </c>
      <c r="Z99" s="108"/>
      <c r="AA99" s="108"/>
      <c r="AB99" s="108"/>
      <c r="AC99" s="108"/>
      <c r="AD99" s="108"/>
      <c r="AE99" s="108"/>
      <c r="AF99" s="108"/>
      <c r="AG99" s="108" t="s">
        <v>277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1" x14ac:dyDescent="0.2">
      <c r="A100" s="135">
        <v>41</v>
      </c>
      <c r="B100" s="136" t="s">
        <v>1046</v>
      </c>
      <c r="C100" s="144" t="s">
        <v>1047</v>
      </c>
      <c r="D100" s="137" t="s">
        <v>468</v>
      </c>
      <c r="E100" s="138">
        <v>4</v>
      </c>
      <c r="F100" s="139"/>
      <c r="G100" s="140">
        <f>ROUND(E100*F100,2)</f>
        <v>0</v>
      </c>
      <c r="H100" s="139"/>
      <c r="I100" s="140">
        <f>ROUND(E100*H100,2)</f>
        <v>0</v>
      </c>
      <c r="J100" s="139"/>
      <c r="K100" s="140">
        <f>ROUND(E100*J100,2)</f>
        <v>0</v>
      </c>
      <c r="L100" s="140">
        <v>21</v>
      </c>
      <c r="M100" s="140">
        <f>G100*(1+L100/100)</f>
        <v>0</v>
      </c>
      <c r="N100" s="138">
        <v>4.8000000000000001E-4</v>
      </c>
      <c r="O100" s="138">
        <f>ROUND(E100*N100,2)</f>
        <v>0</v>
      </c>
      <c r="P100" s="138">
        <v>0</v>
      </c>
      <c r="Q100" s="138">
        <f>ROUND(E100*P100,2)</f>
        <v>0</v>
      </c>
      <c r="R100" s="140" t="s">
        <v>995</v>
      </c>
      <c r="S100" s="140" t="s">
        <v>929</v>
      </c>
      <c r="T100" s="141" t="s">
        <v>929</v>
      </c>
      <c r="U100" s="115">
        <v>0.22700000000000001</v>
      </c>
      <c r="V100" s="115">
        <f>ROUND(E100*U100,2)</f>
        <v>0.91</v>
      </c>
      <c r="W100" s="115"/>
      <c r="X100" s="115" t="s">
        <v>275</v>
      </c>
      <c r="Y100" s="115" t="s">
        <v>276</v>
      </c>
      <c r="Z100" s="108"/>
      <c r="AA100" s="108"/>
      <c r="AB100" s="108"/>
      <c r="AC100" s="108"/>
      <c r="AD100" s="108"/>
      <c r="AE100" s="108"/>
      <c r="AF100" s="108"/>
      <c r="AG100" s="108" t="s">
        <v>277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ht="22.5" outlineLevel="1" x14ac:dyDescent="0.2">
      <c r="A101" s="135">
        <v>42</v>
      </c>
      <c r="B101" s="136" t="s">
        <v>1048</v>
      </c>
      <c r="C101" s="144" t="s">
        <v>1049</v>
      </c>
      <c r="D101" s="137" t="s">
        <v>468</v>
      </c>
      <c r="E101" s="138">
        <v>1</v>
      </c>
      <c r="F101" s="139"/>
      <c r="G101" s="140">
        <f>ROUND(E101*F101,2)</f>
        <v>0</v>
      </c>
      <c r="H101" s="139"/>
      <c r="I101" s="140">
        <f>ROUND(E101*H101,2)</f>
        <v>0</v>
      </c>
      <c r="J101" s="139"/>
      <c r="K101" s="140">
        <f>ROUND(E101*J101,2)</f>
        <v>0</v>
      </c>
      <c r="L101" s="140">
        <v>21</v>
      </c>
      <c r="M101" s="140">
        <f>G101*(1+L101/100)</f>
        <v>0</v>
      </c>
      <c r="N101" s="138">
        <v>3.4000000000000002E-4</v>
      </c>
      <c r="O101" s="138">
        <f>ROUND(E101*N101,2)</f>
        <v>0</v>
      </c>
      <c r="P101" s="138">
        <v>0</v>
      </c>
      <c r="Q101" s="138">
        <f>ROUND(E101*P101,2)</f>
        <v>0</v>
      </c>
      <c r="R101" s="140" t="s">
        <v>995</v>
      </c>
      <c r="S101" s="140" t="s">
        <v>929</v>
      </c>
      <c r="T101" s="141" t="s">
        <v>929</v>
      </c>
      <c r="U101" s="115">
        <v>0.22700000000000001</v>
      </c>
      <c r="V101" s="115">
        <f>ROUND(E101*U101,2)</f>
        <v>0.23</v>
      </c>
      <c r="W101" s="115"/>
      <c r="X101" s="115" t="s">
        <v>275</v>
      </c>
      <c r="Y101" s="115" t="s">
        <v>276</v>
      </c>
      <c r="Z101" s="108"/>
      <c r="AA101" s="108"/>
      <c r="AB101" s="108"/>
      <c r="AC101" s="108"/>
      <c r="AD101" s="108"/>
      <c r="AE101" s="108"/>
      <c r="AF101" s="108"/>
      <c r="AG101" s="108" t="s">
        <v>277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 x14ac:dyDescent="0.2">
      <c r="A102" s="128">
        <v>43</v>
      </c>
      <c r="B102" s="129" t="s">
        <v>1050</v>
      </c>
      <c r="C102" s="145" t="s">
        <v>1051</v>
      </c>
      <c r="D102" s="130" t="s">
        <v>468</v>
      </c>
      <c r="E102" s="131">
        <v>6</v>
      </c>
      <c r="F102" s="132"/>
      <c r="G102" s="133">
        <f>ROUND(E102*F102,2)</f>
        <v>0</v>
      </c>
      <c r="H102" s="132"/>
      <c r="I102" s="133">
        <f>ROUND(E102*H102,2)</f>
        <v>0</v>
      </c>
      <c r="J102" s="132"/>
      <c r="K102" s="133">
        <f>ROUND(E102*J102,2)</f>
        <v>0</v>
      </c>
      <c r="L102" s="133">
        <v>21</v>
      </c>
      <c r="M102" s="133">
        <f>G102*(1+L102/100)</f>
        <v>0</v>
      </c>
      <c r="N102" s="131">
        <v>0</v>
      </c>
      <c r="O102" s="131">
        <f>ROUND(E102*N102,2)</f>
        <v>0</v>
      </c>
      <c r="P102" s="131">
        <v>0</v>
      </c>
      <c r="Q102" s="131">
        <f>ROUND(E102*P102,2)</f>
        <v>0</v>
      </c>
      <c r="R102" s="133" t="s">
        <v>995</v>
      </c>
      <c r="S102" s="133" t="s">
        <v>929</v>
      </c>
      <c r="T102" s="134" t="s">
        <v>929</v>
      </c>
      <c r="U102" s="115">
        <v>0.22700000000000001</v>
      </c>
      <c r="V102" s="115">
        <f>ROUND(E102*U102,2)</f>
        <v>1.36</v>
      </c>
      <c r="W102" s="115"/>
      <c r="X102" s="115" t="s">
        <v>275</v>
      </c>
      <c r="Y102" s="115" t="s">
        <v>276</v>
      </c>
      <c r="Z102" s="108"/>
      <c r="AA102" s="108"/>
      <c r="AB102" s="108"/>
      <c r="AC102" s="108"/>
      <c r="AD102" s="108"/>
      <c r="AE102" s="108"/>
      <c r="AF102" s="108"/>
      <c r="AG102" s="108" t="s">
        <v>277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2" x14ac:dyDescent="0.2">
      <c r="A103" s="111"/>
      <c r="B103" s="112"/>
      <c r="C103" s="150" t="s">
        <v>1052</v>
      </c>
      <c r="D103" s="148"/>
      <c r="E103" s="149">
        <v>1</v>
      </c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325</v>
      </c>
      <c r="AH103" s="108">
        <v>5</v>
      </c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3" x14ac:dyDescent="0.2">
      <c r="A104" s="111"/>
      <c r="B104" s="112"/>
      <c r="C104" s="150" t="s">
        <v>1053</v>
      </c>
      <c r="D104" s="148"/>
      <c r="E104" s="149">
        <v>4</v>
      </c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8"/>
      <c r="AA104" s="108"/>
      <c r="AB104" s="108"/>
      <c r="AC104" s="108"/>
      <c r="AD104" s="108"/>
      <c r="AE104" s="108"/>
      <c r="AF104" s="108"/>
      <c r="AG104" s="108" t="s">
        <v>325</v>
      </c>
      <c r="AH104" s="108">
        <v>5</v>
      </c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3" x14ac:dyDescent="0.2">
      <c r="A105" s="111"/>
      <c r="B105" s="112"/>
      <c r="C105" s="150" t="s">
        <v>1054</v>
      </c>
      <c r="D105" s="148"/>
      <c r="E105" s="149">
        <v>1</v>
      </c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8"/>
      <c r="AA105" s="108"/>
      <c r="AB105" s="108"/>
      <c r="AC105" s="108"/>
      <c r="AD105" s="108"/>
      <c r="AE105" s="108"/>
      <c r="AF105" s="108"/>
      <c r="AG105" s="108" t="s">
        <v>325</v>
      </c>
      <c r="AH105" s="108">
        <v>5</v>
      </c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1" x14ac:dyDescent="0.2">
      <c r="A106" s="135">
        <v>44</v>
      </c>
      <c r="B106" s="136" t="s">
        <v>1055</v>
      </c>
      <c r="C106" s="144" t="s">
        <v>1056</v>
      </c>
      <c r="D106" s="137" t="s">
        <v>468</v>
      </c>
      <c r="E106" s="138">
        <v>1</v>
      </c>
      <c r="F106" s="139"/>
      <c r="G106" s="140">
        <f>ROUND(E106*F106,2)</f>
        <v>0</v>
      </c>
      <c r="H106" s="139"/>
      <c r="I106" s="140">
        <f>ROUND(E106*H106,2)</f>
        <v>0</v>
      </c>
      <c r="J106" s="139"/>
      <c r="K106" s="140">
        <f>ROUND(E106*J106,2)</f>
        <v>0</v>
      </c>
      <c r="L106" s="140">
        <v>21</v>
      </c>
      <c r="M106" s="140">
        <f>G106*(1+L106/100)</f>
        <v>0</v>
      </c>
      <c r="N106" s="138">
        <v>1.9400000000000001E-3</v>
      </c>
      <c r="O106" s="138">
        <f>ROUND(E106*N106,2)</f>
        <v>0</v>
      </c>
      <c r="P106" s="138">
        <v>0</v>
      </c>
      <c r="Q106" s="138">
        <f>ROUND(E106*P106,2)</f>
        <v>0</v>
      </c>
      <c r="R106" s="140" t="s">
        <v>995</v>
      </c>
      <c r="S106" s="140" t="s">
        <v>929</v>
      </c>
      <c r="T106" s="141" t="s">
        <v>929</v>
      </c>
      <c r="U106" s="115">
        <v>0.39300000000000002</v>
      </c>
      <c r="V106" s="115">
        <f>ROUND(E106*U106,2)</f>
        <v>0.39</v>
      </c>
      <c r="W106" s="115"/>
      <c r="X106" s="115" t="s">
        <v>275</v>
      </c>
      <c r="Y106" s="115" t="s">
        <v>276</v>
      </c>
      <c r="Z106" s="108"/>
      <c r="AA106" s="108"/>
      <c r="AB106" s="108"/>
      <c r="AC106" s="108"/>
      <c r="AD106" s="108"/>
      <c r="AE106" s="108"/>
      <c r="AF106" s="108"/>
      <c r="AG106" s="108" t="s">
        <v>277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ht="22.5" outlineLevel="1" x14ac:dyDescent="0.2">
      <c r="A107" s="128">
        <v>45</v>
      </c>
      <c r="B107" s="129" t="s">
        <v>1057</v>
      </c>
      <c r="C107" s="145" t="s">
        <v>1058</v>
      </c>
      <c r="D107" s="130" t="s">
        <v>976</v>
      </c>
      <c r="E107" s="131">
        <v>45</v>
      </c>
      <c r="F107" s="132"/>
      <c r="G107" s="133">
        <f>ROUND(E107*F107,2)</f>
        <v>0</v>
      </c>
      <c r="H107" s="132"/>
      <c r="I107" s="133">
        <f>ROUND(E107*H107,2)</f>
        <v>0</v>
      </c>
      <c r="J107" s="132"/>
      <c r="K107" s="133">
        <f>ROUND(E107*J107,2)</f>
        <v>0</v>
      </c>
      <c r="L107" s="133">
        <v>21</v>
      </c>
      <c r="M107" s="133">
        <f>G107*(1+L107/100)</f>
        <v>0</v>
      </c>
      <c r="N107" s="131">
        <v>0</v>
      </c>
      <c r="O107" s="131">
        <f>ROUND(E107*N107,2)</f>
        <v>0</v>
      </c>
      <c r="P107" s="131">
        <v>0</v>
      </c>
      <c r="Q107" s="131">
        <f>ROUND(E107*P107,2)</f>
        <v>0</v>
      </c>
      <c r="R107" s="133"/>
      <c r="S107" s="133" t="s">
        <v>273</v>
      </c>
      <c r="T107" s="134" t="s">
        <v>274</v>
      </c>
      <c r="U107" s="115">
        <v>0</v>
      </c>
      <c r="V107" s="115">
        <f>ROUND(E107*U107,2)</f>
        <v>0</v>
      </c>
      <c r="W107" s="115"/>
      <c r="X107" s="115" t="s">
        <v>275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277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 x14ac:dyDescent="0.2">
      <c r="A108" s="111"/>
      <c r="B108" s="112"/>
      <c r="C108" s="258" t="s">
        <v>1059</v>
      </c>
      <c r="D108" s="259"/>
      <c r="E108" s="259"/>
      <c r="F108" s="259"/>
      <c r="G108" s="259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286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3" x14ac:dyDescent="0.2">
      <c r="A109" s="111"/>
      <c r="B109" s="112"/>
      <c r="C109" s="267" t="s">
        <v>1060</v>
      </c>
      <c r="D109" s="268"/>
      <c r="E109" s="268"/>
      <c r="F109" s="268"/>
      <c r="G109" s="268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8"/>
      <c r="AA109" s="108"/>
      <c r="AB109" s="108"/>
      <c r="AC109" s="108"/>
      <c r="AD109" s="108"/>
      <c r="AE109" s="108"/>
      <c r="AF109" s="108"/>
      <c r="AG109" s="108" t="s">
        <v>286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1" x14ac:dyDescent="0.2">
      <c r="A110" s="135">
        <v>46</v>
      </c>
      <c r="B110" s="136" t="s">
        <v>1061</v>
      </c>
      <c r="C110" s="144" t="s">
        <v>1062</v>
      </c>
      <c r="D110" s="137" t="s">
        <v>468</v>
      </c>
      <c r="E110" s="138">
        <v>1</v>
      </c>
      <c r="F110" s="139"/>
      <c r="G110" s="140">
        <f t="shared" ref="G110:G117" si="7">ROUND(E110*F110,2)</f>
        <v>0</v>
      </c>
      <c r="H110" s="139"/>
      <c r="I110" s="140">
        <f t="shared" ref="I110:I117" si="8">ROUND(E110*H110,2)</f>
        <v>0</v>
      </c>
      <c r="J110" s="139"/>
      <c r="K110" s="140">
        <f t="shared" ref="K110:K117" si="9">ROUND(E110*J110,2)</f>
        <v>0</v>
      </c>
      <c r="L110" s="140">
        <v>21</v>
      </c>
      <c r="M110" s="140">
        <f t="shared" ref="M110:M117" si="10">G110*(1+L110/100)</f>
        <v>0</v>
      </c>
      <c r="N110" s="138">
        <v>2.5699999999999998E-3</v>
      </c>
      <c r="O110" s="138">
        <f t="shared" ref="O110:O117" si="11">ROUND(E110*N110,2)</f>
        <v>0</v>
      </c>
      <c r="P110" s="138">
        <v>0</v>
      </c>
      <c r="Q110" s="138">
        <f t="shared" ref="Q110:Q117" si="12">ROUND(E110*P110,2)</f>
        <v>0</v>
      </c>
      <c r="R110" s="140"/>
      <c r="S110" s="140" t="s">
        <v>273</v>
      </c>
      <c r="T110" s="141" t="s">
        <v>929</v>
      </c>
      <c r="U110" s="115">
        <v>0.433</v>
      </c>
      <c r="V110" s="115">
        <f t="shared" ref="V110:V117" si="13">ROUND(E110*U110,2)</f>
        <v>0.43</v>
      </c>
      <c r="W110" s="115"/>
      <c r="X110" s="115" t="s">
        <v>275</v>
      </c>
      <c r="Y110" s="115" t="s">
        <v>276</v>
      </c>
      <c r="Z110" s="108"/>
      <c r="AA110" s="108"/>
      <c r="AB110" s="108"/>
      <c r="AC110" s="108"/>
      <c r="AD110" s="108"/>
      <c r="AE110" s="108"/>
      <c r="AF110" s="108"/>
      <c r="AG110" s="108" t="s">
        <v>277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 x14ac:dyDescent="0.2">
      <c r="A111" s="135">
        <v>47</v>
      </c>
      <c r="B111" s="136" t="s">
        <v>1063</v>
      </c>
      <c r="C111" s="144" t="s">
        <v>1064</v>
      </c>
      <c r="D111" s="137" t="s">
        <v>743</v>
      </c>
      <c r="E111" s="138">
        <v>1</v>
      </c>
      <c r="F111" s="139"/>
      <c r="G111" s="140">
        <f t="shared" si="7"/>
        <v>0</v>
      </c>
      <c r="H111" s="139"/>
      <c r="I111" s="140">
        <f t="shared" si="8"/>
        <v>0</v>
      </c>
      <c r="J111" s="139"/>
      <c r="K111" s="140">
        <f t="shared" si="9"/>
        <v>0</v>
      </c>
      <c r="L111" s="140">
        <v>21</v>
      </c>
      <c r="M111" s="140">
        <f t="shared" si="10"/>
        <v>0</v>
      </c>
      <c r="N111" s="138">
        <v>0</v>
      </c>
      <c r="O111" s="138">
        <f t="shared" si="11"/>
        <v>0</v>
      </c>
      <c r="P111" s="138">
        <v>0</v>
      </c>
      <c r="Q111" s="138">
        <f t="shared" si="12"/>
        <v>0</v>
      </c>
      <c r="R111" s="140"/>
      <c r="S111" s="140" t="s">
        <v>273</v>
      </c>
      <c r="T111" s="141" t="s">
        <v>274</v>
      </c>
      <c r="U111" s="115">
        <v>0</v>
      </c>
      <c r="V111" s="115">
        <f t="shared" si="13"/>
        <v>0</v>
      </c>
      <c r="W111" s="115"/>
      <c r="X111" s="115" t="s">
        <v>275</v>
      </c>
      <c r="Y111" s="115" t="s">
        <v>276</v>
      </c>
      <c r="Z111" s="108"/>
      <c r="AA111" s="108"/>
      <c r="AB111" s="108"/>
      <c r="AC111" s="108"/>
      <c r="AD111" s="108"/>
      <c r="AE111" s="108"/>
      <c r="AF111" s="108"/>
      <c r="AG111" s="108" t="s">
        <v>277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 x14ac:dyDescent="0.2">
      <c r="A112" s="135">
        <v>48</v>
      </c>
      <c r="B112" s="136" t="s">
        <v>1065</v>
      </c>
      <c r="C112" s="144" t="s">
        <v>1066</v>
      </c>
      <c r="D112" s="137" t="s">
        <v>468</v>
      </c>
      <c r="E112" s="138">
        <v>1</v>
      </c>
      <c r="F112" s="139"/>
      <c r="G112" s="140">
        <f t="shared" si="7"/>
        <v>0</v>
      </c>
      <c r="H112" s="139"/>
      <c r="I112" s="140">
        <f t="shared" si="8"/>
        <v>0</v>
      </c>
      <c r="J112" s="139"/>
      <c r="K112" s="140">
        <f t="shared" si="9"/>
        <v>0</v>
      </c>
      <c r="L112" s="140">
        <v>21</v>
      </c>
      <c r="M112" s="140">
        <f t="shared" si="10"/>
        <v>0</v>
      </c>
      <c r="N112" s="138">
        <v>3.9399999999999999E-3</v>
      </c>
      <c r="O112" s="138">
        <f t="shared" si="11"/>
        <v>0</v>
      </c>
      <c r="P112" s="138">
        <v>0</v>
      </c>
      <c r="Q112" s="138">
        <f t="shared" si="12"/>
        <v>0</v>
      </c>
      <c r="R112" s="140"/>
      <c r="S112" s="140" t="s">
        <v>273</v>
      </c>
      <c r="T112" s="141" t="s">
        <v>274</v>
      </c>
      <c r="U112" s="115">
        <v>0.39300000000000002</v>
      </c>
      <c r="V112" s="115">
        <f t="shared" si="13"/>
        <v>0.39</v>
      </c>
      <c r="W112" s="115"/>
      <c r="X112" s="115" t="s">
        <v>275</v>
      </c>
      <c r="Y112" s="115" t="s">
        <v>276</v>
      </c>
      <c r="Z112" s="108"/>
      <c r="AA112" s="108"/>
      <c r="AB112" s="108"/>
      <c r="AC112" s="108"/>
      <c r="AD112" s="108"/>
      <c r="AE112" s="108"/>
      <c r="AF112" s="108"/>
      <c r="AG112" s="108" t="s">
        <v>277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1" x14ac:dyDescent="0.2">
      <c r="A113" s="135">
        <v>49</v>
      </c>
      <c r="B113" s="136" t="s">
        <v>1067</v>
      </c>
      <c r="C113" s="144" t="s">
        <v>1068</v>
      </c>
      <c r="D113" s="137" t="s">
        <v>976</v>
      </c>
      <c r="E113" s="138">
        <v>1</v>
      </c>
      <c r="F113" s="139"/>
      <c r="G113" s="140">
        <f t="shared" si="7"/>
        <v>0</v>
      </c>
      <c r="H113" s="139"/>
      <c r="I113" s="140">
        <f t="shared" si="8"/>
        <v>0</v>
      </c>
      <c r="J113" s="139"/>
      <c r="K113" s="140">
        <f t="shared" si="9"/>
        <v>0</v>
      </c>
      <c r="L113" s="140">
        <v>21</v>
      </c>
      <c r="M113" s="140">
        <f t="shared" si="10"/>
        <v>0</v>
      </c>
      <c r="N113" s="138">
        <v>0</v>
      </c>
      <c r="O113" s="138">
        <f t="shared" si="11"/>
        <v>0</v>
      </c>
      <c r="P113" s="138">
        <v>0</v>
      </c>
      <c r="Q113" s="138">
        <f t="shared" si="12"/>
        <v>0</v>
      </c>
      <c r="R113" s="140"/>
      <c r="S113" s="140" t="s">
        <v>273</v>
      </c>
      <c r="T113" s="141" t="s">
        <v>274</v>
      </c>
      <c r="U113" s="115">
        <v>0</v>
      </c>
      <c r="V113" s="115">
        <f t="shared" si="13"/>
        <v>0</v>
      </c>
      <c r="W113" s="115"/>
      <c r="X113" s="115" t="s">
        <v>275</v>
      </c>
      <c r="Y113" s="115" t="s">
        <v>276</v>
      </c>
      <c r="Z113" s="108"/>
      <c r="AA113" s="108"/>
      <c r="AB113" s="108"/>
      <c r="AC113" s="108"/>
      <c r="AD113" s="108"/>
      <c r="AE113" s="108"/>
      <c r="AF113" s="108"/>
      <c r="AG113" s="108" t="s">
        <v>277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 x14ac:dyDescent="0.2">
      <c r="A114" s="135">
        <v>50</v>
      </c>
      <c r="B114" s="136" t="s">
        <v>1069</v>
      </c>
      <c r="C114" s="144" t="s">
        <v>1070</v>
      </c>
      <c r="D114" s="137" t="s">
        <v>976</v>
      </c>
      <c r="E114" s="138">
        <v>4</v>
      </c>
      <c r="F114" s="139"/>
      <c r="G114" s="140">
        <f t="shared" si="7"/>
        <v>0</v>
      </c>
      <c r="H114" s="139"/>
      <c r="I114" s="140">
        <f t="shared" si="8"/>
        <v>0</v>
      </c>
      <c r="J114" s="139"/>
      <c r="K114" s="140">
        <f t="shared" si="9"/>
        <v>0</v>
      </c>
      <c r="L114" s="140">
        <v>21</v>
      </c>
      <c r="M114" s="140">
        <f t="shared" si="10"/>
        <v>0</v>
      </c>
      <c r="N114" s="138">
        <v>0</v>
      </c>
      <c r="O114" s="138">
        <f t="shared" si="11"/>
        <v>0</v>
      </c>
      <c r="P114" s="138">
        <v>0</v>
      </c>
      <c r="Q114" s="138">
        <f t="shared" si="12"/>
        <v>0</v>
      </c>
      <c r="R114" s="140"/>
      <c r="S114" s="140" t="s">
        <v>273</v>
      </c>
      <c r="T114" s="141" t="s">
        <v>274</v>
      </c>
      <c r="U114" s="115">
        <v>0</v>
      </c>
      <c r="V114" s="115">
        <f t="shared" si="13"/>
        <v>0</v>
      </c>
      <c r="W114" s="115"/>
      <c r="X114" s="115" t="s">
        <v>275</v>
      </c>
      <c r="Y114" s="115" t="s">
        <v>276</v>
      </c>
      <c r="Z114" s="108"/>
      <c r="AA114" s="108"/>
      <c r="AB114" s="108"/>
      <c r="AC114" s="108"/>
      <c r="AD114" s="108"/>
      <c r="AE114" s="108"/>
      <c r="AF114" s="108"/>
      <c r="AG114" s="108" t="s">
        <v>277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 x14ac:dyDescent="0.2">
      <c r="A115" s="135">
        <v>51</v>
      </c>
      <c r="B115" s="136" t="s">
        <v>1071</v>
      </c>
      <c r="C115" s="144" t="s">
        <v>1072</v>
      </c>
      <c r="D115" s="137" t="s">
        <v>976</v>
      </c>
      <c r="E115" s="138">
        <v>1</v>
      </c>
      <c r="F115" s="139"/>
      <c r="G115" s="140">
        <f t="shared" si="7"/>
        <v>0</v>
      </c>
      <c r="H115" s="139"/>
      <c r="I115" s="140">
        <f t="shared" si="8"/>
        <v>0</v>
      </c>
      <c r="J115" s="139"/>
      <c r="K115" s="140">
        <f t="shared" si="9"/>
        <v>0</v>
      </c>
      <c r="L115" s="140">
        <v>21</v>
      </c>
      <c r="M115" s="140">
        <f t="shared" si="10"/>
        <v>0</v>
      </c>
      <c r="N115" s="138">
        <v>0</v>
      </c>
      <c r="O115" s="138">
        <f t="shared" si="11"/>
        <v>0</v>
      </c>
      <c r="P115" s="138">
        <v>0</v>
      </c>
      <c r="Q115" s="138">
        <f t="shared" si="12"/>
        <v>0</v>
      </c>
      <c r="R115" s="140"/>
      <c r="S115" s="140" t="s">
        <v>273</v>
      </c>
      <c r="T115" s="141" t="s">
        <v>274</v>
      </c>
      <c r="U115" s="115">
        <v>0</v>
      </c>
      <c r="V115" s="115">
        <f t="shared" si="13"/>
        <v>0</v>
      </c>
      <c r="W115" s="115"/>
      <c r="X115" s="115" t="s">
        <v>275</v>
      </c>
      <c r="Y115" s="115" t="s">
        <v>276</v>
      </c>
      <c r="Z115" s="108"/>
      <c r="AA115" s="108"/>
      <c r="AB115" s="108"/>
      <c r="AC115" s="108"/>
      <c r="AD115" s="108"/>
      <c r="AE115" s="108"/>
      <c r="AF115" s="108"/>
      <c r="AG115" s="108" t="s">
        <v>277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1" x14ac:dyDescent="0.2">
      <c r="A116" s="135">
        <v>52</v>
      </c>
      <c r="B116" s="136" t="s">
        <v>1073</v>
      </c>
      <c r="C116" s="144" t="s">
        <v>1074</v>
      </c>
      <c r="D116" s="137" t="s">
        <v>468</v>
      </c>
      <c r="E116" s="138">
        <v>1</v>
      </c>
      <c r="F116" s="139"/>
      <c r="G116" s="140">
        <f t="shared" si="7"/>
        <v>0</v>
      </c>
      <c r="H116" s="139"/>
      <c r="I116" s="140">
        <f t="shared" si="8"/>
        <v>0</v>
      </c>
      <c r="J116" s="139"/>
      <c r="K116" s="140">
        <f t="shared" si="9"/>
        <v>0</v>
      </c>
      <c r="L116" s="140">
        <v>21</v>
      </c>
      <c r="M116" s="140">
        <f t="shared" si="10"/>
        <v>0</v>
      </c>
      <c r="N116" s="138">
        <v>8.4999999999999995E-4</v>
      </c>
      <c r="O116" s="138">
        <f t="shared" si="11"/>
        <v>0</v>
      </c>
      <c r="P116" s="138">
        <v>0</v>
      </c>
      <c r="Q116" s="138">
        <f t="shared" si="12"/>
        <v>0</v>
      </c>
      <c r="R116" s="140"/>
      <c r="S116" s="140" t="s">
        <v>273</v>
      </c>
      <c r="T116" s="141" t="s">
        <v>274</v>
      </c>
      <c r="U116" s="115">
        <v>0</v>
      </c>
      <c r="V116" s="115">
        <f t="shared" si="13"/>
        <v>0</v>
      </c>
      <c r="W116" s="115"/>
      <c r="X116" s="115" t="s">
        <v>463</v>
      </c>
      <c r="Y116" s="115" t="s">
        <v>276</v>
      </c>
      <c r="Z116" s="108"/>
      <c r="AA116" s="108"/>
      <c r="AB116" s="108"/>
      <c r="AC116" s="108"/>
      <c r="AD116" s="108"/>
      <c r="AE116" s="108"/>
      <c r="AF116" s="108"/>
      <c r="AG116" s="108" t="s">
        <v>464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1" x14ac:dyDescent="0.2">
      <c r="A117" s="128">
        <v>53</v>
      </c>
      <c r="B117" s="129" t="s">
        <v>1075</v>
      </c>
      <c r="C117" s="145" t="s">
        <v>1076</v>
      </c>
      <c r="D117" s="130" t="s">
        <v>468</v>
      </c>
      <c r="E117" s="131">
        <v>1</v>
      </c>
      <c r="F117" s="132"/>
      <c r="G117" s="133">
        <f t="shared" si="7"/>
        <v>0</v>
      </c>
      <c r="H117" s="132"/>
      <c r="I117" s="133">
        <f t="shared" si="8"/>
        <v>0</v>
      </c>
      <c r="J117" s="132"/>
      <c r="K117" s="133">
        <f t="shared" si="9"/>
        <v>0</v>
      </c>
      <c r="L117" s="133">
        <v>21</v>
      </c>
      <c r="M117" s="133">
        <f t="shared" si="10"/>
        <v>0</v>
      </c>
      <c r="N117" s="131">
        <v>6.0000000000000001E-3</v>
      </c>
      <c r="O117" s="131">
        <f t="shared" si="11"/>
        <v>0.01</v>
      </c>
      <c r="P117" s="131">
        <v>0</v>
      </c>
      <c r="Q117" s="131">
        <f t="shared" si="12"/>
        <v>0</v>
      </c>
      <c r="R117" s="133"/>
      <c r="S117" s="133" t="s">
        <v>273</v>
      </c>
      <c r="T117" s="134" t="s">
        <v>274</v>
      </c>
      <c r="U117" s="115">
        <v>0</v>
      </c>
      <c r="V117" s="115">
        <f t="shared" si="13"/>
        <v>0</v>
      </c>
      <c r="W117" s="115"/>
      <c r="X117" s="115" t="s">
        <v>463</v>
      </c>
      <c r="Y117" s="115" t="s">
        <v>276</v>
      </c>
      <c r="Z117" s="108"/>
      <c r="AA117" s="108"/>
      <c r="AB117" s="108"/>
      <c r="AC117" s="108"/>
      <c r="AD117" s="108"/>
      <c r="AE117" s="108"/>
      <c r="AF117" s="108"/>
      <c r="AG117" s="108" t="s">
        <v>464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2" x14ac:dyDescent="0.2">
      <c r="A118" s="111"/>
      <c r="B118" s="112"/>
      <c r="C118" s="258" t="s">
        <v>1077</v>
      </c>
      <c r="D118" s="259"/>
      <c r="E118" s="259"/>
      <c r="F118" s="259"/>
      <c r="G118" s="259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286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3" x14ac:dyDescent="0.2">
      <c r="A119" s="111"/>
      <c r="B119" s="112"/>
      <c r="C119" s="267" t="s">
        <v>1078</v>
      </c>
      <c r="D119" s="268"/>
      <c r="E119" s="268"/>
      <c r="F119" s="268"/>
      <c r="G119" s="268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286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3" x14ac:dyDescent="0.2">
      <c r="A120" s="111"/>
      <c r="B120" s="112"/>
      <c r="C120" s="267" t="s">
        <v>1079</v>
      </c>
      <c r="D120" s="268"/>
      <c r="E120" s="268"/>
      <c r="F120" s="268"/>
      <c r="G120" s="268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8"/>
      <c r="AA120" s="108"/>
      <c r="AB120" s="108"/>
      <c r="AC120" s="108"/>
      <c r="AD120" s="108"/>
      <c r="AE120" s="108"/>
      <c r="AF120" s="108"/>
      <c r="AG120" s="108" t="s">
        <v>286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3" x14ac:dyDescent="0.2">
      <c r="A121" s="111"/>
      <c r="B121" s="112"/>
      <c r="C121" s="267" t="s">
        <v>1080</v>
      </c>
      <c r="D121" s="268"/>
      <c r="E121" s="268"/>
      <c r="F121" s="268"/>
      <c r="G121" s="268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286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3" x14ac:dyDescent="0.2">
      <c r="A122" s="111"/>
      <c r="B122" s="112"/>
      <c r="C122" s="267" t="s">
        <v>1081</v>
      </c>
      <c r="D122" s="268"/>
      <c r="E122" s="268"/>
      <c r="F122" s="268"/>
      <c r="G122" s="268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286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3" x14ac:dyDescent="0.2">
      <c r="A123" s="111"/>
      <c r="B123" s="112"/>
      <c r="C123" s="267" t="s">
        <v>1082</v>
      </c>
      <c r="D123" s="268"/>
      <c r="E123" s="268"/>
      <c r="F123" s="268"/>
      <c r="G123" s="268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286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3" x14ac:dyDescent="0.2">
      <c r="A124" s="111"/>
      <c r="B124" s="112"/>
      <c r="C124" s="267" t="s">
        <v>1083</v>
      </c>
      <c r="D124" s="268"/>
      <c r="E124" s="268"/>
      <c r="F124" s="268"/>
      <c r="G124" s="268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286</v>
      </c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3" x14ac:dyDescent="0.2">
      <c r="A125" s="111"/>
      <c r="B125" s="112"/>
      <c r="C125" s="267" t="s">
        <v>1084</v>
      </c>
      <c r="D125" s="268"/>
      <c r="E125" s="268"/>
      <c r="F125" s="268"/>
      <c r="G125" s="268"/>
      <c r="H125" s="115"/>
      <c r="I125" s="115"/>
      <c r="J125" s="115"/>
      <c r="K125" s="115"/>
      <c r="L125" s="115"/>
      <c r="M125" s="115"/>
      <c r="N125" s="114"/>
      <c r="O125" s="114"/>
      <c r="P125" s="114"/>
      <c r="Q125" s="114"/>
      <c r="R125" s="115"/>
      <c r="S125" s="115"/>
      <c r="T125" s="115"/>
      <c r="U125" s="115"/>
      <c r="V125" s="115"/>
      <c r="W125" s="115"/>
      <c r="X125" s="115"/>
      <c r="Y125" s="115"/>
      <c r="Z125" s="108"/>
      <c r="AA125" s="108"/>
      <c r="AB125" s="108"/>
      <c r="AC125" s="108"/>
      <c r="AD125" s="108"/>
      <c r="AE125" s="108"/>
      <c r="AF125" s="108"/>
      <c r="AG125" s="108" t="s">
        <v>286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3" x14ac:dyDescent="0.2">
      <c r="A126" s="111"/>
      <c r="B126" s="112"/>
      <c r="C126" s="267" t="s">
        <v>1085</v>
      </c>
      <c r="D126" s="268"/>
      <c r="E126" s="268"/>
      <c r="F126" s="268"/>
      <c r="G126" s="268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286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3" x14ac:dyDescent="0.2">
      <c r="A127" s="111"/>
      <c r="B127" s="112"/>
      <c r="C127" s="267" t="s">
        <v>1086</v>
      </c>
      <c r="D127" s="268"/>
      <c r="E127" s="268"/>
      <c r="F127" s="268"/>
      <c r="G127" s="268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8"/>
      <c r="AA127" s="108"/>
      <c r="AB127" s="108"/>
      <c r="AC127" s="108"/>
      <c r="AD127" s="108"/>
      <c r="AE127" s="108"/>
      <c r="AF127" s="108"/>
      <c r="AG127" s="108" t="s">
        <v>286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3" x14ac:dyDescent="0.2">
      <c r="A128" s="111"/>
      <c r="B128" s="112"/>
      <c r="C128" s="267" t="s">
        <v>1087</v>
      </c>
      <c r="D128" s="268"/>
      <c r="E128" s="268"/>
      <c r="F128" s="268"/>
      <c r="G128" s="268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8"/>
      <c r="AA128" s="108"/>
      <c r="AB128" s="108"/>
      <c r="AC128" s="108"/>
      <c r="AD128" s="108"/>
      <c r="AE128" s="108"/>
      <c r="AF128" s="108"/>
      <c r="AG128" s="108" t="s">
        <v>286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3" x14ac:dyDescent="0.2">
      <c r="A129" s="111"/>
      <c r="B129" s="112"/>
      <c r="C129" s="267" t="s">
        <v>1088</v>
      </c>
      <c r="D129" s="268"/>
      <c r="E129" s="268"/>
      <c r="F129" s="268"/>
      <c r="G129" s="268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8"/>
      <c r="AA129" s="108"/>
      <c r="AB129" s="108"/>
      <c r="AC129" s="108"/>
      <c r="AD129" s="108"/>
      <c r="AE129" s="108"/>
      <c r="AF129" s="108"/>
      <c r="AG129" s="108" t="s">
        <v>286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3" x14ac:dyDescent="0.2">
      <c r="A130" s="111"/>
      <c r="B130" s="112"/>
      <c r="C130" s="267" t="s">
        <v>1089</v>
      </c>
      <c r="D130" s="268"/>
      <c r="E130" s="268"/>
      <c r="F130" s="268"/>
      <c r="G130" s="268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8"/>
      <c r="AA130" s="108"/>
      <c r="AB130" s="108"/>
      <c r="AC130" s="108"/>
      <c r="AD130" s="108"/>
      <c r="AE130" s="108"/>
      <c r="AF130" s="108"/>
      <c r="AG130" s="108" t="s">
        <v>286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3" x14ac:dyDescent="0.2">
      <c r="A131" s="111"/>
      <c r="B131" s="112"/>
      <c r="C131" s="267" t="s">
        <v>1090</v>
      </c>
      <c r="D131" s="268"/>
      <c r="E131" s="268"/>
      <c r="F131" s="268"/>
      <c r="G131" s="268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8"/>
      <c r="AA131" s="108"/>
      <c r="AB131" s="108"/>
      <c r="AC131" s="108"/>
      <c r="AD131" s="108"/>
      <c r="AE131" s="108"/>
      <c r="AF131" s="108"/>
      <c r="AG131" s="108" t="s">
        <v>286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3" x14ac:dyDescent="0.2">
      <c r="A132" s="111"/>
      <c r="B132" s="112"/>
      <c r="C132" s="267" t="s">
        <v>1091</v>
      </c>
      <c r="D132" s="268"/>
      <c r="E132" s="268"/>
      <c r="F132" s="268"/>
      <c r="G132" s="268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8"/>
      <c r="AA132" s="108"/>
      <c r="AB132" s="108"/>
      <c r="AC132" s="108"/>
      <c r="AD132" s="108"/>
      <c r="AE132" s="108"/>
      <c r="AF132" s="108"/>
      <c r="AG132" s="108" t="s">
        <v>286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1" x14ac:dyDescent="0.2">
      <c r="A133" s="111">
        <v>54</v>
      </c>
      <c r="B133" s="112" t="s">
        <v>1092</v>
      </c>
      <c r="C133" s="152" t="s">
        <v>1093</v>
      </c>
      <c r="D133" s="113" t="s">
        <v>24</v>
      </c>
      <c r="E133" s="151"/>
      <c r="F133" s="116"/>
      <c r="G133" s="115">
        <f>ROUND(E133*F133,2)</f>
        <v>0</v>
      </c>
      <c r="H133" s="116"/>
      <c r="I133" s="115">
        <f>ROUND(E133*H133,2)</f>
        <v>0</v>
      </c>
      <c r="J133" s="116"/>
      <c r="K133" s="115">
        <f>ROUND(E133*J133,2)</f>
        <v>0</v>
      </c>
      <c r="L133" s="115">
        <v>21</v>
      </c>
      <c r="M133" s="115">
        <f>G133*(1+L133/100)</f>
        <v>0</v>
      </c>
      <c r="N133" s="114">
        <v>0</v>
      </c>
      <c r="O133" s="114">
        <f>ROUND(E133*N133,2)</f>
        <v>0</v>
      </c>
      <c r="P133" s="114">
        <v>0</v>
      </c>
      <c r="Q133" s="114">
        <f>ROUND(E133*P133,2)</f>
        <v>0</v>
      </c>
      <c r="R133" s="115" t="s">
        <v>995</v>
      </c>
      <c r="S133" s="115" t="s">
        <v>929</v>
      </c>
      <c r="T133" s="115" t="s">
        <v>929</v>
      </c>
      <c r="U133" s="115">
        <v>0</v>
      </c>
      <c r="V133" s="115">
        <f>ROUND(E133*U133,2)</f>
        <v>0</v>
      </c>
      <c r="W133" s="115"/>
      <c r="X133" s="115" t="s">
        <v>991</v>
      </c>
      <c r="Y133" s="115" t="s">
        <v>276</v>
      </c>
      <c r="Z133" s="108"/>
      <c r="AA133" s="108"/>
      <c r="AB133" s="108"/>
      <c r="AC133" s="108"/>
      <c r="AD133" s="108"/>
      <c r="AE133" s="108"/>
      <c r="AF133" s="108"/>
      <c r="AG133" s="108" t="s">
        <v>992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2" x14ac:dyDescent="0.2">
      <c r="A134" s="111"/>
      <c r="B134" s="112"/>
      <c r="C134" s="271" t="s">
        <v>1045</v>
      </c>
      <c r="D134" s="272"/>
      <c r="E134" s="272"/>
      <c r="F134" s="272"/>
      <c r="G134" s="272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8"/>
      <c r="AA134" s="108"/>
      <c r="AB134" s="108"/>
      <c r="AC134" s="108"/>
      <c r="AD134" s="108"/>
      <c r="AE134" s="108"/>
      <c r="AF134" s="108"/>
      <c r="AG134" s="108" t="s">
        <v>930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x14ac:dyDescent="0.2">
      <c r="A135" s="121" t="s">
        <v>268</v>
      </c>
      <c r="B135" s="122" t="s">
        <v>166</v>
      </c>
      <c r="C135" s="143" t="s">
        <v>167</v>
      </c>
      <c r="D135" s="123"/>
      <c r="E135" s="124"/>
      <c r="F135" s="125"/>
      <c r="G135" s="125">
        <f>SUMIF(AG136:AG154,"&lt;&gt;NOR",G136:G154)</f>
        <v>0</v>
      </c>
      <c r="H135" s="125"/>
      <c r="I135" s="125">
        <f>SUM(I136:I154)</f>
        <v>0</v>
      </c>
      <c r="J135" s="125"/>
      <c r="K135" s="125">
        <f>SUM(K136:K154)</f>
        <v>0</v>
      </c>
      <c r="L135" s="125"/>
      <c r="M135" s="125">
        <f>SUM(M136:M154)</f>
        <v>0</v>
      </c>
      <c r="N135" s="124"/>
      <c r="O135" s="124">
        <f>SUM(O136:O154)</f>
        <v>0</v>
      </c>
      <c r="P135" s="124"/>
      <c r="Q135" s="124">
        <f>SUM(Q136:Q154)</f>
        <v>0</v>
      </c>
      <c r="R135" s="125"/>
      <c r="S135" s="125"/>
      <c r="T135" s="126"/>
      <c r="U135" s="120"/>
      <c r="V135" s="120">
        <f>SUM(V136:V154)</f>
        <v>0</v>
      </c>
      <c r="W135" s="120"/>
      <c r="X135" s="120"/>
      <c r="Y135" s="120"/>
      <c r="AG135" t="s">
        <v>269</v>
      </c>
    </row>
    <row r="136" spans="1:60" outlineLevel="1" x14ac:dyDescent="0.2">
      <c r="A136" s="135">
        <v>55</v>
      </c>
      <c r="B136" s="136" t="s">
        <v>1094</v>
      </c>
      <c r="C136" s="144" t="s">
        <v>1095</v>
      </c>
      <c r="D136" s="137" t="s">
        <v>493</v>
      </c>
      <c r="E136" s="138">
        <v>24.5</v>
      </c>
      <c r="F136" s="139"/>
      <c r="G136" s="140">
        <f>ROUND(E136*F136,2)</f>
        <v>0</v>
      </c>
      <c r="H136" s="139"/>
      <c r="I136" s="140">
        <f>ROUND(E136*H136,2)</f>
        <v>0</v>
      </c>
      <c r="J136" s="139"/>
      <c r="K136" s="140">
        <f>ROUND(E136*J136,2)</f>
        <v>0</v>
      </c>
      <c r="L136" s="140">
        <v>21</v>
      </c>
      <c r="M136" s="140">
        <f>G136*(1+L136/100)</f>
        <v>0</v>
      </c>
      <c r="N136" s="138">
        <v>0</v>
      </c>
      <c r="O136" s="138">
        <f>ROUND(E136*N136,2)</f>
        <v>0</v>
      </c>
      <c r="P136" s="138">
        <v>0</v>
      </c>
      <c r="Q136" s="138">
        <f>ROUND(E136*P136,2)</f>
        <v>0</v>
      </c>
      <c r="R136" s="140"/>
      <c r="S136" s="140" t="s">
        <v>273</v>
      </c>
      <c r="T136" s="141" t="s">
        <v>274</v>
      </c>
      <c r="U136" s="115">
        <v>0</v>
      </c>
      <c r="V136" s="115">
        <f>ROUND(E136*U136,2)</f>
        <v>0</v>
      </c>
      <c r="W136" s="115"/>
      <c r="X136" s="115" t="s">
        <v>275</v>
      </c>
      <c r="Y136" s="115" t="s">
        <v>276</v>
      </c>
      <c r="Z136" s="108"/>
      <c r="AA136" s="108"/>
      <c r="AB136" s="108"/>
      <c r="AC136" s="108"/>
      <c r="AD136" s="108"/>
      <c r="AE136" s="108"/>
      <c r="AF136" s="108"/>
      <c r="AG136" s="108" t="s">
        <v>277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1" x14ac:dyDescent="0.2">
      <c r="A137" s="128">
        <v>56</v>
      </c>
      <c r="B137" s="129" t="s">
        <v>1096</v>
      </c>
      <c r="C137" s="145" t="s">
        <v>1097</v>
      </c>
      <c r="D137" s="130" t="s">
        <v>493</v>
      </c>
      <c r="E137" s="131">
        <v>9.5</v>
      </c>
      <c r="F137" s="132"/>
      <c r="G137" s="133">
        <f>ROUND(E137*F137,2)</f>
        <v>0</v>
      </c>
      <c r="H137" s="132"/>
      <c r="I137" s="133">
        <f>ROUND(E137*H137,2)</f>
        <v>0</v>
      </c>
      <c r="J137" s="132"/>
      <c r="K137" s="133">
        <f>ROUND(E137*J137,2)</f>
        <v>0</v>
      </c>
      <c r="L137" s="133">
        <v>21</v>
      </c>
      <c r="M137" s="133">
        <f>G137*(1+L137/100)</f>
        <v>0</v>
      </c>
      <c r="N137" s="131">
        <v>0</v>
      </c>
      <c r="O137" s="131">
        <f>ROUND(E137*N137,2)</f>
        <v>0</v>
      </c>
      <c r="P137" s="131">
        <v>0</v>
      </c>
      <c r="Q137" s="131">
        <f>ROUND(E137*P137,2)</f>
        <v>0</v>
      </c>
      <c r="R137" s="133"/>
      <c r="S137" s="133" t="s">
        <v>273</v>
      </c>
      <c r="T137" s="134" t="s">
        <v>274</v>
      </c>
      <c r="U137" s="115">
        <v>0</v>
      </c>
      <c r="V137" s="115">
        <f>ROUND(E137*U137,2)</f>
        <v>0</v>
      </c>
      <c r="W137" s="115"/>
      <c r="X137" s="115" t="s">
        <v>275</v>
      </c>
      <c r="Y137" s="115" t="s">
        <v>276</v>
      </c>
      <c r="Z137" s="108"/>
      <c r="AA137" s="108"/>
      <c r="AB137" s="108"/>
      <c r="AC137" s="108"/>
      <c r="AD137" s="108"/>
      <c r="AE137" s="108"/>
      <c r="AF137" s="108"/>
      <c r="AG137" s="108" t="s">
        <v>277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2" x14ac:dyDescent="0.2">
      <c r="A138" s="111"/>
      <c r="B138" s="112"/>
      <c r="C138" s="258" t="s">
        <v>1098</v>
      </c>
      <c r="D138" s="259"/>
      <c r="E138" s="259"/>
      <c r="F138" s="259"/>
      <c r="G138" s="259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8"/>
      <c r="AA138" s="108"/>
      <c r="AB138" s="108"/>
      <c r="AC138" s="108"/>
      <c r="AD138" s="108"/>
      <c r="AE138" s="108"/>
      <c r="AF138" s="108"/>
      <c r="AG138" s="108" t="s">
        <v>286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3" x14ac:dyDescent="0.2">
      <c r="A139" s="111"/>
      <c r="B139" s="112"/>
      <c r="C139" s="267" t="s">
        <v>1099</v>
      </c>
      <c r="D139" s="268"/>
      <c r="E139" s="268"/>
      <c r="F139" s="268"/>
      <c r="G139" s="268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8"/>
      <c r="AA139" s="108"/>
      <c r="AB139" s="108"/>
      <c r="AC139" s="108"/>
      <c r="AD139" s="108"/>
      <c r="AE139" s="108"/>
      <c r="AF139" s="108"/>
      <c r="AG139" s="108" t="s">
        <v>286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3" x14ac:dyDescent="0.2">
      <c r="A140" s="111"/>
      <c r="B140" s="112"/>
      <c r="C140" s="267" t="s">
        <v>1100</v>
      </c>
      <c r="D140" s="268"/>
      <c r="E140" s="268"/>
      <c r="F140" s="268"/>
      <c r="G140" s="268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286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3" x14ac:dyDescent="0.2">
      <c r="A141" s="111"/>
      <c r="B141" s="112"/>
      <c r="C141" s="267" t="s">
        <v>1101</v>
      </c>
      <c r="D141" s="268"/>
      <c r="E141" s="268"/>
      <c r="F141" s="268"/>
      <c r="G141" s="268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286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 x14ac:dyDescent="0.2">
      <c r="A142" s="135">
        <v>57</v>
      </c>
      <c r="B142" s="136" t="s">
        <v>1102</v>
      </c>
      <c r="C142" s="144" t="s">
        <v>1103</v>
      </c>
      <c r="D142" s="137" t="s">
        <v>468</v>
      </c>
      <c r="E142" s="138">
        <v>1</v>
      </c>
      <c r="F142" s="139"/>
      <c r="G142" s="140">
        <f t="shared" ref="G142:G148" si="14">ROUND(E142*F142,2)</f>
        <v>0</v>
      </c>
      <c r="H142" s="139"/>
      <c r="I142" s="140">
        <f t="shared" ref="I142:I148" si="15">ROUND(E142*H142,2)</f>
        <v>0</v>
      </c>
      <c r="J142" s="139"/>
      <c r="K142" s="140">
        <f t="shared" ref="K142:K148" si="16">ROUND(E142*J142,2)</f>
        <v>0</v>
      </c>
      <c r="L142" s="140">
        <v>21</v>
      </c>
      <c r="M142" s="140">
        <f t="shared" ref="M142:M148" si="17">G142*(1+L142/100)</f>
        <v>0</v>
      </c>
      <c r="N142" s="138">
        <v>0</v>
      </c>
      <c r="O142" s="138">
        <f t="shared" ref="O142:O148" si="18">ROUND(E142*N142,2)</f>
        <v>0</v>
      </c>
      <c r="P142" s="138">
        <v>0</v>
      </c>
      <c r="Q142" s="138">
        <f t="shared" ref="Q142:Q148" si="19">ROUND(E142*P142,2)</f>
        <v>0</v>
      </c>
      <c r="R142" s="140"/>
      <c r="S142" s="140" t="s">
        <v>273</v>
      </c>
      <c r="T142" s="141" t="s">
        <v>274</v>
      </c>
      <c r="U142" s="115">
        <v>0</v>
      </c>
      <c r="V142" s="115">
        <f t="shared" ref="V142:V148" si="20">ROUND(E142*U142,2)</f>
        <v>0</v>
      </c>
      <c r="W142" s="115"/>
      <c r="X142" s="115" t="s">
        <v>275</v>
      </c>
      <c r="Y142" s="115" t="s">
        <v>276</v>
      </c>
      <c r="Z142" s="108"/>
      <c r="AA142" s="108"/>
      <c r="AB142" s="108"/>
      <c r="AC142" s="108"/>
      <c r="AD142" s="108"/>
      <c r="AE142" s="108"/>
      <c r="AF142" s="108"/>
      <c r="AG142" s="108" t="s">
        <v>277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1" x14ac:dyDescent="0.2">
      <c r="A143" s="135">
        <v>58</v>
      </c>
      <c r="B143" s="136" t="s">
        <v>1104</v>
      </c>
      <c r="C143" s="144" t="s">
        <v>1105</v>
      </c>
      <c r="D143" s="137" t="s">
        <v>1106</v>
      </c>
      <c r="E143" s="138">
        <v>22</v>
      </c>
      <c r="F143" s="139"/>
      <c r="G143" s="140">
        <f t="shared" si="14"/>
        <v>0</v>
      </c>
      <c r="H143" s="139"/>
      <c r="I143" s="140">
        <f t="shared" si="15"/>
        <v>0</v>
      </c>
      <c r="J143" s="139"/>
      <c r="K143" s="140">
        <f t="shared" si="16"/>
        <v>0</v>
      </c>
      <c r="L143" s="140">
        <v>21</v>
      </c>
      <c r="M143" s="140">
        <f t="shared" si="17"/>
        <v>0</v>
      </c>
      <c r="N143" s="138">
        <v>0</v>
      </c>
      <c r="O143" s="138">
        <f t="shared" si="18"/>
        <v>0</v>
      </c>
      <c r="P143" s="138">
        <v>0</v>
      </c>
      <c r="Q143" s="138">
        <f t="shared" si="19"/>
        <v>0</v>
      </c>
      <c r="R143" s="140"/>
      <c r="S143" s="140" t="s">
        <v>273</v>
      </c>
      <c r="T143" s="141" t="s">
        <v>274</v>
      </c>
      <c r="U143" s="115">
        <v>0</v>
      </c>
      <c r="V143" s="115">
        <f t="shared" si="20"/>
        <v>0</v>
      </c>
      <c r="W143" s="115"/>
      <c r="X143" s="115" t="s">
        <v>275</v>
      </c>
      <c r="Y143" s="115" t="s">
        <v>276</v>
      </c>
      <c r="Z143" s="108"/>
      <c r="AA143" s="108"/>
      <c r="AB143" s="108"/>
      <c r="AC143" s="108"/>
      <c r="AD143" s="108"/>
      <c r="AE143" s="108"/>
      <c r="AF143" s="108"/>
      <c r="AG143" s="108" t="s">
        <v>277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1" x14ac:dyDescent="0.2">
      <c r="A144" s="135">
        <v>59</v>
      </c>
      <c r="B144" s="136" t="s">
        <v>1107</v>
      </c>
      <c r="C144" s="144" t="s">
        <v>1108</v>
      </c>
      <c r="D144" s="137" t="s">
        <v>1109</v>
      </c>
      <c r="E144" s="138">
        <v>1</v>
      </c>
      <c r="F144" s="139"/>
      <c r="G144" s="140">
        <f t="shared" si="14"/>
        <v>0</v>
      </c>
      <c r="H144" s="139"/>
      <c r="I144" s="140">
        <f t="shared" si="15"/>
        <v>0</v>
      </c>
      <c r="J144" s="139"/>
      <c r="K144" s="140">
        <f t="shared" si="16"/>
        <v>0</v>
      </c>
      <c r="L144" s="140">
        <v>21</v>
      </c>
      <c r="M144" s="140">
        <f t="shared" si="17"/>
        <v>0</v>
      </c>
      <c r="N144" s="138">
        <v>0</v>
      </c>
      <c r="O144" s="138">
        <f t="shared" si="18"/>
        <v>0</v>
      </c>
      <c r="P144" s="138">
        <v>0</v>
      </c>
      <c r="Q144" s="138">
        <f t="shared" si="19"/>
        <v>0</v>
      </c>
      <c r="R144" s="140"/>
      <c r="S144" s="140" t="s">
        <v>273</v>
      </c>
      <c r="T144" s="141" t="s">
        <v>274</v>
      </c>
      <c r="U144" s="115">
        <v>0</v>
      </c>
      <c r="V144" s="115">
        <f t="shared" si="20"/>
        <v>0</v>
      </c>
      <c r="W144" s="115"/>
      <c r="X144" s="115" t="s">
        <v>275</v>
      </c>
      <c r="Y144" s="115" t="s">
        <v>276</v>
      </c>
      <c r="Z144" s="108"/>
      <c r="AA144" s="108"/>
      <c r="AB144" s="108"/>
      <c r="AC144" s="108"/>
      <c r="AD144" s="108"/>
      <c r="AE144" s="108"/>
      <c r="AF144" s="108"/>
      <c r="AG144" s="108" t="s">
        <v>277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1" x14ac:dyDescent="0.2">
      <c r="A145" s="135">
        <v>60</v>
      </c>
      <c r="B145" s="136" t="s">
        <v>1110</v>
      </c>
      <c r="C145" s="144" t="s">
        <v>1111</v>
      </c>
      <c r="D145" s="137" t="s">
        <v>493</v>
      </c>
      <c r="E145" s="138">
        <v>24.5</v>
      </c>
      <c r="F145" s="139"/>
      <c r="G145" s="140">
        <f t="shared" si="14"/>
        <v>0</v>
      </c>
      <c r="H145" s="139"/>
      <c r="I145" s="140">
        <f t="shared" si="15"/>
        <v>0</v>
      </c>
      <c r="J145" s="139"/>
      <c r="K145" s="140">
        <f t="shared" si="16"/>
        <v>0</v>
      </c>
      <c r="L145" s="140">
        <v>21</v>
      </c>
      <c r="M145" s="140">
        <f t="shared" si="17"/>
        <v>0</v>
      </c>
      <c r="N145" s="138">
        <v>0</v>
      </c>
      <c r="O145" s="138">
        <f t="shared" si="18"/>
        <v>0</v>
      </c>
      <c r="P145" s="138">
        <v>0</v>
      </c>
      <c r="Q145" s="138">
        <f t="shared" si="19"/>
        <v>0</v>
      </c>
      <c r="R145" s="140"/>
      <c r="S145" s="140" t="s">
        <v>273</v>
      </c>
      <c r="T145" s="141" t="s">
        <v>274</v>
      </c>
      <c r="U145" s="115">
        <v>0</v>
      </c>
      <c r="V145" s="115">
        <f t="shared" si="20"/>
        <v>0</v>
      </c>
      <c r="W145" s="115"/>
      <c r="X145" s="115" t="s">
        <v>275</v>
      </c>
      <c r="Y145" s="115" t="s">
        <v>276</v>
      </c>
      <c r="Z145" s="108"/>
      <c r="AA145" s="108"/>
      <c r="AB145" s="108"/>
      <c r="AC145" s="108"/>
      <c r="AD145" s="108"/>
      <c r="AE145" s="108"/>
      <c r="AF145" s="108"/>
      <c r="AG145" s="108" t="s">
        <v>277</v>
      </c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1" x14ac:dyDescent="0.2">
      <c r="A146" s="135">
        <v>61</v>
      </c>
      <c r="B146" s="136" t="s">
        <v>1112</v>
      </c>
      <c r="C146" s="144" t="s">
        <v>1113</v>
      </c>
      <c r="D146" s="137" t="s">
        <v>1109</v>
      </c>
      <c r="E146" s="138">
        <v>1</v>
      </c>
      <c r="F146" s="139"/>
      <c r="G146" s="140">
        <f t="shared" si="14"/>
        <v>0</v>
      </c>
      <c r="H146" s="139"/>
      <c r="I146" s="140">
        <f t="shared" si="15"/>
        <v>0</v>
      </c>
      <c r="J146" s="139"/>
      <c r="K146" s="140">
        <f t="shared" si="16"/>
        <v>0</v>
      </c>
      <c r="L146" s="140">
        <v>21</v>
      </c>
      <c r="M146" s="140">
        <f t="shared" si="17"/>
        <v>0</v>
      </c>
      <c r="N146" s="138">
        <v>0</v>
      </c>
      <c r="O146" s="138">
        <f t="shared" si="18"/>
        <v>0</v>
      </c>
      <c r="P146" s="138">
        <v>0</v>
      </c>
      <c r="Q146" s="138">
        <f t="shared" si="19"/>
        <v>0</v>
      </c>
      <c r="R146" s="140"/>
      <c r="S146" s="140" t="s">
        <v>273</v>
      </c>
      <c r="T146" s="141" t="s">
        <v>274</v>
      </c>
      <c r="U146" s="115">
        <v>0</v>
      </c>
      <c r="V146" s="115">
        <f t="shared" si="20"/>
        <v>0</v>
      </c>
      <c r="W146" s="115"/>
      <c r="X146" s="115" t="s">
        <v>275</v>
      </c>
      <c r="Y146" s="115" t="s">
        <v>276</v>
      </c>
      <c r="Z146" s="108"/>
      <c r="AA146" s="108"/>
      <c r="AB146" s="108"/>
      <c r="AC146" s="108"/>
      <c r="AD146" s="108"/>
      <c r="AE146" s="108"/>
      <c r="AF146" s="108"/>
      <c r="AG146" s="108" t="s">
        <v>277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1" x14ac:dyDescent="0.2">
      <c r="A147" s="135">
        <v>62</v>
      </c>
      <c r="B147" s="136" t="s">
        <v>1114</v>
      </c>
      <c r="C147" s="144" t="s">
        <v>1115</v>
      </c>
      <c r="D147" s="137" t="s">
        <v>976</v>
      </c>
      <c r="E147" s="138">
        <v>2</v>
      </c>
      <c r="F147" s="139"/>
      <c r="G147" s="140">
        <f t="shared" si="14"/>
        <v>0</v>
      </c>
      <c r="H147" s="139"/>
      <c r="I147" s="140">
        <f t="shared" si="15"/>
        <v>0</v>
      </c>
      <c r="J147" s="139"/>
      <c r="K147" s="140">
        <f t="shared" si="16"/>
        <v>0</v>
      </c>
      <c r="L147" s="140">
        <v>21</v>
      </c>
      <c r="M147" s="140">
        <f t="shared" si="17"/>
        <v>0</v>
      </c>
      <c r="N147" s="138">
        <v>0</v>
      </c>
      <c r="O147" s="138">
        <f t="shared" si="18"/>
        <v>0</v>
      </c>
      <c r="P147" s="138">
        <v>0</v>
      </c>
      <c r="Q147" s="138">
        <f t="shared" si="19"/>
        <v>0</v>
      </c>
      <c r="R147" s="140"/>
      <c r="S147" s="140" t="s">
        <v>273</v>
      </c>
      <c r="T147" s="141" t="s">
        <v>274</v>
      </c>
      <c r="U147" s="115">
        <v>0</v>
      </c>
      <c r="V147" s="115">
        <f t="shared" si="20"/>
        <v>0</v>
      </c>
      <c r="W147" s="115"/>
      <c r="X147" s="115" t="s">
        <v>275</v>
      </c>
      <c r="Y147" s="115" t="s">
        <v>276</v>
      </c>
      <c r="Z147" s="108"/>
      <c r="AA147" s="108"/>
      <c r="AB147" s="108"/>
      <c r="AC147" s="108"/>
      <c r="AD147" s="108"/>
      <c r="AE147" s="108"/>
      <c r="AF147" s="108"/>
      <c r="AG147" s="108" t="s">
        <v>277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1" x14ac:dyDescent="0.2">
      <c r="A148" s="128">
        <v>63</v>
      </c>
      <c r="B148" s="129" t="s">
        <v>1116</v>
      </c>
      <c r="C148" s="145" t="s">
        <v>1117</v>
      </c>
      <c r="D148" s="130" t="s">
        <v>493</v>
      </c>
      <c r="E148" s="131">
        <v>15</v>
      </c>
      <c r="F148" s="132"/>
      <c r="G148" s="133">
        <f t="shared" si="14"/>
        <v>0</v>
      </c>
      <c r="H148" s="132"/>
      <c r="I148" s="133">
        <f t="shared" si="15"/>
        <v>0</v>
      </c>
      <c r="J148" s="132"/>
      <c r="K148" s="133">
        <f t="shared" si="16"/>
        <v>0</v>
      </c>
      <c r="L148" s="133">
        <v>21</v>
      </c>
      <c r="M148" s="133">
        <f t="shared" si="17"/>
        <v>0</v>
      </c>
      <c r="N148" s="131">
        <v>0</v>
      </c>
      <c r="O148" s="131">
        <f t="shared" si="18"/>
        <v>0</v>
      </c>
      <c r="P148" s="131">
        <v>0</v>
      </c>
      <c r="Q148" s="131">
        <f t="shared" si="19"/>
        <v>0</v>
      </c>
      <c r="R148" s="133"/>
      <c r="S148" s="133" t="s">
        <v>273</v>
      </c>
      <c r="T148" s="134" t="s">
        <v>274</v>
      </c>
      <c r="U148" s="115">
        <v>0</v>
      </c>
      <c r="V148" s="115">
        <f t="shared" si="20"/>
        <v>0</v>
      </c>
      <c r="W148" s="115"/>
      <c r="X148" s="115" t="s">
        <v>463</v>
      </c>
      <c r="Y148" s="115" t="s">
        <v>276</v>
      </c>
      <c r="Z148" s="108"/>
      <c r="AA148" s="108"/>
      <c r="AB148" s="108"/>
      <c r="AC148" s="108"/>
      <c r="AD148" s="108"/>
      <c r="AE148" s="108"/>
      <c r="AF148" s="108"/>
      <c r="AG148" s="108" t="s">
        <v>464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2" x14ac:dyDescent="0.2">
      <c r="A149" s="111"/>
      <c r="B149" s="112"/>
      <c r="C149" s="258" t="s">
        <v>1118</v>
      </c>
      <c r="D149" s="259"/>
      <c r="E149" s="259"/>
      <c r="F149" s="259"/>
      <c r="G149" s="259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8"/>
      <c r="AA149" s="108"/>
      <c r="AB149" s="108"/>
      <c r="AC149" s="108"/>
      <c r="AD149" s="108"/>
      <c r="AE149" s="108"/>
      <c r="AF149" s="108"/>
      <c r="AG149" s="108" t="s">
        <v>286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3" x14ac:dyDescent="0.2">
      <c r="A150" s="111"/>
      <c r="B150" s="112"/>
      <c r="C150" s="267" t="s">
        <v>1119</v>
      </c>
      <c r="D150" s="268"/>
      <c r="E150" s="268"/>
      <c r="F150" s="268"/>
      <c r="G150" s="268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286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42" t="str">
        <f>C150</f>
        <v>každý o délce cca 7,5 m v provedení vnitřní vložka nerez tř. 1.4404 tl. 0,8 mm, izolace např. Fibertex 19 mm</v>
      </c>
      <c r="BB150" s="108"/>
      <c r="BC150" s="108"/>
      <c r="BD150" s="108"/>
      <c r="BE150" s="108"/>
      <c r="BF150" s="108"/>
      <c r="BG150" s="108"/>
      <c r="BH150" s="108"/>
    </row>
    <row r="151" spans="1:60" outlineLevel="3" x14ac:dyDescent="0.2">
      <c r="A151" s="111"/>
      <c r="B151" s="112"/>
      <c r="C151" s="267" t="s">
        <v>1120</v>
      </c>
      <c r="D151" s="268"/>
      <c r="E151" s="268"/>
      <c r="F151" s="268"/>
      <c r="G151" s="268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286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3" x14ac:dyDescent="0.2">
      <c r="A152" s="111"/>
      <c r="B152" s="112"/>
      <c r="C152" s="267" t="s">
        <v>1121</v>
      </c>
      <c r="D152" s="268"/>
      <c r="E152" s="268"/>
      <c r="F152" s="268"/>
      <c r="G152" s="268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8"/>
      <c r="AA152" s="108"/>
      <c r="AB152" s="108"/>
      <c r="AC152" s="108"/>
      <c r="AD152" s="108"/>
      <c r="AE152" s="108"/>
      <c r="AF152" s="108"/>
      <c r="AG152" s="108" t="s">
        <v>286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3" x14ac:dyDescent="0.2">
      <c r="A153" s="111"/>
      <c r="B153" s="112"/>
      <c r="C153" s="267" t="s">
        <v>1122</v>
      </c>
      <c r="D153" s="268"/>
      <c r="E153" s="268"/>
      <c r="F153" s="268"/>
      <c r="G153" s="268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286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2" x14ac:dyDescent="0.2">
      <c r="A154" s="111"/>
      <c r="B154" s="112"/>
      <c r="C154" s="150" t="s">
        <v>1123</v>
      </c>
      <c r="D154" s="148"/>
      <c r="E154" s="149">
        <v>15</v>
      </c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325</v>
      </c>
      <c r="AH154" s="108">
        <v>0</v>
      </c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x14ac:dyDescent="0.2">
      <c r="A155" s="121" t="s">
        <v>268</v>
      </c>
      <c r="B155" s="122" t="s">
        <v>168</v>
      </c>
      <c r="C155" s="143" t="s">
        <v>169</v>
      </c>
      <c r="D155" s="123"/>
      <c r="E155" s="124"/>
      <c r="F155" s="125"/>
      <c r="G155" s="125">
        <f>SUMIF(AG156:AG201,"&lt;&gt;NOR",G156:G201)</f>
        <v>0</v>
      </c>
      <c r="H155" s="125"/>
      <c r="I155" s="125">
        <f>SUM(I156:I201)</f>
        <v>0</v>
      </c>
      <c r="J155" s="125"/>
      <c r="K155" s="125">
        <f>SUM(K156:K201)</f>
        <v>0</v>
      </c>
      <c r="L155" s="125"/>
      <c r="M155" s="125">
        <f>SUM(M156:M201)</f>
        <v>0</v>
      </c>
      <c r="N155" s="124"/>
      <c r="O155" s="124">
        <f>SUM(O156:O201)</f>
        <v>0</v>
      </c>
      <c r="P155" s="124"/>
      <c r="Q155" s="124">
        <f>SUM(Q156:Q201)</f>
        <v>0</v>
      </c>
      <c r="R155" s="125"/>
      <c r="S155" s="125"/>
      <c r="T155" s="126"/>
      <c r="U155" s="120"/>
      <c r="V155" s="120">
        <f>SUM(V156:V201)</f>
        <v>0</v>
      </c>
      <c r="W155" s="120"/>
      <c r="X155" s="120"/>
      <c r="Y155" s="120"/>
      <c r="AG155" t="s">
        <v>269</v>
      </c>
    </row>
    <row r="156" spans="1:60" ht="22.5" outlineLevel="1" x14ac:dyDescent="0.2">
      <c r="A156" s="128">
        <v>64</v>
      </c>
      <c r="B156" s="129" t="s">
        <v>1124</v>
      </c>
      <c r="C156" s="145" t="s">
        <v>1125</v>
      </c>
      <c r="D156" s="130" t="s">
        <v>976</v>
      </c>
      <c r="E156" s="131">
        <v>2</v>
      </c>
      <c r="F156" s="132"/>
      <c r="G156" s="133">
        <f>ROUND(E156*F156,2)</f>
        <v>0</v>
      </c>
      <c r="H156" s="132"/>
      <c r="I156" s="133">
        <f>ROUND(E156*H156,2)</f>
        <v>0</v>
      </c>
      <c r="J156" s="132"/>
      <c r="K156" s="133">
        <f>ROUND(E156*J156,2)</f>
        <v>0</v>
      </c>
      <c r="L156" s="133">
        <v>21</v>
      </c>
      <c r="M156" s="133">
        <f>G156*(1+L156/100)</f>
        <v>0</v>
      </c>
      <c r="N156" s="131">
        <v>0</v>
      </c>
      <c r="O156" s="131">
        <f>ROUND(E156*N156,2)</f>
        <v>0</v>
      </c>
      <c r="P156" s="131">
        <v>0</v>
      </c>
      <c r="Q156" s="131">
        <f>ROUND(E156*P156,2)</f>
        <v>0</v>
      </c>
      <c r="R156" s="133"/>
      <c r="S156" s="133" t="s">
        <v>273</v>
      </c>
      <c r="T156" s="134" t="s">
        <v>274</v>
      </c>
      <c r="U156" s="115">
        <v>0</v>
      </c>
      <c r="V156" s="115">
        <f>ROUND(E156*U156,2)</f>
        <v>0</v>
      </c>
      <c r="W156" s="115"/>
      <c r="X156" s="115" t="s">
        <v>275</v>
      </c>
      <c r="Y156" s="115" t="s">
        <v>276</v>
      </c>
      <c r="Z156" s="108"/>
      <c r="AA156" s="108"/>
      <c r="AB156" s="108"/>
      <c r="AC156" s="108"/>
      <c r="AD156" s="108"/>
      <c r="AE156" s="108"/>
      <c r="AF156" s="108"/>
      <c r="AG156" s="108" t="s">
        <v>277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ht="22.5" outlineLevel="2" x14ac:dyDescent="0.2">
      <c r="A157" s="111"/>
      <c r="B157" s="112"/>
      <c r="C157" s="258" t="s">
        <v>1126</v>
      </c>
      <c r="D157" s="259"/>
      <c r="E157" s="259"/>
      <c r="F157" s="259"/>
      <c r="G157" s="259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286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42" t="str">
        <f>C157</f>
        <v>Automatický stacionární kotel na dřevní štěpku o jmenovitém výkonu jednoho kotle min. 330 kW. Regulace výkonu kotle min. 30 %, kdy účinnost kotle bude min. 94 % při plném i částečném zatížení.</v>
      </c>
      <c r="BB157" s="108"/>
      <c r="BC157" s="108"/>
      <c r="BD157" s="108"/>
      <c r="BE157" s="108"/>
      <c r="BF157" s="108"/>
      <c r="BG157" s="108"/>
      <c r="BH157" s="108"/>
    </row>
    <row r="158" spans="1:60" ht="56.25" outlineLevel="3" x14ac:dyDescent="0.2">
      <c r="A158" s="111"/>
      <c r="B158" s="112"/>
      <c r="C158" s="267" t="s">
        <v>1127</v>
      </c>
      <c r="D158" s="268"/>
      <c r="E158" s="268"/>
      <c r="F158" s="268"/>
      <c r="G158" s="268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8"/>
      <c r="AA158" s="108"/>
      <c r="AB158" s="108"/>
      <c r="AC158" s="108"/>
      <c r="AD158" s="108"/>
      <c r="AE158" s="108"/>
      <c r="AF158" s="108"/>
      <c r="AG158" s="108" t="s">
        <v>286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42" t="str">
        <f>C158</f>
        <v>Kotel má integrované dotykové ovládání, ovládání kotle pomocí dotykového telefonu nebo tabletu  s možností připojení na web servis, automatické zapalování, regulaci výšky žhavé vrstvy (bezproblémové automatické zapalování v případě vyprazdňujících se skladových prostor, kontrola kvality paliva s automatickým nastavením pro výšku žhavé vrstvy), automatické čištění tepelného výměníku. Součástí kotle je lambda sonda s automatickým rozeznáváním kvality paliva, bezpečnostní termostat, ekvitermní regulace, čidlo teploty plamene ve spalovací komoře, teplotní čidlo spalin, čidlo zpátečky. Řídící systém kotle umožňující komunikaci s nadřazenou regulací.</v>
      </c>
      <c r="BB158" s="108"/>
      <c r="BC158" s="108"/>
      <c r="BD158" s="108"/>
      <c r="BE158" s="108"/>
      <c r="BF158" s="108"/>
      <c r="BG158" s="108"/>
      <c r="BH158" s="108"/>
    </row>
    <row r="159" spans="1:60" outlineLevel="3" x14ac:dyDescent="0.2">
      <c r="A159" s="111"/>
      <c r="B159" s="112"/>
      <c r="C159" s="267" t="s">
        <v>1128</v>
      </c>
      <c r="D159" s="268"/>
      <c r="E159" s="268"/>
      <c r="F159" s="268"/>
      <c r="G159" s="268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8"/>
      <c r="AA159" s="108"/>
      <c r="AB159" s="108"/>
      <c r="AC159" s="108"/>
      <c r="AD159" s="108"/>
      <c r="AE159" s="108"/>
      <c r="AF159" s="108"/>
      <c r="AG159" s="108" t="s">
        <v>286</v>
      </c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3" x14ac:dyDescent="0.2">
      <c r="A160" s="111"/>
      <c r="B160" s="112"/>
      <c r="C160" s="267" t="s">
        <v>1129</v>
      </c>
      <c r="D160" s="268"/>
      <c r="E160" s="268"/>
      <c r="F160" s="268"/>
      <c r="G160" s="268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8"/>
      <c r="AA160" s="108"/>
      <c r="AB160" s="108"/>
      <c r="AC160" s="108"/>
      <c r="AD160" s="108"/>
      <c r="AE160" s="108"/>
      <c r="AF160" s="108"/>
      <c r="AG160" s="108" t="s">
        <v>286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3" x14ac:dyDescent="0.2">
      <c r="A161" s="111"/>
      <c r="B161" s="112"/>
      <c r="C161" s="267" t="s">
        <v>1130</v>
      </c>
      <c r="D161" s="268"/>
      <c r="E161" s="268"/>
      <c r="F161" s="268"/>
      <c r="G161" s="268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286</v>
      </c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3" x14ac:dyDescent="0.2">
      <c r="A162" s="111"/>
      <c r="B162" s="112"/>
      <c r="C162" s="267" t="s">
        <v>1131</v>
      </c>
      <c r="D162" s="268"/>
      <c r="E162" s="268"/>
      <c r="F162" s="268"/>
      <c r="G162" s="268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286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3" x14ac:dyDescent="0.2">
      <c r="A163" s="111"/>
      <c r="B163" s="112"/>
      <c r="C163" s="267" t="s">
        <v>1132</v>
      </c>
      <c r="D163" s="268"/>
      <c r="E163" s="268"/>
      <c r="F163" s="268"/>
      <c r="G163" s="268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8"/>
      <c r="AA163" s="108"/>
      <c r="AB163" s="108"/>
      <c r="AC163" s="108"/>
      <c r="AD163" s="108"/>
      <c r="AE163" s="108"/>
      <c r="AF163" s="108"/>
      <c r="AG163" s="108" t="s">
        <v>286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3" x14ac:dyDescent="0.2">
      <c r="A164" s="111"/>
      <c r="B164" s="112"/>
      <c r="C164" s="267" t="s">
        <v>1133</v>
      </c>
      <c r="D164" s="268"/>
      <c r="E164" s="268"/>
      <c r="F164" s="268"/>
      <c r="G164" s="268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8"/>
      <c r="AA164" s="108"/>
      <c r="AB164" s="108"/>
      <c r="AC164" s="108"/>
      <c r="AD164" s="108"/>
      <c r="AE164" s="108"/>
      <c r="AF164" s="108"/>
      <c r="AG164" s="108" t="s">
        <v>286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3" x14ac:dyDescent="0.2">
      <c r="A165" s="111"/>
      <c r="B165" s="112"/>
      <c r="C165" s="267" t="s">
        <v>1134</v>
      </c>
      <c r="D165" s="268"/>
      <c r="E165" s="268"/>
      <c r="F165" s="268"/>
      <c r="G165" s="268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8"/>
      <c r="AA165" s="108"/>
      <c r="AB165" s="108"/>
      <c r="AC165" s="108"/>
      <c r="AD165" s="108"/>
      <c r="AE165" s="108"/>
      <c r="AF165" s="108"/>
      <c r="AG165" s="108" t="s">
        <v>286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3" x14ac:dyDescent="0.2">
      <c r="A166" s="111"/>
      <c r="B166" s="112"/>
      <c r="C166" s="267" t="s">
        <v>1135</v>
      </c>
      <c r="D166" s="268"/>
      <c r="E166" s="268"/>
      <c r="F166" s="268"/>
      <c r="G166" s="268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8"/>
      <c r="AA166" s="108"/>
      <c r="AB166" s="108"/>
      <c r="AC166" s="108"/>
      <c r="AD166" s="108"/>
      <c r="AE166" s="108"/>
      <c r="AF166" s="108"/>
      <c r="AG166" s="108" t="s">
        <v>286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42" t="str">
        <f>C166</f>
        <v>Nerezové šneky posuvu a nerezové šnekové šachty z důvodu výrazného prodloužení životnosti a snížení nákladů na údržbu</v>
      </c>
      <c r="BB166" s="108"/>
      <c r="BC166" s="108"/>
      <c r="BD166" s="108"/>
      <c r="BE166" s="108"/>
      <c r="BF166" s="108"/>
      <c r="BG166" s="108"/>
      <c r="BH166" s="108"/>
    </row>
    <row r="167" spans="1:60" ht="22.5" outlineLevel="3" x14ac:dyDescent="0.2">
      <c r="A167" s="111"/>
      <c r="B167" s="112"/>
      <c r="C167" s="267" t="s">
        <v>1136</v>
      </c>
      <c r="D167" s="268"/>
      <c r="E167" s="268"/>
      <c r="F167" s="268"/>
      <c r="G167" s="268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8"/>
      <c r="AA167" s="108"/>
      <c r="AB167" s="108"/>
      <c r="AC167" s="108"/>
      <c r="AD167" s="108"/>
      <c r="AE167" s="108"/>
      <c r="AF167" s="108"/>
      <c r="AG167" s="108" t="s">
        <v>286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42" t="str">
        <f>C167</f>
        <v>Automatický systém dopravy paliva ze skladu bez nutnosti úpravy snižující objem skladu paliva (např. šikmá podlaha apod.) s možností využití max. výšky skladu paliva</v>
      </c>
      <c r="BB167" s="108"/>
      <c r="BC167" s="108"/>
      <c r="BD167" s="108"/>
      <c r="BE167" s="108"/>
      <c r="BF167" s="108"/>
      <c r="BG167" s="108"/>
      <c r="BH167" s="108"/>
    </row>
    <row r="168" spans="1:60" outlineLevel="3" x14ac:dyDescent="0.2">
      <c r="A168" s="111"/>
      <c r="B168" s="112"/>
      <c r="C168" s="153" t="s">
        <v>1137</v>
      </c>
      <c r="D168" s="117"/>
      <c r="E168" s="118"/>
      <c r="F168" s="119"/>
      <c r="G168" s="119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8"/>
      <c r="AA168" s="108"/>
      <c r="AB168" s="108"/>
      <c r="AC168" s="108"/>
      <c r="AD168" s="108"/>
      <c r="AE168" s="108"/>
      <c r="AF168" s="108"/>
      <c r="AG168" s="108" t="s">
        <v>286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3" x14ac:dyDescent="0.2">
      <c r="A169" s="111"/>
      <c r="B169" s="112"/>
      <c r="C169" s="267" t="s">
        <v>1138</v>
      </c>
      <c r="D169" s="268"/>
      <c r="E169" s="268"/>
      <c r="F169" s="268"/>
      <c r="G169" s="268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8"/>
      <c r="AA169" s="108"/>
      <c r="AB169" s="108"/>
      <c r="AC169" s="108"/>
      <c r="AD169" s="108"/>
      <c r="AE169" s="108"/>
      <c r="AF169" s="108"/>
      <c r="AG169" s="108" t="s">
        <v>286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outlineLevel="3" x14ac:dyDescent="0.2">
      <c r="A170" s="111"/>
      <c r="B170" s="112"/>
      <c r="C170" s="267" t="s">
        <v>1139</v>
      </c>
      <c r="D170" s="268"/>
      <c r="E170" s="268"/>
      <c r="F170" s="268"/>
      <c r="G170" s="268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8"/>
      <c r="AA170" s="108"/>
      <c r="AB170" s="108"/>
      <c r="AC170" s="108"/>
      <c r="AD170" s="108"/>
      <c r="AE170" s="108"/>
      <c r="AF170" s="108"/>
      <c r="AG170" s="108" t="s">
        <v>286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3" x14ac:dyDescent="0.2">
      <c r="A171" s="111"/>
      <c r="B171" s="112"/>
      <c r="C171" s="267" t="s">
        <v>1140</v>
      </c>
      <c r="D171" s="268"/>
      <c r="E171" s="268"/>
      <c r="F171" s="268"/>
      <c r="G171" s="268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8"/>
      <c r="AA171" s="108"/>
      <c r="AB171" s="108"/>
      <c r="AC171" s="108"/>
      <c r="AD171" s="108"/>
      <c r="AE171" s="108"/>
      <c r="AF171" s="108"/>
      <c r="AG171" s="108" t="s">
        <v>286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3" x14ac:dyDescent="0.2">
      <c r="A172" s="111"/>
      <c r="B172" s="112"/>
      <c r="C172" s="267" t="s">
        <v>1141</v>
      </c>
      <c r="D172" s="268"/>
      <c r="E172" s="268"/>
      <c r="F172" s="268"/>
      <c r="G172" s="268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8"/>
      <c r="AA172" s="108"/>
      <c r="AB172" s="108"/>
      <c r="AC172" s="108"/>
      <c r="AD172" s="108"/>
      <c r="AE172" s="108"/>
      <c r="AF172" s="108"/>
      <c r="AG172" s="108" t="s">
        <v>286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3" x14ac:dyDescent="0.2">
      <c r="A173" s="111"/>
      <c r="B173" s="112"/>
      <c r="C173" s="153" t="s">
        <v>1137</v>
      </c>
      <c r="D173" s="117"/>
      <c r="E173" s="118"/>
      <c r="F173" s="119"/>
      <c r="G173" s="119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/>
      <c r="V173" s="115"/>
      <c r="W173" s="115"/>
      <c r="X173" s="115"/>
      <c r="Y173" s="115"/>
      <c r="Z173" s="108"/>
      <c r="AA173" s="108"/>
      <c r="AB173" s="108"/>
      <c r="AC173" s="108"/>
      <c r="AD173" s="108"/>
      <c r="AE173" s="108"/>
      <c r="AF173" s="108"/>
      <c r="AG173" s="108" t="s">
        <v>286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3" x14ac:dyDescent="0.2">
      <c r="A174" s="111"/>
      <c r="B174" s="112"/>
      <c r="C174" s="267" t="s">
        <v>1142</v>
      </c>
      <c r="D174" s="268"/>
      <c r="E174" s="268"/>
      <c r="F174" s="268"/>
      <c r="G174" s="268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8"/>
      <c r="AA174" s="108"/>
      <c r="AB174" s="108"/>
      <c r="AC174" s="108"/>
      <c r="AD174" s="108"/>
      <c r="AE174" s="108"/>
      <c r="AF174" s="108"/>
      <c r="AG174" s="108" t="s">
        <v>286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3" x14ac:dyDescent="0.2">
      <c r="A175" s="111"/>
      <c r="B175" s="112"/>
      <c r="C175" s="267" t="s">
        <v>1143</v>
      </c>
      <c r="D175" s="268"/>
      <c r="E175" s="268"/>
      <c r="F175" s="268"/>
      <c r="G175" s="268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8"/>
      <c r="AA175" s="108"/>
      <c r="AB175" s="108"/>
      <c r="AC175" s="108"/>
      <c r="AD175" s="108"/>
      <c r="AE175" s="108"/>
      <c r="AF175" s="108"/>
      <c r="AG175" s="108" t="s">
        <v>286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3" x14ac:dyDescent="0.2">
      <c r="A176" s="111"/>
      <c r="B176" s="112"/>
      <c r="C176" s="267" t="s">
        <v>1144</v>
      </c>
      <c r="D176" s="268"/>
      <c r="E176" s="268"/>
      <c r="F176" s="268"/>
      <c r="G176" s="268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8"/>
      <c r="AA176" s="108"/>
      <c r="AB176" s="108"/>
      <c r="AC176" s="108"/>
      <c r="AD176" s="108"/>
      <c r="AE176" s="108"/>
      <c r="AF176" s="108"/>
      <c r="AG176" s="108" t="s">
        <v>286</v>
      </c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3" x14ac:dyDescent="0.2">
      <c r="A177" s="111"/>
      <c r="B177" s="112"/>
      <c r="C177" s="267" t="s">
        <v>1145</v>
      </c>
      <c r="D177" s="268"/>
      <c r="E177" s="268"/>
      <c r="F177" s="268"/>
      <c r="G177" s="268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8"/>
      <c r="AA177" s="108"/>
      <c r="AB177" s="108"/>
      <c r="AC177" s="108"/>
      <c r="AD177" s="108"/>
      <c r="AE177" s="108"/>
      <c r="AF177" s="108"/>
      <c r="AG177" s="108" t="s">
        <v>286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3" x14ac:dyDescent="0.2">
      <c r="A178" s="111"/>
      <c r="B178" s="112"/>
      <c r="C178" s="267" t="s">
        <v>1146</v>
      </c>
      <c r="D178" s="268"/>
      <c r="E178" s="268"/>
      <c r="F178" s="268"/>
      <c r="G178" s="268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8"/>
      <c r="AA178" s="108"/>
      <c r="AB178" s="108"/>
      <c r="AC178" s="108"/>
      <c r="AD178" s="108"/>
      <c r="AE178" s="108"/>
      <c r="AF178" s="108"/>
      <c r="AG178" s="108" t="s">
        <v>286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3" x14ac:dyDescent="0.2">
      <c r="A179" s="111"/>
      <c r="B179" s="112"/>
      <c r="C179" s="267" t="s">
        <v>1147</v>
      </c>
      <c r="D179" s="268"/>
      <c r="E179" s="268"/>
      <c r="F179" s="268"/>
      <c r="G179" s="268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8"/>
      <c r="AA179" s="108"/>
      <c r="AB179" s="108"/>
      <c r="AC179" s="108"/>
      <c r="AD179" s="108"/>
      <c r="AE179" s="108"/>
      <c r="AF179" s="108"/>
      <c r="AG179" s="108" t="s">
        <v>286</v>
      </c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3" x14ac:dyDescent="0.2">
      <c r="A180" s="111"/>
      <c r="B180" s="112"/>
      <c r="C180" s="267" t="s">
        <v>1148</v>
      </c>
      <c r="D180" s="268"/>
      <c r="E180" s="268"/>
      <c r="F180" s="268"/>
      <c r="G180" s="268"/>
      <c r="H180" s="115"/>
      <c r="I180" s="115"/>
      <c r="J180" s="115"/>
      <c r="K180" s="115"/>
      <c r="L180" s="115"/>
      <c r="M180" s="115"/>
      <c r="N180" s="114"/>
      <c r="O180" s="114"/>
      <c r="P180" s="114"/>
      <c r="Q180" s="114"/>
      <c r="R180" s="115"/>
      <c r="S180" s="115"/>
      <c r="T180" s="115"/>
      <c r="U180" s="115"/>
      <c r="V180" s="115"/>
      <c r="W180" s="115"/>
      <c r="X180" s="115"/>
      <c r="Y180" s="115"/>
      <c r="Z180" s="108"/>
      <c r="AA180" s="108"/>
      <c r="AB180" s="108"/>
      <c r="AC180" s="108"/>
      <c r="AD180" s="108"/>
      <c r="AE180" s="108"/>
      <c r="AF180" s="108"/>
      <c r="AG180" s="108" t="s">
        <v>286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3" x14ac:dyDescent="0.2">
      <c r="A181" s="111"/>
      <c r="B181" s="112"/>
      <c r="C181" s="267" t="s">
        <v>1149</v>
      </c>
      <c r="D181" s="268"/>
      <c r="E181" s="268"/>
      <c r="F181" s="268"/>
      <c r="G181" s="268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8"/>
      <c r="AA181" s="108"/>
      <c r="AB181" s="108"/>
      <c r="AC181" s="108"/>
      <c r="AD181" s="108"/>
      <c r="AE181" s="108"/>
      <c r="AF181" s="108"/>
      <c r="AG181" s="108" t="s">
        <v>286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3" x14ac:dyDescent="0.2">
      <c r="A182" s="111"/>
      <c r="B182" s="112"/>
      <c r="C182" s="267" t="s">
        <v>1150</v>
      </c>
      <c r="D182" s="268"/>
      <c r="E182" s="268"/>
      <c r="F182" s="268"/>
      <c r="G182" s="268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8"/>
      <c r="AA182" s="108"/>
      <c r="AB182" s="108"/>
      <c r="AC182" s="108"/>
      <c r="AD182" s="108"/>
      <c r="AE182" s="108"/>
      <c r="AF182" s="108"/>
      <c r="AG182" s="108" t="s">
        <v>286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3" x14ac:dyDescent="0.2">
      <c r="A183" s="111"/>
      <c r="B183" s="112"/>
      <c r="C183" s="267" t="s">
        <v>1151</v>
      </c>
      <c r="D183" s="268"/>
      <c r="E183" s="268"/>
      <c r="F183" s="268"/>
      <c r="G183" s="268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286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3" x14ac:dyDescent="0.2">
      <c r="A184" s="111"/>
      <c r="B184" s="112"/>
      <c r="C184" s="267" t="s">
        <v>1152</v>
      </c>
      <c r="D184" s="268"/>
      <c r="E184" s="268"/>
      <c r="F184" s="268"/>
      <c r="G184" s="268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8"/>
      <c r="AA184" s="108"/>
      <c r="AB184" s="108"/>
      <c r="AC184" s="108"/>
      <c r="AD184" s="108"/>
      <c r="AE184" s="108"/>
      <c r="AF184" s="108"/>
      <c r="AG184" s="108" t="s">
        <v>286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3" x14ac:dyDescent="0.2">
      <c r="A185" s="111"/>
      <c r="B185" s="112"/>
      <c r="C185" s="267" t="s">
        <v>1153</v>
      </c>
      <c r="D185" s="268"/>
      <c r="E185" s="268"/>
      <c r="F185" s="268"/>
      <c r="G185" s="268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8"/>
      <c r="AA185" s="108"/>
      <c r="AB185" s="108"/>
      <c r="AC185" s="108"/>
      <c r="AD185" s="108"/>
      <c r="AE185" s="108"/>
      <c r="AF185" s="108"/>
      <c r="AG185" s="108" t="s">
        <v>286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3" x14ac:dyDescent="0.2">
      <c r="A186" s="111"/>
      <c r="B186" s="112"/>
      <c r="C186" s="267" t="s">
        <v>1154</v>
      </c>
      <c r="D186" s="268"/>
      <c r="E186" s="268"/>
      <c r="F186" s="268"/>
      <c r="G186" s="268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8"/>
      <c r="AA186" s="108"/>
      <c r="AB186" s="108"/>
      <c r="AC186" s="108"/>
      <c r="AD186" s="108"/>
      <c r="AE186" s="108"/>
      <c r="AF186" s="108"/>
      <c r="AG186" s="108" t="s">
        <v>286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1" x14ac:dyDescent="0.2">
      <c r="A187" s="135">
        <v>65</v>
      </c>
      <c r="B187" s="136" t="s">
        <v>1155</v>
      </c>
      <c r="C187" s="144" t="s">
        <v>1156</v>
      </c>
      <c r="D187" s="137" t="s">
        <v>976</v>
      </c>
      <c r="E187" s="138">
        <v>1</v>
      </c>
      <c r="F187" s="139"/>
      <c r="G187" s="140">
        <f t="shared" ref="G187:G201" si="21">ROUND(E187*F187,2)</f>
        <v>0</v>
      </c>
      <c r="H187" s="139"/>
      <c r="I187" s="140">
        <f t="shared" ref="I187:I201" si="22">ROUND(E187*H187,2)</f>
        <v>0</v>
      </c>
      <c r="J187" s="139"/>
      <c r="K187" s="140">
        <f t="shared" ref="K187:K201" si="23">ROUND(E187*J187,2)</f>
        <v>0</v>
      </c>
      <c r="L187" s="140">
        <v>21</v>
      </c>
      <c r="M187" s="140">
        <f t="shared" ref="M187:M201" si="24">G187*(1+L187/100)</f>
        <v>0</v>
      </c>
      <c r="N187" s="138">
        <v>0</v>
      </c>
      <c r="O187" s="138">
        <f t="shared" ref="O187:O201" si="25">ROUND(E187*N187,2)</f>
        <v>0</v>
      </c>
      <c r="P187" s="138">
        <v>0</v>
      </c>
      <c r="Q187" s="138">
        <f t="shared" ref="Q187:Q201" si="26">ROUND(E187*P187,2)</f>
        <v>0</v>
      </c>
      <c r="R187" s="140"/>
      <c r="S187" s="140" t="s">
        <v>273</v>
      </c>
      <c r="T187" s="141" t="s">
        <v>274</v>
      </c>
      <c r="U187" s="115">
        <v>0</v>
      </c>
      <c r="V187" s="115">
        <f t="shared" ref="V187:V201" si="27">ROUND(E187*U187,2)</f>
        <v>0</v>
      </c>
      <c r="W187" s="115"/>
      <c r="X187" s="115" t="s">
        <v>275</v>
      </c>
      <c r="Y187" s="115" t="s">
        <v>276</v>
      </c>
      <c r="Z187" s="108"/>
      <c r="AA187" s="108"/>
      <c r="AB187" s="108"/>
      <c r="AC187" s="108"/>
      <c r="AD187" s="108"/>
      <c r="AE187" s="108"/>
      <c r="AF187" s="108"/>
      <c r="AG187" s="108" t="s">
        <v>277</v>
      </c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outlineLevel="1" x14ac:dyDescent="0.2">
      <c r="A188" s="135">
        <v>66</v>
      </c>
      <c r="B188" s="136" t="s">
        <v>1157</v>
      </c>
      <c r="C188" s="144" t="s">
        <v>1158</v>
      </c>
      <c r="D188" s="137" t="s">
        <v>1159</v>
      </c>
      <c r="E188" s="138">
        <v>1</v>
      </c>
      <c r="F188" s="139"/>
      <c r="G188" s="140">
        <f t="shared" si="21"/>
        <v>0</v>
      </c>
      <c r="H188" s="139"/>
      <c r="I188" s="140">
        <f t="shared" si="22"/>
        <v>0</v>
      </c>
      <c r="J188" s="139"/>
      <c r="K188" s="140">
        <f t="shared" si="23"/>
        <v>0</v>
      </c>
      <c r="L188" s="140">
        <v>21</v>
      </c>
      <c r="M188" s="140">
        <f t="shared" si="24"/>
        <v>0</v>
      </c>
      <c r="N188" s="138">
        <v>0</v>
      </c>
      <c r="O188" s="138">
        <f t="shared" si="25"/>
        <v>0</v>
      </c>
      <c r="P188" s="138">
        <v>0</v>
      </c>
      <c r="Q188" s="138">
        <f t="shared" si="26"/>
        <v>0</v>
      </c>
      <c r="R188" s="140"/>
      <c r="S188" s="140" t="s">
        <v>273</v>
      </c>
      <c r="T188" s="141" t="s">
        <v>274</v>
      </c>
      <c r="U188" s="115">
        <v>0</v>
      </c>
      <c r="V188" s="115">
        <f t="shared" si="27"/>
        <v>0</v>
      </c>
      <c r="W188" s="115"/>
      <c r="X188" s="115" t="s">
        <v>275</v>
      </c>
      <c r="Y188" s="115" t="s">
        <v>276</v>
      </c>
      <c r="Z188" s="108"/>
      <c r="AA188" s="108"/>
      <c r="AB188" s="108"/>
      <c r="AC188" s="108"/>
      <c r="AD188" s="108"/>
      <c r="AE188" s="108"/>
      <c r="AF188" s="108"/>
      <c r="AG188" s="108" t="s">
        <v>277</v>
      </c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outlineLevel="1" x14ac:dyDescent="0.2">
      <c r="A189" s="135">
        <v>67</v>
      </c>
      <c r="B189" s="136" t="s">
        <v>1160</v>
      </c>
      <c r="C189" s="144" t="s">
        <v>1161</v>
      </c>
      <c r="D189" s="137" t="s">
        <v>1159</v>
      </c>
      <c r="E189" s="138">
        <v>2</v>
      </c>
      <c r="F189" s="139"/>
      <c r="G189" s="140">
        <f t="shared" si="21"/>
        <v>0</v>
      </c>
      <c r="H189" s="139"/>
      <c r="I189" s="140">
        <f t="shared" si="22"/>
        <v>0</v>
      </c>
      <c r="J189" s="139"/>
      <c r="K189" s="140">
        <f t="shared" si="23"/>
        <v>0</v>
      </c>
      <c r="L189" s="140">
        <v>21</v>
      </c>
      <c r="M189" s="140">
        <f t="shared" si="24"/>
        <v>0</v>
      </c>
      <c r="N189" s="138">
        <v>0</v>
      </c>
      <c r="O189" s="138">
        <f t="shared" si="25"/>
        <v>0</v>
      </c>
      <c r="P189" s="138">
        <v>0</v>
      </c>
      <c r="Q189" s="138">
        <f t="shared" si="26"/>
        <v>0</v>
      </c>
      <c r="R189" s="140"/>
      <c r="S189" s="140" t="s">
        <v>273</v>
      </c>
      <c r="T189" s="141" t="s">
        <v>274</v>
      </c>
      <c r="U189" s="115">
        <v>0</v>
      </c>
      <c r="V189" s="115">
        <f t="shared" si="27"/>
        <v>0</v>
      </c>
      <c r="W189" s="115"/>
      <c r="X189" s="115" t="s">
        <v>275</v>
      </c>
      <c r="Y189" s="115" t="s">
        <v>276</v>
      </c>
      <c r="Z189" s="108"/>
      <c r="AA189" s="108"/>
      <c r="AB189" s="108"/>
      <c r="AC189" s="108"/>
      <c r="AD189" s="108"/>
      <c r="AE189" s="108"/>
      <c r="AF189" s="108"/>
      <c r="AG189" s="108" t="s">
        <v>277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1" x14ac:dyDescent="0.2">
      <c r="A190" s="135">
        <v>68</v>
      </c>
      <c r="B190" s="136" t="s">
        <v>1162</v>
      </c>
      <c r="C190" s="144" t="s">
        <v>1163</v>
      </c>
      <c r="D190" s="137" t="s">
        <v>1159</v>
      </c>
      <c r="E190" s="138">
        <v>1</v>
      </c>
      <c r="F190" s="139"/>
      <c r="G190" s="140">
        <f t="shared" si="21"/>
        <v>0</v>
      </c>
      <c r="H190" s="139"/>
      <c r="I190" s="140">
        <f t="shared" si="22"/>
        <v>0</v>
      </c>
      <c r="J190" s="139"/>
      <c r="K190" s="140">
        <f t="shared" si="23"/>
        <v>0</v>
      </c>
      <c r="L190" s="140">
        <v>21</v>
      </c>
      <c r="M190" s="140">
        <f t="shared" si="24"/>
        <v>0</v>
      </c>
      <c r="N190" s="138">
        <v>0</v>
      </c>
      <c r="O190" s="138">
        <f t="shared" si="25"/>
        <v>0</v>
      </c>
      <c r="P190" s="138">
        <v>0</v>
      </c>
      <c r="Q190" s="138">
        <f t="shared" si="26"/>
        <v>0</v>
      </c>
      <c r="R190" s="140"/>
      <c r="S190" s="140" t="s">
        <v>273</v>
      </c>
      <c r="T190" s="141" t="s">
        <v>274</v>
      </c>
      <c r="U190" s="115">
        <v>0</v>
      </c>
      <c r="V190" s="115">
        <f t="shared" si="27"/>
        <v>0</v>
      </c>
      <c r="W190" s="115"/>
      <c r="X190" s="115" t="s">
        <v>275</v>
      </c>
      <c r="Y190" s="115" t="s">
        <v>276</v>
      </c>
      <c r="Z190" s="108"/>
      <c r="AA190" s="108"/>
      <c r="AB190" s="108"/>
      <c r="AC190" s="108"/>
      <c r="AD190" s="108"/>
      <c r="AE190" s="108"/>
      <c r="AF190" s="108"/>
      <c r="AG190" s="108" t="s">
        <v>277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1" x14ac:dyDescent="0.2">
      <c r="A191" s="135">
        <v>69</v>
      </c>
      <c r="B191" s="136" t="s">
        <v>1164</v>
      </c>
      <c r="C191" s="144" t="s">
        <v>1165</v>
      </c>
      <c r="D191" s="137" t="s">
        <v>1159</v>
      </c>
      <c r="E191" s="138">
        <v>1</v>
      </c>
      <c r="F191" s="139"/>
      <c r="G191" s="140">
        <f t="shared" si="21"/>
        <v>0</v>
      </c>
      <c r="H191" s="139"/>
      <c r="I191" s="140">
        <f t="shared" si="22"/>
        <v>0</v>
      </c>
      <c r="J191" s="139"/>
      <c r="K191" s="140">
        <f t="shared" si="23"/>
        <v>0</v>
      </c>
      <c r="L191" s="140">
        <v>21</v>
      </c>
      <c r="M191" s="140">
        <f t="shared" si="24"/>
        <v>0</v>
      </c>
      <c r="N191" s="138">
        <v>0</v>
      </c>
      <c r="O191" s="138">
        <f t="shared" si="25"/>
        <v>0</v>
      </c>
      <c r="P191" s="138">
        <v>0</v>
      </c>
      <c r="Q191" s="138">
        <f t="shared" si="26"/>
        <v>0</v>
      </c>
      <c r="R191" s="140"/>
      <c r="S191" s="140" t="s">
        <v>273</v>
      </c>
      <c r="T191" s="141" t="s">
        <v>274</v>
      </c>
      <c r="U191" s="115">
        <v>0</v>
      </c>
      <c r="V191" s="115">
        <f t="shared" si="27"/>
        <v>0</v>
      </c>
      <c r="W191" s="115"/>
      <c r="X191" s="115" t="s">
        <v>275</v>
      </c>
      <c r="Y191" s="115" t="s">
        <v>276</v>
      </c>
      <c r="Z191" s="108"/>
      <c r="AA191" s="108"/>
      <c r="AB191" s="108"/>
      <c r="AC191" s="108"/>
      <c r="AD191" s="108"/>
      <c r="AE191" s="108"/>
      <c r="AF191" s="108"/>
      <c r="AG191" s="108" t="s">
        <v>277</v>
      </c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outlineLevel="1" x14ac:dyDescent="0.2">
      <c r="A192" s="135">
        <v>70</v>
      </c>
      <c r="B192" s="136" t="s">
        <v>1166</v>
      </c>
      <c r="C192" s="144" t="s">
        <v>1167</v>
      </c>
      <c r="D192" s="137" t="s">
        <v>976</v>
      </c>
      <c r="E192" s="138">
        <v>1</v>
      </c>
      <c r="F192" s="139"/>
      <c r="G192" s="140">
        <f t="shared" si="21"/>
        <v>0</v>
      </c>
      <c r="H192" s="139"/>
      <c r="I192" s="140">
        <f t="shared" si="22"/>
        <v>0</v>
      </c>
      <c r="J192" s="139"/>
      <c r="K192" s="140">
        <f t="shared" si="23"/>
        <v>0</v>
      </c>
      <c r="L192" s="140">
        <v>21</v>
      </c>
      <c r="M192" s="140">
        <f t="shared" si="24"/>
        <v>0</v>
      </c>
      <c r="N192" s="138">
        <v>0</v>
      </c>
      <c r="O192" s="138">
        <f t="shared" si="25"/>
        <v>0</v>
      </c>
      <c r="P192" s="138">
        <v>0</v>
      </c>
      <c r="Q192" s="138">
        <f t="shared" si="26"/>
        <v>0</v>
      </c>
      <c r="R192" s="140"/>
      <c r="S192" s="140" t="s">
        <v>273</v>
      </c>
      <c r="T192" s="141" t="s">
        <v>274</v>
      </c>
      <c r="U192" s="115">
        <v>0</v>
      </c>
      <c r="V192" s="115">
        <f t="shared" si="27"/>
        <v>0</v>
      </c>
      <c r="W192" s="115"/>
      <c r="X192" s="115" t="s">
        <v>275</v>
      </c>
      <c r="Y192" s="115" t="s">
        <v>276</v>
      </c>
      <c r="Z192" s="108"/>
      <c r="AA192" s="108"/>
      <c r="AB192" s="108"/>
      <c r="AC192" s="108"/>
      <c r="AD192" s="108"/>
      <c r="AE192" s="108"/>
      <c r="AF192" s="108"/>
      <c r="AG192" s="108" t="s">
        <v>277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1" x14ac:dyDescent="0.2">
      <c r="A193" s="135">
        <v>71</v>
      </c>
      <c r="B193" s="136" t="s">
        <v>1168</v>
      </c>
      <c r="C193" s="144" t="s">
        <v>1169</v>
      </c>
      <c r="D193" s="137" t="s">
        <v>1159</v>
      </c>
      <c r="E193" s="138">
        <v>1</v>
      </c>
      <c r="F193" s="139"/>
      <c r="G193" s="140">
        <f t="shared" si="21"/>
        <v>0</v>
      </c>
      <c r="H193" s="139"/>
      <c r="I193" s="140">
        <f t="shared" si="22"/>
        <v>0</v>
      </c>
      <c r="J193" s="139"/>
      <c r="K193" s="140">
        <f t="shared" si="23"/>
        <v>0</v>
      </c>
      <c r="L193" s="140">
        <v>21</v>
      </c>
      <c r="M193" s="140">
        <f t="shared" si="24"/>
        <v>0</v>
      </c>
      <c r="N193" s="138">
        <v>0</v>
      </c>
      <c r="O193" s="138">
        <f t="shared" si="25"/>
        <v>0</v>
      </c>
      <c r="P193" s="138">
        <v>0</v>
      </c>
      <c r="Q193" s="138">
        <f t="shared" si="26"/>
        <v>0</v>
      </c>
      <c r="R193" s="140"/>
      <c r="S193" s="140" t="s">
        <v>273</v>
      </c>
      <c r="T193" s="141" t="s">
        <v>274</v>
      </c>
      <c r="U193" s="115">
        <v>0</v>
      </c>
      <c r="V193" s="115">
        <f t="shared" si="27"/>
        <v>0</v>
      </c>
      <c r="W193" s="115"/>
      <c r="X193" s="115" t="s">
        <v>275</v>
      </c>
      <c r="Y193" s="115" t="s">
        <v>276</v>
      </c>
      <c r="Z193" s="108"/>
      <c r="AA193" s="108"/>
      <c r="AB193" s="108"/>
      <c r="AC193" s="108"/>
      <c r="AD193" s="108"/>
      <c r="AE193" s="108"/>
      <c r="AF193" s="108"/>
      <c r="AG193" s="108" t="s">
        <v>277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1" x14ac:dyDescent="0.2">
      <c r="A194" s="135">
        <v>72</v>
      </c>
      <c r="B194" s="136" t="s">
        <v>1170</v>
      </c>
      <c r="C194" s="144" t="s">
        <v>1171</v>
      </c>
      <c r="D194" s="137" t="s">
        <v>976</v>
      </c>
      <c r="E194" s="138">
        <v>1</v>
      </c>
      <c r="F194" s="139"/>
      <c r="G194" s="140">
        <f t="shared" si="21"/>
        <v>0</v>
      </c>
      <c r="H194" s="139"/>
      <c r="I194" s="140">
        <f t="shared" si="22"/>
        <v>0</v>
      </c>
      <c r="J194" s="139"/>
      <c r="K194" s="140">
        <f t="shared" si="23"/>
        <v>0</v>
      </c>
      <c r="L194" s="140">
        <v>21</v>
      </c>
      <c r="M194" s="140">
        <f t="shared" si="24"/>
        <v>0</v>
      </c>
      <c r="N194" s="138">
        <v>0</v>
      </c>
      <c r="O194" s="138">
        <f t="shared" si="25"/>
        <v>0</v>
      </c>
      <c r="P194" s="138">
        <v>0</v>
      </c>
      <c r="Q194" s="138">
        <f t="shared" si="26"/>
        <v>0</v>
      </c>
      <c r="R194" s="140"/>
      <c r="S194" s="140" t="s">
        <v>273</v>
      </c>
      <c r="T194" s="141" t="s">
        <v>274</v>
      </c>
      <c r="U194" s="115">
        <v>0</v>
      </c>
      <c r="V194" s="115">
        <f t="shared" si="27"/>
        <v>0</v>
      </c>
      <c r="W194" s="115"/>
      <c r="X194" s="115" t="s">
        <v>275</v>
      </c>
      <c r="Y194" s="115" t="s">
        <v>276</v>
      </c>
      <c r="Z194" s="108"/>
      <c r="AA194" s="108"/>
      <c r="AB194" s="108"/>
      <c r="AC194" s="108"/>
      <c r="AD194" s="108"/>
      <c r="AE194" s="108"/>
      <c r="AF194" s="108"/>
      <c r="AG194" s="108" t="s">
        <v>277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1" x14ac:dyDescent="0.2">
      <c r="A195" s="135">
        <v>73</v>
      </c>
      <c r="B195" s="136" t="s">
        <v>1172</v>
      </c>
      <c r="C195" s="144" t="s">
        <v>1173</v>
      </c>
      <c r="D195" s="137" t="s">
        <v>976</v>
      </c>
      <c r="E195" s="138">
        <v>1</v>
      </c>
      <c r="F195" s="139"/>
      <c r="G195" s="140">
        <f t="shared" si="21"/>
        <v>0</v>
      </c>
      <c r="H195" s="139"/>
      <c r="I195" s="140">
        <f t="shared" si="22"/>
        <v>0</v>
      </c>
      <c r="J195" s="139"/>
      <c r="K195" s="140">
        <f t="shared" si="23"/>
        <v>0</v>
      </c>
      <c r="L195" s="140">
        <v>21</v>
      </c>
      <c r="M195" s="140">
        <f t="shared" si="24"/>
        <v>0</v>
      </c>
      <c r="N195" s="138">
        <v>0</v>
      </c>
      <c r="O195" s="138">
        <f t="shared" si="25"/>
        <v>0</v>
      </c>
      <c r="P195" s="138">
        <v>0</v>
      </c>
      <c r="Q195" s="138">
        <f t="shared" si="26"/>
        <v>0</v>
      </c>
      <c r="R195" s="140"/>
      <c r="S195" s="140" t="s">
        <v>273</v>
      </c>
      <c r="T195" s="141" t="s">
        <v>274</v>
      </c>
      <c r="U195" s="115">
        <v>0</v>
      </c>
      <c r="V195" s="115">
        <f t="shared" si="27"/>
        <v>0</v>
      </c>
      <c r="W195" s="115"/>
      <c r="X195" s="115" t="s">
        <v>275</v>
      </c>
      <c r="Y195" s="115" t="s">
        <v>276</v>
      </c>
      <c r="Z195" s="108"/>
      <c r="AA195" s="108"/>
      <c r="AB195" s="108"/>
      <c r="AC195" s="108"/>
      <c r="AD195" s="108"/>
      <c r="AE195" s="108"/>
      <c r="AF195" s="108"/>
      <c r="AG195" s="108" t="s">
        <v>277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1" x14ac:dyDescent="0.2">
      <c r="A196" s="135">
        <v>74</v>
      </c>
      <c r="B196" s="136" t="s">
        <v>1174</v>
      </c>
      <c r="C196" s="144" t="s">
        <v>1175</v>
      </c>
      <c r="D196" s="137" t="s">
        <v>1159</v>
      </c>
      <c r="E196" s="138">
        <v>1</v>
      </c>
      <c r="F196" s="139"/>
      <c r="G196" s="140">
        <f t="shared" si="21"/>
        <v>0</v>
      </c>
      <c r="H196" s="139"/>
      <c r="I196" s="140">
        <f t="shared" si="22"/>
        <v>0</v>
      </c>
      <c r="J196" s="139"/>
      <c r="K196" s="140">
        <f t="shared" si="23"/>
        <v>0</v>
      </c>
      <c r="L196" s="140">
        <v>21</v>
      </c>
      <c r="M196" s="140">
        <f t="shared" si="24"/>
        <v>0</v>
      </c>
      <c r="N196" s="138">
        <v>0</v>
      </c>
      <c r="O196" s="138">
        <f t="shared" si="25"/>
        <v>0</v>
      </c>
      <c r="P196" s="138">
        <v>0</v>
      </c>
      <c r="Q196" s="138">
        <f t="shared" si="26"/>
        <v>0</v>
      </c>
      <c r="R196" s="140"/>
      <c r="S196" s="140" t="s">
        <v>273</v>
      </c>
      <c r="T196" s="141" t="s">
        <v>274</v>
      </c>
      <c r="U196" s="115">
        <v>0</v>
      </c>
      <c r="V196" s="115">
        <f t="shared" si="27"/>
        <v>0</v>
      </c>
      <c r="W196" s="115"/>
      <c r="X196" s="115" t="s">
        <v>275</v>
      </c>
      <c r="Y196" s="115" t="s">
        <v>276</v>
      </c>
      <c r="Z196" s="108"/>
      <c r="AA196" s="108"/>
      <c r="AB196" s="108"/>
      <c r="AC196" s="108"/>
      <c r="AD196" s="108"/>
      <c r="AE196" s="108"/>
      <c r="AF196" s="108"/>
      <c r="AG196" s="108" t="s">
        <v>277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1" x14ac:dyDescent="0.2">
      <c r="A197" s="135">
        <v>75</v>
      </c>
      <c r="B197" s="136" t="s">
        <v>1176</v>
      </c>
      <c r="C197" s="144" t="s">
        <v>1177</v>
      </c>
      <c r="D197" s="137" t="s">
        <v>976</v>
      </c>
      <c r="E197" s="138">
        <v>2</v>
      </c>
      <c r="F197" s="139"/>
      <c r="G197" s="140">
        <f t="shared" si="21"/>
        <v>0</v>
      </c>
      <c r="H197" s="139"/>
      <c r="I197" s="140">
        <f t="shared" si="22"/>
        <v>0</v>
      </c>
      <c r="J197" s="139"/>
      <c r="K197" s="140">
        <f t="shared" si="23"/>
        <v>0</v>
      </c>
      <c r="L197" s="140">
        <v>21</v>
      </c>
      <c r="M197" s="140">
        <f t="shared" si="24"/>
        <v>0</v>
      </c>
      <c r="N197" s="138">
        <v>0</v>
      </c>
      <c r="O197" s="138">
        <f t="shared" si="25"/>
        <v>0</v>
      </c>
      <c r="P197" s="138">
        <v>0</v>
      </c>
      <c r="Q197" s="138">
        <f t="shared" si="26"/>
        <v>0</v>
      </c>
      <c r="R197" s="140"/>
      <c r="S197" s="140" t="s">
        <v>273</v>
      </c>
      <c r="T197" s="141" t="s">
        <v>274</v>
      </c>
      <c r="U197" s="115">
        <v>0</v>
      </c>
      <c r="V197" s="115">
        <f t="shared" si="27"/>
        <v>0</v>
      </c>
      <c r="W197" s="115"/>
      <c r="X197" s="115" t="s">
        <v>275</v>
      </c>
      <c r="Y197" s="115" t="s">
        <v>276</v>
      </c>
      <c r="Z197" s="108"/>
      <c r="AA197" s="108"/>
      <c r="AB197" s="108"/>
      <c r="AC197" s="108"/>
      <c r="AD197" s="108"/>
      <c r="AE197" s="108"/>
      <c r="AF197" s="108"/>
      <c r="AG197" s="108" t="s">
        <v>277</v>
      </c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outlineLevel="1" x14ac:dyDescent="0.2">
      <c r="A198" s="135">
        <v>76</v>
      </c>
      <c r="B198" s="136" t="s">
        <v>1178</v>
      </c>
      <c r="C198" s="144" t="s">
        <v>1179</v>
      </c>
      <c r="D198" s="137" t="s">
        <v>976</v>
      </c>
      <c r="E198" s="138">
        <v>1</v>
      </c>
      <c r="F198" s="139"/>
      <c r="G198" s="140">
        <f t="shared" si="21"/>
        <v>0</v>
      </c>
      <c r="H198" s="139"/>
      <c r="I198" s="140">
        <f t="shared" si="22"/>
        <v>0</v>
      </c>
      <c r="J198" s="139"/>
      <c r="K198" s="140">
        <f t="shared" si="23"/>
        <v>0</v>
      </c>
      <c r="L198" s="140">
        <v>21</v>
      </c>
      <c r="M198" s="140">
        <f t="shared" si="24"/>
        <v>0</v>
      </c>
      <c r="N198" s="138">
        <v>0</v>
      </c>
      <c r="O198" s="138">
        <f t="shared" si="25"/>
        <v>0</v>
      </c>
      <c r="P198" s="138">
        <v>0</v>
      </c>
      <c r="Q198" s="138">
        <f t="shared" si="26"/>
        <v>0</v>
      </c>
      <c r="R198" s="140"/>
      <c r="S198" s="140" t="s">
        <v>273</v>
      </c>
      <c r="T198" s="141" t="s">
        <v>274</v>
      </c>
      <c r="U198" s="115">
        <v>0</v>
      </c>
      <c r="V198" s="115">
        <f t="shared" si="27"/>
        <v>0</v>
      </c>
      <c r="W198" s="115"/>
      <c r="X198" s="115" t="s">
        <v>275</v>
      </c>
      <c r="Y198" s="115" t="s">
        <v>276</v>
      </c>
      <c r="Z198" s="108"/>
      <c r="AA198" s="108"/>
      <c r="AB198" s="108"/>
      <c r="AC198" s="108"/>
      <c r="AD198" s="108"/>
      <c r="AE198" s="108"/>
      <c r="AF198" s="108"/>
      <c r="AG198" s="108" t="s">
        <v>277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ht="22.5" outlineLevel="1" x14ac:dyDescent="0.2">
      <c r="A199" s="135">
        <v>77</v>
      </c>
      <c r="B199" s="136" t="s">
        <v>1180</v>
      </c>
      <c r="C199" s="144" t="s">
        <v>1181</v>
      </c>
      <c r="D199" s="137" t="s">
        <v>1159</v>
      </c>
      <c r="E199" s="138">
        <v>2</v>
      </c>
      <c r="F199" s="139"/>
      <c r="G199" s="140">
        <f t="shared" si="21"/>
        <v>0</v>
      </c>
      <c r="H199" s="139"/>
      <c r="I199" s="140">
        <f t="shared" si="22"/>
        <v>0</v>
      </c>
      <c r="J199" s="139"/>
      <c r="K199" s="140">
        <f t="shared" si="23"/>
        <v>0</v>
      </c>
      <c r="L199" s="140">
        <v>21</v>
      </c>
      <c r="M199" s="140">
        <f t="shared" si="24"/>
        <v>0</v>
      </c>
      <c r="N199" s="138">
        <v>0</v>
      </c>
      <c r="O199" s="138">
        <f t="shared" si="25"/>
        <v>0</v>
      </c>
      <c r="P199" s="138">
        <v>0</v>
      </c>
      <c r="Q199" s="138">
        <f t="shared" si="26"/>
        <v>0</v>
      </c>
      <c r="R199" s="140"/>
      <c r="S199" s="140" t="s">
        <v>273</v>
      </c>
      <c r="T199" s="141" t="s">
        <v>274</v>
      </c>
      <c r="U199" s="115">
        <v>0</v>
      </c>
      <c r="V199" s="115">
        <f t="shared" si="27"/>
        <v>0</v>
      </c>
      <c r="W199" s="115"/>
      <c r="X199" s="115" t="s">
        <v>275</v>
      </c>
      <c r="Y199" s="115" t="s">
        <v>276</v>
      </c>
      <c r="Z199" s="108"/>
      <c r="AA199" s="108"/>
      <c r="AB199" s="108"/>
      <c r="AC199" s="108"/>
      <c r="AD199" s="108"/>
      <c r="AE199" s="108"/>
      <c r="AF199" s="108"/>
      <c r="AG199" s="108" t="s">
        <v>277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1" x14ac:dyDescent="0.2">
      <c r="A200" s="135">
        <v>78</v>
      </c>
      <c r="B200" s="136" t="s">
        <v>1182</v>
      </c>
      <c r="C200" s="144" t="s">
        <v>1183</v>
      </c>
      <c r="D200" s="137" t="s">
        <v>976</v>
      </c>
      <c r="E200" s="138">
        <v>2</v>
      </c>
      <c r="F200" s="139"/>
      <c r="G200" s="140">
        <f t="shared" si="21"/>
        <v>0</v>
      </c>
      <c r="H200" s="139"/>
      <c r="I200" s="140">
        <f t="shared" si="22"/>
        <v>0</v>
      </c>
      <c r="J200" s="139"/>
      <c r="K200" s="140">
        <f t="shared" si="23"/>
        <v>0</v>
      </c>
      <c r="L200" s="140">
        <v>21</v>
      </c>
      <c r="M200" s="140">
        <f t="shared" si="24"/>
        <v>0</v>
      </c>
      <c r="N200" s="138">
        <v>0</v>
      </c>
      <c r="O200" s="138">
        <f t="shared" si="25"/>
        <v>0</v>
      </c>
      <c r="P200" s="138">
        <v>0</v>
      </c>
      <c r="Q200" s="138">
        <f t="shared" si="26"/>
        <v>0</v>
      </c>
      <c r="R200" s="140"/>
      <c r="S200" s="140" t="s">
        <v>273</v>
      </c>
      <c r="T200" s="141" t="s">
        <v>274</v>
      </c>
      <c r="U200" s="115">
        <v>0</v>
      </c>
      <c r="V200" s="115">
        <f t="shared" si="27"/>
        <v>0</v>
      </c>
      <c r="W200" s="115"/>
      <c r="X200" s="115" t="s">
        <v>275</v>
      </c>
      <c r="Y200" s="115" t="s">
        <v>276</v>
      </c>
      <c r="Z200" s="108"/>
      <c r="AA200" s="108"/>
      <c r="AB200" s="108"/>
      <c r="AC200" s="108"/>
      <c r="AD200" s="108"/>
      <c r="AE200" s="108"/>
      <c r="AF200" s="108"/>
      <c r="AG200" s="108" t="s">
        <v>277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outlineLevel="1" x14ac:dyDescent="0.2">
      <c r="A201" s="135">
        <v>79</v>
      </c>
      <c r="B201" s="136" t="s">
        <v>1184</v>
      </c>
      <c r="C201" s="144" t="s">
        <v>1185</v>
      </c>
      <c r="D201" s="137" t="s">
        <v>976</v>
      </c>
      <c r="E201" s="138">
        <v>1</v>
      </c>
      <c r="F201" s="139"/>
      <c r="G201" s="140">
        <f t="shared" si="21"/>
        <v>0</v>
      </c>
      <c r="H201" s="139"/>
      <c r="I201" s="140">
        <f t="shared" si="22"/>
        <v>0</v>
      </c>
      <c r="J201" s="139"/>
      <c r="K201" s="140">
        <f t="shared" si="23"/>
        <v>0</v>
      </c>
      <c r="L201" s="140">
        <v>21</v>
      </c>
      <c r="M201" s="140">
        <f t="shared" si="24"/>
        <v>0</v>
      </c>
      <c r="N201" s="138">
        <v>0</v>
      </c>
      <c r="O201" s="138">
        <f t="shared" si="25"/>
        <v>0</v>
      </c>
      <c r="P201" s="138">
        <v>0</v>
      </c>
      <c r="Q201" s="138">
        <f t="shared" si="26"/>
        <v>0</v>
      </c>
      <c r="R201" s="140"/>
      <c r="S201" s="140" t="s">
        <v>273</v>
      </c>
      <c r="T201" s="141" t="s">
        <v>274</v>
      </c>
      <c r="U201" s="115">
        <v>0</v>
      </c>
      <c r="V201" s="115">
        <f t="shared" si="27"/>
        <v>0</v>
      </c>
      <c r="W201" s="115"/>
      <c r="X201" s="115" t="s">
        <v>275</v>
      </c>
      <c r="Y201" s="115" t="s">
        <v>276</v>
      </c>
      <c r="Z201" s="108"/>
      <c r="AA201" s="108"/>
      <c r="AB201" s="108"/>
      <c r="AC201" s="108"/>
      <c r="AD201" s="108"/>
      <c r="AE201" s="108"/>
      <c r="AF201" s="108"/>
      <c r="AG201" s="108" t="s">
        <v>277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x14ac:dyDescent="0.2">
      <c r="A202" s="121" t="s">
        <v>268</v>
      </c>
      <c r="B202" s="122" t="s">
        <v>170</v>
      </c>
      <c r="C202" s="143" t="s">
        <v>151</v>
      </c>
      <c r="D202" s="123"/>
      <c r="E202" s="124"/>
      <c r="F202" s="125"/>
      <c r="G202" s="125">
        <f>SUMIF(AG203:AG216,"&lt;&gt;NOR",G203:G216)</f>
        <v>0</v>
      </c>
      <c r="H202" s="125"/>
      <c r="I202" s="125">
        <f>SUM(I203:I216)</f>
        <v>0</v>
      </c>
      <c r="J202" s="125"/>
      <c r="K202" s="125">
        <f>SUM(K203:K216)</f>
        <v>0</v>
      </c>
      <c r="L202" s="125"/>
      <c r="M202" s="125">
        <f>SUM(M203:M216)</f>
        <v>0</v>
      </c>
      <c r="N202" s="124"/>
      <c r="O202" s="124">
        <f>SUM(O203:O216)</f>
        <v>4.5</v>
      </c>
      <c r="P202" s="124"/>
      <c r="Q202" s="124">
        <f>SUM(Q203:Q216)</f>
        <v>0</v>
      </c>
      <c r="R202" s="125"/>
      <c r="S202" s="125"/>
      <c r="T202" s="126"/>
      <c r="U202" s="120"/>
      <c r="V202" s="120">
        <f>SUM(V203:V216)</f>
        <v>34.519999999999996</v>
      </c>
      <c r="W202" s="120"/>
      <c r="X202" s="120"/>
      <c r="Y202" s="120"/>
      <c r="AG202" t="s">
        <v>269</v>
      </c>
    </row>
    <row r="203" spans="1:60" ht="22.5" outlineLevel="1" x14ac:dyDescent="0.2">
      <c r="A203" s="135">
        <v>80</v>
      </c>
      <c r="B203" s="136" t="s">
        <v>1186</v>
      </c>
      <c r="C203" s="144" t="s">
        <v>1187</v>
      </c>
      <c r="D203" s="137" t="s">
        <v>468</v>
      </c>
      <c r="E203" s="138">
        <v>2</v>
      </c>
      <c r="F203" s="139"/>
      <c r="G203" s="140">
        <f>ROUND(E203*F203,2)</f>
        <v>0</v>
      </c>
      <c r="H203" s="139"/>
      <c r="I203" s="140">
        <f>ROUND(E203*H203,2)</f>
        <v>0</v>
      </c>
      <c r="J203" s="139"/>
      <c r="K203" s="140">
        <f>ROUND(E203*J203,2)</f>
        <v>0</v>
      </c>
      <c r="L203" s="140">
        <v>21</v>
      </c>
      <c r="M203" s="140">
        <f>G203*(1+L203/100)</f>
        <v>0</v>
      </c>
      <c r="N203" s="138">
        <v>0</v>
      </c>
      <c r="O203" s="138">
        <f>ROUND(E203*N203,2)</f>
        <v>0</v>
      </c>
      <c r="P203" s="138">
        <v>0</v>
      </c>
      <c r="Q203" s="138">
        <f>ROUND(E203*P203,2)</f>
        <v>0</v>
      </c>
      <c r="R203" s="140" t="s">
        <v>1188</v>
      </c>
      <c r="S203" s="140" t="s">
        <v>929</v>
      </c>
      <c r="T203" s="141" t="s">
        <v>929</v>
      </c>
      <c r="U203" s="115">
        <v>0.873</v>
      </c>
      <c r="V203" s="115">
        <f>ROUND(E203*U203,2)</f>
        <v>1.75</v>
      </c>
      <c r="W203" s="115"/>
      <c r="X203" s="115" t="s">
        <v>275</v>
      </c>
      <c r="Y203" s="115" t="s">
        <v>276</v>
      </c>
      <c r="Z203" s="108"/>
      <c r="AA203" s="108"/>
      <c r="AB203" s="108"/>
      <c r="AC203" s="108"/>
      <c r="AD203" s="108"/>
      <c r="AE203" s="108"/>
      <c r="AF203" s="108"/>
      <c r="AG203" s="108" t="s">
        <v>277</v>
      </c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ht="22.5" outlineLevel="1" x14ac:dyDescent="0.2">
      <c r="A204" s="135">
        <v>81</v>
      </c>
      <c r="B204" s="136" t="s">
        <v>1189</v>
      </c>
      <c r="C204" s="144" t="s">
        <v>1190</v>
      </c>
      <c r="D204" s="137" t="s">
        <v>468</v>
      </c>
      <c r="E204" s="138">
        <v>38</v>
      </c>
      <c r="F204" s="139"/>
      <c r="G204" s="140">
        <f>ROUND(E204*F204,2)</f>
        <v>0</v>
      </c>
      <c r="H204" s="139"/>
      <c r="I204" s="140">
        <f>ROUND(E204*H204,2)</f>
        <v>0</v>
      </c>
      <c r="J204" s="139"/>
      <c r="K204" s="140">
        <f>ROUND(E204*J204,2)</f>
        <v>0</v>
      </c>
      <c r="L204" s="140">
        <v>21</v>
      </c>
      <c r="M204" s="140">
        <f>G204*(1+L204/100)</f>
        <v>0</v>
      </c>
      <c r="N204" s="138">
        <v>0</v>
      </c>
      <c r="O204" s="138">
        <f>ROUND(E204*N204,2)</f>
        <v>0</v>
      </c>
      <c r="P204" s="138">
        <v>0</v>
      </c>
      <c r="Q204" s="138">
        <f>ROUND(E204*P204,2)</f>
        <v>0</v>
      </c>
      <c r="R204" s="140" t="s">
        <v>1188</v>
      </c>
      <c r="S204" s="140" t="s">
        <v>929</v>
      </c>
      <c r="T204" s="141" t="s">
        <v>929</v>
      </c>
      <c r="U204" s="115">
        <v>0.624</v>
      </c>
      <c r="V204" s="115">
        <f>ROUND(E204*U204,2)</f>
        <v>23.71</v>
      </c>
      <c r="W204" s="115"/>
      <c r="X204" s="115" t="s">
        <v>275</v>
      </c>
      <c r="Y204" s="115" t="s">
        <v>276</v>
      </c>
      <c r="Z204" s="108"/>
      <c r="AA204" s="108"/>
      <c r="AB204" s="108"/>
      <c r="AC204" s="108"/>
      <c r="AD204" s="108"/>
      <c r="AE204" s="108"/>
      <c r="AF204" s="108"/>
      <c r="AG204" s="108" t="s">
        <v>277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1" x14ac:dyDescent="0.2">
      <c r="A205" s="135">
        <v>82</v>
      </c>
      <c r="B205" s="136" t="s">
        <v>1191</v>
      </c>
      <c r="C205" s="144" t="s">
        <v>1192</v>
      </c>
      <c r="D205" s="137" t="s">
        <v>1159</v>
      </c>
      <c r="E205" s="138">
        <v>1</v>
      </c>
      <c r="F205" s="139"/>
      <c r="G205" s="140">
        <f>ROUND(E205*F205,2)</f>
        <v>0</v>
      </c>
      <c r="H205" s="139"/>
      <c r="I205" s="140">
        <f>ROUND(E205*H205,2)</f>
        <v>0</v>
      </c>
      <c r="J205" s="139"/>
      <c r="K205" s="140">
        <f>ROUND(E205*J205,2)</f>
        <v>0</v>
      </c>
      <c r="L205" s="140">
        <v>21</v>
      </c>
      <c r="M205" s="140">
        <f>G205*(1+L205/100)</f>
        <v>0</v>
      </c>
      <c r="N205" s="138">
        <v>5.2999999999999998E-4</v>
      </c>
      <c r="O205" s="138">
        <f>ROUND(E205*N205,2)</f>
        <v>0</v>
      </c>
      <c r="P205" s="138">
        <v>0</v>
      </c>
      <c r="Q205" s="138">
        <f>ROUND(E205*P205,2)</f>
        <v>0</v>
      </c>
      <c r="R205" s="140" t="s">
        <v>1188</v>
      </c>
      <c r="S205" s="140" t="s">
        <v>929</v>
      </c>
      <c r="T205" s="141" t="s">
        <v>929</v>
      </c>
      <c r="U205" s="115">
        <v>0.25</v>
      </c>
      <c r="V205" s="115">
        <f>ROUND(E205*U205,2)</f>
        <v>0.25</v>
      </c>
      <c r="W205" s="115"/>
      <c r="X205" s="115" t="s">
        <v>275</v>
      </c>
      <c r="Y205" s="115" t="s">
        <v>276</v>
      </c>
      <c r="Z205" s="108"/>
      <c r="AA205" s="108"/>
      <c r="AB205" s="108"/>
      <c r="AC205" s="108"/>
      <c r="AD205" s="108"/>
      <c r="AE205" s="108"/>
      <c r="AF205" s="108"/>
      <c r="AG205" s="108" t="s">
        <v>277</v>
      </c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outlineLevel="1" x14ac:dyDescent="0.2">
      <c r="A206" s="135">
        <v>83</v>
      </c>
      <c r="B206" s="136" t="s">
        <v>1193</v>
      </c>
      <c r="C206" s="144" t="s">
        <v>1194</v>
      </c>
      <c r="D206" s="137" t="s">
        <v>976</v>
      </c>
      <c r="E206" s="138">
        <v>2</v>
      </c>
      <c r="F206" s="139"/>
      <c r="G206" s="140">
        <f>ROUND(E206*F206,2)</f>
        <v>0</v>
      </c>
      <c r="H206" s="139"/>
      <c r="I206" s="140">
        <f>ROUND(E206*H206,2)</f>
        <v>0</v>
      </c>
      <c r="J206" s="139"/>
      <c r="K206" s="140">
        <f>ROUND(E206*J206,2)</f>
        <v>0</v>
      </c>
      <c r="L206" s="140">
        <v>21</v>
      </c>
      <c r="M206" s="140">
        <f>G206*(1+L206/100)</f>
        <v>0</v>
      </c>
      <c r="N206" s="138">
        <v>0</v>
      </c>
      <c r="O206" s="138">
        <f>ROUND(E206*N206,2)</f>
        <v>0</v>
      </c>
      <c r="P206" s="138">
        <v>0</v>
      </c>
      <c r="Q206" s="138">
        <f>ROUND(E206*P206,2)</f>
        <v>0</v>
      </c>
      <c r="R206" s="140"/>
      <c r="S206" s="140" t="s">
        <v>273</v>
      </c>
      <c r="T206" s="141" t="s">
        <v>274</v>
      </c>
      <c r="U206" s="115">
        <v>0</v>
      </c>
      <c r="V206" s="115">
        <f>ROUND(E206*U206,2)</f>
        <v>0</v>
      </c>
      <c r="W206" s="115"/>
      <c r="X206" s="115" t="s">
        <v>275</v>
      </c>
      <c r="Y206" s="115" t="s">
        <v>276</v>
      </c>
      <c r="Z206" s="108"/>
      <c r="AA206" s="108"/>
      <c r="AB206" s="108"/>
      <c r="AC206" s="108"/>
      <c r="AD206" s="108"/>
      <c r="AE206" s="108"/>
      <c r="AF206" s="108"/>
      <c r="AG206" s="108" t="s">
        <v>277</v>
      </c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1" x14ac:dyDescent="0.2">
      <c r="A207" s="128">
        <v>84</v>
      </c>
      <c r="B207" s="129" t="s">
        <v>1195</v>
      </c>
      <c r="C207" s="145" t="s">
        <v>1196</v>
      </c>
      <c r="D207" s="130" t="s">
        <v>976</v>
      </c>
      <c r="E207" s="131">
        <v>1</v>
      </c>
      <c r="F207" s="132"/>
      <c r="G207" s="133">
        <f>ROUND(E207*F207,2)</f>
        <v>0</v>
      </c>
      <c r="H207" s="132"/>
      <c r="I207" s="133">
        <f>ROUND(E207*H207,2)</f>
        <v>0</v>
      </c>
      <c r="J207" s="132"/>
      <c r="K207" s="133">
        <f>ROUND(E207*J207,2)</f>
        <v>0</v>
      </c>
      <c r="L207" s="133">
        <v>21</v>
      </c>
      <c r="M207" s="133">
        <f>G207*(1+L207/100)</f>
        <v>0</v>
      </c>
      <c r="N207" s="131">
        <v>0</v>
      </c>
      <c r="O207" s="131">
        <f>ROUND(E207*N207,2)</f>
        <v>0</v>
      </c>
      <c r="P207" s="131">
        <v>0</v>
      </c>
      <c r="Q207" s="131">
        <f>ROUND(E207*P207,2)</f>
        <v>0</v>
      </c>
      <c r="R207" s="133"/>
      <c r="S207" s="133" t="s">
        <v>273</v>
      </c>
      <c r="T207" s="134" t="s">
        <v>274</v>
      </c>
      <c r="U207" s="115">
        <v>0</v>
      </c>
      <c r="V207" s="115">
        <f>ROUND(E207*U207,2)</f>
        <v>0</v>
      </c>
      <c r="W207" s="115"/>
      <c r="X207" s="115" t="s">
        <v>275</v>
      </c>
      <c r="Y207" s="115" t="s">
        <v>276</v>
      </c>
      <c r="Z207" s="108"/>
      <c r="AA207" s="108"/>
      <c r="AB207" s="108"/>
      <c r="AC207" s="108"/>
      <c r="AD207" s="108"/>
      <c r="AE207" s="108"/>
      <c r="AF207" s="108"/>
      <c r="AG207" s="108" t="s">
        <v>277</v>
      </c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ht="33.75" outlineLevel="2" x14ac:dyDescent="0.2">
      <c r="A208" s="111"/>
      <c r="B208" s="112"/>
      <c r="C208" s="258" t="s">
        <v>1197</v>
      </c>
      <c r="D208" s="259"/>
      <c r="E208" s="259"/>
      <c r="F208" s="259"/>
      <c r="G208" s="259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8"/>
      <c r="AA208" s="108"/>
      <c r="AB208" s="108"/>
      <c r="AC208" s="108"/>
      <c r="AD208" s="108"/>
      <c r="AE208" s="108"/>
      <c r="AF208" s="108"/>
      <c r="AG208" s="108" t="s">
        <v>286</v>
      </c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42" t="str">
        <f>C208</f>
        <v>Hydraulický modul pro udržování tlaku, odplyňování a doplňování v uzavř. topném systému. 1-čerpadlové provedení pro kontrolované dopouštění (+/- 0,2bar) a odplyňování. Max. teplota vratu 70st., 6bar, krytí IP54, 230V/50Hz, el. příkon 0,7kW. Součástí jsou připojovací nerez. hadice 1" k expanzní nádobě a kontaktní vodoměr.</v>
      </c>
      <c r="BB208" s="108"/>
      <c r="BC208" s="108"/>
      <c r="BD208" s="108"/>
      <c r="BE208" s="108"/>
      <c r="BF208" s="108"/>
      <c r="BG208" s="108"/>
      <c r="BH208" s="108"/>
    </row>
    <row r="209" spans="1:60" outlineLevel="1" x14ac:dyDescent="0.2">
      <c r="A209" s="128">
        <v>85</v>
      </c>
      <c r="B209" s="129" t="s">
        <v>1198</v>
      </c>
      <c r="C209" s="145" t="s">
        <v>1199</v>
      </c>
      <c r="D209" s="130" t="s">
        <v>976</v>
      </c>
      <c r="E209" s="131">
        <v>1</v>
      </c>
      <c r="F209" s="132"/>
      <c r="G209" s="133">
        <f>ROUND(E209*F209,2)</f>
        <v>0</v>
      </c>
      <c r="H209" s="132"/>
      <c r="I209" s="133">
        <f>ROUND(E209*H209,2)</f>
        <v>0</v>
      </c>
      <c r="J209" s="132"/>
      <c r="K209" s="133">
        <f>ROUND(E209*J209,2)</f>
        <v>0</v>
      </c>
      <c r="L209" s="133">
        <v>21</v>
      </c>
      <c r="M209" s="133">
        <f>G209*(1+L209/100)</f>
        <v>0</v>
      </c>
      <c r="N209" s="131">
        <v>0</v>
      </c>
      <c r="O209" s="131">
        <f>ROUND(E209*N209,2)</f>
        <v>0</v>
      </c>
      <c r="P209" s="131">
        <v>0</v>
      </c>
      <c r="Q209" s="131">
        <f>ROUND(E209*P209,2)</f>
        <v>0</v>
      </c>
      <c r="R209" s="133"/>
      <c r="S209" s="133" t="s">
        <v>273</v>
      </c>
      <c r="T209" s="134" t="s">
        <v>274</v>
      </c>
      <c r="U209" s="115">
        <v>0</v>
      </c>
      <c r="V209" s="115">
        <f>ROUND(E209*U209,2)</f>
        <v>0</v>
      </c>
      <c r="W209" s="115"/>
      <c r="X209" s="115" t="s">
        <v>275</v>
      </c>
      <c r="Y209" s="115" t="s">
        <v>276</v>
      </c>
      <c r="Z209" s="108"/>
      <c r="AA209" s="108"/>
      <c r="AB209" s="108"/>
      <c r="AC209" s="108"/>
      <c r="AD209" s="108"/>
      <c r="AE209" s="108"/>
      <c r="AF209" s="108"/>
      <c r="AG209" s="108" t="s">
        <v>277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outlineLevel="2" x14ac:dyDescent="0.2">
      <c r="A210" s="111"/>
      <c r="B210" s="112"/>
      <c r="C210" s="258" t="s">
        <v>1200</v>
      </c>
      <c r="D210" s="259"/>
      <c r="E210" s="259"/>
      <c r="F210" s="259"/>
      <c r="G210" s="259"/>
      <c r="H210" s="115"/>
      <c r="I210" s="115"/>
      <c r="J210" s="115"/>
      <c r="K210" s="115"/>
      <c r="L210" s="115"/>
      <c r="M210" s="115"/>
      <c r="N210" s="114"/>
      <c r="O210" s="114"/>
      <c r="P210" s="114"/>
      <c r="Q210" s="114"/>
      <c r="R210" s="115"/>
      <c r="S210" s="115"/>
      <c r="T210" s="115"/>
      <c r="U210" s="115"/>
      <c r="V210" s="115"/>
      <c r="W210" s="115"/>
      <c r="X210" s="115"/>
      <c r="Y210" s="115"/>
      <c r="Z210" s="108"/>
      <c r="AA210" s="108"/>
      <c r="AB210" s="108"/>
      <c r="AC210" s="108"/>
      <c r="AD210" s="108"/>
      <c r="AE210" s="108"/>
      <c r="AF210" s="108"/>
      <c r="AG210" s="108" t="s">
        <v>286</v>
      </c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42" t="str">
        <f>C210</f>
        <v>pro 1-čerpadlové automaty, beztlaká, objem 2000l, 6bar, G1", max. výška: 2587mm, vč. spec. odvzdušňovací armatury.</v>
      </c>
      <c r="BB210" s="108"/>
      <c r="BC210" s="108"/>
      <c r="BD210" s="108"/>
      <c r="BE210" s="108"/>
      <c r="BF210" s="108"/>
      <c r="BG210" s="108"/>
      <c r="BH210" s="108"/>
    </row>
    <row r="211" spans="1:60" ht="22.5" outlineLevel="1" x14ac:dyDescent="0.2">
      <c r="A211" s="135">
        <v>86</v>
      </c>
      <c r="B211" s="136" t="s">
        <v>1201</v>
      </c>
      <c r="C211" s="144" t="s">
        <v>1202</v>
      </c>
      <c r="D211" s="137" t="s">
        <v>1159</v>
      </c>
      <c r="E211" s="138">
        <v>1</v>
      </c>
      <c r="F211" s="139"/>
      <c r="G211" s="140">
        <f>ROUND(E211*F211,2)</f>
        <v>0</v>
      </c>
      <c r="H211" s="139"/>
      <c r="I211" s="140">
        <f>ROUND(E211*H211,2)</f>
        <v>0</v>
      </c>
      <c r="J211" s="139"/>
      <c r="K211" s="140">
        <f>ROUND(E211*J211,2)</f>
        <v>0</v>
      </c>
      <c r="L211" s="140">
        <v>21</v>
      </c>
      <c r="M211" s="140">
        <f>G211*(1+L211/100)</f>
        <v>0</v>
      </c>
      <c r="N211" s="138">
        <v>4.7600000000000003E-3</v>
      </c>
      <c r="O211" s="138">
        <f>ROUND(E211*N211,2)</f>
        <v>0</v>
      </c>
      <c r="P211" s="138">
        <v>0</v>
      </c>
      <c r="Q211" s="138">
        <f>ROUND(E211*P211,2)</f>
        <v>0</v>
      </c>
      <c r="R211" s="140" t="s">
        <v>1188</v>
      </c>
      <c r="S211" s="140" t="s">
        <v>273</v>
      </c>
      <c r="T211" s="141" t="s">
        <v>1203</v>
      </c>
      <c r="U211" s="115">
        <v>4.8099999999999996</v>
      </c>
      <c r="V211" s="115">
        <f>ROUND(E211*U211,2)</f>
        <v>4.8099999999999996</v>
      </c>
      <c r="W211" s="115"/>
      <c r="X211" s="115" t="s">
        <v>377</v>
      </c>
      <c r="Y211" s="115" t="s">
        <v>276</v>
      </c>
      <c r="Z211" s="108"/>
      <c r="AA211" s="108"/>
      <c r="AB211" s="108"/>
      <c r="AC211" s="108"/>
      <c r="AD211" s="108"/>
      <c r="AE211" s="108"/>
      <c r="AF211" s="108"/>
      <c r="AG211" s="108" t="s">
        <v>378</v>
      </c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outlineLevel="1" x14ac:dyDescent="0.2">
      <c r="A212" s="135">
        <v>87</v>
      </c>
      <c r="B212" s="136" t="s">
        <v>1204</v>
      </c>
      <c r="C212" s="144" t="s">
        <v>1205</v>
      </c>
      <c r="D212" s="137" t="s">
        <v>976</v>
      </c>
      <c r="E212" s="138">
        <v>1</v>
      </c>
      <c r="F212" s="139"/>
      <c r="G212" s="140">
        <f>ROUND(E212*F212,2)</f>
        <v>0</v>
      </c>
      <c r="H212" s="139"/>
      <c r="I212" s="140">
        <f>ROUND(E212*H212,2)</f>
        <v>0</v>
      </c>
      <c r="J212" s="139"/>
      <c r="K212" s="140">
        <f>ROUND(E212*J212,2)</f>
        <v>0</v>
      </c>
      <c r="L212" s="140">
        <v>21</v>
      </c>
      <c r="M212" s="140">
        <f>G212*(1+L212/100)</f>
        <v>0</v>
      </c>
      <c r="N212" s="138">
        <v>0</v>
      </c>
      <c r="O212" s="138">
        <f>ROUND(E212*N212,2)</f>
        <v>0</v>
      </c>
      <c r="P212" s="138">
        <v>0</v>
      </c>
      <c r="Q212" s="138">
        <f>ROUND(E212*P212,2)</f>
        <v>0</v>
      </c>
      <c r="R212" s="140"/>
      <c r="S212" s="140" t="s">
        <v>273</v>
      </c>
      <c r="T212" s="141" t="s">
        <v>1203</v>
      </c>
      <c r="U212" s="115">
        <v>4</v>
      </c>
      <c r="V212" s="115">
        <f>ROUND(E212*U212,2)</f>
        <v>4</v>
      </c>
      <c r="W212" s="115"/>
      <c r="X212" s="115" t="s">
        <v>377</v>
      </c>
      <c r="Y212" s="115" t="s">
        <v>276</v>
      </c>
      <c r="Z212" s="108"/>
      <c r="AA212" s="108"/>
      <c r="AB212" s="108"/>
      <c r="AC212" s="108"/>
      <c r="AD212" s="108"/>
      <c r="AE212" s="108"/>
      <c r="AF212" s="108"/>
      <c r="AG212" s="108" t="s">
        <v>378</v>
      </c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ht="22.5" outlineLevel="1" x14ac:dyDescent="0.2">
      <c r="A213" s="135">
        <v>88</v>
      </c>
      <c r="B213" s="136" t="s">
        <v>1206</v>
      </c>
      <c r="C213" s="144" t="s">
        <v>1207</v>
      </c>
      <c r="D213" s="137" t="s">
        <v>468</v>
      </c>
      <c r="E213" s="138">
        <v>1</v>
      </c>
      <c r="F213" s="139"/>
      <c r="G213" s="140">
        <f>ROUND(E213*F213,2)</f>
        <v>0</v>
      </c>
      <c r="H213" s="139"/>
      <c r="I213" s="140">
        <f>ROUND(E213*H213,2)</f>
        <v>0</v>
      </c>
      <c r="J213" s="139"/>
      <c r="K213" s="140">
        <f>ROUND(E213*J213,2)</f>
        <v>0</v>
      </c>
      <c r="L213" s="140">
        <v>21</v>
      </c>
      <c r="M213" s="140">
        <f>G213*(1+L213/100)</f>
        <v>0</v>
      </c>
      <c r="N213" s="138">
        <v>5.5999999999999999E-3</v>
      </c>
      <c r="O213" s="138">
        <f>ROUND(E213*N213,2)</f>
        <v>0.01</v>
      </c>
      <c r="P213" s="138">
        <v>0</v>
      </c>
      <c r="Q213" s="138">
        <f>ROUND(E213*P213,2)</f>
        <v>0</v>
      </c>
      <c r="R213" s="140" t="s">
        <v>984</v>
      </c>
      <c r="S213" s="140" t="s">
        <v>929</v>
      </c>
      <c r="T213" s="141" t="s">
        <v>929</v>
      </c>
      <c r="U213" s="115">
        <v>0</v>
      </c>
      <c r="V213" s="115">
        <f>ROUND(E213*U213,2)</f>
        <v>0</v>
      </c>
      <c r="W213" s="115"/>
      <c r="X213" s="115" t="s">
        <v>463</v>
      </c>
      <c r="Y213" s="115" t="s">
        <v>276</v>
      </c>
      <c r="Z213" s="108"/>
      <c r="AA213" s="108"/>
      <c r="AB213" s="108"/>
      <c r="AC213" s="108"/>
      <c r="AD213" s="108"/>
      <c r="AE213" s="108"/>
      <c r="AF213" s="108"/>
      <c r="AG213" s="108" t="s">
        <v>464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1" x14ac:dyDescent="0.2">
      <c r="A214" s="128">
        <v>89</v>
      </c>
      <c r="B214" s="129" t="s">
        <v>1208</v>
      </c>
      <c r="C214" s="145" t="s">
        <v>1209</v>
      </c>
      <c r="D214" s="130" t="s">
        <v>976</v>
      </c>
      <c r="E214" s="131">
        <v>2</v>
      </c>
      <c r="F214" s="132"/>
      <c r="G214" s="133">
        <f>ROUND(E214*F214,2)</f>
        <v>0</v>
      </c>
      <c r="H214" s="132"/>
      <c r="I214" s="133">
        <f>ROUND(E214*H214,2)</f>
        <v>0</v>
      </c>
      <c r="J214" s="132"/>
      <c r="K214" s="133">
        <f>ROUND(E214*J214,2)</f>
        <v>0</v>
      </c>
      <c r="L214" s="133">
        <v>21</v>
      </c>
      <c r="M214" s="133">
        <f>G214*(1+L214/100)</f>
        <v>0</v>
      </c>
      <c r="N214" s="131">
        <v>2.2429999999999999</v>
      </c>
      <c r="O214" s="131">
        <f>ROUND(E214*N214,2)</f>
        <v>4.49</v>
      </c>
      <c r="P214" s="131">
        <v>0</v>
      </c>
      <c r="Q214" s="131">
        <f>ROUND(E214*P214,2)</f>
        <v>0</v>
      </c>
      <c r="R214" s="133"/>
      <c r="S214" s="133" t="s">
        <v>273</v>
      </c>
      <c r="T214" s="134" t="s">
        <v>274</v>
      </c>
      <c r="U214" s="115">
        <v>0</v>
      </c>
      <c r="V214" s="115">
        <f>ROUND(E214*U214,2)</f>
        <v>0</v>
      </c>
      <c r="W214" s="115"/>
      <c r="X214" s="115" t="s">
        <v>463</v>
      </c>
      <c r="Y214" s="115" t="s">
        <v>276</v>
      </c>
      <c r="Z214" s="108"/>
      <c r="AA214" s="108"/>
      <c r="AB214" s="108"/>
      <c r="AC214" s="108"/>
      <c r="AD214" s="108"/>
      <c r="AE214" s="108"/>
      <c r="AF214" s="108"/>
      <c r="AG214" s="108" t="s">
        <v>464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2" x14ac:dyDescent="0.2">
      <c r="A215" s="111"/>
      <c r="B215" s="112"/>
      <c r="C215" s="258" t="s">
        <v>1210</v>
      </c>
      <c r="D215" s="259"/>
      <c r="E215" s="259"/>
      <c r="F215" s="259"/>
      <c r="G215" s="259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8"/>
      <c r="AA215" s="108"/>
      <c r="AB215" s="108"/>
      <c r="AC215" s="108"/>
      <c r="AD215" s="108"/>
      <c r="AE215" s="108"/>
      <c r="AF215" s="108"/>
      <c r="AG215" s="108" t="s">
        <v>286</v>
      </c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1" x14ac:dyDescent="0.2">
      <c r="A216" s="111">
        <v>90</v>
      </c>
      <c r="B216" s="112" t="s">
        <v>1211</v>
      </c>
      <c r="C216" s="152" t="s">
        <v>1212</v>
      </c>
      <c r="D216" s="113" t="s">
        <v>24</v>
      </c>
      <c r="E216" s="151"/>
      <c r="F216" s="116"/>
      <c r="G216" s="115">
        <f>ROUND(E216*F216,2)</f>
        <v>0</v>
      </c>
      <c r="H216" s="116"/>
      <c r="I216" s="115">
        <f>ROUND(E216*H216,2)</f>
        <v>0</v>
      </c>
      <c r="J216" s="116"/>
      <c r="K216" s="115">
        <f>ROUND(E216*J216,2)</f>
        <v>0</v>
      </c>
      <c r="L216" s="115">
        <v>21</v>
      </c>
      <c r="M216" s="115">
        <f>G216*(1+L216/100)</f>
        <v>0</v>
      </c>
      <c r="N216" s="114">
        <v>0</v>
      </c>
      <c r="O216" s="114">
        <f>ROUND(E216*N216,2)</f>
        <v>0</v>
      </c>
      <c r="P216" s="114">
        <v>0</v>
      </c>
      <c r="Q216" s="114">
        <f>ROUND(E216*P216,2)</f>
        <v>0</v>
      </c>
      <c r="R216" s="115" t="s">
        <v>1188</v>
      </c>
      <c r="S216" s="115" t="s">
        <v>929</v>
      </c>
      <c r="T216" s="115" t="s">
        <v>929</v>
      </c>
      <c r="U216" s="115">
        <v>0</v>
      </c>
      <c r="V216" s="115">
        <f>ROUND(E216*U216,2)</f>
        <v>0</v>
      </c>
      <c r="W216" s="115"/>
      <c r="X216" s="115" t="s">
        <v>991</v>
      </c>
      <c r="Y216" s="115" t="s">
        <v>276</v>
      </c>
      <c r="Z216" s="108"/>
      <c r="AA216" s="108"/>
      <c r="AB216" s="108"/>
      <c r="AC216" s="108"/>
      <c r="AD216" s="108"/>
      <c r="AE216" s="108"/>
      <c r="AF216" s="108"/>
      <c r="AG216" s="108" t="s">
        <v>992</v>
      </c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x14ac:dyDescent="0.2">
      <c r="A217" s="121" t="s">
        <v>268</v>
      </c>
      <c r="B217" s="122" t="s">
        <v>171</v>
      </c>
      <c r="C217" s="143" t="s">
        <v>172</v>
      </c>
      <c r="D217" s="123"/>
      <c r="E217" s="124"/>
      <c r="F217" s="125"/>
      <c r="G217" s="125">
        <f>SUMIF(AG218:AG241,"&lt;&gt;NOR",G218:G241)</f>
        <v>0</v>
      </c>
      <c r="H217" s="125"/>
      <c r="I217" s="125">
        <f>SUM(I218:I241)</f>
        <v>0</v>
      </c>
      <c r="J217" s="125"/>
      <c r="K217" s="125">
        <f>SUM(K218:K241)</f>
        <v>0</v>
      </c>
      <c r="L217" s="125"/>
      <c r="M217" s="125">
        <f>SUM(M218:M241)</f>
        <v>0</v>
      </c>
      <c r="N217" s="124"/>
      <c r="O217" s="124">
        <f>SUM(O218:O241)</f>
        <v>1.72</v>
      </c>
      <c r="P217" s="124"/>
      <c r="Q217" s="124">
        <f>SUM(Q218:Q241)</f>
        <v>0</v>
      </c>
      <c r="R217" s="125"/>
      <c r="S217" s="125"/>
      <c r="T217" s="126"/>
      <c r="U217" s="120"/>
      <c r="V217" s="120">
        <f>SUM(V218:V241)</f>
        <v>142.38999999999999</v>
      </c>
      <c r="W217" s="120"/>
      <c r="X217" s="120"/>
      <c r="Y217" s="120"/>
      <c r="AG217" t="s">
        <v>269</v>
      </c>
    </row>
    <row r="218" spans="1:60" ht="22.5" outlineLevel="1" x14ac:dyDescent="0.2">
      <c r="A218" s="128">
        <v>91</v>
      </c>
      <c r="B218" s="129" t="s">
        <v>1213</v>
      </c>
      <c r="C218" s="145" t="s">
        <v>1214</v>
      </c>
      <c r="D218" s="130" t="s">
        <v>493</v>
      </c>
      <c r="E218" s="131">
        <v>20</v>
      </c>
      <c r="F218" s="132"/>
      <c r="G218" s="133">
        <f>ROUND(E218*F218,2)</f>
        <v>0</v>
      </c>
      <c r="H218" s="132"/>
      <c r="I218" s="133">
        <f>ROUND(E218*H218,2)</f>
        <v>0</v>
      </c>
      <c r="J218" s="132"/>
      <c r="K218" s="133">
        <f>ROUND(E218*J218,2)</f>
        <v>0</v>
      </c>
      <c r="L218" s="133">
        <v>21</v>
      </c>
      <c r="M218" s="133">
        <f>G218*(1+L218/100)</f>
        <v>0</v>
      </c>
      <c r="N218" s="131">
        <v>5.7400000000000003E-3</v>
      </c>
      <c r="O218" s="131">
        <f>ROUND(E218*N218,2)</f>
        <v>0.11</v>
      </c>
      <c r="P218" s="131">
        <v>0</v>
      </c>
      <c r="Q218" s="131">
        <f>ROUND(E218*P218,2)</f>
        <v>0</v>
      </c>
      <c r="R218" s="133" t="s">
        <v>1188</v>
      </c>
      <c r="S218" s="133" t="s">
        <v>929</v>
      </c>
      <c r="T218" s="134" t="s">
        <v>929</v>
      </c>
      <c r="U218" s="115">
        <v>0.47299999999999998</v>
      </c>
      <c r="V218" s="115">
        <f>ROUND(E218*U218,2)</f>
        <v>9.4600000000000009</v>
      </c>
      <c r="W218" s="115"/>
      <c r="X218" s="115" t="s">
        <v>275</v>
      </c>
      <c r="Y218" s="115" t="s">
        <v>276</v>
      </c>
      <c r="Z218" s="108"/>
      <c r="AA218" s="108"/>
      <c r="AB218" s="108"/>
      <c r="AC218" s="108"/>
      <c r="AD218" s="108"/>
      <c r="AE218" s="108"/>
      <c r="AF218" s="108"/>
      <c r="AG218" s="108" t="s">
        <v>277</v>
      </c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2" x14ac:dyDescent="0.2">
      <c r="A219" s="111"/>
      <c r="B219" s="112"/>
      <c r="C219" s="258" t="s">
        <v>1215</v>
      </c>
      <c r="D219" s="259"/>
      <c r="E219" s="259"/>
      <c r="F219" s="259"/>
      <c r="G219" s="259"/>
      <c r="H219" s="115"/>
      <c r="I219" s="115"/>
      <c r="J219" s="115"/>
      <c r="K219" s="115"/>
      <c r="L219" s="115"/>
      <c r="M219" s="115"/>
      <c r="N219" s="114"/>
      <c r="O219" s="114"/>
      <c r="P219" s="114"/>
      <c r="Q219" s="114"/>
      <c r="R219" s="115"/>
      <c r="S219" s="115"/>
      <c r="T219" s="115"/>
      <c r="U219" s="115"/>
      <c r="V219" s="115"/>
      <c r="W219" s="115"/>
      <c r="X219" s="115"/>
      <c r="Y219" s="115"/>
      <c r="Z219" s="108"/>
      <c r="AA219" s="108"/>
      <c r="AB219" s="108"/>
      <c r="AC219" s="108"/>
      <c r="AD219" s="108"/>
      <c r="AE219" s="108"/>
      <c r="AF219" s="108"/>
      <c r="AG219" s="108" t="s">
        <v>286</v>
      </c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2" x14ac:dyDescent="0.2">
      <c r="A220" s="111"/>
      <c r="B220" s="112"/>
      <c r="C220" s="150" t="s">
        <v>1216</v>
      </c>
      <c r="D220" s="148"/>
      <c r="E220" s="149">
        <v>20</v>
      </c>
      <c r="F220" s="115"/>
      <c r="G220" s="115"/>
      <c r="H220" s="115"/>
      <c r="I220" s="115"/>
      <c r="J220" s="115"/>
      <c r="K220" s="115"/>
      <c r="L220" s="115"/>
      <c r="M220" s="115"/>
      <c r="N220" s="114"/>
      <c r="O220" s="114"/>
      <c r="P220" s="114"/>
      <c r="Q220" s="114"/>
      <c r="R220" s="115"/>
      <c r="S220" s="115"/>
      <c r="T220" s="115"/>
      <c r="U220" s="115"/>
      <c r="V220" s="115"/>
      <c r="W220" s="115"/>
      <c r="X220" s="115"/>
      <c r="Y220" s="115"/>
      <c r="Z220" s="108"/>
      <c r="AA220" s="108"/>
      <c r="AB220" s="108"/>
      <c r="AC220" s="108"/>
      <c r="AD220" s="108"/>
      <c r="AE220" s="108"/>
      <c r="AF220" s="108"/>
      <c r="AG220" s="108" t="s">
        <v>325</v>
      </c>
      <c r="AH220" s="108">
        <v>0</v>
      </c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ht="22.5" outlineLevel="1" x14ac:dyDescent="0.2">
      <c r="A221" s="128">
        <v>92</v>
      </c>
      <c r="B221" s="129" t="s">
        <v>1217</v>
      </c>
      <c r="C221" s="145" t="s">
        <v>1218</v>
      </c>
      <c r="D221" s="130" t="s">
        <v>493</v>
      </c>
      <c r="E221" s="131">
        <v>8</v>
      </c>
      <c r="F221" s="132"/>
      <c r="G221" s="133">
        <f>ROUND(E221*F221,2)</f>
        <v>0</v>
      </c>
      <c r="H221" s="132"/>
      <c r="I221" s="133">
        <f>ROUND(E221*H221,2)</f>
        <v>0</v>
      </c>
      <c r="J221" s="132"/>
      <c r="K221" s="133">
        <f>ROUND(E221*J221,2)</f>
        <v>0</v>
      </c>
      <c r="L221" s="133">
        <v>21</v>
      </c>
      <c r="M221" s="133">
        <f>G221*(1+L221/100)</f>
        <v>0</v>
      </c>
      <c r="N221" s="131">
        <v>6.9800000000000001E-3</v>
      </c>
      <c r="O221" s="131">
        <f>ROUND(E221*N221,2)</f>
        <v>0.06</v>
      </c>
      <c r="P221" s="131">
        <v>0</v>
      </c>
      <c r="Q221" s="131">
        <f>ROUND(E221*P221,2)</f>
        <v>0</v>
      </c>
      <c r="R221" s="133" t="s">
        <v>1188</v>
      </c>
      <c r="S221" s="133" t="s">
        <v>929</v>
      </c>
      <c r="T221" s="134" t="s">
        <v>929</v>
      </c>
      <c r="U221" s="115">
        <v>0.56499999999999995</v>
      </c>
      <c r="V221" s="115">
        <f>ROUND(E221*U221,2)</f>
        <v>4.5199999999999996</v>
      </c>
      <c r="W221" s="115"/>
      <c r="X221" s="115" t="s">
        <v>275</v>
      </c>
      <c r="Y221" s="115" t="s">
        <v>276</v>
      </c>
      <c r="Z221" s="108"/>
      <c r="AA221" s="108"/>
      <c r="AB221" s="108"/>
      <c r="AC221" s="108"/>
      <c r="AD221" s="108"/>
      <c r="AE221" s="108"/>
      <c r="AF221" s="108"/>
      <c r="AG221" s="108" t="s">
        <v>277</v>
      </c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2" x14ac:dyDescent="0.2">
      <c r="A222" s="111"/>
      <c r="B222" s="112"/>
      <c r="C222" s="258" t="s">
        <v>1215</v>
      </c>
      <c r="D222" s="259"/>
      <c r="E222" s="259"/>
      <c r="F222" s="259"/>
      <c r="G222" s="259"/>
      <c r="H222" s="115"/>
      <c r="I222" s="115"/>
      <c r="J222" s="115"/>
      <c r="K222" s="115"/>
      <c r="L222" s="115"/>
      <c r="M222" s="115"/>
      <c r="N222" s="114"/>
      <c r="O222" s="114"/>
      <c r="P222" s="114"/>
      <c r="Q222" s="114"/>
      <c r="R222" s="115"/>
      <c r="S222" s="115"/>
      <c r="T222" s="115"/>
      <c r="U222" s="115"/>
      <c r="V222" s="115"/>
      <c r="W222" s="115"/>
      <c r="X222" s="115"/>
      <c r="Y222" s="115"/>
      <c r="Z222" s="108"/>
      <c r="AA222" s="108"/>
      <c r="AB222" s="108"/>
      <c r="AC222" s="108"/>
      <c r="AD222" s="108"/>
      <c r="AE222" s="108"/>
      <c r="AF222" s="108"/>
      <c r="AG222" s="108" t="s">
        <v>286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outlineLevel="2" x14ac:dyDescent="0.2">
      <c r="A223" s="111"/>
      <c r="B223" s="112"/>
      <c r="C223" s="150" t="s">
        <v>1219</v>
      </c>
      <c r="D223" s="148"/>
      <c r="E223" s="149">
        <v>8</v>
      </c>
      <c r="F223" s="115"/>
      <c r="G223" s="115"/>
      <c r="H223" s="115"/>
      <c r="I223" s="115"/>
      <c r="J223" s="115"/>
      <c r="K223" s="115"/>
      <c r="L223" s="115"/>
      <c r="M223" s="115"/>
      <c r="N223" s="114"/>
      <c r="O223" s="114"/>
      <c r="P223" s="114"/>
      <c r="Q223" s="114"/>
      <c r="R223" s="115"/>
      <c r="S223" s="115"/>
      <c r="T223" s="115"/>
      <c r="U223" s="115"/>
      <c r="V223" s="115"/>
      <c r="W223" s="115"/>
      <c r="X223" s="115"/>
      <c r="Y223" s="115"/>
      <c r="Z223" s="108"/>
      <c r="AA223" s="108"/>
      <c r="AB223" s="108"/>
      <c r="AC223" s="108"/>
      <c r="AD223" s="108"/>
      <c r="AE223" s="108"/>
      <c r="AF223" s="108"/>
      <c r="AG223" s="108" t="s">
        <v>325</v>
      </c>
      <c r="AH223" s="108">
        <v>0</v>
      </c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ht="22.5" outlineLevel="1" x14ac:dyDescent="0.2">
      <c r="A224" s="128">
        <v>93</v>
      </c>
      <c r="B224" s="129" t="s">
        <v>1220</v>
      </c>
      <c r="C224" s="145" t="s">
        <v>1221</v>
      </c>
      <c r="D224" s="130" t="s">
        <v>493</v>
      </c>
      <c r="E224" s="131">
        <v>20</v>
      </c>
      <c r="F224" s="132"/>
      <c r="G224" s="133">
        <f>ROUND(E224*F224,2)</f>
        <v>0</v>
      </c>
      <c r="H224" s="132"/>
      <c r="I224" s="133">
        <f>ROUND(E224*H224,2)</f>
        <v>0</v>
      </c>
      <c r="J224" s="132"/>
      <c r="K224" s="133">
        <f>ROUND(E224*J224,2)</f>
        <v>0</v>
      </c>
      <c r="L224" s="133">
        <v>21</v>
      </c>
      <c r="M224" s="133">
        <f>G224*(1+L224/100)</f>
        <v>0</v>
      </c>
      <c r="N224" s="131">
        <v>1.6480000000000002E-2</v>
      </c>
      <c r="O224" s="131">
        <f>ROUND(E224*N224,2)</f>
        <v>0.33</v>
      </c>
      <c r="P224" s="131">
        <v>0</v>
      </c>
      <c r="Q224" s="131">
        <f>ROUND(E224*P224,2)</f>
        <v>0</v>
      </c>
      <c r="R224" s="133" t="s">
        <v>1188</v>
      </c>
      <c r="S224" s="133" t="s">
        <v>929</v>
      </c>
      <c r="T224" s="134" t="s">
        <v>929</v>
      </c>
      <c r="U224" s="115">
        <v>1.206</v>
      </c>
      <c r="V224" s="115">
        <f>ROUND(E224*U224,2)</f>
        <v>24.12</v>
      </c>
      <c r="W224" s="115"/>
      <c r="X224" s="115" t="s">
        <v>275</v>
      </c>
      <c r="Y224" s="115" t="s">
        <v>276</v>
      </c>
      <c r="Z224" s="108"/>
      <c r="AA224" s="108"/>
      <c r="AB224" s="108"/>
      <c r="AC224" s="108"/>
      <c r="AD224" s="108"/>
      <c r="AE224" s="108"/>
      <c r="AF224" s="108"/>
      <c r="AG224" s="108" t="s">
        <v>277</v>
      </c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2" x14ac:dyDescent="0.2">
      <c r="A225" s="111"/>
      <c r="B225" s="112"/>
      <c r="C225" s="258" t="s">
        <v>1215</v>
      </c>
      <c r="D225" s="259"/>
      <c r="E225" s="259"/>
      <c r="F225" s="259"/>
      <c r="G225" s="259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8"/>
      <c r="AA225" s="108"/>
      <c r="AB225" s="108"/>
      <c r="AC225" s="108"/>
      <c r="AD225" s="108"/>
      <c r="AE225" s="108"/>
      <c r="AF225" s="108"/>
      <c r="AG225" s="108" t="s">
        <v>286</v>
      </c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2" x14ac:dyDescent="0.2">
      <c r="A226" s="111"/>
      <c r="B226" s="112"/>
      <c r="C226" s="150" t="s">
        <v>1222</v>
      </c>
      <c r="D226" s="148"/>
      <c r="E226" s="149">
        <v>20</v>
      </c>
      <c r="F226" s="115"/>
      <c r="G226" s="115"/>
      <c r="H226" s="115"/>
      <c r="I226" s="115"/>
      <c r="J226" s="115"/>
      <c r="K226" s="115"/>
      <c r="L226" s="115"/>
      <c r="M226" s="115"/>
      <c r="N226" s="114"/>
      <c r="O226" s="114"/>
      <c r="P226" s="114"/>
      <c r="Q226" s="114"/>
      <c r="R226" s="115"/>
      <c r="S226" s="115"/>
      <c r="T226" s="115"/>
      <c r="U226" s="115"/>
      <c r="V226" s="115"/>
      <c r="W226" s="115"/>
      <c r="X226" s="115"/>
      <c r="Y226" s="115"/>
      <c r="Z226" s="108"/>
      <c r="AA226" s="108"/>
      <c r="AB226" s="108"/>
      <c r="AC226" s="108"/>
      <c r="AD226" s="108"/>
      <c r="AE226" s="108"/>
      <c r="AF226" s="108"/>
      <c r="AG226" s="108" t="s">
        <v>325</v>
      </c>
      <c r="AH226" s="108">
        <v>0</v>
      </c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ht="22.5" outlineLevel="1" x14ac:dyDescent="0.2">
      <c r="A227" s="128">
        <v>94</v>
      </c>
      <c r="B227" s="129" t="s">
        <v>1223</v>
      </c>
      <c r="C227" s="145" t="s">
        <v>1224</v>
      </c>
      <c r="D227" s="130" t="s">
        <v>493</v>
      </c>
      <c r="E227" s="131">
        <v>52</v>
      </c>
      <c r="F227" s="132"/>
      <c r="G227" s="133">
        <f>ROUND(E227*F227,2)</f>
        <v>0</v>
      </c>
      <c r="H227" s="132"/>
      <c r="I227" s="133">
        <f>ROUND(E227*H227,2)</f>
        <v>0</v>
      </c>
      <c r="J227" s="132"/>
      <c r="K227" s="133">
        <f>ROUND(E227*J227,2)</f>
        <v>0</v>
      </c>
      <c r="L227" s="133">
        <v>21</v>
      </c>
      <c r="M227" s="133">
        <f>G227*(1+L227/100)</f>
        <v>0</v>
      </c>
      <c r="N227" s="131">
        <v>2.35E-2</v>
      </c>
      <c r="O227" s="131">
        <f>ROUND(E227*N227,2)</f>
        <v>1.22</v>
      </c>
      <c r="P227" s="131">
        <v>0</v>
      </c>
      <c r="Q227" s="131">
        <f>ROUND(E227*P227,2)</f>
        <v>0</v>
      </c>
      <c r="R227" s="133" t="s">
        <v>1188</v>
      </c>
      <c r="S227" s="133" t="s">
        <v>929</v>
      </c>
      <c r="T227" s="134" t="s">
        <v>929</v>
      </c>
      <c r="U227" s="115">
        <v>1.6120000000000001</v>
      </c>
      <c r="V227" s="115">
        <f>ROUND(E227*U227,2)</f>
        <v>83.82</v>
      </c>
      <c r="W227" s="115"/>
      <c r="X227" s="115" t="s">
        <v>275</v>
      </c>
      <c r="Y227" s="115" t="s">
        <v>276</v>
      </c>
      <c r="Z227" s="108"/>
      <c r="AA227" s="108"/>
      <c r="AB227" s="108"/>
      <c r="AC227" s="108"/>
      <c r="AD227" s="108"/>
      <c r="AE227" s="108"/>
      <c r="AF227" s="108"/>
      <c r="AG227" s="108" t="s">
        <v>277</v>
      </c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outlineLevel="2" x14ac:dyDescent="0.2">
      <c r="A228" s="111"/>
      <c r="B228" s="112"/>
      <c r="C228" s="258" t="s">
        <v>1215</v>
      </c>
      <c r="D228" s="259"/>
      <c r="E228" s="259"/>
      <c r="F228" s="259"/>
      <c r="G228" s="259"/>
      <c r="H228" s="115"/>
      <c r="I228" s="115"/>
      <c r="J228" s="115"/>
      <c r="K228" s="115"/>
      <c r="L228" s="115"/>
      <c r="M228" s="115"/>
      <c r="N228" s="114"/>
      <c r="O228" s="114"/>
      <c r="P228" s="114"/>
      <c r="Q228" s="114"/>
      <c r="R228" s="115"/>
      <c r="S228" s="115"/>
      <c r="T228" s="115"/>
      <c r="U228" s="115"/>
      <c r="V228" s="115"/>
      <c r="W228" s="115"/>
      <c r="X228" s="115"/>
      <c r="Y228" s="115"/>
      <c r="Z228" s="108"/>
      <c r="AA228" s="108"/>
      <c r="AB228" s="108"/>
      <c r="AC228" s="108"/>
      <c r="AD228" s="108"/>
      <c r="AE228" s="108"/>
      <c r="AF228" s="108"/>
      <c r="AG228" s="108" t="s">
        <v>286</v>
      </c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2" x14ac:dyDescent="0.2">
      <c r="A229" s="111"/>
      <c r="B229" s="112"/>
      <c r="C229" s="150" t="s">
        <v>1225</v>
      </c>
      <c r="D229" s="148"/>
      <c r="E229" s="149">
        <v>29</v>
      </c>
      <c r="F229" s="115"/>
      <c r="G229" s="115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8"/>
      <c r="AA229" s="108"/>
      <c r="AB229" s="108"/>
      <c r="AC229" s="108"/>
      <c r="AD229" s="108"/>
      <c r="AE229" s="108"/>
      <c r="AF229" s="108"/>
      <c r="AG229" s="108" t="s">
        <v>325</v>
      </c>
      <c r="AH229" s="108">
        <v>0</v>
      </c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3" x14ac:dyDescent="0.2">
      <c r="A230" s="111"/>
      <c r="B230" s="112"/>
      <c r="C230" s="150" t="s">
        <v>1226</v>
      </c>
      <c r="D230" s="148"/>
      <c r="E230" s="149">
        <v>23</v>
      </c>
      <c r="F230" s="115"/>
      <c r="G230" s="115"/>
      <c r="H230" s="115"/>
      <c r="I230" s="115"/>
      <c r="J230" s="115"/>
      <c r="K230" s="115"/>
      <c r="L230" s="115"/>
      <c r="M230" s="115"/>
      <c r="N230" s="114"/>
      <c r="O230" s="114"/>
      <c r="P230" s="114"/>
      <c r="Q230" s="114"/>
      <c r="R230" s="115"/>
      <c r="S230" s="115"/>
      <c r="T230" s="115"/>
      <c r="U230" s="115"/>
      <c r="V230" s="115"/>
      <c r="W230" s="115"/>
      <c r="X230" s="115"/>
      <c r="Y230" s="115"/>
      <c r="Z230" s="108"/>
      <c r="AA230" s="108"/>
      <c r="AB230" s="108"/>
      <c r="AC230" s="108"/>
      <c r="AD230" s="108"/>
      <c r="AE230" s="108"/>
      <c r="AF230" s="108"/>
      <c r="AG230" s="108" t="s">
        <v>325</v>
      </c>
      <c r="AH230" s="108">
        <v>0</v>
      </c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ht="22.5" outlineLevel="1" x14ac:dyDescent="0.2">
      <c r="A231" s="135">
        <v>95</v>
      </c>
      <c r="B231" s="136" t="s">
        <v>1227</v>
      </c>
      <c r="C231" s="144" t="s">
        <v>1228</v>
      </c>
      <c r="D231" s="137" t="s">
        <v>468</v>
      </c>
      <c r="E231" s="138">
        <v>4</v>
      </c>
      <c r="F231" s="139"/>
      <c r="G231" s="140">
        <f>ROUND(E231*F231,2)</f>
        <v>0</v>
      </c>
      <c r="H231" s="139"/>
      <c r="I231" s="140">
        <f>ROUND(E231*H231,2)</f>
        <v>0</v>
      </c>
      <c r="J231" s="139"/>
      <c r="K231" s="140">
        <f>ROUND(E231*J231,2)</f>
        <v>0</v>
      </c>
      <c r="L231" s="140">
        <v>21</v>
      </c>
      <c r="M231" s="140">
        <f>G231*(1+L231/100)</f>
        <v>0</v>
      </c>
      <c r="N231" s="138">
        <v>0</v>
      </c>
      <c r="O231" s="138">
        <f>ROUND(E231*N231,2)</f>
        <v>0</v>
      </c>
      <c r="P231" s="138">
        <v>0</v>
      </c>
      <c r="Q231" s="138">
        <f>ROUND(E231*P231,2)</f>
        <v>0</v>
      </c>
      <c r="R231" s="140" t="s">
        <v>1188</v>
      </c>
      <c r="S231" s="140" t="s">
        <v>929</v>
      </c>
      <c r="T231" s="141" t="s">
        <v>929</v>
      </c>
      <c r="U231" s="115">
        <v>2.7559999999999998</v>
      </c>
      <c r="V231" s="115">
        <f>ROUND(E231*U231,2)</f>
        <v>11.02</v>
      </c>
      <c r="W231" s="115"/>
      <c r="X231" s="115" t="s">
        <v>275</v>
      </c>
      <c r="Y231" s="115" t="s">
        <v>276</v>
      </c>
      <c r="Z231" s="108"/>
      <c r="AA231" s="108"/>
      <c r="AB231" s="108"/>
      <c r="AC231" s="108"/>
      <c r="AD231" s="108"/>
      <c r="AE231" s="108"/>
      <c r="AF231" s="108"/>
      <c r="AG231" s="108" t="s">
        <v>277</v>
      </c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ht="22.5" outlineLevel="1" x14ac:dyDescent="0.2">
      <c r="A232" s="135">
        <v>96</v>
      </c>
      <c r="B232" s="136" t="s">
        <v>1229</v>
      </c>
      <c r="C232" s="144" t="s">
        <v>1230</v>
      </c>
      <c r="D232" s="137" t="s">
        <v>468</v>
      </c>
      <c r="E232" s="138">
        <v>4</v>
      </c>
      <c r="F232" s="139"/>
      <c r="G232" s="140">
        <f>ROUND(E232*F232,2)</f>
        <v>0</v>
      </c>
      <c r="H232" s="139"/>
      <c r="I232" s="140">
        <f>ROUND(E232*H232,2)</f>
        <v>0</v>
      </c>
      <c r="J232" s="139"/>
      <c r="K232" s="140">
        <f>ROUND(E232*J232,2)</f>
        <v>0</v>
      </c>
      <c r="L232" s="140">
        <v>21</v>
      </c>
      <c r="M232" s="140">
        <f>G232*(1+L232/100)</f>
        <v>0</v>
      </c>
      <c r="N232" s="138">
        <v>1.14E-3</v>
      </c>
      <c r="O232" s="138">
        <f>ROUND(E232*N232,2)</f>
        <v>0</v>
      </c>
      <c r="P232" s="138">
        <v>0</v>
      </c>
      <c r="Q232" s="138">
        <f>ROUND(E232*P232,2)</f>
        <v>0</v>
      </c>
      <c r="R232" s="140" t="s">
        <v>1188</v>
      </c>
      <c r="S232" s="140" t="s">
        <v>929</v>
      </c>
      <c r="T232" s="141" t="s">
        <v>929</v>
      </c>
      <c r="U232" s="115">
        <v>1.1020000000000001</v>
      </c>
      <c r="V232" s="115">
        <f>ROUND(E232*U232,2)</f>
        <v>4.41</v>
      </c>
      <c r="W232" s="115"/>
      <c r="X232" s="115" t="s">
        <v>275</v>
      </c>
      <c r="Y232" s="115" t="s">
        <v>276</v>
      </c>
      <c r="Z232" s="108"/>
      <c r="AA232" s="108"/>
      <c r="AB232" s="108"/>
      <c r="AC232" s="108"/>
      <c r="AD232" s="108"/>
      <c r="AE232" s="108"/>
      <c r="AF232" s="108"/>
      <c r="AG232" s="108" t="s">
        <v>277</v>
      </c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outlineLevel="1" x14ac:dyDescent="0.2">
      <c r="A233" s="128">
        <v>97</v>
      </c>
      <c r="B233" s="129" t="s">
        <v>1231</v>
      </c>
      <c r="C233" s="145" t="s">
        <v>1232</v>
      </c>
      <c r="D233" s="130" t="s">
        <v>493</v>
      </c>
      <c r="E233" s="131">
        <v>28</v>
      </c>
      <c r="F233" s="132"/>
      <c r="G233" s="133">
        <f>ROUND(E233*F233,2)</f>
        <v>0</v>
      </c>
      <c r="H233" s="132"/>
      <c r="I233" s="133">
        <f>ROUND(E233*H233,2)</f>
        <v>0</v>
      </c>
      <c r="J233" s="132"/>
      <c r="K233" s="133">
        <f>ROUND(E233*J233,2)</f>
        <v>0</v>
      </c>
      <c r="L233" s="133">
        <v>21</v>
      </c>
      <c r="M233" s="133">
        <f>G233*(1+L233/100)</f>
        <v>0</v>
      </c>
      <c r="N233" s="131">
        <v>0</v>
      </c>
      <c r="O233" s="131">
        <f>ROUND(E233*N233,2)</f>
        <v>0</v>
      </c>
      <c r="P233" s="131">
        <v>0</v>
      </c>
      <c r="Q233" s="131">
        <f>ROUND(E233*P233,2)</f>
        <v>0</v>
      </c>
      <c r="R233" s="133" t="s">
        <v>1188</v>
      </c>
      <c r="S233" s="133" t="s">
        <v>929</v>
      </c>
      <c r="T233" s="134" t="s">
        <v>929</v>
      </c>
      <c r="U233" s="115">
        <v>1.7999999999999999E-2</v>
      </c>
      <c r="V233" s="115">
        <f>ROUND(E233*U233,2)</f>
        <v>0.5</v>
      </c>
      <c r="W233" s="115"/>
      <c r="X233" s="115" t="s">
        <v>275</v>
      </c>
      <c r="Y233" s="115" t="s">
        <v>276</v>
      </c>
      <c r="Z233" s="108"/>
      <c r="AA233" s="108"/>
      <c r="AB233" s="108"/>
      <c r="AC233" s="108"/>
      <c r="AD233" s="108"/>
      <c r="AE233" s="108"/>
      <c r="AF233" s="108"/>
      <c r="AG233" s="108" t="s">
        <v>277</v>
      </c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outlineLevel="2" x14ac:dyDescent="0.2">
      <c r="A234" s="111"/>
      <c r="B234" s="112"/>
      <c r="C234" s="258" t="s">
        <v>1035</v>
      </c>
      <c r="D234" s="259"/>
      <c r="E234" s="259"/>
      <c r="F234" s="259"/>
      <c r="G234" s="259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/>
      <c r="V234" s="115"/>
      <c r="W234" s="115"/>
      <c r="X234" s="115"/>
      <c r="Y234" s="115"/>
      <c r="Z234" s="108"/>
      <c r="AA234" s="108"/>
      <c r="AB234" s="108"/>
      <c r="AC234" s="108"/>
      <c r="AD234" s="108"/>
      <c r="AE234" s="108"/>
      <c r="AF234" s="108"/>
      <c r="AG234" s="108" t="s">
        <v>286</v>
      </c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outlineLevel="2" x14ac:dyDescent="0.2">
      <c r="A235" s="111"/>
      <c r="B235" s="112"/>
      <c r="C235" s="150" t="s">
        <v>1233</v>
      </c>
      <c r="D235" s="148"/>
      <c r="E235" s="149">
        <v>20</v>
      </c>
      <c r="F235" s="115"/>
      <c r="G235" s="115"/>
      <c r="H235" s="115"/>
      <c r="I235" s="115"/>
      <c r="J235" s="115"/>
      <c r="K235" s="115"/>
      <c r="L235" s="115"/>
      <c r="M235" s="115"/>
      <c r="N235" s="114"/>
      <c r="O235" s="114"/>
      <c r="P235" s="114"/>
      <c r="Q235" s="114"/>
      <c r="R235" s="115"/>
      <c r="S235" s="115"/>
      <c r="T235" s="115"/>
      <c r="U235" s="115"/>
      <c r="V235" s="115"/>
      <c r="W235" s="115"/>
      <c r="X235" s="115"/>
      <c r="Y235" s="115"/>
      <c r="Z235" s="108"/>
      <c r="AA235" s="108"/>
      <c r="AB235" s="108"/>
      <c r="AC235" s="108"/>
      <c r="AD235" s="108"/>
      <c r="AE235" s="108"/>
      <c r="AF235" s="108"/>
      <c r="AG235" s="108" t="s">
        <v>325</v>
      </c>
      <c r="AH235" s="108">
        <v>5</v>
      </c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outlineLevel="3" x14ac:dyDescent="0.2">
      <c r="A236" s="111"/>
      <c r="B236" s="112"/>
      <c r="C236" s="150" t="s">
        <v>1234</v>
      </c>
      <c r="D236" s="148"/>
      <c r="E236" s="149">
        <v>8</v>
      </c>
      <c r="F236" s="115"/>
      <c r="G236" s="115"/>
      <c r="H236" s="115"/>
      <c r="I236" s="115"/>
      <c r="J236" s="115"/>
      <c r="K236" s="115"/>
      <c r="L236" s="115"/>
      <c r="M236" s="115"/>
      <c r="N236" s="114"/>
      <c r="O236" s="114"/>
      <c r="P236" s="114"/>
      <c r="Q236" s="114"/>
      <c r="R236" s="115"/>
      <c r="S236" s="115"/>
      <c r="T236" s="115"/>
      <c r="U236" s="115"/>
      <c r="V236" s="115"/>
      <c r="W236" s="115"/>
      <c r="X236" s="115"/>
      <c r="Y236" s="115"/>
      <c r="Z236" s="108"/>
      <c r="AA236" s="108"/>
      <c r="AB236" s="108"/>
      <c r="AC236" s="108"/>
      <c r="AD236" s="108"/>
      <c r="AE236" s="108"/>
      <c r="AF236" s="108"/>
      <c r="AG236" s="108" t="s">
        <v>325</v>
      </c>
      <c r="AH236" s="108">
        <v>5</v>
      </c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outlineLevel="1" x14ac:dyDescent="0.2">
      <c r="A237" s="128">
        <v>98</v>
      </c>
      <c r="B237" s="129" t="s">
        <v>1235</v>
      </c>
      <c r="C237" s="145" t="s">
        <v>1236</v>
      </c>
      <c r="D237" s="130" t="s">
        <v>493</v>
      </c>
      <c r="E237" s="131">
        <v>72</v>
      </c>
      <c r="F237" s="132"/>
      <c r="G237" s="133">
        <f>ROUND(E237*F237,2)</f>
        <v>0</v>
      </c>
      <c r="H237" s="132"/>
      <c r="I237" s="133">
        <f>ROUND(E237*H237,2)</f>
        <v>0</v>
      </c>
      <c r="J237" s="132"/>
      <c r="K237" s="133">
        <f>ROUND(E237*J237,2)</f>
        <v>0</v>
      </c>
      <c r="L237" s="133">
        <v>21</v>
      </c>
      <c r="M237" s="133">
        <f>G237*(1+L237/100)</f>
        <v>0</v>
      </c>
      <c r="N237" s="131">
        <v>0</v>
      </c>
      <c r="O237" s="131">
        <f>ROUND(E237*N237,2)</f>
        <v>0</v>
      </c>
      <c r="P237" s="131">
        <v>0</v>
      </c>
      <c r="Q237" s="131">
        <f>ROUND(E237*P237,2)</f>
        <v>0</v>
      </c>
      <c r="R237" s="133" t="s">
        <v>1188</v>
      </c>
      <c r="S237" s="133" t="s">
        <v>929</v>
      </c>
      <c r="T237" s="134" t="s">
        <v>929</v>
      </c>
      <c r="U237" s="115">
        <v>6.3E-2</v>
      </c>
      <c r="V237" s="115">
        <f>ROUND(E237*U237,2)</f>
        <v>4.54</v>
      </c>
      <c r="W237" s="115"/>
      <c r="X237" s="115" t="s">
        <v>275</v>
      </c>
      <c r="Y237" s="115" t="s">
        <v>276</v>
      </c>
      <c r="Z237" s="108"/>
      <c r="AA237" s="108"/>
      <c r="AB237" s="108"/>
      <c r="AC237" s="108"/>
      <c r="AD237" s="108"/>
      <c r="AE237" s="108"/>
      <c r="AF237" s="108"/>
      <c r="AG237" s="108" t="s">
        <v>277</v>
      </c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spans="1:60" outlineLevel="2" x14ac:dyDescent="0.2">
      <c r="A238" s="111"/>
      <c r="B238" s="112"/>
      <c r="C238" s="258" t="s">
        <v>1035</v>
      </c>
      <c r="D238" s="259"/>
      <c r="E238" s="259"/>
      <c r="F238" s="259"/>
      <c r="G238" s="259"/>
      <c r="H238" s="115"/>
      <c r="I238" s="115"/>
      <c r="J238" s="115"/>
      <c r="K238" s="115"/>
      <c r="L238" s="115"/>
      <c r="M238" s="115"/>
      <c r="N238" s="114"/>
      <c r="O238" s="114"/>
      <c r="P238" s="114"/>
      <c r="Q238" s="114"/>
      <c r="R238" s="115"/>
      <c r="S238" s="115"/>
      <c r="T238" s="115"/>
      <c r="U238" s="115"/>
      <c r="V238" s="115"/>
      <c r="W238" s="115"/>
      <c r="X238" s="115"/>
      <c r="Y238" s="115"/>
      <c r="Z238" s="108"/>
      <c r="AA238" s="108"/>
      <c r="AB238" s="108"/>
      <c r="AC238" s="108"/>
      <c r="AD238" s="108"/>
      <c r="AE238" s="108"/>
      <c r="AF238" s="108"/>
      <c r="AG238" s="108" t="s">
        <v>286</v>
      </c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2" x14ac:dyDescent="0.2">
      <c r="A239" s="111"/>
      <c r="B239" s="112"/>
      <c r="C239" s="150" t="s">
        <v>985</v>
      </c>
      <c r="D239" s="148"/>
      <c r="E239" s="149">
        <v>20</v>
      </c>
      <c r="F239" s="115"/>
      <c r="G239" s="115"/>
      <c r="H239" s="115"/>
      <c r="I239" s="115"/>
      <c r="J239" s="115"/>
      <c r="K239" s="115"/>
      <c r="L239" s="115"/>
      <c r="M239" s="115"/>
      <c r="N239" s="114"/>
      <c r="O239" s="114"/>
      <c r="P239" s="114"/>
      <c r="Q239" s="114"/>
      <c r="R239" s="115"/>
      <c r="S239" s="115"/>
      <c r="T239" s="115"/>
      <c r="U239" s="115"/>
      <c r="V239" s="115"/>
      <c r="W239" s="115"/>
      <c r="X239" s="115"/>
      <c r="Y239" s="115"/>
      <c r="Z239" s="108"/>
      <c r="AA239" s="108"/>
      <c r="AB239" s="108"/>
      <c r="AC239" s="108"/>
      <c r="AD239" s="108"/>
      <c r="AE239" s="108"/>
      <c r="AF239" s="108"/>
      <c r="AG239" s="108" t="s">
        <v>325</v>
      </c>
      <c r="AH239" s="108">
        <v>5</v>
      </c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3" x14ac:dyDescent="0.2">
      <c r="A240" s="111"/>
      <c r="B240" s="112"/>
      <c r="C240" s="150" t="s">
        <v>988</v>
      </c>
      <c r="D240" s="148"/>
      <c r="E240" s="149">
        <v>52</v>
      </c>
      <c r="F240" s="115"/>
      <c r="G240" s="115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/>
      <c r="V240" s="115"/>
      <c r="W240" s="115"/>
      <c r="X240" s="115"/>
      <c r="Y240" s="115"/>
      <c r="Z240" s="108"/>
      <c r="AA240" s="108"/>
      <c r="AB240" s="108"/>
      <c r="AC240" s="108"/>
      <c r="AD240" s="108"/>
      <c r="AE240" s="108"/>
      <c r="AF240" s="108"/>
      <c r="AG240" s="108" t="s">
        <v>325</v>
      </c>
      <c r="AH240" s="108">
        <v>5</v>
      </c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outlineLevel="1" x14ac:dyDescent="0.2">
      <c r="A241" s="111">
        <v>99</v>
      </c>
      <c r="B241" s="112" t="s">
        <v>1237</v>
      </c>
      <c r="C241" s="152" t="s">
        <v>1238</v>
      </c>
      <c r="D241" s="113" t="s">
        <v>24</v>
      </c>
      <c r="E241" s="151"/>
      <c r="F241" s="116"/>
      <c r="G241" s="115">
        <f>ROUND(E241*F241,2)</f>
        <v>0</v>
      </c>
      <c r="H241" s="116"/>
      <c r="I241" s="115">
        <f>ROUND(E241*H241,2)</f>
        <v>0</v>
      </c>
      <c r="J241" s="116"/>
      <c r="K241" s="115">
        <f>ROUND(E241*J241,2)</f>
        <v>0</v>
      </c>
      <c r="L241" s="115">
        <v>21</v>
      </c>
      <c r="M241" s="115">
        <f>G241*(1+L241/100)</f>
        <v>0</v>
      </c>
      <c r="N241" s="114">
        <v>0</v>
      </c>
      <c r="O241" s="114">
        <f>ROUND(E241*N241,2)</f>
        <v>0</v>
      </c>
      <c r="P241" s="114">
        <v>0</v>
      </c>
      <c r="Q241" s="114">
        <f>ROUND(E241*P241,2)</f>
        <v>0</v>
      </c>
      <c r="R241" s="115" t="s">
        <v>1188</v>
      </c>
      <c r="S241" s="115" t="s">
        <v>929</v>
      </c>
      <c r="T241" s="115" t="s">
        <v>929</v>
      </c>
      <c r="U241" s="115">
        <v>0</v>
      </c>
      <c r="V241" s="115">
        <f>ROUND(E241*U241,2)</f>
        <v>0</v>
      </c>
      <c r="W241" s="115"/>
      <c r="X241" s="115" t="s">
        <v>991</v>
      </c>
      <c r="Y241" s="115" t="s">
        <v>276</v>
      </c>
      <c r="Z241" s="108"/>
      <c r="AA241" s="108"/>
      <c r="AB241" s="108"/>
      <c r="AC241" s="108"/>
      <c r="AD241" s="108"/>
      <c r="AE241" s="108"/>
      <c r="AF241" s="108"/>
      <c r="AG241" s="108" t="s">
        <v>992</v>
      </c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x14ac:dyDescent="0.2">
      <c r="A242" s="121" t="s">
        <v>268</v>
      </c>
      <c r="B242" s="122" t="s">
        <v>173</v>
      </c>
      <c r="C242" s="143" t="s">
        <v>174</v>
      </c>
      <c r="D242" s="123"/>
      <c r="E242" s="124"/>
      <c r="F242" s="125"/>
      <c r="G242" s="125">
        <f>SUMIF(AG243:AG281,"&lt;&gt;NOR",G243:G281)</f>
        <v>0</v>
      </c>
      <c r="H242" s="125"/>
      <c r="I242" s="125">
        <f>SUM(I243:I281)</f>
        <v>0</v>
      </c>
      <c r="J242" s="125"/>
      <c r="K242" s="125">
        <f>SUM(K243:K281)</f>
        <v>0</v>
      </c>
      <c r="L242" s="125"/>
      <c r="M242" s="125">
        <f>SUM(M243:M281)</f>
        <v>0</v>
      </c>
      <c r="N242" s="124"/>
      <c r="O242" s="124">
        <f>SUM(O243:O281)</f>
        <v>0.34</v>
      </c>
      <c r="P242" s="124"/>
      <c r="Q242" s="124">
        <f>SUM(Q243:Q281)</f>
        <v>0</v>
      </c>
      <c r="R242" s="125"/>
      <c r="S242" s="125"/>
      <c r="T242" s="126"/>
      <c r="U242" s="120"/>
      <c r="V242" s="120">
        <f>SUM(V243:V281)</f>
        <v>70.229999999999976</v>
      </c>
      <c r="W242" s="120"/>
      <c r="X242" s="120"/>
      <c r="Y242" s="120"/>
      <c r="AG242" t="s">
        <v>269</v>
      </c>
    </row>
    <row r="243" spans="1:60" ht="22.5" outlineLevel="1" x14ac:dyDescent="0.2">
      <c r="A243" s="135">
        <v>100</v>
      </c>
      <c r="B243" s="136" t="s">
        <v>1239</v>
      </c>
      <c r="C243" s="144" t="s">
        <v>1240</v>
      </c>
      <c r="D243" s="137" t="s">
        <v>1159</v>
      </c>
      <c r="E243" s="138">
        <v>12</v>
      </c>
      <c r="F243" s="139"/>
      <c r="G243" s="140">
        <f>ROUND(E243*F243,2)</f>
        <v>0</v>
      </c>
      <c r="H243" s="139"/>
      <c r="I243" s="140">
        <f>ROUND(E243*H243,2)</f>
        <v>0</v>
      </c>
      <c r="J243" s="139"/>
      <c r="K243" s="140">
        <f>ROUND(E243*J243,2)</f>
        <v>0</v>
      </c>
      <c r="L243" s="140">
        <v>21</v>
      </c>
      <c r="M243" s="140">
        <f>G243*(1+L243/100)</f>
        <v>0</v>
      </c>
      <c r="N243" s="138">
        <v>9.6000000000000002E-4</v>
      </c>
      <c r="O243" s="138">
        <f>ROUND(E243*N243,2)</f>
        <v>0.01</v>
      </c>
      <c r="P243" s="138">
        <v>0</v>
      </c>
      <c r="Q243" s="138">
        <f>ROUND(E243*P243,2)</f>
        <v>0</v>
      </c>
      <c r="R243" s="140" t="s">
        <v>995</v>
      </c>
      <c r="S243" s="140" t="s">
        <v>929</v>
      </c>
      <c r="T243" s="141" t="s">
        <v>929</v>
      </c>
      <c r="U243" s="115">
        <v>0.621</v>
      </c>
      <c r="V243" s="115">
        <f>ROUND(E243*U243,2)</f>
        <v>7.45</v>
      </c>
      <c r="W243" s="115"/>
      <c r="X243" s="115" t="s">
        <v>275</v>
      </c>
      <c r="Y243" s="115" t="s">
        <v>276</v>
      </c>
      <c r="Z243" s="108"/>
      <c r="AA243" s="108"/>
      <c r="AB243" s="108"/>
      <c r="AC243" s="108"/>
      <c r="AD243" s="108"/>
      <c r="AE243" s="108"/>
      <c r="AF243" s="108"/>
      <c r="AG243" s="108" t="s">
        <v>277</v>
      </c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spans="1:60" ht="22.5" outlineLevel="1" x14ac:dyDescent="0.2">
      <c r="A244" s="135">
        <v>101</v>
      </c>
      <c r="B244" s="136" t="s">
        <v>1241</v>
      </c>
      <c r="C244" s="144" t="s">
        <v>1242</v>
      </c>
      <c r="D244" s="137" t="s">
        <v>468</v>
      </c>
      <c r="E244" s="138">
        <v>2</v>
      </c>
      <c r="F244" s="139"/>
      <c r="G244" s="140">
        <f>ROUND(E244*F244,2)</f>
        <v>0</v>
      </c>
      <c r="H244" s="139"/>
      <c r="I244" s="140">
        <f>ROUND(E244*H244,2)</f>
        <v>0</v>
      </c>
      <c r="J244" s="139"/>
      <c r="K244" s="140">
        <f>ROUND(E244*J244,2)</f>
        <v>0</v>
      </c>
      <c r="L244" s="140">
        <v>21</v>
      </c>
      <c r="M244" s="140">
        <f>G244*(1+L244/100)</f>
        <v>0</v>
      </c>
      <c r="N244" s="138">
        <v>6.8000000000000005E-4</v>
      </c>
      <c r="O244" s="138">
        <f>ROUND(E244*N244,2)</f>
        <v>0</v>
      </c>
      <c r="P244" s="138">
        <v>0</v>
      </c>
      <c r="Q244" s="138">
        <f>ROUND(E244*P244,2)</f>
        <v>0</v>
      </c>
      <c r="R244" s="140" t="s">
        <v>1188</v>
      </c>
      <c r="S244" s="140" t="s">
        <v>929</v>
      </c>
      <c r="T244" s="141" t="s">
        <v>929</v>
      </c>
      <c r="U244" s="115">
        <v>0.22700000000000001</v>
      </c>
      <c r="V244" s="115">
        <f>ROUND(E244*U244,2)</f>
        <v>0.45</v>
      </c>
      <c r="W244" s="115"/>
      <c r="X244" s="115" t="s">
        <v>275</v>
      </c>
      <c r="Y244" s="115" t="s">
        <v>276</v>
      </c>
      <c r="Z244" s="108"/>
      <c r="AA244" s="108"/>
      <c r="AB244" s="108"/>
      <c r="AC244" s="108"/>
      <c r="AD244" s="108"/>
      <c r="AE244" s="108"/>
      <c r="AF244" s="108"/>
      <c r="AG244" s="108" t="s">
        <v>277</v>
      </c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ht="22.5" outlineLevel="1" x14ac:dyDescent="0.2">
      <c r="A245" s="135">
        <v>102</v>
      </c>
      <c r="B245" s="136" t="s">
        <v>1241</v>
      </c>
      <c r="C245" s="144" t="s">
        <v>1242</v>
      </c>
      <c r="D245" s="137" t="s">
        <v>468</v>
      </c>
      <c r="E245" s="138">
        <v>1</v>
      </c>
      <c r="F245" s="139"/>
      <c r="G245" s="140">
        <f>ROUND(E245*F245,2)</f>
        <v>0</v>
      </c>
      <c r="H245" s="139"/>
      <c r="I245" s="140">
        <f>ROUND(E245*H245,2)</f>
        <v>0</v>
      </c>
      <c r="J245" s="139"/>
      <c r="K245" s="140">
        <f>ROUND(E245*J245,2)</f>
        <v>0</v>
      </c>
      <c r="L245" s="140">
        <v>21</v>
      </c>
      <c r="M245" s="140">
        <f>G245*(1+L245/100)</f>
        <v>0</v>
      </c>
      <c r="N245" s="138">
        <v>6.8000000000000005E-4</v>
      </c>
      <c r="O245" s="138">
        <f>ROUND(E245*N245,2)</f>
        <v>0</v>
      </c>
      <c r="P245" s="138">
        <v>0</v>
      </c>
      <c r="Q245" s="138">
        <f>ROUND(E245*P245,2)</f>
        <v>0</v>
      </c>
      <c r="R245" s="140" t="s">
        <v>1188</v>
      </c>
      <c r="S245" s="140" t="s">
        <v>929</v>
      </c>
      <c r="T245" s="141" t="s">
        <v>929</v>
      </c>
      <c r="U245" s="115">
        <v>0.22700000000000001</v>
      </c>
      <c r="V245" s="115">
        <f>ROUND(E245*U245,2)</f>
        <v>0.23</v>
      </c>
      <c r="W245" s="115"/>
      <c r="X245" s="115" t="s">
        <v>275</v>
      </c>
      <c r="Y245" s="115" t="s">
        <v>276</v>
      </c>
      <c r="Z245" s="108"/>
      <c r="AA245" s="108"/>
      <c r="AB245" s="108"/>
      <c r="AC245" s="108"/>
      <c r="AD245" s="108"/>
      <c r="AE245" s="108"/>
      <c r="AF245" s="108"/>
      <c r="AG245" s="108" t="s">
        <v>277</v>
      </c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outlineLevel="1" x14ac:dyDescent="0.2">
      <c r="A246" s="128">
        <v>103</v>
      </c>
      <c r="B246" s="129" t="s">
        <v>1243</v>
      </c>
      <c r="C246" s="145" t="s">
        <v>1244</v>
      </c>
      <c r="D246" s="130" t="s">
        <v>1159</v>
      </c>
      <c r="E246" s="131">
        <v>6</v>
      </c>
      <c r="F246" s="132"/>
      <c r="G246" s="133">
        <f>ROUND(E246*F246,2)</f>
        <v>0</v>
      </c>
      <c r="H246" s="132"/>
      <c r="I246" s="133">
        <f>ROUND(E246*H246,2)</f>
        <v>0</v>
      </c>
      <c r="J246" s="132"/>
      <c r="K246" s="133">
        <f>ROUND(E246*J246,2)</f>
        <v>0</v>
      </c>
      <c r="L246" s="133">
        <v>21</v>
      </c>
      <c r="M246" s="133">
        <f>G246*(1+L246/100)</f>
        <v>0</v>
      </c>
      <c r="N246" s="131">
        <v>7.7200000000000003E-3</v>
      </c>
      <c r="O246" s="131">
        <f>ROUND(E246*N246,2)</f>
        <v>0.05</v>
      </c>
      <c r="P246" s="131">
        <v>0</v>
      </c>
      <c r="Q246" s="131">
        <f>ROUND(E246*P246,2)</f>
        <v>0</v>
      </c>
      <c r="R246" s="133" t="s">
        <v>1188</v>
      </c>
      <c r="S246" s="133" t="s">
        <v>929</v>
      </c>
      <c r="T246" s="134" t="s">
        <v>929</v>
      </c>
      <c r="U246" s="115">
        <v>2.4649999999999999</v>
      </c>
      <c r="V246" s="115">
        <f>ROUND(E246*U246,2)</f>
        <v>14.79</v>
      </c>
      <c r="W246" s="115"/>
      <c r="X246" s="115" t="s">
        <v>275</v>
      </c>
      <c r="Y246" s="115" t="s">
        <v>276</v>
      </c>
      <c r="Z246" s="108"/>
      <c r="AA246" s="108"/>
      <c r="AB246" s="108"/>
      <c r="AC246" s="108"/>
      <c r="AD246" s="108"/>
      <c r="AE246" s="108"/>
      <c r="AF246" s="108"/>
      <c r="AG246" s="108" t="s">
        <v>277</v>
      </c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2" x14ac:dyDescent="0.2">
      <c r="A247" s="111"/>
      <c r="B247" s="112"/>
      <c r="C247" s="150" t="s">
        <v>1245</v>
      </c>
      <c r="D247" s="148"/>
      <c r="E247" s="149">
        <v>6</v>
      </c>
      <c r="F247" s="115"/>
      <c r="G247" s="115"/>
      <c r="H247" s="115"/>
      <c r="I247" s="115"/>
      <c r="J247" s="115"/>
      <c r="K247" s="115"/>
      <c r="L247" s="115"/>
      <c r="M247" s="115"/>
      <c r="N247" s="114"/>
      <c r="O247" s="114"/>
      <c r="P247" s="114"/>
      <c r="Q247" s="114"/>
      <c r="R247" s="115"/>
      <c r="S247" s="115"/>
      <c r="T247" s="115"/>
      <c r="U247" s="115"/>
      <c r="V247" s="115"/>
      <c r="W247" s="115"/>
      <c r="X247" s="115"/>
      <c r="Y247" s="115"/>
      <c r="Z247" s="108"/>
      <c r="AA247" s="108"/>
      <c r="AB247" s="108"/>
      <c r="AC247" s="108"/>
      <c r="AD247" s="108"/>
      <c r="AE247" s="108"/>
      <c r="AF247" s="108"/>
      <c r="AG247" s="108" t="s">
        <v>325</v>
      </c>
      <c r="AH247" s="108">
        <v>5</v>
      </c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outlineLevel="1" x14ac:dyDescent="0.2">
      <c r="A248" s="128">
        <v>104</v>
      </c>
      <c r="B248" s="129" t="s">
        <v>1246</v>
      </c>
      <c r="C248" s="145" t="s">
        <v>1247</v>
      </c>
      <c r="D248" s="130" t="s">
        <v>1159</v>
      </c>
      <c r="E248" s="131">
        <v>5</v>
      </c>
      <c r="F248" s="132"/>
      <c r="G248" s="133">
        <f>ROUND(E248*F248,2)</f>
        <v>0</v>
      </c>
      <c r="H248" s="132"/>
      <c r="I248" s="133">
        <f>ROUND(E248*H248,2)</f>
        <v>0</v>
      </c>
      <c r="J248" s="132"/>
      <c r="K248" s="133">
        <f>ROUND(E248*J248,2)</f>
        <v>0</v>
      </c>
      <c r="L248" s="133">
        <v>21</v>
      </c>
      <c r="M248" s="133">
        <f>G248*(1+L248/100)</f>
        <v>0</v>
      </c>
      <c r="N248" s="131">
        <v>1.308E-2</v>
      </c>
      <c r="O248" s="131">
        <f>ROUND(E248*N248,2)</f>
        <v>7.0000000000000007E-2</v>
      </c>
      <c r="P248" s="131">
        <v>0</v>
      </c>
      <c r="Q248" s="131">
        <f>ROUND(E248*P248,2)</f>
        <v>0</v>
      </c>
      <c r="R248" s="133" t="s">
        <v>1188</v>
      </c>
      <c r="S248" s="133" t="s">
        <v>929</v>
      </c>
      <c r="T248" s="134" t="s">
        <v>929</v>
      </c>
      <c r="U248" s="115">
        <v>3.5150000000000001</v>
      </c>
      <c r="V248" s="115">
        <f>ROUND(E248*U248,2)</f>
        <v>17.579999999999998</v>
      </c>
      <c r="W248" s="115"/>
      <c r="X248" s="115" t="s">
        <v>275</v>
      </c>
      <c r="Y248" s="115" t="s">
        <v>276</v>
      </c>
      <c r="Z248" s="108"/>
      <c r="AA248" s="108"/>
      <c r="AB248" s="108"/>
      <c r="AC248" s="108"/>
      <c r="AD248" s="108"/>
      <c r="AE248" s="108"/>
      <c r="AF248" s="108"/>
      <c r="AG248" s="108" t="s">
        <v>277</v>
      </c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2" x14ac:dyDescent="0.2">
      <c r="A249" s="111"/>
      <c r="B249" s="112"/>
      <c r="C249" s="150" t="s">
        <v>1248</v>
      </c>
      <c r="D249" s="148"/>
      <c r="E249" s="149">
        <v>5</v>
      </c>
      <c r="F249" s="115"/>
      <c r="G249" s="115"/>
      <c r="H249" s="115"/>
      <c r="I249" s="115"/>
      <c r="J249" s="115"/>
      <c r="K249" s="115"/>
      <c r="L249" s="115"/>
      <c r="M249" s="115"/>
      <c r="N249" s="114"/>
      <c r="O249" s="114"/>
      <c r="P249" s="114"/>
      <c r="Q249" s="114"/>
      <c r="R249" s="115"/>
      <c r="S249" s="115"/>
      <c r="T249" s="115"/>
      <c r="U249" s="115"/>
      <c r="V249" s="115"/>
      <c r="W249" s="115"/>
      <c r="X249" s="115"/>
      <c r="Y249" s="115"/>
      <c r="Z249" s="108"/>
      <c r="AA249" s="108"/>
      <c r="AB249" s="108"/>
      <c r="AC249" s="108"/>
      <c r="AD249" s="108"/>
      <c r="AE249" s="108"/>
      <c r="AF249" s="108"/>
      <c r="AG249" s="108" t="s">
        <v>325</v>
      </c>
      <c r="AH249" s="108">
        <v>5</v>
      </c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outlineLevel="1" x14ac:dyDescent="0.2">
      <c r="A250" s="135">
        <v>105</v>
      </c>
      <c r="B250" s="136" t="s">
        <v>1249</v>
      </c>
      <c r="C250" s="144" t="s">
        <v>1250</v>
      </c>
      <c r="D250" s="137" t="s">
        <v>1159</v>
      </c>
      <c r="E250" s="138">
        <v>7</v>
      </c>
      <c r="F250" s="139"/>
      <c r="G250" s="140">
        <f>ROUND(E250*F250,2)</f>
        <v>0</v>
      </c>
      <c r="H250" s="139"/>
      <c r="I250" s="140">
        <f>ROUND(E250*H250,2)</f>
        <v>0</v>
      </c>
      <c r="J250" s="139"/>
      <c r="K250" s="140">
        <f>ROUND(E250*J250,2)</f>
        <v>0</v>
      </c>
      <c r="L250" s="140">
        <v>21</v>
      </c>
      <c r="M250" s="140">
        <f>G250*(1+L250/100)</f>
        <v>0</v>
      </c>
      <c r="N250" s="138">
        <v>1.268E-2</v>
      </c>
      <c r="O250" s="138">
        <f>ROUND(E250*N250,2)</f>
        <v>0.09</v>
      </c>
      <c r="P250" s="138">
        <v>0</v>
      </c>
      <c r="Q250" s="138">
        <f>ROUND(E250*P250,2)</f>
        <v>0</v>
      </c>
      <c r="R250" s="140" t="s">
        <v>1188</v>
      </c>
      <c r="S250" s="140" t="s">
        <v>929</v>
      </c>
      <c r="T250" s="141" t="s">
        <v>929</v>
      </c>
      <c r="U250" s="115">
        <v>2.5379999999999998</v>
      </c>
      <c r="V250" s="115">
        <f>ROUND(E250*U250,2)</f>
        <v>17.77</v>
      </c>
      <c r="W250" s="115"/>
      <c r="X250" s="115" t="s">
        <v>275</v>
      </c>
      <c r="Y250" s="115" t="s">
        <v>276</v>
      </c>
      <c r="Z250" s="108"/>
      <c r="AA250" s="108"/>
      <c r="AB250" s="108"/>
      <c r="AC250" s="108"/>
      <c r="AD250" s="108"/>
      <c r="AE250" s="108"/>
      <c r="AF250" s="108"/>
      <c r="AG250" s="108" t="s">
        <v>277</v>
      </c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outlineLevel="1" x14ac:dyDescent="0.2">
      <c r="A251" s="135">
        <v>106</v>
      </c>
      <c r="B251" s="136" t="s">
        <v>1251</v>
      </c>
      <c r="C251" s="144" t="s">
        <v>1252</v>
      </c>
      <c r="D251" s="137" t="s">
        <v>1159</v>
      </c>
      <c r="E251" s="138">
        <v>4</v>
      </c>
      <c r="F251" s="139"/>
      <c r="G251" s="140">
        <f>ROUND(E251*F251,2)</f>
        <v>0</v>
      </c>
      <c r="H251" s="139"/>
      <c r="I251" s="140">
        <f>ROUND(E251*H251,2)</f>
        <v>0</v>
      </c>
      <c r="J251" s="139"/>
      <c r="K251" s="140">
        <f>ROUND(E251*J251,2)</f>
        <v>0</v>
      </c>
      <c r="L251" s="140">
        <v>21</v>
      </c>
      <c r="M251" s="140">
        <f>G251*(1+L251/100)</f>
        <v>0</v>
      </c>
      <c r="N251" s="138">
        <v>6.62E-3</v>
      </c>
      <c r="O251" s="138">
        <f>ROUND(E251*N251,2)</f>
        <v>0.03</v>
      </c>
      <c r="P251" s="138">
        <v>0</v>
      </c>
      <c r="Q251" s="138">
        <f>ROUND(E251*P251,2)</f>
        <v>0</v>
      </c>
      <c r="R251" s="140" t="s">
        <v>1188</v>
      </c>
      <c r="S251" s="140" t="s">
        <v>929</v>
      </c>
      <c r="T251" s="141" t="s">
        <v>929</v>
      </c>
      <c r="U251" s="115">
        <v>0.78</v>
      </c>
      <c r="V251" s="115">
        <f>ROUND(E251*U251,2)</f>
        <v>3.12</v>
      </c>
      <c r="W251" s="115"/>
      <c r="X251" s="115" t="s">
        <v>275</v>
      </c>
      <c r="Y251" s="115" t="s">
        <v>276</v>
      </c>
      <c r="Z251" s="108"/>
      <c r="AA251" s="108"/>
      <c r="AB251" s="108"/>
      <c r="AC251" s="108"/>
      <c r="AD251" s="108"/>
      <c r="AE251" s="108"/>
      <c r="AF251" s="108"/>
      <c r="AG251" s="108" t="s">
        <v>277</v>
      </c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ht="22.5" outlineLevel="1" x14ac:dyDescent="0.2">
      <c r="A252" s="135">
        <v>107</v>
      </c>
      <c r="B252" s="136" t="s">
        <v>1253</v>
      </c>
      <c r="C252" s="144" t="s">
        <v>1254</v>
      </c>
      <c r="D252" s="137" t="s">
        <v>468</v>
      </c>
      <c r="E252" s="138">
        <v>2</v>
      </c>
      <c r="F252" s="139"/>
      <c r="G252" s="140">
        <f>ROUND(E252*F252,2)</f>
        <v>0</v>
      </c>
      <c r="H252" s="139"/>
      <c r="I252" s="140">
        <f>ROUND(E252*H252,2)</f>
        <v>0</v>
      </c>
      <c r="J252" s="139"/>
      <c r="K252" s="140">
        <f>ROUND(E252*J252,2)</f>
        <v>0</v>
      </c>
      <c r="L252" s="140">
        <v>21</v>
      </c>
      <c r="M252" s="140">
        <f>G252*(1+L252/100)</f>
        <v>0</v>
      </c>
      <c r="N252" s="138">
        <v>4.4999999999999999E-4</v>
      </c>
      <c r="O252" s="138">
        <f>ROUND(E252*N252,2)</f>
        <v>0</v>
      </c>
      <c r="P252" s="138">
        <v>0</v>
      </c>
      <c r="Q252" s="138">
        <f>ROUND(E252*P252,2)</f>
        <v>0</v>
      </c>
      <c r="R252" s="140" t="s">
        <v>1188</v>
      </c>
      <c r="S252" s="140" t="s">
        <v>929</v>
      </c>
      <c r="T252" s="141" t="s">
        <v>929</v>
      </c>
      <c r="U252" s="115">
        <v>0.309</v>
      </c>
      <c r="V252" s="115">
        <f>ROUND(E252*U252,2)</f>
        <v>0.62</v>
      </c>
      <c r="W252" s="115"/>
      <c r="X252" s="115" t="s">
        <v>275</v>
      </c>
      <c r="Y252" s="115" t="s">
        <v>276</v>
      </c>
      <c r="Z252" s="108"/>
      <c r="AA252" s="108"/>
      <c r="AB252" s="108"/>
      <c r="AC252" s="108"/>
      <c r="AD252" s="108"/>
      <c r="AE252" s="108"/>
      <c r="AF252" s="108"/>
      <c r="AG252" s="108" t="s">
        <v>277</v>
      </c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spans="1:60" outlineLevel="1" x14ac:dyDescent="0.2">
      <c r="A253" s="128">
        <v>108</v>
      </c>
      <c r="B253" s="129" t="s">
        <v>1255</v>
      </c>
      <c r="C253" s="145" t="s">
        <v>1256</v>
      </c>
      <c r="D253" s="130" t="s">
        <v>468</v>
      </c>
      <c r="E253" s="131">
        <v>2</v>
      </c>
      <c r="F253" s="132"/>
      <c r="G253" s="133">
        <f>ROUND(E253*F253,2)</f>
        <v>0</v>
      </c>
      <c r="H253" s="132"/>
      <c r="I253" s="133">
        <f>ROUND(E253*H253,2)</f>
        <v>0</v>
      </c>
      <c r="J253" s="132"/>
      <c r="K253" s="133">
        <f>ROUND(E253*J253,2)</f>
        <v>0</v>
      </c>
      <c r="L253" s="133">
        <v>21</v>
      </c>
      <c r="M253" s="133">
        <f>G253*(1+L253/100)</f>
        <v>0</v>
      </c>
      <c r="N253" s="131">
        <v>0</v>
      </c>
      <c r="O253" s="131">
        <f>ROUND(E253*N253,2)</f>
        <v>0</v>
      </c>
      <c r="P253" s="131">
        <v>0</v>
      </c>
      <c r="Q253" s="131">
        <f>ROUND(E253*P253,2)</f>
        <v>0</v>
      </c>
      <c r="R253" s="133" t="s">
        <v>1188</v>
      </c>
      <c r="S253" s="133" t="s">
        <v>929</v>
      </c>
      <c r="T253" s="134" t="s">
        <v>929</v>
      </c>
      <c r="U253" s="115">
        <v>0.20599999999999999</v>
      </c>
      <c r="V253" s="115">
        <f>ROUND(E253*U253,2)</f>
        <v>0.41</v>
      </c>
      <c r="W253" s="115"/>
      <c r="X253" s="115" t="s">
        <v>275</v>
      </c>
      <c r="Y253" s="115" t="s">
        <v>276</v>
      </c>
      <c r="Z253" s="108"/>
      <c r="AA253" s="108"/>
      <c r="AB253" s="108"/>
      <c r="AC253" s="108"/>
      <c r="AD253" s="108"/>
      <c r="AE253" s="108"/>
      <c r="AF253" s="108"/>
      <c r="AG253" s="108" t="s">
        <v>277</v>
      </c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2" x14ac:dyDescent="0.2">
      <c r="A254" s="111"/>
      <c r="B254" s="112"/>
      <c r="C254" s="150" t="s">
        <v>1257</v>
      </c>
      <c r="D254" s="148"/>
      <c r="E254" s="149">
        <v>2</v>
      </c>
      <c r="F254" s="115"/>
      <c r="G254" s="115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/>
      <c r="V254" s="115"/>
      <c r="W254" s="115"/>
      <c r="X254" s="115"/>
      <c r="Y254" s="115"/>
      <c r="Z254" s="108"/>
      <c r="AA254" s="108"/>
      <c r="AB254" s="108"/>
      <c r="AC254" s="108"/>
      <c r="AD254" s="108"/>
      <c r="AE254" s="108"/>
      <c r="AF254" s="108"/>
      <c r="AG254" s="108" t="s">
        <v>325</v>
      </c>
      <c r="AH254" s="108">
        <v>5</v>
      </c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outlineLevel="1" x14ac:dyDescent="0.2">
      <c r="A255" s="128">
        <v>109</v>
      </c>
      <c r="B255" s="129" t="s">
        <v>1258</v>
      </c>
      <c r="C255" s="145" t="s">
        <v>1259</v>
      </c>
      <c r="D255" s="130" t="s">
        <v>468</v>
      </c>
      <c r="E255" s="131">
        <v>3</v>
      </c>
      <c r="F255" s="132"/>
      <c r="G255" s="133">
        <f>ROUND(E255*F255,2)</f>
        <v>0</v>
      </c>
      <c r="H255" s="132"/>
      <c r="I255" s="133">
        <f>ROUND(E255*H255,2)</f>
        <v>0</v>
      </c>
      <c r="J255" s="132"/>
      <c r="K255" s="133">
        <f>ROUND(E255*J255,2)</f>
        <v>0</v>
      </c>
      <c r="L255" s="133">
        <v>21</v>
      </c>
      <c r="M255" s="133">
        <f>G255*(1+L255/100)</f>
        <v>0</v>
      </c>
      <c r="N255" s="131">
        <v>0</v>
      </c>
      <c r="O255" s="131">
        <f>ROUND(E255*N255,2)</f>
        <v>0</v>
      </c>
      <c r="P255" s="131">
        <v>0</v>
      </c>
      <c r="Q255" s="131">
        <f>ROUND(E255*P255,2)</f>
        <v>0</v>
      </c>
      <c r="R255" s="133" t="s">
        <v>1188</v>
      </c>
      <c r="S255" s="133" t="s">
        <v>929</v>
      </c>
      <c r="T255" s="134" t="s">
        <v>929</v>
      </c>
      <c r="U255" s="115">
        <v>0.22700000000000001</v>
      </c>
      <c r="V255" s="115">
        <f>ROUND(E255*U255,2)</f>
        <v>0.68</v>
      </c>
      <c r="W255" s="115"/>
      <c r="X255" s="115" t="s">
        <v>275</v>
      </c>
      <c r="Y255" s="115" t="s">
        <v>276</v>
      </c>
      <c r="Z255" s="108"/>
      <c r="AA255" s="108"/>
      <c r="AB255" s="108"/>
      <c r="AC255" s="108"/>
      <c r="AD255" s="108"/>
      <c r="AE255" s="108"/>
      <c r="AF255" s="108"/>
      <c r="AG255" s="108" t="s">
        <v>277</v>
      </c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outlineLevel="2" x14ac:dyDescent="0.2">
      <c r="A256" s="111"/>
      <c r="B256" s="112"/>
      <c r="C256" s="150" t="s">
        <v>1260</v>
      </c>
      <c r="D256" s="148"/>
      <c r="E256" s="149">
        <v>2</v>
      </c>
      <c r="F256" s="115"/>
      <c r="G256" s="115"/>
      <c r="H256" s="115"/>
      <c r="I256" s="115"/>
      <c r="J256" s="115"/>
      <c r="K256" s="115"/>
      <c r="L256" s="115"/>
      <c r="M256" s="115"/>
      <c r="N256" s="114"/>
      <c r="O256" s="114"/>
      <c r="P256" s="114"/>
      <c r="Q256" s="114"/>
      <c r="R256" s="115"/>
      <c r="S256" s="115"/>
      <c r="T256" s="115"/>
      <c r="U256" s="115"/>
      <c r="V256" s="115"/>
      <c r="W256" s="115"/>
      <c r="X256" s="115"/>
      <c r="Y256" s="115"/>
      <c r="Z256" s="108"/>
      <c r="AA256" s="108"/>
      <c r="AB256" s="108"/>
      <c r="AC256" s="108"/>
      <c r="AD256" s="108"/>
      <c r="AE256" s="108"/>
      <c r="AF256" s="108"/>
      <c r="AG256" s="108" t="s">
        <v>325</v>
      </c>
      <c r="AH256" s="108">
        <v>5</v>
      </c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outlineLevel="3" x14ac:dyDescent="0.2">
      <c r="A257" s="111"/>
      <c r="B257" s="112"/>
      <c r="C257" s="150" t="s">
        <v>1261</v>
      </c>
      <c r="D257" s="148"/>
      <c r="E257" s="149">
        <v>1</v>
      </c>
      <c r="F257" s="115"/>
      <c r="G257" s="115"/>
      <c r="H257" s="115"/>
      <c r="I257" s="115"/>
      <c r="J257" s="115"/>
      <c r="K257" s="115"/>
      <c r="L257" s="115"/>
      <c r="M257" s="115"/>
      <c r="N257" s="114"/>
      <c r="O257" s="114"/>
      <c r="P257" s="114"/>
      <c r="Q257" s="114"/>
      <c r="R257" s="115"/>
      <c r="S257" s="115"/>
      <c r="T257" s="115"/>
      <c r="U257" s="115"/>
      <c r="V257" s="115"/>
      <c r="W257" s="115"/>
      <c r="X257" s="115"/>
      <c r="Y257" s="115"/>
      <c r="Z257" s="108"/>
      <c r="AA257" s="108"/>
      <c r="AB257" s="108"/>
      <c r="AC257" s="108"/>
      <c r="AD257" s="108"/>
      <c r="AE257" s="108"/>
      <c r="AF257" s="108"/>
      <c r="AG257" s="108" t="s">
        <v>325</v>
      </c>
      <c r="AH257" s="108">
        <v>5</v>
      </c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spans="1:60" outlineLevel="1" x14ac:dyDescent="0.2">
      <c r="A258" s="128">
        <v>110</v>
      </c>
      <c r="B258" s="129" t="s">
        <v>1262</v>
      </c>
      <c r="C258" s="145" t="s">
        <v>1263</v>
      </c>
      <c r="D258" s="130" t="s">
        <v>468</v>
      </c>
      <c r="E258" s="131">
        <v>1</v>
      </c>
      <c r="F258" s="132"/>
      <c r="G258" s="133">
        <f>ROUND(E258*F258,2)</f>
        <v>0</v>
      </c>
      <c r="H258" s="132"/>
      <c r="I258" s="133">
        <f>ROUND(E258*H258,2)</f>
        <v>0</v>
      </c>
      <c r="J258" s="132"/>
      <c r="K258" s="133">
        <f>ROUND(E258*J258,2)</f>
        <v>0</v>
      </c>
      <c r="L258" s="133">
        <v>21</v>
      </c>
      <c r="M258" s="133">
        <f>G258*(1+L258/100)</f>
        <v>0</v>
      </c>
      <c r="N258" s="131">
        <v>0</v>
      </c>
      <c r="O258" s="131">
        <f>ROUND(E258*N258,2)</f>
        <v>0</v>
      </c>
      <c r="P258" s="131">
        <v>0</v>
      </c>
      <c r="Q258" s="131">
        <f>ROUND(E258*P258,2)</f>
        <v>0</v>
      </c>
      <c r="R258" s="133" t="s">
        <v>1188</v>
      </c>
      <c r="S258" s="133" t="s">
        <v>929</v>
      </c>
      <c r="T258" s="134" t="s">
        <v>929</v>
      </c>
      <c r="U258" s="115">
        <v>0.35</v>
      </c>
      <c r="V258" s="115">
        <f>ROUND(E258*U258,2)</f>
        <v>0.35</v>
      </c>
      <c r="W258" s="115"/>
      <c r="X258" s="115" t="s">
        <v>275</v>
      </c>
      <c r="Y258" s="115" t="s">
        <v>276</v>
      </c>
      <c r="Z258" s="108"/>
      <c r="AA258" s="108"/>
      <c r="AB258" s="108"/>
      <c r="AC258" s="108"/>
      <c r="AD258" s="108"/>
      <c r="AE258" s="108"/>
      <c r="AF258" s="108"/>
      <c r="AG258" s="108" t="s">
        <v>277</v>
      </c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spans="1:60" outlineLevel="2" x14ac:dyDescent="0.2">
      <c r="A259" s="111"/>
      <c r="B259" s="112"/>
      <c r="C259" s="150" t="s">
        <v>1264</v>
      </c>
      <c r="D259" s="148"/>
      <c r="E259" s="149">
        <v>1</v>
      </c>
      <c r="F259" s="115"/>
      <c r="G259" s="115"/>
      <c r="H259" s="115"/>
      <c r="I259" s="115"/>
      <c r="J259" s="115"/>
      <c r="K259" s="115"/>
      <c r="L259" s="115"/>
      <c r="M259" s="115"/>
      <c r="N259" s="114"/>
      <c r="O259" s="114"/>
      <c r="P259" s="114"/>
      <c r="Q259" s="114"/>
      <c r="R259" s="115"/>
      <c r="S259" s="115"/>
      <c r="T259" s="115"/>
      <c r="U259" s="115"/>
      <c r="V259" s="115"/>
      <c r="W259" s="115"/>
      <c r="X259" s="115"/>
      <c r="Y259" s="115"/>
      <c r="Z259" s="108"/>
      <c r="AA259" s="108"/>
      <c r="AB259" s="108"/>
      <c r="AC259" s="108"/>
      <c r="AD259" s="108"/>
      <c r="AE259" s="108"/>
      <c r="AF259" s="108"/>
      <c r="AG259" s="108" t="s">
        <v>325</v>
      </c>
      <c r="AH259" s="108">
        <v>5</v>
      </c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outlineLevel="1" x14ac:dyDescent="0.2">
      <c r="A260" s="128">
        <v>111</v>
      </c>
      <c r="B260" s="129" t="s">
        <v>1265</v>
      </c>
      <c r="C260" s="145" t="s">
        <v>1266</v>
      </c>
      <c r="D260" s="130" t="s">
        <v>468</v>
      </c>
      <c r="E260" s="131">
        <v>2</v>
      </c>
      <c r="F260" s="132"/>
      <c r="G260" s="133">
        <f>ROUND(E260*F260,2)</f>
        <v>0</v>
      </c>
      <c r="H260" s="132"/>
      <c r="I260" s="133">
        <f>ROUND(E260*H260,2)</f>
        <v>0</v>
      </c>
      <c r="J260" s="132"/>
      <c r="K260" s="133">
        <f>ROUND(E260*J260,2)</f>
        <v>0</v>
      </c>
      <c r="L260" s="133">
        <v>21</v>
      </c>
      <c r="M260" s="133">
        <f>G260*(1+L260/100)</f>
        <v>0</v>
      </c>
      <c r="N260" s="131">
        <v>0</v>
      </c>
      <c r="O260" s="131">
        <f>ROUND(E260*N260,2)</f>
        <v>0</v>
      </c>
      <c r="P260" s="131">
        <v>0</v>
      </c>
      <c r="Q260" s="131">
        <f>ROUND(E260*P260,2)</f>
        <v>0</v>
      </c>
      <c r="R260" s="133" t="s">
        <v>1188</v>
      </c>
      <c r="S260" s="133" t="s">
        <v>929</v>
      </c>
      <c r="T260" s="134" t="s">
        <v>929</v>
      </c>
      <c r="U260" s="115">
        <v>0.42199999999999999</v>
      </c>
      <c r="V260" s="115">
        <f>ROUND(E260*U260,2)</f>
        <v>0.84</v>
      </c>
      <c r="W260" s="115"/>
      <c r="X260" s="115" t="s">
        <v>275</v>
      </c>
      <c r="Y260" s="115" t="s">
        <v>276</v>
      </c>
      <c r="Z260" s="108"/>
      <c r="AA260" s="108"/>
      <c r="AB260" s="108"/>
      <c r="AC260" s="108"/>
      <c r="AD260" s="108"/>
      <c r="AE260" s="108"/>
      <c r="AF260" s="108"/>
      <c r="AG260" s="108" t="s">
        <v>277</v>
      </c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outlineLevel="2" x14ac:dyDescent="0.2">
      <c r="A261" s="111"/>
      <c r="B261" s="112"/>
      <c r="C261" s="150" t="s">
        <v>1267</v>
      </c>
      <c r="D261" s="148"/>
      <c r="E261" s="149">
        <v>2</v>
      </c>
      <c r="F261" s="115"/>
      <c r="G261" s="115"/>
      <c r="H261" s="115"/>
      <c r="I261" s="115"/>
      <c r="J261" s="115"/>
      <c r="K261" s="115"/>
      <c r="L261" s="115"/>
      <c r="M261" s="115"/>
      <c r="N261" s="114"/>
      <c r="O261" s="114"/>
      <c r="P261" s="114"/>
      <c r="Q261" s="114"/>
      <c r="R261" s="115"/>
      <c r="S261" s="115"/>
      <c r="T261" s="115"/>
      <c r="U261" s="115"/>
      <c r="V261" s="115"/>
      <c r="W261" s="115"/>
      <c r="X261" s="115"/>
      <c r="Y261" s="115"/>
      <c r="Z261" s="108"/>
      <c r="AA261" s="108"/>
      <c r="AB261" s="108"/>
      <c r="AC261" s="108"/>
      <c r="AD261" s="108"/>
      <c r="AE261" s="108"/>
      <c r="AF261" s="108"/>
      <c r="AG261" s="108" t="s">
        <v>325</v>
      </c>
      <c r="AH261" s="108">
        <v>5</v>
      </c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1" x14ac:dyDescent="0.2">
      <c r="A262" s="135">
        <v>112</v>
      </c>
      <c r="B262" s="136" t="s">
        <v>1268</v>
      </c>
      <c r="C262" s="144" t="s">
        <v>1269</v>
      </c>
      <c r="D262" s="137" t="s">
        <v>468</v>
      </c>
      <c r="E262" s="138">
        <v>8</v>
      </c>
      <c r="F262" s="139"/>
      <c r="G262" s="140">
        <f t="shared" ref="G262:G269" si="28">ROUND(E262*F262,2)</f>
        <v>0</v>
      </c>
      <c r="H262" s="139"/>
      <c r="I262" s="140">
        <f t="shared" ref="I262:I269" si="29">ROUND(E262*H262,2)</f>
        <v>0</v>
      </c>
      <c r="J262" s="139"/>
      <c r="K262" s="140">
        <f t="shared" ref="K262:K269" si="30">ROUND(E262*J262,2)</f>
        <v>0</v>
      </c>
      <c r="L262" s="140">
        <v>21</v>
      </c>
      <c r="M262" s="140">
        <f t="shared" ref="M262:M269" si="31">G262*(1+L262/100)</f>
        <v>0</v>
      </c>
      <c r="N262" s="138">
        <v>1.8000000000000001E-4</v>
      </c>
      <c r="O262" s="138">
        <f t="shared" ref="O262:O269" si="32">ROUND(E262*N262,2)</f>
        <v>0</v>
      </c>
      <c r="P262" s="138">
        <v>0</v>
      </c>
      <c r="Q262" s="138">
        <f t="shared" ref="Q262:Q269" si="33">ROUND(E262*P262,2)</f>
        <v>0</v>
      </c>
      <c r="R262" s="140" t="s">
        <v>1188</v>
      </c>
      <c r="S262" s="140" t="s">
        <v>929</v>
      </c>
      <c r="T262" s="141" t="s">
        <v>929</v>
      </c>
      <c r="U262" s="115">
        <v>0.16500000000000001</v>
      </c>
      <c r="V262" s="115">
        <f t="shared" ref="V262:V269" si="34">ROUND(E262*U262,2)</f>
        <v>1.32</v>
      </c>
      <c r="W262" s="115"/>
      <c r="X262" s="115" t="s">
        <v>275</v>
      </c>
      <c r="Y262" s="115" t="s">
        <v>276</v>
      </c>
      <c r="Z262" s="108"/>
      <c r="AA262" s="108"/>
      <c r="AB262" s="108"/>
      <c r="AC262" s="108"/>
      <c r="AD262" s="108"/>
      <c r="AE262" s="108"/>
      <c r="AF262" s="108"/>
      <c r="AG262" s="108" t="s">
        <v>277</v>
      </c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outlineLevel="1" x14ac:dyDescent="0.2">
      <c r="A263" s="135">
        <v>113</v>
      </c>
      <c r="B263" s="136" t="s">
        <v>1270</v>
      </c>
      <c r="C263" s="144" t="s">
        <v>1271</v>
      </c>
      <c r="D263" s="137" t="s">
        <v>468</v>
      </c>
      <c r="E263" s="138">
        <v>2</v>
      </c>
      <c r="F263" s="139"/>
      <c r="G263" s="140">
        <f t="shared" si="28"/>
        <v>0</v>
      </c>
      <c r="H263" s="139"/>
      <c r="I263" s="140">
        <f t="shared" si="29"/>
        <v>0</v>
      </c>
      <c r="J263" s="139"/>
      <c r="K263" s="140">
        <f t="shared" si="30"/>
        <v>0</v>
      </c>
      <c r="L263" s="140">
        <v>21</v>
      </c>
      <c r="M263" s="140">
        <f t="shared" si="31"/>
        <v>0</v>
      </c>
      <c r="N263" s="138">
        <v>1.6299999999999999E-3</v>
      </c>
      <c r="O263" s="138">
        <f t="shared" si="32"/>
        <v>0</v>
      </c>
      <c r="P263" s="138">
        <v>0</v>
      </c>
      <c r="Q263" s="138">
        <f t="shared" si="33"/>
        <v>0</v>
      </c>
      <c r="R263" s="140" t="s">
        <v>1188</v>
      </c>
      <c r="S263" s="140" t="s">
        <v>929</v>
      </c>
      <c r="T263" s="141" t="s">
        <v>929</v>
      </c>
      <c r="U263" s="115">
        <v>0.42399999999999999</v>
      </c>
      <c r="V263" s="115">
        <f t="shared" si="34"/>
        <v>0.85</v>
      </c>
      <c r="W263" s="115"/>
      <c r="X263" s="115" t="s">
        <v>275</v>
      </c>
      <c r="Y263" s="115" t="s">
        <v>276</v>
      </c>
      <c r="Z263" s="108"/>
      <c r="AA263" s="108"/>
      <c r="AB263" s="108"/>
      <c r="AC263" s="108"/>
      <c r="AD263" s="108"/>
      <c r="AE263" s="108"/>
      <c r="AF263" s="108"/>
      <c r="AG263" s="108" t="s">
        <v>277</v>
      </c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</row>
    <row r="264" spans="1:60" ht="22.5" outlineLevel="1" x14ac:dyDescent="0.2">
      <c r="A264" s="135">
        <v>114</v>
      </c>
      <c r="B264" s="136" t="s">
        <v>1272</v>
      </c>
      <c r="C264" s="144" t="s">
        <v>1273</v>
      </c>
      <c r="D264" s="137" t="s">
        <v>468</v>
      </c>
      <c r="E264" s="138">
        <v>9</v>
      </c>
      <c r="F264" s="139"/>
      <c r="G264" s="140">
        <f t="shared" si="28"/>
        <v>0</v>
      </c>
      <c r="H264" s="139"/>
      <c r="I264" s="140">
        <f t="shared" si="29"/>
        <v>0</v>
      </c>
      <c r="J264" s="139"/>
      <c r="K264" s="140">
        <f t="shared" si="30"/>
        <v>0</v>
      </c>
      <c r="L264" s="140">
        <v>21</v>
      </c>
      <c r="M264" s="140">
        <f t="shared" si="31"/>
        <v>0</v>
      </c>
      <c r="N264" s="138">
        <v>1.3999999999999999E-4</v>
      </c>
      <c r="O264" s="138">
        <f t="shared" si="32"/>
        <v>0</v>
      </c>
      <c r="P264" s="138">
        <v>0</v>
      </c>
      <c r="Q264" s="138">
        <f t="shared" si="33"/>
        <v>0</v>
      </c>
      <c r="R264" s="140" t="s">
        <v>1188</v>
      </c>
      <c r="S264" s="140" t="s">
        <v>929</v>
      </c>
      <c r="T264" s="141" t="s">
        <v>929</v>
      </c>
      <c r="U264" s="115">
        <v>8.2000000000000003E-2</v>
      </c>
      <c r="V264" s="115">
        <f t="shared" si="34"/>
        <v>0.74</v>
      </c>
      <c r="W264" s="115"/>
      <c r="X264" s="115" t="s">
        <v>275</v>
      </c>
      <c r="Y264" s="115" t="s">
        <v>276</v>
      </c>
      <c r="Z264" s="108"/>
      <c r="AA264" s="108"/>
      <c r="AB264" s="108"/>
      <c r="AC264" s="108"/>
      <c r="AD264" s="108"/>
      <c r="AE264" s="108"/>
      <c r="AF264" s="108"/>
      <c r="AG264" s="108" t="s">
        <v>277</v>
      </c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outlineLevel="1" x14ac:dyDescent="0.2">
      <c r="A265" s="135">
        <v>115</v>
      </c>
      <c r="B265" s="136" t="s">
        <v>1274</v>
      </c>
      <c r="C265" s="144" t="s">
        <v>1275</v>
      </c>
      <c r="D265" s="137" t="s">
        <v>468</v>
      </c>
      <c r="E265" s="138">
        <v>7</v>
      </c>
      <c r="F265" s="139"/>
      <c r="G265" s="140">
        <f t="shared" si="28"/>
        <v>0</v>
      </c>
      <c r="H265" s="139"/>
      <c r="I265" s="140">
        <f t="shared" si="29"/>
        <v>0</v>
      </c>
      <c r="J265" s="139"/>
      <c r="K265" s="140">
        <f t="shared" si="30"/>
        <v>0</v>
      </c>
      <c r="L265" s="140">
        <v>21</v>
      </c>
      <c r="M265" s="140">
        <f t="shared" si="31"/>
        <v>0</v>
      </c>
      <c r="N265" s="138">
        <v>2.5699999999999998E-3</v>
      </c>
      <c r="O265" s="138">
        <f t="shared" si="32"/>
        <v>0.02</v>
      </c>
      <c r="P265" s="138">
        <v>0</v>
      </c>
      <c r="Q265" s="138">
        <f t="shared" si="33"/>
        <v>0</v>
      </c>
      <c r="R265" s="140" t="s">
        <v>1188</v>
      </c>
      <c r="S265" s="140" t="s">
        <v>929</v>
      </c>
      <c r="T265" s="141" t="s">
        <v>929</v>
      </c>
      <c r="U265" s="115">
        <v>0.433</v>
      </c>
      <c r="V265" s="115">
        <f t="shared" si="34"/>
        <v>3.03</v>
      </c>
      <c r="W265" s="115"/>
      <c r="X265" s="115" t="s">
        <v>275</v>
      </c>
      <c r="Y265" s="115" t="s">
        <v>276</v>
      </c>
      <c r="Z265" s="108"/>
      <c r="AA265" s="108"/>
      <c r="AB265" s="108"/>
      <c r="AC265" s="108"/>
      <c r="AD265" s="108"/>
      <c r="AE265" s="108"/>
      <c r="AF265" s="108"/>
      <c r="AG265" s="108" t="s">
        <v>277</v>
      </c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ht="33.75" outlineLevel="1" x14ac:dyDescent="0.2">
      <c r="A266" s="135">
        <v>116</v>
      </c>
      <c r="B266" s="136" t="s">
        <v>1276</v>
      </c>
      <c r="C266" s="144" t="s">
        <v>1277</v>
      </c>
      <c r="D266" s="137" t="s">
        <v>468</v>
      </c>
      <c r="E266" s="138">
        <v>6</v>
      </c>
      <c r="F266" s="139"/>
      <c r="G266" s="140">
        <f t="shared" si="28"/>
        <v>0</v>
      </c>
      <c r="H266" s="139"/>
      <c r="I266" s="140">
        <f t="shared" si="29"/>
        <v>0</v>
      </c>
      <c r="J266" s="139"/>
      <c r="K266" s="140">
        <f t="shared" si="30"/>
        <v>0</v>
      </c>
      <c r="L266" s="140">
        <v>21</v>
      </c>
      <c r="M266" s="140">
        <f t="shared" si="31"/>
        <v>0</v>
      </c>
      <c r="N266" s="138">
        <v>4.7499999999999999E-3</v>
      </c>
      <c r="O266" s="138">
        <f t="shared" si="32"/>
        <v>0.03</v>
      </c>
      <c r="P266" s="138">
        <v>0</v>
      </c>
      <c r="Q266" s="138">
        <f t="shared" si="33"/>
        <v>0</v>
      </c>
      <c r="R266" s="140" t="s">
        <v>984</v>
      </c>
      <c r="S266" s="140" t="s">
        <v>929</v>
      </c>
      <c r="T266" s="141" t="s">
        <v>929</v>
      </c>
      <c r="U266" s="115">
        <v>0</v>
      </c>
      <c r="V266" s="115">
        <f t="shared" si="34"/>
        <v>0</v>
      </c>
      <c r="W266" s="115"/>
      <c r="X266" s="115" t="s">
        <v>463</v>
      </c>
      <c r="Y266" s="115" t="s">
        <v>276</v>
      </c>
      <c r="Z266" s="108"/>
      <c r="AA266" s="108"/>
      <c r="AB266" s="108"/>
      <c r="AC266" s="108"/>
      <c r="AD266" s="108"/>
      <c r="AE266" s="108"/>
      <c r="AF266" s="108"/>
      <c r="AG266" s="108" t="s">
        <v>464</v>
      </c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 ht="33.75" outlineLevel="1" x14ac:dyDescent="0.2">
      <c r="A267" s="135">
        <v>117</v>
      </c>
      <c r="B267" s="136" t="s">
        <v>1278</v>
      </c>
      <c r="C267" s="144" t="s">
        <v>1279</v>
      </c>
      <c r="D267" s="137" t="s">
        <v>468</v>
      </c>
      <c r="E267" s="138">
        <v>5</v>
      </c>
      <c r="F267" s="139"/>
      <c r="G267" s="140">
        <f t="shared" si="28"/>
        <v>0</v>
      </c>
      <c r="H267" s="139"/>
      <c r="I267" s="140">
        <f t="shared" si="29"/>
        <v>0</v>
      </c>
      <c r="J267" s="139"/>
      <c r="K267" s="140">
        <f t="shared" si="30"/>
        <v>0</v>
      </c>
      <c r="L267" s="140">
        <v>21</v>
      </c>
      <c r="M267" s="140">
        <f t="shared" si="31"/>
        <v>0</v>
      </c>
      <c r="N267" s="138">
        <v>8.5000000000000006E-3</v>
      </c>
      <c r="O267" s="138">
        <f t="shared" si="32"/>
        <v>0.04</v>
      </c>
      <c r="P267" s="138">
        <v>0</v>
      </c>
      <c r="Q267" s="138">
        <f t="shared" si="33"/>
        <v>0</v>
      </c>
      <c r="R267" s="140" t="s">
        <v>984</v>
      </c>
      <c r="S267" s="140" t="s">
        <v>929</v>
      </c>
      <c r="T267" s="141" t="s">
        <v>929</v>
      </c>
      <c r="U267" s="115">
        <v>0</v>
      </c>
      <c r="V267" s="115">
        <f t="shared" si="34"/>
        <v>0</v>
      </c>
      <c r="W267" s="115"/>
      <c r="X267" s="115" t="s">
        <v>463</v>
      </c>
      <c r="Y267" s="115" t="s">
        <v>276</v>
      </c>
      <c r="Z267" s="108"/>
      <c r="AA267" s="108"/>
      <c r="AB267" s="108"/>
      <c r="AC267" s="108"/>
      <c r="AD267" s="108"/>
      <c r="AE267" s="108"/>
      <c r="AF267" s="108"/>
      <c r="AG267" s="108" t="s">
        <v>464</v>
      </c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spans="1:60" outlineLevel="1" x14ac:dyDescent="0.2">
      <c r="A268" s="135">
        <v>118</v>
      </c>
      <c r="B268" s="136" t="s">
        <v>1280</v>
      </c>
      <c r="C268" s="144" t="s">
        <v>1281</v>
      </c>
      <c r="D268" s="137" t="s">
        <v>976</v>
      </c>
      <c r="E268" s="138">
        <v>1</v>
      </c>
      <c r="F268" s="139"/>
      <c r="G268" s="140">
        <f t="shared" si="28"/>
        <v>0</v>
      </c>
      <c r="H268" s="139"/>
      <c r="I268" s="140">
        <f t="shared" si="29"/>
        <v>0</v>
      </c>
      <c r="J268" s="139"/>
      <c r="K268" s="140">
        <f t="shared" si="30"/>
        <v>0</v>
      </c>
      <c r="L268" s="140">
        <v>21</v>
      </c>
      <c r="M268" s="140">
        <f t="shared" si="31"/>
        <v>0</v>
      </c>
      <c r="N268" s="138">
        <v>0</v>
      </c>
      <c r="O268" s="138">
        <f t="shared" si="32"/>
        <v>0</v>
      </c>
      <c r="P268" s="138">
        <v>0</v>
      </c>
      <c r="Q268" s="138">
        <f t="shared" si="33"/>
        <v>0</v>
      </c>
      <c r="R268" s="140"/>
      <c r="S268" s="140" t="s">
        <v>273</v>
      </c>
      <c r="T268" s="141" t="s">
        <v>274</v>
      </c>
      <c r="U268" s="115">
        <v>0</v>
      </c>
      <c r="V268" s="115">
        <f t="shared" si="34"/>
        <v>0</v>
      </c>
      <c r="W268" s="115"/>
      <c r="X268" s="115" t="s">
        <v>463</v>
      </c>
      <c r="Y268" s="115" t="s">
        <v>276</v>
      </c>
      <c r="Z268" s="108"/>
      <c r="AA268" s="108"/>
      <c r="AB268" s="108"/>
      <c r="AC268" s="108"/>
      <c r="AD268" s="108"/>
      <c r="AE268" s="108"/>
      <c r="AF268" s="108"/>
      <c r="AG268" s="108" t="s">
        <v>464</v>
      </c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spans="1:60" outlineLevel="1" x14ac:dyDescent="0.2">
      <c r="A269" s="128">
        <v>119</v>
      </c>
      <c r="B269" s="129" t="s">
        <v>1282</v>
      </c>
      <c r="C269" s="145" t="s">
        <v>1283</v>
      </c>
      <c r="D269" s="130" t="s">
        <v>468</v>
      </c>
      <c r="E269" s="131">
        <v>1</v>
      </c>
      <c r="F269" s="132"/>
      <c r="G269" s="133">
        <f t="shared" si="28"/>
        <v>0</v>
      </c>
      <c r="H269" s="132"/>
      <c r="I269" s="133">
        <f t="shared" si="29"/>
        <v>0</v>
      </c>
      <c r="J269" s="132"/>
      <c r="K269" s="133">
        <f t="shared" si="30"/>
        <v>0</v>
      </c>
      <c r="L269" s="133">
        <v>21</v>
      </c>
      <c r="M269" s="133">
        <f t="shared" si="31"/>
        <v>0</v>
      </c>
      <c r="N269" s="131">
        <v>0</v>
      </c>
      <c r="O269" s="131">
        <f t="shared" si="32"/>
        <v>0</v>
      </c>
      <c r="P269" s="131">
        <v>0</v>
      </c>
      <c r="Q269" s="131">
        <f t="shared" si="33"/>
        <v>0</v>
      </c>
      <c r="R269" s="133"/>
      <c r="S269" s="133" t="s">
        <v>273</v>
      </c>
      <c r="T269" s="134" t="s">
        <v>274</v>
      </c>
      <c r="U269" s="115">
        <v>0</v>
      </c>
      <c r="V269" s="115">
        <f t="shared" si="34"/>
        <v>0</v>
      </c>
      <c r="W269" s="115"/>
      <c r="X269" s="115" t="s">
        <v>463</v>
      </c>
      <c r="Y269" s="115" t="s">
        <v>276</v>
      </c>
      <c r="Z269" s="108"/>
      <c r="AA269" s="108"/>
      <c r="AB269" s="108"/>
      <c r="AC269" s="108"/>
      <c r="AD269" s="108"/>
      <c r="AE269" s="108"/>
      <c r="AF269" s="108"/>
      <c r="AG269" s="108" t="s">
        <v>464</v>
      </c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spans="1:60" outlineLevel="2" x14ac:dyDescent="0.2">
      <c r="A270" s="111"/>
      <c r="B270" s="112"/>
      <c r="C270" s="258" t="s">
        <v>1284</v>
      </c>
      <c r="D270" s="259"/>
      <c r="E270" s="259"/>
      <c r="F270" s="259"/>
      <c r="G270" s="259"/>
      <c r="H270" s="115"/>
      <c r="I270" s="115"/>
      <c r="J270" s="115"/>
      <c r="K270" s="115"/>
      <c r="L270" s="115"/>
      <c r="M270" s="115"/>
      <c r="N270" s="114"/>
      <c r="O270" s="114"/>
      <c r="P270" s="114"/>
      <c r="Q270" s="114"/>
      <c r="R270" s="115"/>
      <c r="S270" s="115"/>
      <c r="T270" s="115"/>
      <c r="U270" s="115"/>
      <c r="V270" s="115"/>
      <c r="W270" s="115"/>
      <c r="X270" s="115"/>
      <c r="Y270" s="115"/>
      <c r="Z270" s="108"/>
      <c r="AA270" s="108"/>
      <c r="AB270" s="108"/>
      <c r="AC270" s="108"/>
      <c r="AD270" s="108"/>
      <c r="AE270" s="108"/>
      <c r="AF270" s="108"/>
      <c r="AG270" s="108" t="s">
        <v>286</v>
      </c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</row>
    <row r="271" spans="1:60" outlineLevel="3" x14ac:dyDescent="0.2">
      <c r="A271" s="111"/>
      <c r="B271" s="112"/>
      <c r="C271" s="267" t="s">
        <v>1285</v>
      </c>
      <c r="D271" s="268"/>
      <c r="E271" s="268"/>
      <c r="F271" s="268"/>
      <c r="G271" s="268"/>
      <c r="H271" s="115"/>
      <c r="I271" s="115"/>
      <c r="J271" s="115"/>
      <c r="K271" s="115"/>
      <c r="L271" s="115"/>
      <c r="M271" s="115"/>
      <c r="N271" s="114"/>
      <c r="O271" s="114"/>
      <c r="P271" s="114"/>
      <c r="Q271" s="114"/>
      <c r="R271" s="115"/>
      <c r="S271" s="115"/>
      <c r="T271" s="115"/>
      <c r="U271" s="115"/>
      <c r="V271" s="115"/>
      <c r="W271" s="115"/>
      <c r="X271" s="115"/>
      <c r="Y271" s="115"/>
      <c r="Z271" s="108"/>
      <c r="AA271" s="108"/>
      <c r="AB271" s="108"/>
      <c r="AC271" s="108"/>
      <c r="AD271" s="108"/>
      <c r="AE271" s="108"/>
      <c r="AF271" s="108"/>
      <c r="AG271" s="108" t="s">
        <v>286</v>
      </c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</row>
    <row r="272" spans="1:60" outlineLevel="3" x14ac:dyDescent="0.2">
      <c r="A272" s="111"/>
      <c r="B272" s="112"/>
      <c r="C272" s="267" t="s">
        <v>1286</v>
      </c>
      <c r="D272" s="268"/>
      <c r="E272" s="268"/>
      <c r="F272" s="268"/>
      <c r="G272" s="268"/>
      <c r="H272" s="115"/>
      <c r="I272" s="115"/>
      <c r="J272" s="115"/>
      <c r="K272" s="115"/>
      <c r="L272" s="115"/>
      <c r="M272" s="115"/>
      <c r="N272" s="114"/>
      <c r="O272" s="114"/>
      <c r="P272" s="114"/>
      <c r="Q272" s="114"/>
      <c r="R272" s="115"/>
      <c r="S272" s="115"/>
      <c r="T272" s="115"/>
      <c r="U272" s="115"/>
      <c r="V272" s="115"/>
      <c r="W272" s="115"/>
      <c r="X272" s="115"/>
      <c r="Y272" s="115"/>
      <c r="Z272" s="108"/>
      <c r="AA272" s="108"/>
      <c r="AB272" s="108"/>
      <c r="AC272" s="108"/>
      <c r="AD272" s="108"/>
      <c r="AE272" s="108"/>
      <c r="AF272" s="108"/>
      <c r="AG272" s="108" t="s">
        <v>286</v>
      </c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</row>
    <row r="273" spans="1:60" outlineLevel="3" x14ac:dyDescent="0.2">
      <c r="A273" s="111"/>
      <c r="B273" s="112"/>
      <c r="C273" s="267" t="s">
        <v>1287</v>
      </c>
      <c r="D273" s="268"/>
      <c r="E273" s="268"/>
      <c r="F273" s="268"/>
      <c r="G273" s="268"/>
      <c r="H273" s="115"/>
      <c r="I273" s="115"/>
      <c r="J273" s="115"/>
      <c r="K273" s="115"/>
      <c r="L273" s="115"/>
      <c r="M273" s="115"/>
      <c r="N273" s="114"/>
      <c r="O273" s="114"/>
      <c r="P273" s="114"/>
      <c r="Q273" s="114"/>
      <c r="R273" s="115"/>
      <c r="S273" s="115"/>
      <c r="T273" s="115"/>
      <c r="U273" s="115"/>
      <c r="V273" s="115"/>
      <c r="W273" s="115"/>
      <c r="X273" s="115"/>
      <c r="Y273" s="115"/>
      <c r="Z273" s="108"/>
      <c r="AA273" s="108"/>
      <c r="AB273" s="108"/>
      <c r="AC273" s="108"/>
      <c r="AD273" s="108"/>
      <c r="AE273" s="108"/>
      <c r="AF273" s="108"/>
      <c r="AG273" s="108" t="s">
        <v>286</v>
      </c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</row>
    <row r="274" spans="1:60" outlineLevel="3" x14ac:dyDescent="0.2">
      <c r="A274" s="111"/>
      <c r="B274" s="112"/>
      <c r="C274" s="267" t="s">
        <v>1288</v>
      </c>
      <c r="D274" s="268"/>
      <c r="E274" s="268"/>
      <c r="F274" s="268"/>
      <c r="G274" s="268"/>
      <c r="H274" s="115"/>
      <c r="I274" s="115"/>
      <c r="J274" s="115"/>
      <c r="K274" s="115"/>
      <c r="L274" s="115"/>
      <c r="M274" s="115"/>
      <c r="N274" s="114"/>
      <c r="O274" s="114"/>
      <c r="P274" s="114"/>
      <c r="Q274" s="114"/>
      <c r="R274" s="115"/>
      <c r="S274" s="115"/>
      <c r="T274" s="115"/>
      <c r="U274" s="115"/>
      <c r="V274" s="115"/>
      <c r="W274" s="115"/>
      <c r="X274" s="115"/>
      <c r="Y274" s="115"/>
      <c r="Z274" s="108"/>
      <c r="AA274" s="108"/>
      <c r="AB274" s="108"/>
      <c r="AC274" s="108"/>
      <c r="AD274" s="108"/>
      <c r="AE274" s="108"/>
      <c r="AF274" s="108"/>
      <c r="AG274" s="108" t="s">
        <v>286</v>
      </c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</row>
    <row r="275" spans="1:60" outlineLevel="3" x14ac:dyDescent="0.2">
      <c r="A275" s="111"/>
      <c r="B275" s="112"/>
      <c r="C275" s="267" t="s">
        <v>1289</v>
      </c>
      <c r="D275" s="268"/>
      <c r="E275" s="268"/>
      <c r="F275" s="268"/>
      <c r="G275" s="268"/>
      <c r="H275" s="115"/>
      <c r="I275" s="115"/>
      <c r="J275" s="115"/>
      <c r="K275" s="115"/>
      <c r="L275" s="115"/>
      <c r="M275" s="115"/>
      <c r="N275" s="114"/>
      <c r="O275" s="114"/>
      <c r="P275" s="114"/>
      <c r="Q275" s="114"/>
      <c r="R275" s="115"/>
      <c r="S275" s="115"/>
      <c r="T275" s="115"/>
      <c r="U275" s="115"/>
      <c r="V275" s="115"/>
      <c r="W275" s="115"/>
      <c r="X275" s="115"/>
      <c r="Y275" s="115"/>
      <c r="Z275" s="108"/>
      <c r="AA275" s="108"/>
      <c r="AB275" s="108"/>
      <c r="AC275" s="108"/>
      <c r="AD275" s="108"/>
      <c r="AE275" s="108"/>
      <c r="AF275" s="108"/>
      <c r="AG275" s="108" t="s">
        <v>286</v>
      </c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</row>
    <row r="276" spans="1:60" outlineLevel="3" x14ac:dyDescent="0.2">
      <c r="A276" s="111"/>
      <c r="B276" s="112"/>
      <c r="C276" s="267" t="s">
        <v>1290</v>
      </c>
      <c r="D276" s="268"/>
      <c r="E276" s="268"/>
      <c r="F276" s="268"/>
      <c r="G276" s="268"/>
      <c r="H276" s="115"/>
      <c r="I276" s="115"/>
      <c r="J276" s="115"/>
      <c r="K276" s="115"/>
      <c r="L276" s="115"/>
      <c r="M276" s="115"/>
      <c r="N276" s="114"/>
      <c r="O276" s="114"/>
      <c r="P276" s="114"/>
      <c r="Q276" s="114"/>
      <c r="R276" s="115"/>
      <c r="S276" s="115"/>
      <c r="T276" s="115"/>
      <c r="U276" s="115"/>
      <c r="V276" s="115"/>
      <c r="W276" s="115"/>
      <c r="X276" s="115"/>
      <c r="Y276" s="115"/>
      <c r="Z276" s="108"/>
      <c r="AA276" s="108"/>
      <c r="AB276" s="108"/>
      <c r="AC276" s="108"/>
      <c r="AD276" s="108"/>
      <c r="AE276" s="108"/>
      <c r="AF276" s="108"/>
      <c r="AG276" s="108" t="s">
        <v>286</v>
      </c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</row>
    <row r="277" spans="1:60" outlineLevel="3" x14ac:dyDescent="0.2">
      <c r="A277" s="111"/>
      <c r="B277" s="112"/>
      <c r="C277" s="267" t="s">
        <v>1291</v>
      </c>
      <c r="D277" s="268"/>
      <c r="E277" s="268"/>
      <c r="F277" s="268"/>
      <c r="G277" s="268"/>
      <c r="H277" s="115"/>
      <c r="I277" s="115"/>
      <c r="J277" s="115"/>
      <c r="K277" s="115"/>
      <c r="L277" s="115"/>
      <c r="M277" s="115"/>
      <c r="N277" s="114"/>
      <c r="O277" s="114"/>
      <c r="P277" s="114"/>
      <c r="Q277" s="114"/>
      <c r="R277" s="115"/>
      <c r="S277" s="115"/>
      <c r="T277" s="115"/>
      <c r="U277" s="115"/>
      <c r="V277" s="115"/>
      <c r="W277" s="115"/>
      <c r="X277" s="115"/>
      <c r="Y277" s="115"/>
      <c r="Z277" s="108"/>
      <c r="AA277" s="108"/>
      <c r="AB277" s="108"/>
      <c r="AC277" s="108"/>
      <c r="AD277" s="108"/>
      <c r="AE277" s="108"/>
      <c r="AF277" s="108"/>
      <c r="AG277" s="108" t="s">
        <v>286</v>
      </c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</row>
    <row r="278" spans="1:60" outlineLevel="3" x14ac:dyDescent="0.2">
      <c r="A278" s="111"/>
      <c r="B278" s="112"/>
      <c r="C278" s="267" t="s">
        <v>1292</v>
      </c>
      <c r="D278" s="268"/>
      <c r="E278" s="268"/>
      <c r="F278" s="268"/>
      <c r="G278" s="268"/>
      <c r="H278" s="115"/>
      <c r="I278" s="115"/>
      <c r="J278" s="115"/>
      <c r="K278" s="115"/>
      <c r="L278" s="115"/>
      <c r="M278" s="115"/>
      <c r="N278" s="114"/>
      <c r="O278" s="114"/>
      <c r="P278" s="114"/>
      <c r="Q278" s="114"/>
      <c r="R278" s="115"/>
      <c r="S278" s="115"/>
      <c r="T278" s="115"/>
      <c r="U278" s="115"/>
      <c r="V278" s="115"/>
      <c r="W278" s="115"/>
      <c r="X278" s="115"/>
      <c r="Y278" s="115"/>
      <c r="Z278" s="108"/>
      <c r="AA278" s="108"/>
      <c r="AB278" s="108"/>
      <c r="AC278" s="108"/>
      <c r="AD278" s="108"/>
      <c r="AE278" s="108"/>
      <c r="AF278" s="108"/>
      <c r="AG278" s="108" t="s">
        <v>286</v>
      </c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</row>
    <row r="279" spans="1:60" outlineLevel="3" x14ac:dyDescent="0.2">
      <c r="A279" s="111"/>
      <c r="B279" s="112"/>
      <c r="C279" s="267" t="s">
        <v>1293</v>
      </c>
      <c r="D279" s="268"/>
      <c r="E279" s="268"/>
      <c r="F279" s="268"/>
      <c r="G279" s="268"/>
      <c r="H279" s="115"/>
      <c r="I279" s="115"/>
      <c r="J279" s="115"/>
      <c r="K279" s="115"/>
      <c r="L279" s="115"/>
      <c r="M279" s="115"/>
      <c r="N279" s="114"/>
      <c r="O279" s="114"/>
      <c r="P279" s="114"/>
      <c r="Q279" s="114"/>
      <c r="R279" s="115"/>
      <c r="S279" s="115"/>
      <c r="T279" s="115"/>
      <c r="U279" s="115"/>
      <c r="V279" s="115"/>
      <c r="W279" s="115"/>
      <c r="X279" s="115"/>
      <c r="Y279" s="115"/>
      <c r="Z279" s="108"/>
      <c r="AA279" s="108"/>
      <c r="AB279" s="108"/>
      <c r="AC279" s="108"/>
      <c r="AD279" s="108"/>
      <c r="AE279" s="108"/>
      <c r="AF279" s="108"/>
      <c r="AG279" s="108" t="s">
        <v>286</v>
      </c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</row>
    <row r="280" spans="1:60" outlineLevel="1" x14ac:dyDescent="0.2">
      <c r="A280" s="128">
        <v>120</v>
      </c>
      <c r="B280" s="129" t="s">
        <v>1294</v>
      </c>
      <c r="C280" s="145" t="s">
        <v>1295</v>
      </c>
      <c r="D280" s="130" t="s">
        <v>976</v>
      </c>
      <c r="E280" s="131">
        <v>2</v>
      </c>
      <c r="F280" s="132"/>
      <c r="G280" s="133">
        <f>ROUND(E280*F280,2)</f>
        <v>0</v>
      </c>
      <c r="H280" s="132"/>
      <c r="I280" s="133">
        <f>ROUND(E280*H280,2)</f>
        <v>0</v>
      </c>
      <c r="J280" s="132"/>
      <c r="K280" s="133">
        <f>ROUND(E280*J280,2)</f>
        <v>0</v>
      </c>
      <c r="L280" s="133">
        <v>21</v>
      </c>
      <c r="M280" s="133">
        <f>G280*(1+L280/100)</f>
        <v>0</v>
      </c>
      <c r="N280" s="131">
        <v>0</v>
      </c>
      <c r="O280" s="131">
        <f>ROUND(E280*N280,2)</f>
        <v>0</v>
      </c>
      <c r="P280" s="131">
        <v>0</v>
      </c>
      <c r="Q280" s="131">
        <f>ROUND(E280*P280,2)</f>
        <v>0</v>
      </c>
      <c r="R280" s="133"/>
      <c r="S280" s="133" t="s">
        <v>273</v>
      </c>
      <c r="T280" s="134" t="s">
        <v>274</v>
      </c>
      <c r="U280" s="115">
        <v>0</v>
      </c>
      <c r="V280" s="115">
        <f>ROUND(E280*U280,2)</f>
        <v>0</v>
      </c>
      <c r="W280" s="115"/>
      <c r="X280" s="115" t="s">
        <v>463</v>
      </c>
      <c r="Y280" s="115" t="s">
        <v>276</v>
      </c>
      <c r="Z280" s="108"/>
      <c r="AA280" s="108"/>
      <c r="AB280" s="108"/>
      <c r="AC280" s="108"/>
      <c r="AD280" s="108"/>
      <c r="AE280" s="108"/>
      <c r="AF280" s="108"/>
      <c r="AG280" s="108" t="s">
        <v>464</v>
      </c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</row>
    <row r="281" spans="1:60" outlineLevel="1" x14ac:dyDescent="0.2">
      <c r="A281" s="111">
        <v>121</v>
      </c>
      <c r="B281" s="112" t="s">
        <v>1296</v>
      </c>
      <c r="C281" s="152" t="s">
        <v>1297</v>
      </c>
      <c r="D281" s="113" t="s">
        <v>24</v>
      </c>
      <c r="E281" s="151"/>
      <c r="F281" s="116"/>
      <c r="G281" s="115">
        <f>ROUND(E281*F281,2)</f>
        <v>0</v>
      </c>
      <c r="H281" s="116"/>
      <c r="I281" s="115">
        <f>ROUND(E281*H281,2)</f>
        <v>0</v>
      </c>
      <c r="J281" s="116"/>
      <c r="K281" s="115">
        <f>ROUND(E281*J281,2)</f>
        <v>0</v>
      </c>
      <c r="L281" s="115">
        <v>21</v>
      </c>
      <c r="M281" s="115">
        <f>G281*(1+L281/100)</f>
        <v>0</v>
      </c>
      <c r="N281" s="114">
        <v>0</v>
      </c>
      <c r="O281" s="114">
        <f>ROUND(E281*N281,2)</f>
        <v>0</v>
      </c>
      <c r="P281" s="114">
        <v>0</v>
      </c>
      <c r="Q281" s="114">
        <f>ROUND(E281*P281,2)</f>
        <v>0</v>
      </c>
      <c r="R281" s="115" t="s">
        <v>1188</v>
      </c>
      <c r="S281" s="115" t="s">
        <v>929</v>
      </c>
      <c r="T281" s="115" t="s">
        <v>929</v>
      </c>
      <c r="U281" s="115">
        <v>0</v>
      </c>
      <c r="V281" s="115">
        <f>ROUND(E281*U281,2)</f>
        <v>0</v>
      </c>
      <c r="W281" s="115"/>
      <c r="X281" s="115" t="s">
        <v>991</v>
      </c>
      <c r="Y281" s="115" t="s">
        <v>276</v>
      </c>
      <c r="Z281" s="108"/>
      <c r="AA281" s="108"/>
      <c r="AB281" s="108"/>
      <c r="AC281" s="108"/>
      <c r="AD281" s="108"/>
      <c r="AE281" s="108"/>
      <c r="AF281" s="108"/>
      <c r="AG281" s="108" t="s">
        <v>992</v>
      </c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</row>
    <row r="282" spans="1:60" x14ac:dyDescent="0.2">
      <c r="A282" s="121" t="s">
        <v>268</v>
      </c>
      <c r="B282" s="122" t="s">
        <v>185</v>
      </c>
      <c r="C282" s="143" t="s">
        <v>186</v>
      </c>
      <c r="D282" s="123"/>
      <c r="E282" s="124"/>
      <c r="F282" s="125"/>
      <c r="G282" s="125">
        <f>SUMIF(AG283:AG287,"&lt;&gt;NOR",G283:G287)</f>
        <v>0</v>
      </c>
      <c r="H282" s="125"/>
      <c r="I282" s="125">
        <f>SUM(I283:I287)</f>
        <v>0</v>
      </c>
      <c r="J282" s="125"/>
      <c r="K282" s="125">
        <f>SUM(K283:K287)</f>
        <v>0</v>
      </c>
      <c r="L282" s="125"/>
      <c r="M282" s="125">
        <f>SUM(M283:M287)</f>
        <v>0</v>
      </c>
      <c r="N282" s="124"/>
      <c r="O282" s="124">
        <f>SUM(O283:O287)</f>
        <v>0.42000000000000004</v>
      </c>
      <c r="P282" s="124"/>
      <c r="Q282" s="124">
        <f>SUM(Q283:Q287)</f>
        <v>0</v>
      </c>
      <c r="R282" s="125"/>
      <c r="S282" s="125"/>
      <c r="T282" s="126"/>
      <c r="U282" s="120"/>
      <c r="V282" s="120">
        <f>SUM(V283:V287)</f>
        <v>146</v>
      </c>
      <c r="W282" s="120"/>
      <c r="X282" s="120"/>
      <c r="Y282" s="120"/>
      <c r="AG282" t="s">
        <v>269</v>
      </c>
    </row>
    <row r="283" spans="1:60" outlineLevel="1" x14ac:dyDescent="0.2">
      <c r="A283" s="135">
        <v>122</v>
      </c>
      <c r="B283" s="136" t="s">
        <v>1298</v>
      </c>
      <c r="C283" s="144" t="s">
        <v>1299</v>
      </c>
      <c r="D283" s="137" t="s">
        <v>804</v>
      </c>
      <c r="E283" s="138">
        <v>200</v>
      </c>
      <c r="F283" s="139"/>
      <c r="G283" s="140">
        <f>ROUND(E283*F283,2)</f>
        <v>0</v>
      </c>
      <c r="H283" s="139"/>
      <c r="I283" s="140">
        <f>ROUND(E283*H283,2)</f>
        <v>0</v>
      </c>
      <c r="J283" s="139"/>
      <c r="K283" s="140">
        <f>ROUND(E283*J283,2)</f>
        <v>0</v>
      </c>
      <c r="L283" s="140">
        <v>21</v>
      </c>
      <c r="M283" s="140">
        <f>G283*(1+L283/100)</f>
        <v>0</v>
      </c>
      <c r="N283" s="138">
        <v>6.0000000000000002E-5</v>
      </c>
      <c r="O283" s="138">
        <f>ROUND(E283*N283,2)</f>
        <v>0.01</v>
      </c>
      <c r="P283" s="138">
        <v>0</v>
      </c>
      <c r="Q283" s="138">
        <f>ROUND(E283*P283,2)</f>
        <v>0</v>
      </c>
      <c r="R283" s="140" t="s">
        <v>1300</v>
      </c>
      <c r="S283" s="140" t="s">
        <v>929</v>
      </c>
      <c r="T283" s="141" t="s">
        <v>934</v>
      </c>
      <c r="U283" s="115">
        <v>0.42599999999999999</v>
      </c>
      <c r="V283" s="115">
        <f>ROUND(E283*U283,2)</f>
        <v>85.2</v>
      </c>
      <c r="W283" s="115"/>
      <c r="X283" s="115" t="s">
        <v>275</v>
      </c>
      <c r="Y283" s="115" t="s">
        <v>276</v>
      </c>
      <c r="Z283" s="108"/>
      <c r="AA283" s="108"/>
      <c r="AB283" s="108"/>
      <c r="AC283" s="108"/>
      <c r="AD283" s="108"/>
      <c r="AE283" s="108"/>
      <c r="AF283" s="108"/>
      <c r="AG283" s="108" t="s">
        <v>277</v>
      </c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</row>
    <row r="284" spans="1:60" outlineLevel="1" x14ac:dyDescent="0.2">
      <c r="A284" s="135">
        <v>123</v>
      </c>
      <c r="B284" s="136" t="s">
        <v>1301</v>
      </c>
      <c r="C284" s="144" t="s">
        <v>1302</v>
      </c>
      <c r="D284" s="137" t="s">
        <v>804</v>
      </c>
      <c r="E284" s="138">
        <v>200</v>
      </c>
      <c r="F284" s="139"/>
      <c r="G284" s="140">
        <f>ROUND(E284*F284,2)</f>
        <v>0</v>
      </c>
      <c r="H284" s="139"/>
      <c r="I284" s="140">
        <f>ROUND(E284*H284,2)</f>
        <v>0</v>
      </c>
      <c r="J284" s="139"/>
      <c r="K284" s="140">
        <f>ROUND(E284*J284,2)</f>
        <v>0</v>
      </c>
      <c r="L284" s="140">
        <v>21</v>
      </c>
      <c r="M284" s="140">
        <f>G284*(1+L284/100)</f>
        <v>0</v>
      </c>
      <c r="N284" s="138">
        <v>6.0000000000000002E-5</v>
      </c>
      <c r="O284" s="138">
        <f>ROUND(E284*N284,2)</f>
        <v>0.01</v>
      </c>
      <c r="P284" s="138">
        <v>0</v>
      </c>
      <c r="Q284" s="138">
        <f>ROUND(E284*P284,2)</f>
        <v>0</v>
      </c>
      <c r="R284" s="140" t="s">
        <v>1300</v>
      </c>
      <c r="S284" s="140" t="s">
        <v>929</v>
      </c>
      <c r="T284" s="141" t="s">
        <v>934</v>
      </c>
      <c r="U284" s="115">
        <v>0.30399999999999999</v>
      </c>
      <c r="V284" s="115">
        <f>ROUND(E284*U284,2)</f>
        <v>60.8</v>
      </c>
      <c r="W284" s="115"/>
      <c r="X284" s="115" t="s">
        <v>275</v>
      </c>
      <c r="Y284" s="115" t="s">
        <v>276</v>
      </c>
      <c r="Z284" s="108"/>
      <c r="AA284" s="108"/>
      <c r="AB284" s="108"/>
      <c r="AC284" s="108"/>
      <c r="AD284" s="108"/>
      <c r="AE284" s="108"/>
      <c r="AF284" s="108"/>
      <c r="AG284" s="108" t="s">
        <v>277</v>
      </c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</row>
    <row r="285" spans="1:60" outlineLevel="1" x14ac:dyDescent="0.2">
      <c r="A285" s="128">
        <v>124</v>
      </c>
      <c r="B285" s="129" t="s">
        <v>1303</v>
      </c>
      <c r="C285" s="145" t="s">
        <v>1304</v>
      </c>
      <c r="D285" s="130" t="s">
        <v>804</v>
      </c>
      <c r="E285" s="131">
        <v>400</v>
      </c>
      <c r="F285" s="132"/>
      <c r="G285" s="133">
        <f>ROUND(E285*F285,2)</f>
        <v>0</v>
      </c>
      <c r="H285" s="132"/>
      <c r="I285" s="133">
        <f>ROUND(E285*H285,2)</f>
        <v>0</v>
      </c>
      <c r="J285" s="132"/>
      <c r="K285" s="133">
        <f>ROUND(E285*J285,2)</f>
        <v>0</v>
      </c>
      <c r="L285" s="133">
        <v>21</v>
      </c>
      <c r="M285" s="133">
        <f>G285*(1+L285/100)</f>
        <v>0</v>
      </c>
      <c r="N285" s="131">
        <v>1E-3</v>
      </c>
      <c r="O285" s="131">
        <f>ROUND(E285*N285,2)</f>
        <v>0.4</v>
      </c>
      <c r="P285" s="131">
        <v>0</v>
      </c>
      <c r="Q285" s="131">
        <f>ROUND(E285*P285,2)</f>
        <v>0</v>
      </c>
      <c r="R285" s="133" t="s">
        <v>984</v>
      </c>
      <c r="S285" s="133" t="s">
        <v>929</v>
      </c>
      <c r="T285" s="134" t="s">
        <v>934</v>
      </c>
      <c r="U285" s="115">
        <v>0</v>
      </c>
      <c r="V285" s="115">
        <f>ROUND(E285*U285,2)</f>
        <v>0</v>
      </c>
      <c r="W285" s="115"/>
      <c r="X285" s="115" t="s">
        <v>463</v>
      </c>
      <c r="Y285" s="115" t="s">
        <v>276</v>
      </c>
      <c r="Z285" s="108"/>
      <c r="AA285" s="108"/>
      <c r="AB285" s="108"/>
      <c r="AC285" s="108"/>
      <c r="AD285" s="108"/>
      <c r="AE285" s="108"/>
      <c r="AF285" s="108"/>
      <c r="AG285" s="108" t="s">
        <v>464</v>
      </c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</row>
    <row r="286" spans="1:60" outlineLevel="1" x14ac:dyDescent="0.2">
      <c r="A286" s="111">
        <v>125</v>
      </c>
      <c r="B286" s="112" t="s">
        <v>1305</v>
      </c>
      <c r="C286" s="152" t="s">
        <v>1306</v>
      </c>
      <c r="D286" s="113" t="s">
        <v>24</v>
      </c>
      <c r="E286" s="151"/>
      <c r="F286" s="116"/>
      <c r="G286" s="115">
        <f>ROUND(E286*F286,2)</f>
        <v>0</v>
      </c>
      <c r="H286" s="116"/>
      <c r="I286" s="115">
        <f>ROUND(E286*H286,2)</f>
        <v>0</v>
      </c>
      <c r="J286" s="116"/>
      <c r="K286" s="115">
        <f>ROUND(E286*J286,2)</f>
        <v>0</v>
      </c>
      <c r="L286" s="115">
        <v>21</v>
      </c>
      <c r="M286" s="115">
        <f>G286*(1+L286/100)</f>
        <v>0</v>
      </c>
      <c r="N286" s="114">
        <v>0</v>
      </c>
      <c r="O286" s="114">
        <f>ROUND(E286*N286,2)</f>
        <v>0</v>
      </c>
      <c r="P286" s="114">
        <v>0</v>
      </c>
      <c r="Q286" s="114">
        <f>ROUND(E286*P286,2)</f>
        <v>0</v>
      </c>
      <c r="R286" s="115" t="s">
        <v>1300</v>
      </c>
      <c r="S286" s="115" t="s">
        <v>929</v>
      </c>
      <c r="T286" s="115" t="s">
        <v>934</v>
      </c>
      <c r="U286" s="115">
        <v>0</v>
      </c>
      <c r="V286" s="115">
        <f>ROUND(E286*U286,2)</f>
        <v>0</v>
      </c>
      <c r="W286" s="115"/>
      <c r="X286" s="115" t="s">
        <v>991</v>
      </c>
      <c r="Y286" s="115" t="s">
        <v>276</v>
      </c>
      <c r="Z286" s="108"/>
      <c r="AA286" s="108"/>
      <c r="AB286" s="108"/>
      <c r="AC286" s="108"/>
      <c r="AD286" s="108"/>
      <c r="AE286" s="108"/>
      <c r="AF286" s="108"/>
      <c r="AG286" s="108" t="s">
        <v>992</v>
      </c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</row>
    <row r="287" spans="1:60" outlineLevel="2" x14ac:dyDescent="0.2">
      <c r="A287" s="111"/>
      <c r="B287" s="112"/>
      <c r="C287" s="271" t="s">
        <v>795</v>
      </c>
      <c r="D287" s="272"/>
      <c r="E287" s="272"/>
      <c r="F287" s="272"/>
      <c r="G287" s="272"/>
      <c r="H287" s="115"/>
      <c r="I287" s="115"/>
      <c r="J287" s="115"/>
      <c r="K287" s="115"/>
      <c r="L287" s="115"/>
      <c r="M287" s="115"/>
      <c r="N287" s="114"/>
      <c r="O287" s="114"/>
      <c r="P287" s="114"/>
      <c r="Q287" s="114"/>
      <c r="R287" s="115"/>
      <c r="S287" s="115"/>
      <c r="T287" s="115"/>
      <c r="U287" s="115"/>
      <c r="V287" s="115"/>
      <c r="W287" s="115"/>
      <c r="X287" s="115"/>
      <c r="Y287" s="115"/>
      <c r="Z287" s="108"/>
      <c r="AA287" s="108"/>
      <c r="AB287" s="108"/>
      <c r="AC287" s="108"/>
      <c r="AD287" s="108"/>
      <c r="AE287" s="108"/>
      <c r="AF287" s="108"/>
      <c r="AG287" s="108" t="s">
        <v>930</v>
      </c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</row>
    <row r="288" spans="1:60" x14ac:dyDescent="0.2">
      <c r="A288" s="121" t="s">
        <v>268</v>
      </c>
      <c r="B288" s="122" t="s">
        <v>189</v>
      </c>
      <c r="C288" s="143" t="s">
        <v>190</v>
      </c>
      <c r="D288" s="123"/>
      <c r="E288" s="124"/>
      <c r="F288" s="125"/>
      <c r="G288" s="125">
        <f>SUMIF(AG289:AG298,"&lt;&gt;NOR",G289:G298)</f>
        <v>0</v>
      </c>
      <c r="H288" s="125"/>
      <c r="I288" s="125">
        <f>SUM(I289:I298)</f>
        <v>0</v>
      </c>
      <c r="J288" s="125"/>
      <c r="K288" s="125">
        <f>SUM(K289:K298)</f>
        <v>0</v>
      </c>
      <c r="L288" s="125"/>
      <c r="M288" s="125">
        <f>SUM(M289:M298)</f>
        <v>0</v>
      </c>
      <c r="N288" s="124"/>
      <c r="O288" s="124">
        <f>SUM(O289:O298)</f>
        <v>0.01</v>
      </c>
      <c r="P288" s="124"/>
      <c r="Q288" s="124">
        <f>SUM(Q289:Q298)</f>
        <v>0</v>
      </c>
      <c r="R288" s="125"/>
      <c r="S288" s="125"/>
      <c r="T288" s="126"/>
      <c r="U288" s="120"/>
      <c r="V288" s="120">
        <f>SUM(V289:V298)</f>
        <v>11</v>
      </c>
      <c r="W288" s="120"/>
      <c r="X288" s="120"/>
      <c r="Y288" s="120"/>
      <c r="AG288" t="s">
        <v>269</v>
      </c>
    </row>
    <row r="289" spans="1:60" ht="22.5" outlineLevel="1" x14ac:dyDescent="0.2">
      <c r="A289" s="128">
        <v>126</v>
      </c>
      <c r="B289" s="129" t="s">
        <v>1307</v>
      </c>
      <c r="C289" s="145" t="s">
        <v>1308</v>
      </c>
      <c r="D289" s="130" t="s">
        <v>493</v>
      </c>
      <c r="E289" s="131">
        <v>28</v>
      </c>
      <c r="F289" s="132"/>
      <c r="G289" s="133">
        <f>ROUND(E289*F289,2)</f>
        <v>0</v>
      </c>
      <c r="H289" s="132"/>
      <c r="I289" s="133">
        <f>ROUND(E289*H289,2)</f>
        <v>0</v>
      </c>
      <c r="J289" s="132"/>
      <c r="K289" s="133">
        <f>ROUND(E289*J289,2)</f>
        <v>0</v>
      </c>
      <c r="L289" s="133">
        <v>21</v>
      </c>
      <c r="M289" s="133">
        <f>G289*(1+L289/100)</f>
        <v>0</v>
      </c>
      <c r="N289" s="131">
        <v>6.9999999999999994E-5</v>
      </c>
      <c r="O289" s="131">
        <f>ROUND(E289*N289,2)</f>
        <v>0</v>
      </c>
      <c r="P289" s="131">
        <v>0</v>
      </c>
      <c r="Q289" s="131">
        <f>ROUND(E289*P289,2)</f>
        <v>0</v>
      </c>
      <c r="R289" s="133" t="s">
        <v>1309</v>
      </c>
      <c r="S289" s="133" t="s">
        <v>929</v>
      </c>
      <c r="T289" s="134" t="s">
        <v>929</v>
      </c>
      <c r="U289" s="115">
        <v>8.6999999999999994E-2</v>
      </c>
      <c r="V289" s="115">
        <f>ROUND(E289*U289,2)</f>
        <v>2.44</v>
      </c>
      <c r="W289" s="115"/>
      <c r="X289" s="115" t="s">
        <v>275</v>
      </c>
      <c r="Y289" s="115" t="s">
        <v>276</v>
      </c>
      <c r="Z289" s="108"/>
      <c r="AA289" s="108"/>
      <c r="AB289" s="108"/>
      <c r="AC289" s="108"/>
      <c r="AD289" s="108"/>
      <c r="AE289" s="108"/>
      <c r="AF289" s="108"/>
      <c r="AG289" s="108" t="s">
        <v>277</v>
      </c>
      <c r="AH289" s="108"/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</row>
    <row r="290" spans="1:60" outlineLevel="2" x14ac:dyDescent="0.2">
      <c r="A290" s="111"/>
      <c r="B290" s="112"/>
      <c r="C290" s="269" t="s">
        <v>1310</v>
      </c>
      <c r="D290" s="270"/>
      <c r="E290" s="270"/>
      <c r="F290" s="270"/>
      <c r="G290" s="270"/>
      <c r="H290" s="115"/>
      <c r="I290" s="115"/>
      <c r="J290" s="115"/>
      <c r="K290" s="115"/>
      <c r="L290" s="115"/>
      <c r="M290" s="115"/>
      <c r="N290" s="114"/>
      <c r="O290" s="114"/>
      <c r="P290" s="114"/>
      <c r="Q290" s="114"/>
      <c r="R290" s="115"/>
      <c r="S290" s="115"/>
      <c r="T290" s="115"/>
      <c r="U290" s="115"/>
      <c r="V290" s="115"/>
      <c r="W290" s="115"/>
      <c r="X290" s="115"/>
      <c r="Y290" s="115"/>
      <c r="Z290" s="108"/>
      <c r="AA290" s="108"/>
      <c r="AB290" s="108"/>
      <c r="AC290" s="108"/>
      <c r="AD290" s="108"/>
      <c r="AE290" s="108"/>
      <c r="AF290" s="108"/>
      <c r="AG290" s="108" t="s">
        <v>930</v>
      </c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</row>
    <row r="291" spans="1:60" outlineLevel="2" x14ac:dyDescent="0.2">
      <c r="A291" s="111"/>
      <c r="B291" s="112"/>
      <c r="C291" s="150" t="s">
        <v>1233</v>
      </c>
      <c r="D291" s="148"/>
      <c r="E291" s="149">
        <v>20</v>
      </c>
      <c r="F291" s="115"/>
      <c r="G291" s="115"/>
      <c r="H291" s="115"/>
      <c r="I291" s="115"/>
      <c r="J291" s="115"/>
      <c r="K291" s="115"/>
      <c r="L291" s="115"/>
      <c r="M291" s="115"/>
      <c r="N291" s="114"/>
      <c r="O291" s="114"/>
      <c r="P291" s="114"/>
      <c r="Q291" s="114"/>
      <c r="R291" s="115"/>
      <c r="S291" s="115"/>
      <c r="T291" s="115"/>
      <c r="U291" s="115"/>
      <c r="V291" s="115"/>
      <c r="W291" s="115"/>
      <c r="X291" s="115"/>
      <c r="Y291" s="115"/>
      <c r="Z291" s="108"/>
      <c r="AA291" s="108"/>
      <c r="AB291" s="108"/>
      <c r="AC291" s="108"/>
      <c r="AD291" s="108"/>
      <c r="AE291" s="108"/>
      <c r="AF291" s="108"/>
      <c r="AG291" s="108" t="s">
        <v>325</v>
      </c>
      <c r="AH291" s="108">
        <v>5</v>
      </c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</row>
    <row r="292" spans="1:60" outlineLevel="3" x14ac:dyDescent="0.2">
      <c r="A292" s="111"/>
      <c r="B292" s="112"/>
      <c r="C292" s="150" t="s">
        <v>1234</v>
      </c>
      <c r="D292" s="148"/>
      <c r="E292" s="149">
        <v>8</v>
      </c>
      <c r="F292" s="115"/>
      <c r="G292" s="115"/>
      <c r="H292" s="115"/>
      <c r="I292" s="115"/>
      <c r="J292" s="115"/>
      <c r="K292" s="115"/>
      <c r="L292" s="115"/>
      <c r="M292" s="115"/>
      <c r="N292" s="114"/>
      <c r="O292" s="114"/>
      <c r="P292" s="114"/>
      <c r="Q292" s="114"/>
      <c r="R292" s="115"/>
      <c r="S292" s="115"/>
      <c r="T292" s="115"/>
      <c r="U292" s="115"/>
      <c r="V292" s="115"/>
      <c r="W292" s="115"/>
      <c r="X292" s="115"/>
      <c r="Y292" s="115"/>
      <c r="Z292" s="108"/>
      <c r="AA292" s="108"/>
      <c r="AB292" s="108"/>
      <c r="AC292" s="108"/>
      <c r="AD292" s="108"/>
      <c r="AE292" s="108"/>
      <c r="AF292" s="108"/>
      <c r="AG292" s="108" t="s">
        <v>325</v>
      </c>
      <c r="AH292" s="108">
        <v>5</v>
      </c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</row>
    <row r="293" spans="1:60" ht="22.5" outlineLevel="1" x14ac:dyDescent="0.2">
      <c r="A293" s="128">
        <v>127</v>
      </c>
      <c r="B293" s="129" t="s">
        <v>1311</v>
      </c>
      <c r="C293" s="145" t="s">
        <v>1312</v>
      </c>
      <c r="D293" s="130" t="s">
        <v>493</v>
      </c>
      <c r="E293" s="131">
        <v>20</v>
      </c>
      <c r="F293" s="132"/>
      <c r="G293" s="133">
        <f>ROUND(E293*F293,2)</f>
        <v>0</v>
      </c>
      <c r="H293" s="132"/>
      <c r="I293" s="133">
        <f>ROUND(E293*H293,2)</f>
        <v>0</v>
      </c>
      <c r="J293" s="132"/>
      <c r="K293" s="133">
        <f>ROUND(E293*J293,2)</f>
        <v>0</v>
      </c>
      <c r="L293" s="133">
        <v>21</v>
      </c>
      <c r="M293" s="133">
        <f>G293*(1+L293/100)</f>
        <v>0</v>
      </c>
      <c r="N293" s="131">
        <v>9.0000000000000006E-5</v>
      </c>
      <c r="O293" s="131">
        <f>ROUND(E293*N293,2)</f>
        <v>0</v>
      </c>
      <c r="P293" s="131">
        <v>0</v>
      </c>
      <c r="Q293" s="131">
        <f>ROUND(E293*P293,2)</f>
        <v>0</v>
      </c>
      <c r="R293" s="133" t="s">
        <v>1309</v>
      </c>
      <c r="S293" s="133" t="s">
        <v>929</v>
      </c>
      <c r="T293" s="134" t="s">
        <v>934</v>
      </c>
      <c r="U293" s="115">
        <v>0.10299999999999999</v>
      </c>
      <c r="V293" s="115">
        <f>ROUND(E293*U293,2)</f>
        <v>2.06</v>
      </c>
      <c r="W293" s="115"/>
      <c r="X293" s="115" t="s">
        <v>275</v>
      </c>
      <c r="Y293" s="115" t="s">
        <v>276</v>
      </c>
      <c r="Z293" s="108"/>
      <c r="AA293" s="108"/>
      <c r="AB293" s="108"/>
      <c r="AC293" s="108"/>
      <c r="AD293" s="108"/>
      <c r="AE293" s="108"/>
      <c r="AF293" s="108"/>
      <c r="AG293" s="108" t="s">
        <v>277</v>
      </c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</row>
    <row r="294" spans="1:60" outlineLevel="2" x14ac:dyDescent="0.2">
      <c r="A294" s="111"/>
      <c r="B294" s="112"/>
      <c r="C294" s="269" t="s">
        <v>1310</v>
      </c>
      <c r="D294" s="270"/>
      <c r="E294" s="270"/>
      <c r="F294" s="270"/>
      <c r="G294" s="270"/>
      <c r="H294" s="115"/>
      <c r="I294" s="115"/>
      <c r="J294" s="115"/>
      <c r="K294" s="115"/>
      <c r="L294" s="115"/>
      <c r="M294" s="115"/>
      <c r="N294" s="114"/>
      <c r="O294" s="114"/>
      <c r="P294" s="114"/>
      <c r="Q294" s="114"/>
      <c r="R294" s="115"/>
      <c r="S294" s="115"/>
      <c r="T294" s="115"/>
      <c r="U294" s="115"/>
      <c r="V294" s="115"/>
      <c r="W294" s="115"/>
      <c r="X294" s="115"/>
      <c r="Y294" s="115"/>
      <c r="Z294" s="108"/>
      <c r="AA294" s="108"/>
      <c r="AB294" s="108"/>
      <c r="AC294" s="108"/>
      <c r="AD294" s="108"/>
      <c r="AE294" s="108"/>
      <c r="AF294" s="108"/>
      <c r="AG294" s="108" t="s">
        <v>930</v>
      </c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</row>
    <row r="295" spans="1:60" outlineLevel="2" x14ac:dyDescent="0.2">
      <c r="A295" s="111"/>
      <c r="B295" s="112"/>
      <c r="C295" s="150" t="s">
        <v>985</v>
      </c>
      <c r="D295" s="148"/>
      <c r="E295" s="149">
        <v>20</v>
      </c>
      <c r="F295" s="115"/>
      <c r="G295" s="115"/>
      <c r="H295" s="115"/>
      <c r="I295" s="115"/>
      <c r="J295" s="115"/>
      <c r="K295" s="115"/>
      <c r="L295" s="115"/>
      <c r="M295" s="115"/>
      <c r="N295" s="114"/>
      <c r="O295" s="114"/>
      <c r="P295" s="114"/>
      <c r="Q295" s="114"/>
      <c r="R295" s="115"/>
      <c r="S295" s="115"/>
      <c r="T295" s="115"/>
      <c r="U295" s="115"/>
      <c r="V295" s="115"/>
      <c r="W295" s="115"/>
      <c r="X295" s="115"/>
      <c r="Y295" s="115"/>
      <c r="Z295" s="108"/>
      <c r="AA295" s="108"/>
      <c r="AB295" s="108"/>
      <c r="AC295" s="108"/>
      <c r="AD295" s="108"/>
      <c r="AE295" s="108"/>
      <c r="AF295" s="108"/>
      <c r="AG295" s="108" t="s">
        <v>325</v>
      </c>
      <c r="AH295" s="108">
        <v>5</v>
      </c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</row>
    <row r="296" spans="1:60" ht="22.5" outlineLevel="1" x14ac:dyDescent="0.2">
      <c r="A296" s="128">
        <v>128</v>
      </c>
      <c r="B296" s="129" t="s">
        <v>1313</v>
      </c>
      <c r="C296" s="145" t="s">
        <v>1314</v>
      </c>
      <c r="D296" s="130" t="s">
        <v>493</v>
      </c>
      <c r="E296" s="131">
        <v>52</v>
      </c>
      <c r="F296" s="132"/>
      <c r="G296" s="133">
        <f>ROUND(E296*F296,2)</f>
        <v>0</v>
      </c>
      <c r="H296" s="132"/>
      <c r="I296" s="133">
        <f>ROUND(E296*H296,2)</f>
        <v>0</v>
      </c>
      <c r="J296" s="132"/>
      <c r="K296" s="133">
        <f>ROUND(E296*J296,2)</f>
        <v>0</v>
      </c>
      <c r="L296" s="133">
        <v>21</v>
      </c>
      <c r="M296" s="133">
        <f>G296*(1+L296/100)</f>
        <v>0</v>
      </c>
      <c r="N296" s="131">
        <v>1.3999999999999999E-4</v>
      </c>
      <c r="O296" s="131">
        <f>ROUND(E296*N296,2)</f>
        <v>0.01</v>
      </c>
      <c r="P296" s="131">
        <v>0</v>
      </c>
      <c r="Q296" s="131">
        <f>ROUND(E296*P296,2)</f>
        <v>0</v>
      </c>
      <c r="R296" s="133" t="s">
        <v>1309</v>
      </c>
      <c r="S296" s="133" t="s">
        <v>929</v>
      </c>
      <c r="T296" s="134" t="s">
        <v>929</v>
      </c>
      <c r="U296" s="115">
        <v>0.125</v>
      </c>
      <c r="V296" s="115">
        <f>ROUND(E296*U296,2)</f>
        <v>6.5</v>
      </c>
      <c r="W296" s="115"/>
      <c r="X296" s="115" t="s">
        <v>275</v>
      </c>
      <c r="Y296" s="115" t="s">
        <v>276</v>
      </c>
      <c r="Z296" s="108"/>
      <c r="AA296" s="108"/>
      <c r="AB296" s="108"/>
      <c r="AC296" s="108"/>
      <c r="AD296" s="108"/>
      <c r="AE296" s="108"/>
      <c r="AF296" s="108"/>
      <c r="AG296" s="108" t="s">
        <v>277</v>
      </c>
      <c r="AH296" s="108"/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</row>
    <row r="297" spans="1:60" outlineLevel="2" x14ac:dyDescent="0.2">
      <c r="A297" s="111"/>
      <c r="B297" s="112"/>
      <c r="C297" s="269" t="s">
        <v>1310</v>
      </c>
      <c r="D297" s="270"/>
      <c r="E297" s="270"/>
      <c r="F297" s="270"/>
      <c r="G297" s="270"/>
      <c r="H297" s="115"/>
      <c r="I297" s="115"/>
      <c r="J297" s="115"/>
      <c r="K297" s="115"/>
      <c r="L297" s="115"/>
      <c r="M297" s="115"/>
      <c r="N297" s="114"/>
      <c r="O297" s="114"/>
      <c r="P297" s="114"/>
      <c r="Q297" s="114"/>
      <c r="R297" s="115"/>
      <c r="S297" s="115"/>
      <c r="T297" s="115"/>
      <c r="U297" s="115"/>
      <c r="V297" s="115"/>
      <c r="W297" s="115"/>
      <c r="X297" s="115"/>
      <c r="Y297" s="115"/>
      <c r="Z297" s="108"/>
      <c r="AA297" s="108"/>
      <c r="AB297" s="108"/>
      <c r="AC297" s="108"/>
      <c r="AD297" s="108"/>
      <c r="AE297" s="108"/>
      <c r="AF297" s="108"/>
      <c r="AG297" s="108" t="s">
        <v>930</v>
      </c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</row>
    <row r="298" spans="1:60" outlineLevel="2" x14ac:dyDescent="0.2">
      <c r="A298" s="111"/>
      <c r="B298" s="112"/>
      <c r="C298" s="150" t="s">
        <v>988</v>
      </c>
      <c r="D298" s="148"/>
      <c r="E298" s="149">
        <v>52</v>
      </c>
      <c r="F298" s="115"/>
      <c r="G298" s="115"/>
      <c r="H298" s="115"/>
      <c r="I298" s="115"/>
      <c r="J298" s="115"/>
      <c r="K298" s="115"/>
      <c r="L298" s="115"/>
      <c r="M298" s="115"/>
      <c r="N298" s="114"/>
      <c r="O298" s="114"/>
      <c r="P298" s="114"/>
      <c r="Q298" s="114"/>
      <c r="R298" s="115"/>
      <c r="S298" s="115"/>
      <c r="T298" s="115"/>
      <c r="U298" s="115"/>
      <c r="V298" s="115"/>
      <c r="W298" s="115"/>
      <c r="X298" s="115"/>
      <c r="Y298" s="115"/>
      <c r="Z298" s="108"/>
      <c r="AA298" s="108"/>
      <c r="AB298" s="108"/>
      <c r="AC298" s="108"/>
      <c r="AD298" s="108"/>
      <c r="AE298" s="108"/>
      <c r="AF298" s="108"/>
      <c r="AG298" s="108" t="s">
        <v>325</v>
      </c>
      <c r="AH298" s="108">
        <v>5</v>
      </c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</row>
    <row r="299" spans="1:60" x14ac:dyDescent="0.2">
      <c r="A299" s="121" t="s">
        <v>268</v>
      </c>
      <c r="B299" s="122" t="s">
        <v>20</v>
      </c>
      <c r="C299" s="143" t="s">
        <v>21</v>
      </c>
      <c r="D299" s="123"/>
      <c r="E299" s="124"/>
      <c r="F299" s="125"/>
      <c r="G299" s="125">
        <f>SUMIF(AG300:AG303,"&lt;&gt;NOR",G300:G303)</f>
        <v>0</v>
      </c>
      <c r="H299" s="125"/>
      <c r="I299" s="125">
        <f>SUM(I300:I303)</f>
        <v>0</v>
      </c>
      <c r="J299" s="125"/>
      <c r="K299" s="125">
        <f>SUM(K300:K303)</f>
        <v>0</v>
      </c>
      <c r="L299" s="125"/>
      <c r="M299" s="125">
        <f>SUM(M300:M303)</f>
        <v>0</v>
      </c>
      <c r="N299" s="124"/>
      <c r="O299" s="124">
        <f>SUM(O300:O303)</f>
        <v>0</v>
      </c>
      <c r="P299" s="124"/>
      <c r="Q299" s="124">
        <f>SUM(Q300:Q303)</f>
        <v>0</v>
      </c>
      <c r="R299" s="125"/>
      <c r="S299" s="125"/>
      <c r="T299" s="126"/>
      <c r="U299" s="120"/>
      <c r="V299" s="120">
        <f>SUM(V300:V303)</f>
        <v>0</v>
      </c>
      <c r="W299" s="120"/>
      <c r="X299" s="120"/>
      <c r="Y299" s="120"/>
      <c r="AG299" t="s">
        <v>269</v>
      </c>
    </row>
    <row r="300" spans="1:60" outlineLevel="1" x14ac:dyDescent="0.2">
      <c r="A300" s="135">
        <v>129</v>
      </c>
      <c r="B300" s="136" t="s">
        <v>1315</v>
      </c>
      <c r="C300" s="144" t="s">
        <v>1316</v>
      </c>
      <c r="D300" s="137" t="s">
        <v>976</v>
      </c>
      <c r="E300" s="138">
        <v>2</v>
      </c>
      <c r="F300" s="139"/>
      <c r="G300" s="140">
        <f>ROUND(E300*F300,2)</f>
        <v>0</v>
      </c>
      <c r="H300" s="139"/>
      <c r="I300" s="140">
        <f>ROUND(E300*H300,2)</f>
        <v>0</v>
      </c>
      <c r="J300" s="139"/>
      <c r="K300" s="140">
        <f>ROUND(E300*J300,2)</f>
        <v>0</v>
      </c>
      <c r="L300" s="140">
        <v>21</v>
      </c>
      <c r="M300" s="140">
        <f>G300*(1+L300/100)</f>
        <v>0</v>
      </c>
      <c r="N300" s="138">
        <v>0</v>
      </c>
      <c r="O300" s="138">
        <f>ROUND(E300*N300,2)</f>
        <v>0</v>
      </c>
      <c r="P300" s="138">
        <v>0</v>
      </c>
      <c r="Q300" s="138">
        <f>ROUND(E300*P300,2)</f>
        <v>0</v>
      </c>
      <c r="R300" s="140"/>
      <c r="S300" s="140" t="s">
        <v>273</v>
      </c>
      <c r="T300" s="141" t="s">
        <v>274</v>
      </c>
      <c r="U300" s="115">
        <v>0</v>
      </c>
      <c r="V300" s="115">
        <f>ROUND(E300*U300,2)</f>
        <v>0</v>
      </c>
      <c r="W300" s="115"/>
      <c r="X300" s="115" t="s">
        <v>275</v>
      </c>
      <c r="Y300" s="115" t="s">
        <v>276</v>
      </c>
      <c r="Z300" s="108"/>
      <c r="AA300" s="108"/>
      <c r="AB300" s="108"/>
      <c r="AC300" s="108"/>
      <c r="AD300" s="108"/>
      <c r="AE300" s="108"/>
      <c r="AF300" s="108"/>
      <c r="AG300" s="108" t="s">
        <v>277</v>
      </c>
      <c r="AH300" s="108"/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</row>
    <row r="301" spans="1:60" outlineLevel="1" x14ac:dyDescent="0.2">
      <c r="A301" s="135">
        <v>130</v>
      </c>
      <c r="B301" s="136" t="s">
        <v>1317</v>
      </c>
      <c r="C301" s="144" t="s">
        <v>1318</v>
      </c>
      <c r="D301" s="137" t="s">
        <v>1109</v>
      </c>
      <c r="E301" s="138">
        <v>1</v>
      </c>
      <c r="F301" s="139"/>
      <c r="G301" s="140">
        <f>ROUND(E301*F301,2)</f>
        <v>0</v>
      </c>
      <c r="H301" s="139"/>
      <c r="I301" s="140">
        <f>ROUND(E301*H301,2)</f>
        <v>0</v>
      </c>
      <c r="J301" s="139"/>
      <c r="K301" s="140">
        <f>ROUND(E301*J301,2)</f>
        <v>0</v>
      </c>
      <c r="L301" s="140">
        <v>21</v>
      </c>
      <c r="M301" s="140">
        <f>G301*(1+L301/100)</f>
        <v>0</v>
      </c>
      <c r="N301" s="138">
        <v>0</v>
      </c>
      <c r="O301" s="138">
        <f>ROUND(E301*N301,2)</f>
        <v>0</v>
      </c>
      <c r="P301" s="138">
        <v>0</v>
      </c>
      <c r="Q301" s="138">
        <f>ROUND(E301*P301,2)</f>
        <v>0</v>
      </c>
      <c r="R301" s="140"/>
      <c r="S301" s="140" t="s">
        <v>273</v>
      </c>
      <c r="T301" s="141" t="s">
        <v>274</v>
      </c>
      <c r="U301" s="115">
        <v>0</v>
      </c>
      <c r="V301" s="115">
        <f>ROUND(E301*U301,2)</f>
        <v>0</v>
      </c>
      <c r="W301" s="115"/>
      <c r="X301" s="115" t="s">
        <v>275</v>
      </c>
      <c r="Y301" s="115" t="s">
        <v>276</v>
      </c>
      <c r="Z301" s="108"/>
      <c r="AA301" s="108"/>
      <c r="AB301" s="108"/>
      <c r="AC301" s="108"/>
      <c r="AD301" s="108"/>
      <c r="AE301" s="108"/>
      <c r="AF301" s="108"/>
      <c r="AG301" s="108" t="s">
        <v>277</v>
      </c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</row>
    <row r="302" spans="1:60" outlineLevel="1" x14ac:dyDescent="0.2">
      <c r="A302" s="135">
        <v>131</v>
      </c>
      <c r="B302" s="136" t="s">
        <v>1319</v>
      </c>
      <c r="C302" s="144" t="s">
        <v>1320</v>
      </c>
      <c r="D302" s="137" t="s">
        <v>976</v>
      </c>
      <c r="E302" s="138">
        <v>1</v>
      </c>
      <c r="F302" s="139"/>
      <c r="G302" s="140">
        <f>ROUND(E302*F302,2)</f>
        <v>0</v>
      </c>
      <c r="H302" s="139"/>
      <c r="I302" s="140">
        <f>ROUND(E302*H302,2)</f>
        <v>0</v>
      </c>
      <c r="J302" s="139"/>
      <c r="K302" s="140">
        <f>ROUND(E302*J302,2)</f>
        <v>0</v>
      </c>
      <c r="L302" s="140">
        <v>21</v>
      </c>
      <c r="M302" s="140">
        <f>G302*(1+L302/100)</f>
        <v>0</v>
      </c>
      <c r="N302" s="138">
        <v>0</v>
      </c>
      <c r="O302" s="138">
        <f>ROUND(E302*N302,2)</f>
        <v>0</v>
      </c>
      <c r="P302" s="138">
        <v>0</v>
      </c>
      <c r="Q302" s="138">
        <f>ROUND(E302*P302,2)</f>
        <v>0</v>
      </c>
      <c r="R302" s="140"/>
      <c r="S302" s="140" t="s">
        <v>273</v>
      </c>
      <c r="T302" s="141" t="s">
        <v>274</v>
      </c>
      <c r="U302" s="115">
        <v>0</v>
      </c>
      <c r="V302" s="115">
        <f>ROUND(E302*U302,2)</f>
        <v>0</v>
      </c>
      <c r="W302" s="115"/>
      <c r="X302" s="115" t="s">
        <v>275</v>
      </c>
      <c r="Y302" s="115" t="s">
        <v>276</v>
      </c>
      <c r="Z302" s="108"/>
      <c r="AA302" s="108"/>
      <c r="AB302" s="108"/>
      <c r="AC302" s="108"/>
      <c r="AD302" s="108"/>
      <c r="AE302" s="108"/>
      <c r="AF302" s="108"/>
      <c r="AG302" s="108" t="s">
        <v>277</v>
      </c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8"/>
      <c r="BB302" s="108"/>
      <c r="BC302" s="108"/>
      <c r="BD302" s="108"/>
      <c r="BE302" s="108"/>
      <c r="BF302" s="108"/>
      <c r="BG302" s="108"/>
      <c r="BH302" s="108"/>
    </row>
    <row r="303" spans="1:60" outlineLevel="1" x14ac:dyDescent="0.2">
      <c r="A303" s="128">
        <v>132</v>
      </c>
      <c r="B303" s="129" t="s">
        <v>1321</v>
      </c>
      <c r="C303" s="145" t="s">
        <v>1322</v>
      </c>
      <c r="D303" s="130" t="s">
        <v>1109</v>
      </c>
      <c r="E303" s="131">
        <v>1</v>
      </c>
      <c r="F303" s="132"/>
      <c r="G303" s="133">
        <f>ROUND(E303*F303,2)</f>
        <v>0</v>
      </c>
      <c r="H303" s="132"/>
      <c r="I303" s="133">
        <f>ROUND(E303*H303,2)</f>
        <v>0</v>
      </c>
      <c r="J303" s="132"/>
      <c r="K303" s="133">
        <f>ROUND(E303*J303,2)</f>
        <v>0</v>
      </c>
      <c r="L303" s="133">
        <v>21</v>
      </c>
      <c r="M303" s="133">
        <f>G303*(1+L303/100)</f>
        <v>0</v>
      </c>
      <c r="N303" s="131">
        <v>0</v>
      </c>
      <c r="O303" s="131">
        <f>ROUND(E303*N303,2)</f>
        <v>0</v>
      </c>
      <c r="P303" s="131">
        <v>0</v>
      </c>
      <c r="Q303" s="131">
        <f>ROUND(E303*P303,2)</f>
        <v>0</v>
      </c>
      <c r="R303" s="133"/>
      <c r="S303" s="133" t="s">
        <v>273</v>
      </c>
      <c r="T303" s="134" t="s">
        <v>274</v>
      </c>
      <c r="U303" s="115">
        <v>0</v>
      </c>
      <c r="V303" s="115">
        <f>ROUND(E303*U303,2)</f>
        <v>0</v>
      </c>
      <c r="W303" s="115"/>
      <c r="X303" s="115" t="s">
        <v>940</v>
      </c>
      <c r="Y303" s="115" t="s">
        <v>276</v>
      </c>
      <c r="Z303" s="108"/>
      <c r="AA303" s="108"/>
      <c r="AB303" s="108"/>
      <c r="AC303" s="108"/>
      <c r="AD303" s="108"/>
      <c r="AE303" s="108"/>
      <c r="AF303" s="108"/>
      <c r="AG303" s="108" t="s">
        <v>941</v>
      </c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</row>
    <row r="304" spans="1:60" x14ac:dyDescent="0.2">
      <c r="A304" s="3"/>
      <c r="B304" s="4"/>
      <c r="C304" s="146"/>
      <c r="D304" s="6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AE304">
        <v>12</v>
      </c>
      <c r="AF304">
        <v>21</v>
      </c>
      <c r="AG304" t="s">
        <v>254</v>
      </c>
    </row>
    <row r="305" spans="1:33" x14ac:dyDescent="0.2">
      <c r="A305" s="197"/>
      <c r="B305" s="198" t="s">
        <v>14</v>
      </c>
      <c r="C305" s="199"/>
      <c r="D305" s="200"/>
      <c r="E305" s="201"/>
      <c r="F305" s="201"/>
      <c r="G305" s="127">
        <f>G8+G15+G19+G26+G56+G64+G98+G135+G155+G202+G217+G242+G282+G288+G299</f>
        <v>0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AE305">
        <f>SUMIF(L7:L303,AE304,G7:G303)</f>
        <v>0</v>
      </c>
      <c r="AF305">
        <f>SUMIF(L7:L303,AF304,G7:G303)</f>
        <v>0</v>
      </c>
      <c r="AG305" t="s">
        <v>317</v>
      </c>
    </row>
    <row r="306" spans="1:33" x14ac:dyDescent="0.2">
      <c r="C306" s="147"/>
      <c r="D306" s="10"/>
      <c r="AG306" t="s">
        <v>318</v>
      </c>
    </row>
    <row r="307" spans="1:33" x14ac:dyDescent="0.2">
      <c r="D307" s="10"/>
    </row>
    <row r="308" spans="1:33" x14ac:dyDescent="0.2">
      <c r="D308" s="10"/>
    </row>
    <row r="309" spans="1:33" x14ac:dyDescent="0.2">
      <c r="D309" s="10"/>
    </row>
    <row r="310" spans="1:33" x14ac:dyDescent="0.2">
      <c r="D310" s="10"/>
    </row>
    <row r="311" spans="1:33" x14ac:dyDescent="0.2">
      <c r="D311" s="10"/>
    </row>
    <row r="312" spans="1:33" x14ac:dyDescent="0.2">
      <c r="D312" s="10"/>
    </row>
    <row r="313" spans="1:33" x14ac:dyDescent="0.2">
      <c r="D313" s="10"/>
    </row>
    <row r="314" spans="1:33" x14ac:dyDescent="0.2">
      <c r="D314" s="10"/>
    </row>
    <row r="315" spans="1:33" x14ac:dyDescent="0.2">
      <c r="D315" s="10"/>
    </row>
    <row r="316" spans="1:33" x14ac:dyDescent="0.2">
      <c r="D316" s="10"/>
    </row>
    <row r="317" spans="1:33" x14ac:dyDescent="0.2">
      <c r="D317" s="10"/>
    </row>
    <row r="318" spans="1:33" x14ac:dyDescent="0.2">
      <c r="D318" s="10"/>
    </row>
    <row r="319" spans="1:33" x14ac:dyDescent="0.2">
      <c r="D319" s="10"/>
    </row>
    <row r="320" spans="1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I6G75mmxvIaeALaFTWqzbAH5+YvwGbo7xSx6tXHb6PJRbH+sPz5d3w9Y1MJX4CeYlCgBYtotw7xu02SmGG6Ug==" saltValue="T4cesoCq1rycZiDcOt8inQ==" spinCount="100000" sheet="1" formatRows="0"/>
  <mergeCells count="106">
    <mergeCell ref="C287:G287"/>
    <mergeCell ref="C290:G290"/>
    <mergeCell ref="C294:G294"/>
    <mergeCell ref="C297:G297"/>
    <mergeCell ref="C274:G274"/>
    <mergeCell ref="C275:G275"/>
    <mergeCell ref="C276:G276"/>
    <mergeCell ref="C277:G277"/>
    <mergeCell ref="C278:G278"/>
    <mergeCell ref="C279:G279"/>
    <mergeCell ref="C234:G234"/>
    <mergeCell ref="C238:G238"/>
    <mergeCell ref="C270:G270"/>
    <mergeCell ref="C271:G271"/>
    <mergeCell ref="C272:G272"/>
    <mergeCell ref="C273:G273"/>
    <mergeCell ref="C210:G210"/>
    <mergeCell ref="C215:G215"/>
    <mergeCell ref="C219:G219"/>
    <mergeCell ref="C222:G222"/>
    <mergeCell ref="C225:G225"/>
    <mergeCell ref="C228:G228"/>
    <mergeCell ref="C182:G182"/>
    <mergeCell ref="C183:G183"/>
    <mergeCell ref="C184:G184"/>
    <mergeCell ref="C185:G185"/>
    <mergeCell ref="C186:G186"/>
    <mergeCell ref="C208:G208"/>
    <mergeCell ref="C176:G176"/>
    <mergeCell ref="C177:G177"/>
    <mergeCell ref="C178:G178"/>
    <mergeCell ref="C179:G179"/>
    <mergeCell ref="C180:G180"/>
    <mergeCell ref="C181:G181"/>
    <mergeCell ref="C169:G169"/>
    <mergeCell ref="C170:G170"/>
    <mergeCell ref="C171:G171"/>
    <mergeCell ref="C172:G172"/>
    <mergeCell ref="C174:G174"/>
    <mergeCell ref="C175:G175"/>
    <mergeCell ref="C162:G162"/>
    <mergeCell ref="C163:G163"/>
    <mergeCell ref="C164:G164"/>
    <mergeCell ref="C165:G165"/>
    <mergeCell ref="C166:G166"/>
    <mergeCell ref="C167:G167"/>
    <mergeCell ref="C153:G153"/>
    <mergeCell ref="C157:G157"/>
    <mergeCell ref="C158:G158"/>
    <mergeCell ref="C159:G159"/>
    <mergeCell ref="C160:G160"/>
    <mergeCell ref="C161:G161"/>
    <mergeCell ref="C140:G140"/>
    <mergeCell ref="C141:G141"/>
    <mergeCell ref="C149:G149"/>
    <mergeCell ref="C150:G150"/>
    <mergeCell ref="C151:G151"/>
    <mergeCell ref="C152:G152"/>
    <mergeCell ref="C130:G130"/>
    <mergeCell ref="C131:G131"/>
    <mergeCell ref="C132:G132"/>
    <mergeCell ref="C134:G134"/>
    <mergeCell ref="C138:G138"/>
    <mergeCell ref="C139:G139"/>
    <mergeCell ref="C124:G124"/>
    <mergeCell ref="C125:G125"/>
    <mergeCell ref="C126:G126"/>
    <mergeCell ref="C127:G127"/>
    <mergeCell ref="C128:G128"/>
    <mergeCell ref="C129:G129"/>
    <mergeCell ref="C118:G118"/>
    <mergeCell ref="C119:G119"/>
    <mergeCell ref="C120:G120"/>
    <mergeCell ref="C121:G121"/>
    <mergeCell ref="C122:G122"/>
    <mergeCell ref="C123:G123"/>
    <mergeCell ref="C78:G78"/>
    <mergeCell ref="C89:G89"/>
    <mergeCell ref="C94:G94"/>
    <mergeCell ref="C97:G97"/>
    <mergeCell ref="C108:G108"/>
    <mergeCell ref="C109:G109"/>
    <mergeCell ref="C67:G67"/>
    <mergeCell ref="C68:G68"/>
    <mergeCell ref="C70:G70"/>
    <mergeCell ref="C71:G71"/>
    <mergeCell ref="C74:G74"/>
    <mergeCell ref="C75:G75"/>
    <mergeCell ref="C39:G39"/>
    <mergeCell ref="C42:G42"/>
    <mergeCell ref="C55:G55"/>
    <mergeCell ref="C58:G58"/>
    <mergeCell ref="C59:G59"/>
    <mergeCell ref="C63:G63"/>
    <mergeCell ref="C17:G17"/>
    <mergeCell ref="C18:G18"/>
    <mergeCell ref="C28:G28"/>
    <mergeCell ref="C29:G29"/>
    <mergeCell ref="C33:G33"/>
    <mergeCell ref="C36:G3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1EC39-D904-4FBC-B6E9-4026D652AC6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47</v>
      </c>
      <c r="C3" s="261" t="s">
        <v>48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53</v>
      </c>
      <c r="C4" s="264" t="s">
        <v>54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195</v>
      </c>
      <c r="C8" s="143" t="s">
        <v>196</v>
      </c>
      <c r="D8" s="123"/>
      <c r="E8" s="124"/>
      <c r="F8" s="125"/>
      <c r="G8" s="125">
        <f>SUMIF(AG9:AG28,"&lt;&gt;NOR",G9:G28)</f>
        <v>0</v>
      </c>
      <c r="H8" s="125"/>
      <c r="I8" s="125">
        <f>SUM(I9:I28)</f>
        <v>0</v>
      </c>
      <c r="J8" s="125"/>
      <c r="K8" s="125">
        <f>SUM(K9:K28)</f>
        <v>0</v>
      </c>
      <c r="L8" s="125"/>
      <c r="M8" s="125">
        <f>SUM(M9:M28)</f>
        <v>0</v>
      </c>
      <c r="N8" s="124"/>
      <c r="O8" s="124">
        <f>SUM(O9:O28)</f>
        <v>0</v>
      </c>
      <c r="P8" s="124"/>
      <c r="Q8" s="124">
        <f>SUM(Q9:Q28)</f>
        <v>0</v>
      </c>
      <c r="R8" s="125"/>
      <c r="S8" s="125"/>
      <c r="T8" s="126"/>
      <c r="U8" s="120"/>
      <c r="V8" s="120">
        <f>SUM(V9:V28)</f>
        <v>0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1323</v>
      </c>
      <c r="C9" s="144" t="s">
        <v>1324</v>
      </c>
      <c r="D9" s="137" t="s">
        <v>976</v>
      </c>
      <c r="E9" s="138">
        <v>1</v>
      </c>
      <c r="F9" s="139"/>
      <c r="G9" s="140">
        <f t="shared" ref="G9:G28" si="0">ROUND(E9*F9,2)</f>
        <v>0</v>
      </c>
      <c r="H9" s="139"/>
      <c r="I9" s="140">
        <f t="shared" ref="I9:I28" si="1">ROUND(E9*H9,2)</f>
        <v>0</v>
      </c>
      <c r="J9" s="139"/>
      <c r="K9" s="140">
        <f t="shared" ref="K9:K28" si="2">ROUND(E9*J9,2)</f>
        <v>0</v>
      </c>
      <c r="L9" s="140">
        <v>21</v>
      </c>
      <c r="M9" s="140">
        <f t="shared" ref="M9:M28" si="3">G9*(1+L9/100)</f>
        <v>0</v>
      </c>
      <c r="N9" s="138">
        <v>0</v>
      </c>
      <c r="O9" s="138">
        <f t="shared" ref="O9:O28" si="4">ROUND(E9*N9,2)</f>
        <v>0</v>
      </c>
      <c r="P9" s="138">
        <v>0</v>
      </c>
      <c r="Q9" s="138">
        <f t="shared" ref="Q9:Q28" si="5">ROUND(E9*P9,2)</f>
        <v>0</v>
      </c>
      <c r="R9" s="140"/>
      <c r="S9" s="140" t="s">
        <v>273</v>
      </c>
      <c r="T9" s="141" t="s">
        <v>274</v>
      </c>
      <c r="U9" s="115">
        <v>0</v>
      </c>
      <c r="V9" s="115">
        <f t="shared" ref="V9:V28" si="6">ROUND(E9*U9,2)</f>
        <v>0</v>
      </c>
      <c r="W9" s="115"/>
      <c r="X9" s="115" t="s">
        <v>463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1325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 x14ac:dyDescent="0.2">
      <c r="A10" s="135">
        <v>2</v>
      </c>
      <c r="B10" s="136" t="s">
        <v>1326</v>
      </c>
      <c r="C10" s="144" t="s">
        <v>1327</v>
      </c>
      <c r="D10" s="137" t="s">
        <v>976</v>
      </c>
      <c r="E10" s="138">
        <v>1</v>
      </c>
      <c r="F10" s="139"/>
      <c r="G10" s="140">
        <f t="shared" si="0"/>
        <v>0</v>
      </c>
      <c r="H10" s="139"/>
      <c r="I10" s="140">
        <f t="shared" si="1"/>
        <v>0</v>
      </c>
      <c r="J10" s="139"/>
      <c r="K10" s="140">
        <f t="shared" si="2"/>
        <v>0</v>
      </c>
      <c r="L10" s="140">
        <v>21</v>
      </c>
      <c r="M10" s="140">
        <f t="shared" si="3"/>
        <v>0</v>
      </c>
      <c r="N10" s="138">
        <v>0</v>
      </c>
      <c r="O10" s="138">
        <f t="shared" si="4"/>
        <v>0</v>
      </c>
      <c r="P10" s="138">
        <v>0</v>
      </c>
      <c r="Q10" s="138">
        <f t="shared" si="5"/>
        <v>0</v>
      </c>
      <c r="R10" s="140"/>
      <c r="S10" s="140" t="s">
        <v>273</v>
      </c>
      <c r="T10" s="141" t="s">
        <v>274</v>
      </c>
      <c r="U10" s="115">
        <v>0</v>
      </c>
      <c r="V10" s="115">
        <f t="shared" si="6"/>
        <v>0</v>
      </c>
      <c r="W10" s="115"/>
      <c r="X10" s="115" t="s">
        <v>275</v>
      </c>
      <c r="Y10" s="115" t="s">
        <v>276</v>
      </c>
      <c r="Z10" s="108"/>
      <c r="AA10" s="108"/>
      <c r="AB10" s="108"/>
      <c r="AC10" s="108"/>
      <c r="AD10" s="108"/>
      <c r="AE10" s="108"/>
      <c r="AF10" s="108"/>
      <c r="AG10" s="108" t="s">
        <v>898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 x14ac:dyDescent="0.2">
      <c r="A11" s="135">
        <v>3</v>
      </c>
      <c r="B11" s="136" t="s">
        <v>1328</v>
      </c>
      <c r="C11" s="144" t="s">
        <v>1329</v>
      </c>
      <c r="D11" s="137" t="s">
        <v>976</v>
      </c>
      <c r="E11" s="138">
        <v>1</v>
      </c>
      <c r="F11" s="139"/>
      <c r="G11" s="140">
        <f t="shared" si="0"/>
        <v>0</v>
      </c>
      <c r="H11" s="139"/>
      <c r="I11" s="140">
        <f t="shared" si="1"/>
        <v>0</v>
      </c>
      <c r="J11" s="139"/>
      <c r="K11" s="140">
        <f t="shared" si="2"/>
        <v>0</v>
      </c>
      <c r="L11" s="140">
        <v>21</v>
      </c>
      <c r="M11" s="140">
        <f t="shared" si="3"/>
        <v>0</v>
      </c>
      <c r="N11" s="138">
        <v>0</v>
      </c>
      <c r="O11" s="138">
        <f t="shared" si="4"/>
        <v>0</v>
      </c>
      <c r="P11" s="138">
        <v>0</v>
      </c>
      <c r="Q11" s="138">
        <f t="shared" si="5"/>
        <v>0</v>
      </c>
      <c r="R11" s="140"/>
      <c r="S11" s="140" t="s">
        <v>273</v>
      </c>
      <c r="T11" s="141" t="s">
        <v>274</v>
      </c>
      <c r="U11" s="115">
        <v>0</v>
      </c>
      <c r="V11" s="115">
        <f t="shared" si="6"/>
        <v>0</v>
      </c>
      <c r="W11" s="115"/>
      <c r="X11" s="115" t="s">
        <v>463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1325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 x14ac:dyDescent="0.2">
      <c r="A12" s="135">
        <v>4</v>
      </c>
      <c r="B12" s="136" t="s">
        <v>1330</v>
      </c>
      <c r="C12" s="144" t="s">
        <v>1331</v>
      </c>
      <c r="D12" s="137" t="s">
        <v>976</v>
      </c>
      <c r="E12" s="138">
        <v>1</v>
      </c>
      <c r="F12" s="139"/>
      <c r="G12" s="140">
        <f t="shared" si="0"/>
        <v>0</v>
      </c>
      <c r="H12" s="139"/>
      <c r="I12" s="140">
        <f t="shared" si="1"/>
        <v>0</v>
      </c>
      <c r="J12" s="139"/>
      <c r="K12" s="140">
        <f t="shared" si="2"/>
        <v>0</v>
      </c>
      <c r="L12" s="140">
        <v>21</v>
      </c>
      <c r="M12" s="140">
        <f t="shared" si="3"/>
        <v>0</v>
      </c>
      <c r="N12" s="138">
        <v>0</v>
      </c>
      <c r="O12" s="138">
        <f t="shared" si="4"/>
        <v>0</v>
      </c>
      <c r="P12" s="138">
        <v>0</v>
      </c>
      <c r="Q12" s="138">
        <f t="shared" si="5"/>
        <v>0</v>
      </c>
      <c r="R12" s="140"/>
      <c r="S12" s="140" t="s">
        <v>273</v>
      </c>
      <c r="T12" s="141" t="s">
        <v>274</v>
      </c>
      <c r="U12" s="115">
        <v>0</v>
      </c>
      <c r="V12" s="115">
        <f t="shared" si="6"/>
        <v>0</v>
      </c>
      <c r="W12" s="115"/>
      <c r="X12" s="115" t="s">
        <v>275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898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 x14ac:dyDescent="0.2">
      <c r="A13" s="135">
        <v>5</v>
      </c>
      <c r="B13" s="136" t="s">
        <v>1332</v>
      </c>
      <c r="C13" s="144" t="s">
        <v>1333</v>
      </c>
      <c r="D13" s="137" t="s">
        <v>976</v>
      </c>
      <c r="E13" s="138">
        <v>6</v>
      </c>
      <c r="F13" s="139"/>
      <c r="G13" s="140">
        <f t="shared" si="0"/>
        <v>0</v>
      </c>
      <c r="H13" s="139"/>
      <c r="I13" s="140">
        <f t="shared" si="1"/>
        <v>0</v>
      </c>
      <c r="J13" s="139"/>
      <c r="K13" s="140">
        <f t="shared" si="2"/>
        <v>0</v>
      </c>
      <c r="L13" s="140">
        <v>21</v>
      </c>
      <c r="M13" s="140">
        <f t="shared" si="3"/>
        <v>0</v>
      </c>
      <c r="N13" s="138">
        <v>0</v>
      </c>
      <c r="O13" s="138">
        <f t="shared" si="4"/>
        <v>0</v>
      </c>
      <c r="P13" s="138">
        <v>0</v>
      </c>
      <c r="Q13" s="138">
        <f t="shared" si="5"/>
        <v>0</v>
      </c>
      <c r="R13" s="140"/>
      <c r="S13" s="140" t="s">
        <v>273</v>
      </c>
      <c r="T13" s="141" t="s">
        <v>274</v>
      </c>
      <c r="U13" s="115">
        <v>0</v>
      </c>
      <c r="V13" s="115">
        <f t="shared" si="6"/>
        <v>0</v>
      </c>
      <c r="W13" s="115"/>
      <c r="X13" s="115" t="s">
        <v>463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1325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35">
        <v>6</v>
      </c>
      <c r="B14" s="136" t="s">
        <v>1334</v>
      </c>
      <c r="C14" s="144" t="s">
        <v>1335</v>
      </c>
      <c r="D14" s="137" t="s">
        <v>976</v>
      </c>
      <c r="E14" s="138">
        <v>6</v>
      </c>
      <c r="F14" s="139"/>
      <c r="G14" s="140">
        <f t="shared" si="0"/>
        <v>0</v>
      </c>
      <c r="H14" s="139"/>
      <c r="I14" s="140">
        <f t="shared" si="1"/>
        <v>0</v>
      </c>
      <c r="J14" s="139"/>
      <c r="K14" s="140">
        <f t="shared" si="2"/>
        <v>0</v>
      </c>
      <c r="L14" s="140">
        <v>21</v>
      </c>
      <c r="M14" s="140">
        <f t="shared" si="3"/>
        <v>0</v>
      </c>
      <c r="N14" s="138">
        <v>0</v>
      </c>
      <c r="O14" s="138">
        <f t="shared" si="4"/>
        <v>0</v>
      </c>
      <c r="P14" s="138">
        <v>0</v>
      </c>
      <c r="Q14" s="138">
        <f t="shared" si="5"/>
        <v>0</v>
      </c>
      <c r="R14" s="140"/>
      <c r="S14" s="140" t="s">
        <v>273</v>
      </c>
      <c r="T14" s="141" t="s">
        <v>274</v>
      </c>
      <c r="U14" s="115">
        <v>0</v>
      </c>
      <c r="V14" s="115">
        <f t="shared" si="6"/>
        <v>0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898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 x14ac:dyDescent="0.2">
      <c r="A15" s="135">
        <v>7</v>
      </c>
      <c r="B15" s="136" t="s">
        <v>1336</v>
      </c>
      <c r="C15" s="144" t="s">
        <v>1337</v>
      </c>
      <c r="D15" s="137" t="s">
        <v>976</v>
      </c>
      <c r="E15" s="138">
        <v>2</v>
      </c>
      <c r="F15" s="139"/>
      <c r="G15" s="140">
        <f t="shared" si="0"/>
        <v>0</v>
      </c>
      <c r="H15" s="139"/>
      <c r="I15" s="140">
        <f t="shared" si="1"/>
        <v>0</v>
      </c>
      <c r="J15" s="139"/>
      <c r="K15" s="140">
        <f t="shared" si="2"/>
        <v>0</v>
      </c>
      <c r="L15" s="140">
        <v>21</v>
      </c>
      <c r="M15" s="140">
        <f t="shared" si="3"/>
        <v>0</v>
      </c>
      <c r="N15" s="138">
        <v>0</v>
      </c>
      <c r="O15" s="138">
        <f t="shared" si="4"/>
        <v>0</v>
      </c>
      <c r="P15" s="138">
        <v>0</v>
      </c>
      <c r="Q15" s="138">
        <f t="shared" si="5"/>
        <v>0</v>
      </c>
      <c r="R15" s="140"/>
      <c r="S15" s="140" t="s">
        <v>273</v>
      </c>
      <c r="T15" s="141" t="s">
        <v>274</v>
      </c>
      <c r="U15" s="115">
        <v>0</v>
      </c>
      <c r="V15" s="115">
        <f t="shared" si="6"/>
        <v>0</v>
      </c>
      <c r="W15" s="115"/>
      <c r="X15" s="115" t="s">
        <v>463</v>
      </c>
      <c r="Y15" s="115" t="s">
        <v>276</v>
      </c>
      <c r="Z15" s="108"/>
      <c r="AA15" s="108"/>
      <c r="AB15" s="108"/>
      <c r="AC15" s="108"/>
      <c r="AD15" s="108"/>
      <c r="AE15" s="108"/>
      <c r="AF15" s="108"/>
      <c r="AG15" s="108" t="s">
        <v>1325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 x14ac:dyDescent="0.2">
      <c r="A16" s="135">
        <v>8</v>
      </c>
      <c r="B16" s="136" t="s">
        <v>1338</v>
      </c>
      <c r="C16" s="144" t="s">
        <v>1339</v>
      </c>
      <c r="D16" s="137" t="s">
        <v>976</v>
      </c>
      <c r="E16" s="138">
        <v>2</v>
      </c>
      <c r="F16" s="139"/>
      <c r="G16" s="140">
        <f t="shared" si="0"/>
        <v>0</v>
      </c>
      <c r="H16" s="139"/>
      <c r="I16" s="140">
        <f t="shared" si="1"/>
        <v>0</v>
      </c>
      <c r="J16" s="139"/>
      <c r="K16" s="140">
        <f t="shared" si="2"/>
        <v>0</v>
      </c>
      <c r="L16" s="140">
        <v>21</v>
      </c>
      <c r="M16" s="140">
        <f t="shared" si="3"/>
        <v>0</v>
      </c>
      <c r="N16" s="138">
        <v>0</v>
      </c>
      <c r="O16" s="138">
        <f t="shared" si="4"/>
        <v>0</v>
      </c>
      <c r="P16" s="138">
        <v>0</v>
      </c>
      <c r="Q16" s="138">
        <f t="shared" si="5"/>
        <v>0</v>
      </c>
      <c r="R16" s="140"/>
      <c r="S16" s="140" t="s">
        <v>273</v>
      </c>
      <c r="T16" s="141" t="s">
        <v>274</v>
      </c>
      <c r="U16" s="115">
        <v>0</v>
      </c>
      <c r="V16" s="115">
        <f t="shared" si="6"/>
        <v>0</v>
      </c>
      <c r="W16" s="115"/>
      <c r="X16" s="115" t="s">
        <v>275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898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35">
        <v>9</v>
      </c>
      <c r="B17" s="136" t="s">
        <v>1340</v>
      </c>
      <c r="C17" s="144" t="s">
        <v>1341</v>
      </c>
      <c r="D17" s="137" t="s">
        <v>976</v>
      </c>
      <c r="E17" s="138">
        <v>6</v>
      </c>
      <c r="F17" s="139"/>
      <c r="G17" s="140">
        <f t="shared" si="0"/>
        <v>0</v>
      </c>
      <c r="H17" s="139"/>
      <c r="I17" s="140">
        <f t="shared" si="1"/>
        <v>0</v>
      </c>
      <c r="J17" s="139"/>
      <c r="K17" s="140">
        <f t="shared" si="2"/>
        <v>0</v>
      </c>
      <c r="L17" s="140">
        <v>21</v>
      </c>
      <c r="M17" s="140">
        <f t="shared" si="3"/>
        <v>0</v>
      </c>
      <c r="N17" s="138">
        <v>0</v>
      </c>
      <c r="O17" s="138">
        <f t="shared" si="4"/>
        <v>0</v>
      </c>
      <c r="P17" s="138">
        <v>0</v>
      </c>
      <c r="Q17" s="138">
        <f t="shared" si="5"/>
        <v>0</v>
      </c>
      <c r="R17" s="140"/>
      <c r="S17" s="140" t="s">
        <v>273</v>
      </c>
      <c r="T17" s="141" t="s">
        <v>274</v>
      </c>
      <c r="U17" s="115">
        <v>0</v>
      </c>
      <c r="V17" s="115">
        <f t="shared" si="6"/>
        <v>0</v>
      </c>
      <c r="W17" s="115"/>
      <c r="X17" s="115" t="s">
        <v>463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1325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35">
        <v>10</v>
      </c>
      <c r="B18" s="136" t="s">
        <v>1342</v>
      </c>
      <c r="C18" s="144" t="s">
        <v>1343</v>
      </c>
      <c r="D18" s="137" t="s">
        <v>976</v>
      </c>
      <c r="E18" s="138">
        <v>6</v>
      </c>
      <c r="F18" s="139"/>
      <c r="G18" s="140">
        <f t="shared" si="0"/>
        <v>0</v>
      </c>
      <c r="H18" s="139"/>
      <c r="I18" s="140">
        <f t="shared" si="1"/>
        <v>0</v>
      </c>
      <c r="J18" s="139"/>
      <c r="K18" s="140">
        <f t="shared" si="2"/>
        <v>0</v>
      </c>
      <c r="L18" s="140">
        <v>21</v>
      </c>
      <c r="M18" s="140">
        <f t="shared" si="3"/>
        <v>0</v>
      </c>
      <c r="N18" s="138">
        <v>0</v>
      </c>
      <c r="O18" s="138">
        <f t="shared" si="4"/>
        <v>0</v>
      </c>
      <c r="P18" s="138">
        <v>0</v>
      </c>
      <c r="Q18" s="138">
        <f t="shared" si="5"/>
        <v>0</v>
      </c>
      <c r="R18" s="140"/>
      <c r="S18" s="140" t="s">
        <v>273</v>
      </c>
      <c r="T18" s="141" t="s">
        <v>274</v>
      </c>
      <c r="U18" s="115">
        <v>0</v>
      </c>
      <c r="V18" s="115">
        <f t="shared" si="6"/>
        <v>0</v>
      </c>
      <c r="W18" s="115"/>
      <c r="X18" s="115" t="s">
        <v>275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898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35">
        <v>11</v>
      </c>
      <c r="B19" s="136" t="s">
        <v>1344</v>
      </c>
      <c r="C19" s="144" t="s">
        <v>1345</v>
      </c>
      <c r="D19" s="137" t="s">
        <v>976</v>
      </c>
      <c r="E19" s="138">
        <v>2</v>
      </c>
      <c r="F19" s="139"/>
      <c r="G19" s="140">
        <f t="shared" si="0"/>
        <v>0</v>
      </c>
      <c r="H19" s="139"/>
      <c r="I19" s="140">
        <f t="shared" si="1"/>
        <v>0</v>
      </c>
      <c r="J19" s="139"/>
      <c r="K19" s="140">
        <f t="shared" si="2"/>
        <v>0</v>
      </c>
      <c r="L19" s="140">
        <v>21</v>
      </c>
      <c r="M19" s="140">
        <f t="shared" si="3"/>
        <v>0</v>
      </c>
      <c r="N19" s="138">
        <v>0</v>
      </c>
      <c r="O19" s="138">
        <f t="shared" si="4"/>
        <v>0</v>
      </c>
      <c r="P19" s="138">
        <v>0</v>
      </c>
      <c r="Q19" s="138">
        <f t="shared" si="5"/>
        <v>0</v>
      </c>
      <c r="R19" s="140"/>
      <c r="S19" s="140" t="s">
        <v>273</v>
      </c>
      <c r="T19" s="141" t="s">
        <v>274</v>
      </c>
      <c r="U19" s="115">
        <v>0</v>
      </c>
      <c r="V19" s="115">
        <f t="shared" si="6"/>
        <v>0</v>
      </c>
      <c r="W19" s="115"/>
      <c r="X19" s="115" t="s">
        <v>463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1325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 x14ac:dyDescent="0.2">
      <c r="A20" s="135">
        <v>12</v>
      </c>
      <c r="B20" s="136" t="s">
        <v>1346</v>
      </c>
      <c r="C20" s="144" t="s">
        <v>1347</v>
      </c>
      <c r="D20" s="137" t="s">
        <v>976</v>
      </c>
      <c r="E20" s="138">
        <v>2</v>
      </c>
      <c r="F20" s="139"/>
      <c r="G20" s="140">
        <f t="shared" si="0"/>
        <v>0</v>
      </c>
      <c r="H20" s="139"/>
      <c r="I20" s="140">
        <f t="shared" si="1"/>
        <v>0</v>
      </c>
      <c r="J20" s="139"/>
      <c r="K20" s="140">
        <f t="shared" si="2"/>
        <v>0</v>
      </c>
      <c r="L20" s="140">
        <v>21</v>
      </c>
      <c r="M20" s="140">
        <f t="shared" si="3"/>
        <v>0</v>
      </c>
      <c r="N20" s="138">
        <v>0</v>
      </c>
      <c r="O20" s="138">
        <f t="shared" si="4"/>
        <v>0</v>
      </c>
      <c r="P20" s="138">
        <v>0</v>
      </c>
      <c r="Q20" s="138">
        <f t="shared" si="5"/>
        <v>0</v>
      </c>
      <c r="R20" s="140"/>
      <c r="S20" s="140" t="s">
        <v>273</v>
      </c>
      <c r="T20" s="141" t="s">
        <v>274</v>
      </c>
      <c r="U20" s="115">
        <v>0</v>
      </c>
      <c r="V20" s="115">
        <f t="shared" si="6"/>
        <v>0</v>
      </c>
      <c r="W20" s="115"/>
      <c r="X20" s="115" t="s">
        <v>275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898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 x14ac:dyDescent="0.2">
      <c r="A21" s="135">
        <v>13</v>
      </c>
      <c r="B21" s="136" t="s">
        <v>1348</v>
      </c>
      <c r="C21" s="144" t="s">
        <v>1349</v>
      </c>
      <c r="D21" s="137" t="s">
        <v>976</v>
      </c>
      <c r="E21" s="138">
        <v>1</v>
      </c>
      <c r="F21" s="139"/>
      <c r="G21" s="140">
        <f t="shared" si="0"/>
        <v>0</v>
      </c>
      <c r="H21" s="139"/>
      <c r="I21" s="140">
        <f t="shared" si="1"/>
        <v>0</v>
      </c>
      <c r="J21" s="139"/>
      <c r="K21" s="140">
        <f t="shared" si="2"/>
        <v>0</v>
      </c>
      <c r="L21" s="140">
        <v>21</v>
      </c>
      <c r="M21" s="140">
        <f t="shared" si="3"/>
        <v>0</v>
      </c>
      <c r="N21" s="138">
        <v>0</v>
      </c>
      <c r="O21" s="138">
        <f t="shared" si="4"/>
        <v>0</v>
      </c>
      <c r="P21" s="138">
        <v>0</v>
      </c>
      <c r="Q21" s="138">
        <f t="shared" si="5"/>
        <v>0</v>
      </c>
      <c r="R21" s="140"/>
      <c r="S21" s="140" t="s">
        <v>273</v>
      </c>
      <c r="T21" s="141" t="s">
        <v>274</v>
      </c>
      <c r="U21" s="115">
        <v>0</v>
      </c>
      <c r="V21" s="115">
        <f t="shared" si="6"/>
        <v>0</v>
      </c>
      <c r="W21" s="115"/>
      <c r="X21" s="115" t="s">
        <v>463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1325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 x14ac:dyDescent="0.2">
      <c r="A22" s="135">
        <v>14</v>
      </c>
      <c r="B22" s="136" t="s">
        <v>1350</v>
      </c>
      <c r="C22" s="144" t="s">
        <v>1351</v>
      </c>
      <c r="D22" s="137" t="s">
        <v>976</v>
      </c>
      <c r="E22" s="138">
        <v>1</v>
      </c>
      <c r="F22" s="139"/>
      <c r="G22" s="140">
        <f t="shared" si="0"/>
        <v>0</v>
      </c>
      <c r="H22" s="139"/>
      <c r="I22" s="140">
        <f t="shared" si="1"/>
        <v>0</v>
      </c>
      <c r="J22" s="139"/>
      <c r="K22" s="140">
        <f t="shared" si="2"/>
        <v>0</v>
      </c>
      <c r="L22" s="140">
        <v>21</v>
      </c>
      <c r="M22" s="140">
        <f t="shared" si="3"/>
        <v>0</v>
      </c>
      <c r="N22" s="138">
        <v>0</v>
      </c>
      <c r="O22" s="138">
        <f t="shared" si="4"/>
        <v>0</v>
      </c>
      <c r="P22" s="138">
        <v>0</v>
      </c>
      <c r="Q22" s="138">
        <f t="shared" si="5"/>
        <v>0</v>
      </c>
      <c r="R22" s="140"/>
      <c r="S22" s="140" t="s">
        <v>273</v>
      </c>
      <c r="T22" s="141" t="s">
        <v>274</v>
      </c>
      <c r="U22" s="115">
        <v>0</v>
      </c>
      <c r="V22" s="115">
        <f t="shared" si="6"/>
        <v>0</v>
      </c>
      <c r="W22" s="115"/>
      <c r="X22" s="115" t="s">
        <v>275</v>
      </c>
      <c r="Y22" s="115" t="s">
        <v>276</v>
      </c>
      <c r="Z22" s="108"/>
      <c r="AA22" s="108"/>
      <c r="AB22" s="108"/>
      <c r="AC22" s="108"/>
      <c r="AD22" s="108"/>
      <c r="AE22" s="108"/>
      <c r="AF22" s="108"/>
      <c r="AG22" s="108" t="s">
        <v>898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 x14ac:dyDescent="0.2">
      <c r="A23" s="135">
        <v>15</v>
      </c>
      <c r="B23" s="136" t="s">
        <v>1352</v>
      </c>
      <c r="C23" s="144" t="s">
        <v>1353</v>
      </c>
      <c r="D23" s="137" t="s">
        <v>976</v>
      </c>
      <c r="E23" s="138">
        <v>1</v>
      </c>
      <c r="F23" s="139"/>
      <c r="G23" s="140">
        <f t="shared" si="0"/>
        <v>0</v>
      </c>
      <c r="H23" s="139"/>
      <c r="I23" s="140">
        <f t="shared" si="1"/>
        <v>0</v>
      </c>
      <c r="J23" s="139"/>
      <c r="K23" s="140">
        <f t="shared" si="2"/>
        <v>0</v>
      </c>
      <c r="L23" s="140">
        <v>21</v>
      </c>
      <c r="M23" s="140">
        <f t="shared" si="3"/>
        <v>0</v>
      </c>
      <c r="N23" s="138">
        <v>0</v>
      </c>
      <c r="O23" s="138">
        <f t="shared" si="4"/>
        <v>0</v>
      </c>
      <c r="P23" s="138">
        <v>0</v>
      </c>
      <c r="Q23" s="138">
        <f t="shared" si="5"/>
        <v>0</v>
      </c>
      <c r="R23" s="140"/>
      <c r="S23" s="140" t="s">
        <v>273</v>
      </c>
      <c r="T23" s="141" t="s">
        <v>274</v>
      </c>
      <c r="U23" s="115">
        <v>0</v>
      </c>
      <c r="V23" s="115">
        <f t="shared" si="6"/>
        <v>0</v>
      </c>
      <c r="W23" s="115"/>
      <c r="X23" s="115" t="s">
        <v>463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1325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 x14ac:dyDescent="0.2">
      <c r="A24" s="135">
        <v>16</v>
      </c>
      <c r="B24" s="136" t="s">
        <v>1354</v>
      </c>
      <c r="C24" s="144" t="s">
        <v>1355</v>
      </c>
      <c r="D24" s="137" t="s">
        <v>976</v>
      </c>
      <c r="E24" s="138">
        <v>1</v>
      </c>
      <c r="F24" s="139"/>
      <c r="G24" s="140">
        <f t="shared" si="0"/>
        <v>0</v>
      </c>
      <c r="H24" s="139"/>
      <c r="I24" s="140">
        <f t="shared" si="1"/>
        <v>0</v>
      </c>
      <c r="J24" s="139"/>
      <c r="K24" s="140">
        <f t="shared" si="2"/>
        <v>0</v>
      </c>
      <c r="L24" s="140">
        <v>21</v>
      </c>
      <c r="M24" s="140">
        <f t="shared" si="3"/>
        <v>0</v>
      </c>
      <c r="N24" s="138">
        <v>0</v>
      </c>
      <c r="O24" s="138">
        <f t="shared" si="4"/>
        <v>0</v>
      </c>
      <c r="P24" s="138">
        <v>0</v>
      </c>
      <c r="Q24" s="138">
        <f t="shared" si="5"/>
        <v>0</v>
      </c>
      <c r="R24" s="140"/>
      <c r="S24" s="140" t="s">
        <v>273</v>
      </c>
      <c r="T24" s="141" t="s">
        <v>274</v>
      </c>
      <c r="U24" s="115">
        <v>0</v>
      </c>
      <c r="V24" s="115">
        <f t="shared" si="6"/>
        <v>0</v>
      </c>
      <c r="W24" s="115"/>
      <c r="X24" s="115" t="s">
        <v>275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898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 x14ac:dyDescent="0.2">
      <c r="A25" s="135">
        <v>17</v>
      </c>
      <c r="B25" s="136" t="s">
        <v>1356</v>
      </c>
      <c r="C25" s="144" t="s">
        <v>1357</v>
      </c>
      <c r="D25" s="137" t="s">
        <v>976</v>
      </c>
      <c r="E25" s="138">
        <v>1</v>
      </c>
      <c r="F25" s="139"/>
      <c r="G25" s="140">
        <f t="shared" si="0"/>
        <v>0</v>
      </c>
      <c r="H25" s="139"/>
      <c r="I25" s="140">
        <f t="shared" si="1"/>
        <v>0</v>
      </c>
      <c r="J25" s="139"/>
      <c r="K25" s="140">
        <f t="shared" si="2"/>
        <v>0</v>
      </c>
      <c r="L25" s="140">
        <v>21</v>
      </c>
      <c r="M25" s="140">
        <f t="shared" si="3"/>
        <v>0</v>
      </c>
      <c r="N25" s="138">
        <v>0</v>
      </c>
      <c r="O25" s="138">
        <f t="shared" si="4"/>
        <v>0</v>
      </c>
      <c r="P25" s="138">
        <v>0</v>
      </c>
      <c r="Q25" s="138">
        <f t="shared" si="5"/>
        <v>0</v>
      </c>
      <c r="R25" s="140"/>
      <c r="S25" s="140" t="s">
        <v>273</v>
      </c>
      <c r="T25" s="141" t="s">
        <v>274</v>
      </c>
      <c r="U25" s="115">
        <v>0</v>
      </c>
      <c r="V25" s="115">
        <f t="shared" si="6"/>
        <v>0</v>
      </c>
      <c r="W25" s="115"/>
      <c r="X25" s="115" t="s">
        <v>463</v>
      </c>
      <c r="Y25" s="115" t="s">
        <v>276</v>
      </c>
      <c r="Z25" s="108"/>
      <c r="AA25" s="108"/>
      <c r="AB25" s="108"/>
      <c r="AC25" s="108"/>
      <c r="AD25" s="108"/>
      <c r="AE25" s="108"/>
      <c r="AF25" s="108"/>
      <c r="AG25" s="108" t="s">
        <v>1325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 x14ac:dyDescent="0.2">
      <c r="A26" s="135">
        <v>18</v>
      </c>
      <c r="B26" s="136" t="s">
        <v>1358</v>
      </c>
      <c r="C26" s="144" t="s">
        <v>1359</v>
      </c>
      <c r="D26" s="137" t="s">
        <v>976</v>
      </c>
      <c r="E26" s="138">
        <v>1</v>
      </c>
      <c r="F26" s="139"/>
      <c r="G26" s="140">
        <f t="shared" si="0"/>
        <v>0</v>
      </c>
      <c r="H26" s="139"/>
      <c r="I26" s="140">
        <f t="shared" si="1"/>
        <v>0</v>
      </c>
      <c r="J26" s="139"/>
      <c r="K26" s="140">
        <f t="shared" si="2"/>
        <v>0</v>
      </c>
      <c r="L26" s="140">
        <v>21</v>
      </c>
      <c r="M26" s="140">
        <f t="shared" si="3"/>
        <v>0</v>
      </c>
      <c r="N26" s="138">
        <v>0</v>
      </c>
      <c r="O26" s="138">
        <f t="shared" si="4"/>
        <v>0</v>
      </c>
      <c r="P26" s="138">
        <v>0</v>
      </c>
      <c r="Q26" s="138">
        <f t="shared" si="5"/>
        <v>0</v>
      </c>
      <c r="R26" s="140"/>
      <c r="S26" s="140" t="s">
        <v>273</v>
      </c>
      <c r="T26" s="141" t="s">
        <v>274</v>
      </c>
      <c r="U26" s="115">
        <v>0</v>
      </c>
      <c r="V26" s="115">
        <f t="shared" si="6"/>
        <v>0</v>
      </c>
      <c r="W26" s="115"/>
      <c r="X26" s="115" t="s">
        <v>275</v>
      </c>
      <c r="Y26" s="115" t="s">
        <v>276</v>
      </c>
      <c r="Z26" s="108"/>
      <c r="AA26" s="108"/>
      <c r="AB26" s="108"/>
      <c r="AC26" s="108"/>
      <c r="AD26" s="108"/>
      <c r="AE26" s="108"/>
      <c r="AF26" s="108"/>
      <c r="AG26" s="108" t="s">
        <v>898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 x14ac:dyDescent="0.2">
      <c r="A27" s="135">
        <v>19</v>
      </c>
      <c r="B27" s="136" t="s">
        <v>1360</v>
      </c>
      <c r="C27" s="144" t="s">
        <v>1361</v>
      </c>
      <c r="D27" s="137" t="s">
        <v>976</v>
      </c>
      <c r="E27" s="138">
        <v>1</v>
      </c>
      <c r="F27" s="139"/>
      <c r="G27" s="140">
        <f t="shared" si="0"/>
        <v>0</v>
      </c>
      <c r="H27" s="139"/>
      <c r="I27" s="140">
        <f t="shared" si="1"/>
        <v>0</v>
      </c>
      <c r="J27" s="139"/>
      <c r="K27" s="140">
        <f t="shared" si="2"/>
        <v>0</v>
      </c>
      <c r="L27" s="140">
        <v>21</v>
      </c>
      <c r="M27" s="140">
        <f t="shared" si="3"/>
        <v>0</v>
      </c>
      <c r="N27" s="138">
        <v>0</v>
      </c>
      <c r="O27" s="138">
        <f t="shared" si="4"/>
        <v>0</v>
      </c>
      <c r="P27" s="138">
        <v>0</v>
      </c>
      <c r="Q27" s="138">
        <f t="shared" si="5"/>
        <v>0</v>
      </c>
      <c r="R27" s="140"/>
      <c r="S27" s="140" t="s">
        <v>273</v>
      </c>
      <c r="T27" s="141" t="s">
        <v>274</v>
      </c>
      <c r="U27" s="115">
        <v>0</v>
      </c>
      <c r="V27" s="115">
        <f t="shared" si="6"/>
        <v>0</v>
      </c>
      <c r="W27" s="115"/>
      <c r="X27" s="115" t="s">
        <v>463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1325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 x14ac:dyDescent="0.2">
      <c r="A28" s="135">
        <v>20</v>
      </c>
      <c r="B28" s="136" t="s">
        <v>1362</v>
      </c>
      <c r="C28" s="144" t="s">
        <v>1363</v>
      </c>
      <c r="D28" s="137" t="s">
        <v>976</v>
      </c>
      <c r="E28" s="138">
        <v>1</v>
      </c>
      <c r="F28" s="139"/>
      <c r="G28" s="140">
        <f t="shared" si="0"/>
        <v>0</v>
      </c>
      <c r="H28" s="139"/>
      <c r="I28" s="140">
        <f t="shared" si="1"/>
        <v>0</v>
      </c>
      <c r="J28" s="139"/>
      <c r="K28" s="140">
        <f t="shared" si="2"/>
        <v>0</v>
      </c>
      <c r="L28" s="140">
        <v>21</v>
      </c>
      <c r="M28" s="140">
        <f t="shared" si="3"/>
        <v>0</v>
      </c>
      <c r="N28" s="138">
        <v>0</v>
      </c>
      <c r="O28" s="138">
        <f t="shared" si="4"/>
        <v>0</v>
      </c>
      <c r="P28" s="138">
        <v>0</v>
      </c>
      <c r="Q28" s="138">
        <f t="shared" si="5"/>
        <v>0</v>
      </c>
      <c r="R28" s="140"/>
      <c r="S28" s="140" t="s">
        <v>273</v>
      </c>
      <c r="T28" s="141" t="s">
        <v>274</v>
      </c>
      <c r="U28" s="115">
        <v>0</v>
      </c>
      <c r="V28" s="115">
        <f t="shared" si="6"/>
        <v>0</v>
      </c>
      <c r="W28" s="115"/>
      <c r="X28" s="115" t="s">
        <v>275</v>
      </c>
      <c r="Y28" s="115" t="s">
        <v>276</v>
      </c>
      <c r="Z28" s="108"/>
      <c r="AA28" s="108"/>
      <c r="AB28" s="108"/>
      <c r="AC28" s="108"/>
      <c r="AD28" s="108"/>
      <c r="AE28" s="108"/>
      <c r="AF28" s="108"/>
      <c r="AG28" s="108" t="s">
        <v>898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x14ac:dyDescent="0.2">
      <c r="A29" s="121" t="s">
        <v>268</v>
      </c>
      <c r="B29" s="122" t="s">
        <v>207</v>
      </c>
      <c r="C29" s="143" t="s">
        <v>208</v>
      </c>
      <c r="D29" s="123"/>
      <c r="E29" s="124"/>
      <c r="F29" s="125"/>
      <c r="G29" s="125">
        <f>SUMIF(AG30:AG37,"&lt;&gt;NOR",G30:G37)</f>
        <v>0</v>
      </c>
      <c r="H29" s="125"/>
      <c r="I29" s="125">
        <f>SUM(I30:I37)</f>
        <v>0</v>
      </c>
      <c r="J29" s="125"/>
      <c r="K29" s="125">
        <f>SUM(K30:K37)</f>
        <v>0</v>
      </c>
      <c r="L29" s="125"/>
      <c r="M29" s="125">
        <f>SUM(M30:M37)</f>
        <v>0</v>
      </c>
      <c r="N29" s="124"/>
      <c r="O29" s="124">
        <f>SUM(O30:O37)</f>
        <v>0</v>
      </c>
      <c r="P29" s="124"/>
      <c r="Q29" s="124">
        <f>SUM(Q30:Q37)</f>
        <v>0</v>
      </c>
      <c r="R29" s="125"/>
      <c r="S29" s="125"/>
      <c r="T29" s="126"/>
      <c r="U29" s="120"/>
      <c r="V29" s="120">
        <f>SUM(V30:V37)</f>
        <v>0</v>
      </c>
      <c r="W29" s="120"/>
      <c r="X29" s="120"/>
      <c r="Y29" s="120"/>
      <c r="AG29" t="s">
        <v>269</v>
      </c>
    </row>
    <row r="30" spans="1:60" outlineLevel="1" x14ac:dyDescent="0.2">
      <c r="A30" s="135">
        <v>21</v>
      </c>
      <c r="B30" s="136" t="s">
        <v>1364</v>
      </c>
      <c r="C30" s="144" t="s">
        <v>1365</v>
      </c>
      <c r="D30" s="137" t="s">
        <v>976</v>
      </c>
      <c r="E30" s="138">
        <v>1</v>
      </c>
      <c r="F30" s="139"/>
      <c r="G30" s="140">
        <f t="shared" ref="G30:G37" si="7">ROUND(E30*F30,2)</f>
        <v>0</v>
      </c>
      <c r="H30" s="139"/>
      <c r="I30" s="140">
        <f t="shared" ref="I30:I37" si="8">ROUND(E30*H30,2)</f>
        <v>0</v>
      </c>
      <c r="J30" s="139"/>
      <c r="K30" s="140">
        <f t="shared" ref="K30:K37" si="9">ROUND(E30*J30,2)</f>
        <v>0</v>
      </c>
      <c r="L30" s="140">
        <v>21</v>
      </c>
      <c r="M30" s="140">
        <f t="shared" ref="M30:M37" si="10">G30*(1+L30/100)</f>
        <v>0</v>
      </c>
      <c r="N30" s="138">
        <v>0</v>
      </c>
      <c r="O30" s="138">
        <f t="shared" ref="O30:O37" si="11">ROUND(E30*N30,2)</f>
        <v>0</v>
      </c>
      <c r="P30" s="138">
        <v>0</v>
      </c>
      <c r="Q30" s="138">
        <f t="shared" ref="Q30:Q37" si="12">ROUND(E30*P30,2)</f>
        <v>0</v>
      </c>
      <c r="R30" s="140"/>
      <c r="S30" s="140" t="s">
        <v>273</v>
      </c>
      <c r="T30" s="141" t="s">
        <v>274</v>
      </c>
      <c r="U30" s="115">
        <v>0</v>
      </c>
      <c r="V30" s="115">
        <f t="shared" ref="V30:V37" si="13">ROUND(E30*U30,2)</f>
        <v>0</v>
      </c>
      <c r="W30" s="115"/>
      <c r="X30" s="115" t="s">
        <v>463</v>
      </c>
      <c r="Y30" s="115" t="s">
        <v>276</v>
      </c>
      <c r="Z30" s="108"/>
      <c r="AA30" s="108"/>
      <c r="AB30" s="108"/>
      <c r="AC30" s="108"/>
      <c r="AD30" s="108"/>
      <c r="AE30" s="108"/>
      <c r="AF30" s="108"/>
      <c r="AG30" s="108" t="s">
        <v>1325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 x14ac:dyDescent="0.2">
      <c r="A31" s="135">
        <v>22</v>
      </c>
      <c r="B31" s="136" t="s">
        <v>1366</v>
      </c>
      <c r="C31" s="144" t="s">
        <v>1367</v>
      </c>
      <c r="D31" s="137" t="s">
        <v>976</v>
      </c>
      <c r="E31" s="138">
        <v>1</v>
      </c>
      <c r="F31" s="139"/>
      <c r="G31" s="140">
        <f t="shared" si="7"/>
        <v>0</v>
      </c>
      <c r="H31" s="139"/>
      <c r="I31" s="140">
        <f t="shared" si="8"/>
        <v>0</v>
      </c>
      <c r="J31" s="139"/>
      <c r="K31" s="140">
        <f t="shared" si="9"/>
        <v>0</v>
      </c>
      <c r="L31" s="140">
        <v>21</v>
      </c>
      <c r="M31" s="140">
        <f t="shared" si="10"/>
        <v>0</v>
      </c>
      <c r="N31" s="138">
        <v>0</v>
      </c>
      <c r="O31" s="138">
        <f t="shared" si="11"/>
        <v>0</v>
      </c>
      <c r="P31" s="138">
        <v>0</v>
      </c>
      <c r="Q31" s="138">
        <f t="shared" si="12"/>
        <v>0</v>
      </c>
      <c r="R31" s="140"/>
      <c r="S31" s="140" t="s">
        <v>273</v>
      </c>
      <c r="T31" s="141" t="s">
        <v>274</v>
      </c>
      <c r="U31" s="115">
        <v>0</v>
      </c>
      <c r="V31" s="115">
        <f t="shared" si="13"/>
        <v>0</v>
      </c>
      <c r="W31" s="115"/>
      <c r="X31" s="115" t="s">
        <v>275</v>
      </c>
      <c r="Y31" s="115" t="s">
        <v>276</v>
      </c>
      <c r="Z31" s="108"/>
      <c r="AA31" s="108"/>
      <c r="AB31" s="108"/>
      <c r="AC31" s="108"/>
      <c r="AD31" s="108"/>
      <c r="AE31" s="108"/>
      <c r="AF31" s="108"/>
      <c r="AG31" s="108" t="s">
        <v>898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 x14ac:dyDescent="0.2">
      <c r="A32" s="135">
        <v>23</v>
      </c>
      <c r="B32" s="136" t="s">
        <v>1368</v>
      </c>
      <c r="C32" s="144" t="s">
        <v>1369</v>
      </c>
      <c r="D32" s="137" t="s">
        <v>976</v>
      </c>
      <c r="E32" s="138">
        <v>1</v>
      </c>
      <c r="F32" s="139"/>
      <c r="G32" s="140">
        <f t="shared" si="7"/>
        <v>0</v>
      </c>
      <c r="H32" s="139"/>
      <c r="I32" s="140">
        <f t="shared" si="8"/>
        <v>0</v>
      </c>
      <c r="J32" s="139"/>
      <c r="K32" s="140">
        <f t="shared" si="9"/>
        <v>0</v>
      </c>
      <c r="L32" s="140">
        <v>21</v>
      </c>
      <c r="M32" s="140">
        <f t="shared" si="10"/>
        <v>0</v>
      </c>
      <c r="N32" s="138">
        <v>0</v>
      </c>
      <c r="O32" s="138">
        <f t="shared" si="11"/>
        <v>0</v>
      </c>
      <c r="P32" s="138">
        <v>0</v>
      </c>
      <c r="Q32" s="138">
        <f t="shared" si="12"/>
        <v>0</v>
      </c>
      <c r="R32" s="140"/>
      <c r="S32" s="140" t="s">
        <v>273</v>
      </c>
      <c r="T32" s="141" t="s">
        <v>274</v>
      </c>
      <c r="U32" s="115">
        <v>0</v>
      </c>
      <c r="V32" s="115">
        <f t="shared" si="13"/>
        <v>0</v>
      </c>
      <c r="W32" s="115"/>
      <c r="X32" s="115" t="s">
        <v>463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1325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 x14ac:dyDescent="0.2">
      <c r="A33" s="135">
        <v>24</v>
      </c>
      <c r="B33" s="136" t="s">
        <v>1370</v>
      </c>
      <c r="C33" s="144" t="s">
        <v>1371</v>
      </c>
      <c r="D33" s="137" t="s">
        <v>976</v>
      </c>
      <c r="E33" s="138">
        <v>1</v>
      </c>
      <c r="F33" s="139"/>
      <c r="G33" s="140">
        <f t="shared" si="7"/>
        <v>0</v>
      </c>
      <c r="H33" s="139"/>
      <c r="I33" s="140">
        <f t="shared" si="8"/>
        <v>0</v>
      </c>
      <c r="J33" s="139"/>
      <c r="K33" s="140">
        <f t="shared" si="9"/>
        <v>0</v>
      </c>
      <c r="L33" s="140">
        <v>21</v>
      </c>
      <c r="M33" s="140">
        <f t="shared" si="10"/>
        <v>0</v>
      </c>
      <c r="N33" s="138">
        <v>0</v>
      </c>
      <c r="O33" s="138">
        <f t="shared" si="11"/>
        <v>0</v>
      </c>
      <c r="P33" s="138">
        <v>0</v>
      </c>
      <c r="Q33" s="138">
        <f t="shared" si="12"/>
        <v>0</v>
      </c>
      <c r="R33" s="140"/>
      <c r="S33" s="140" t="s">
        <v>273</v>
      </c>
      <c r="T33" s="141" t="s">
        <v>274</v>
      </c>
      <c r="U33" s="115">
        <v>0</v>
      </c>
      <c r="V33" s="115">
        <f t="shared" si="13"/>
        <v>0</v>
      </c>
      <c r="W33" s="115"/>
      <c r="X33" s="115" t="s">
        <v>275</v>
      </c>
      <c r="Y33" s="115" t="s">
        <v>276</v>
      </c>
      <c r="Z33" s="108"/>
      <c r="AA33" s="108"/>
      <c r="AB33" s="108"/>
      <c r="AC33" s="108"/>
      <c r="AD33" s="108"/>
      <c r="AE33" s="108"/>
      <c r="AF33" s="108"/>
      <c r="AG33" s="108" t="s">
        <v>898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 x14ac:dyDescent="0.2">
      <c r="A34" s="135">
        <v>25</v>
      </c>
      <c r="B34" s="136" t="s">
        <v>1372</v>
      </c>
      <c r="C34" s="144" t="s">
        <v>1373</v>
      </c>
      <c r="D34" s="137" t="s">
        <v>976</v>
      </c>
      <c r="E34" s="138">
        <v>1</v>
      </c>
      <c r="F34" s="139"/>
      <c r="G34" s="140">
        <f t="shared" si="7"/>
        <v>0</v>
      </c>
      <c r="H34" s="139"/>
      <c r="I34" s="140">
        <f t="shared" si="8"/>
        <v>0</v>
      </c>
      <c r="J34" s="139"/>
      <c r="K34" s="140">
        <f t="shared" si="9"/>
        <v>0</v>
      </c>
      <c r="L34" s="140">
        <v>21</v>
      </c>
      <c r="M34" s="140">
        <f t="shared" si="10"/>
        <v>0</v>
      </c>
      <c r="N34" s="138">
        <v>0</v>
      </c>
      <c r="O34" s="138">
        <f t="shared" si="11"/>
        <v>0</v>
      </c>
      <c r="P34" s="138">
        <v>0</v>
      </c>
      <c r="Q34" s="138">
        <f t="shared" si="12"/>
        <v>0</v>
      </c>
      <c r="R34" s="140"/>
      <c r="S34" s="140" t="s">
        <v>273</v>
      </c>
      <c r="T34" s="141" t="s">
        <v>274</v>
      </c>
      <c r="U34" s="115">
        <v>0</v>
      </c>
      <c r="V34" s="115">
        <f t="shared" si="13"/>
        <v>0</v>
      </c>
      <c r="W34" s="115"/>
      <c r="X34" s="115" t="s">
        <v>463</v>
      </c>
      <c r="Y34" s="115" t="s">
        <v>276</v>
      </c>
      <c r="Z34" s="108"/>
      <c r="AA34" s="108"/>
      <c r="AB34" s="108"/>
      <c r="AC34" s="108"/>
      <c r="AD34" s="108"/>
      <c r="AE34" s="108"/>
      <c r="AF34" s="108"/>
      <c r="AG34" s="108" t="s">
        <v>1325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 x14ac:dyDescent="0.2">
      <c r="A35" s="135">
        <v>26</v>
      </c>
      <c r="B35" s="136" t="s">
        <v>1374</v>
      </c>
      <c r="C35" s="144" t="s">
        <v>1375</v>
      </c>
      <c r="D35" s="137" t="s">
        <v>976</v>
      </c>
      <c r="E35" s="138">
        <v>1</v>
      </c>
      <c r="F35" s="139"/>
      <c r="G35" s="140">
        <f t="shared" si="7"/>
        <v>0</v>
      </c>
      <c r="H35" s="139"/>
      <c r="I35" s="140">
        <f t="shared" si="8"/>
        <v>0</v>
      </c>
      <c r="J35" s="139"/>
      <c r="K35" s="140">
        <f t="shared" si="9"/>
        <v>0</v>
      </c>
      <c r="L35" s="140">
        <v>21</v>
      </c>
      <c r="M35" s="140">
        <f t="shared" si="10"/>
        <v>0</v>
      </c>
      <c r="N35" s="138">
        <v>0</v>
      </c>
      <c r="O35" s="138">
        <f t="shared" si="11"/>
        <v>0</v>
      </c>
      <c r="P35" s="138">
        <v>0</v>
      </c>
      <c r="Q35" s="138">
        <f t="shared" si="12"/>
        <v>0</v>
      </c>
      <c r="R35" s="140"/>
      <c r="S35" s="140" t="s">
        <v>273</v>
      </c>
      <c r="T35" s="141" t="s">
        <v>274</v>
      </c>
      <c r="U35" s="115">
        <v>0</v>
      </c>
      <c r="V35" s="115">
        <f t="shared" si="13"/>
        <v>0</v>
      </c>
      <c r="W35" s="115"/>
      <c r="X35" s="115" t="s">
        <v>275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898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 x14ac:dyDescent="0.2">
      <c r="A36" s="135">
        <v>27</v>
      </c>
      <c r="B36" s="136" t="s">
        <v>1376</v>
      </c>
      <c r="C36" s="144" t="s">
        <v>1377</v>
      </c>
      <c r="D36" s="137" t="s">
        <v>976</v>
      </c>
      <c r="E36" s="138">
        <v>1</v>
      </c>
      <c r="F36" s="139"/>
      <c r="G36" s="140">
        <f t="shared" si="7"/>
        <v>0</v>
      </c>
      <c r="H36" s="139"/>
      <c r="I36" s="140">
        <f t="shared" si="8"/>
        <v>0</v>
      </c>
      <c r="J36" s="139"/>
      <c r="K36" s="140">
        <f t="shared" si="9"/>
        <v>0</v>
      </c>
      <c r="L36" s="140">
        <v>21</v>
      </c>
      <c r="M36" s="140">
        <f t="shared" si="10"/>
        <v>0</v>
      </c>
      <c r="N36" s="138">
        <v>0</v>
      </c>
      <c r="O36" s="138">
        <f t="shared" si="11"/>
        <v>0</v>
      </c>
      <c r="P36" s="138">
        <v>0</v>
      </c>
      <c r="Q36" s="138">
        <f t="shared" si="12"/>
        <v>0</v>
      </c>
      <c r="R36" s="140"/>
      <c r="S36" s="140" t="s">
        <v>273</v>
      </c>
      <c r="T36" s="141" t="s">
        <v>274</v>
      </c>
      <c r="U36" s="115">
        <v>0</v>
      </c>
      <c r="V36" s="115">
        <f t="shared" si="13"/>
        <v>0</v>
      </c>
      <c r="W36" s="115"/>
      <c r="X36" s="115" t="s">
        <v>463</v>
      </c>
      <c r="Y36" s="115" t="s">
        <v>276</v>
      </c>
      <c r="Z36" s="108"/>
      <c r="AA36" s="108"/>
      <c r="AB36" s="108"/>
      <c r="AC36" s="108"/>
      <c r="AD36" s="108"/>
      <c r="AE36" s="108"/>
      <c r="AF36" s="108"/>
      <c r="AG36" s="108" t="s">
        <v>1325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 x14ac:dyDescent="0.2">
      <c r="A37" s="135">
        <v>28</v>
      </c>
      <c r="B37" s="136" t="s">
        <v>1378</v>
      </c>
      <c r="C37" s="144" t="s">
        <v>1379</v>
      </c>
      <c r="D37" s="137" t="s">
        <v>976</v>
      </c>
      <c r="E37" s="138">
        <v>1</v>
      </c>
      <c r="F37" s="139"/>
      <c r="G37" s="140">
        <f t="shared" si="7"/>
        <v>0</v>
      </c>
      <c r="H37" s="139"/>
      <c r="I37" s="140">
        <f t="shared" si="8"/>
        <v>0</v>
      </c>
      <c r="J37" s="139"/>
      <c r="K37" s="140">
        <f t="shared" si="9"/>
        <v>0</v>
      </c>
      <c r="L37" s="140">
        <v>21</v>
      </c>
      <c r="M37" s="140">
        <f t="shared" si="10"/>
        <v>0</v>
      </c>
      <c r="N37" s="138">
        <v>0</v>
      </c>
      <c r="O37" s="138">
        <f t="shared" si="11"/>
        <v>0</v>
      </c>
      <c r="P37" s="138">
        <v>0</v>
      </c>
      <c r="Q37" s="138">
        <f t="shared" si="12"/>
        <v>0</v>
      </c>
      <c r="R37" s="140"/>
      <c r="S37" s="140" t="s">
        <v>273</v>
      </c>
      <c r="T37" s="141" t="s">
        <v>274</v>
      </c>
      <c r="U37" s="115">
        <v>0</v>
      </c>
      <c r="V37" s="115">
        <f t="shared" si="13"/>
        <v>0</v>
      </c>
      <c r="W37" s="115"/>
      <c r="X37" s="115" t="s">
        <v>275</v>
      </c>
      <c r="Y37" s="115" t="s">
        <v>276</v>
      </c>
      <c r="Z37" s="108"/>
      <c r="AA37" s="108"/>
      <c r="AB37" s="108"/>
      <c r="AC37" s="108"/>
      <c r="AD37" s="108"/>
      <c r="AE37" s="108"/>
      <c r="AF37" s="108"/>
      <c r="AG37" s="108" t="s">
        <v>898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x14ac:dyDescent="0.2">
      <c r="A38" s="121" t="s">
        <v>268</v>
      </c>
      <c r="B38" s="122" t="s">
        <v>217</v>
      </c>
      <c r="C38" s="143" t="s">
        <v>218</v>
      </c>
      <c r="D38" s="123"/>
      <c r="E38" s="124"/>
      <c r="F38" s="125"/>
      <c r="G38" s="125">
        <f>SUMIF(AG39:AG45,"&lt;&gt;NOR",G39:G45)</f>
        <v>0</v>
      </c>
      <c r="H38" s="125"/>
      <c r="I38" s="125">
        <f>SUM(I39:I45)</f>
        <v>0</v>
      </c>
      <c r="J38" s="125"/>
      <c r="K38" s="125">
        <f>SUM(K39:K45)</f>
        <v>0</v>
      </c>
      <c r="L38" s="125"/>
      <c r="M38" s="125">
        <f>SUM(M39:M45)</f>
        <v>0</v>
      </c>
      <c r="N38" s="124"/>
      <c r="O38" s="124">
        <f>SUM(O39:O45)</f>
        <v>0</v>
      </c>
      <c r="P38" s="124"/>
      <c r="Q38" s="124">
        <f>SUM(Q39:Q45)</f>
        <v>0</v>
      </c>
      <c r="R38" s="125"/>
      <c r="S38" s="125"/>
      <c r="T38" s="126"/>
      <c r="U38" s="120"/>
      <c r="V38" s="120">
        <f>SUM(V39:V45)</f>
        <v>0</v>
      </c>
      <c r="W38" s="120"/>
      <c r="X38" s="120"/>
      <c r="Y38" s="120"/>
      <c r="AG38" t="s">
        <v>269</v>
      </c>
    </row>
    <row r="39" spans="1:60" outlineLevel="1" x14ac:dyDescent="0.2">
      <c r="A39" s="135">
        <v>29</v>
      </c>
      <c r="B39" s="136" t="s">
        <v>1380</v>
      </c>
      <c r="C39" s="144" t="s">
        <v>1381</v>
      </c>
      <c r="D39" s="137" t="s">
        <v>493</v>
      </c>
      <c r="E39" s="138">
        <v>600</v>
      </c>
      <c r="F39" s="139"/>
      <c r="G39" s="140">
        <f t="shared" ref="G39:G45" si="14">ROUND(E39*F39,2)</f>
        <v>0</v>
      </c>
      <c r="H39" s="139"/>
      <c r="I39" s="140">
        <f t="shared" ref="I39:I45" si="15">ROUND(E39*H39,2)</f>
        <v>0</v>
      </c>
      <c r="J39" s="139"/>
      <c r="K39" s="140">
        <f t="shared" ref="K39:K45" si="16">ROUND(E39*J39,2)</f>
        <v>0</v>
      </c>
      <c r="L39" s="140">
        <v>21</v>
      </c>
      <c r="M39" s="140">
        <f t="shared" ref="M39:M45" si="17">G39*(1+L39/100)</f>
        <v>0</v>
      </c>
      <c r="N39" s="138">
        <v>0</v>
      </c>
      <c r="O39" s="138">
        <f t="shared" ref="O39:O45" si="18">ROUND(E39*N39,2)</f>
        <v>0</v>
      </c>
      <c r="P39" s="138">
        <v>0</v>
      </c>
      <c r="Q39" s="138">
        <f t="shared" ref="Q39:Q45" si="19">ROUND(E39*P39,2)</f>
        <v>0</v>
      </c>
      <c r="R39" s="140"/>
      <c r="S39" s="140" t="s">
        <v>273</v>
      </c>
      <c r="T39" s="141" t="s">
        <v>274</v>
      </c>
      <c r="U39" s="115">
        <v>0</v>
      </c>
      <c r="V39" s="115">
        <f t="shared" ref="V39:V45" si="20">ROUND(E39*U39,2)</f>
        <v>0</v>
      </c>
      <c r="W39" s="115"/>
      <c r="X39" s="115" t="s">
        <v>463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1325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 x14ac:dyDescent="0.2">
      <c r="A40" s="135">
        <v>30</v>
      </c>
      <c r="B40" s="136" t="s">
        <v>1382</v>
      </c>
      <c r="C40" s="144" t="s">
        <v>1383</v>
      </c>
      <c r="D40" s="137" t="s">
        <v>493</v>
      </c>
      <c r="E40" s="138">
        <v>600</v>
      </c>
      <c r="F40" s="139"/>
      <c r="G40" s="140">
        <f t="shared" si="14"/>
        <v>0</v>
      </c>
      <c r="H40" s="139"/>
      <c r="I40" s="140">
        <f t="shared" si="15"/>
        <v>0</v>
      </c>
      <c r="J40" s="139"/>
      <c r="K40" s="140">
        <f t="shared" si="16"/>
        <v>0</v>
      </c>
      <c r="L40" s="140">
        <v>21</v>
      </c>
      <c r="M40" s="140">
        <f t="shared" si="17"/>
        <v>0</v>
      </c>
      <c r="N40" s="138">
        <v>0</v>
      </c>
      <c r="O40" s="138">
        <f t="shared" si="18"/>
        <v>0</v>
      </c>
      <c r="P40" s="138">
        <v>0</v>
      </c>
      <c r="Q40" s="138">
        <f t="shared" si="19"/>
        <v>0</v>
      </c>
      <c r="R40" s="140"/>
      <c r="S40" s="140" t="s">
        <v>273</v>
      </c>
      <c r="T40" s="141" t="s">
        <v>274</v>
      </c>
      <c r="U40" s="115">
        <v>0</v>
      </c>
      <c r="V40" s="115">
        <f t="shared" si="20"/>
        <v>0</v>
      </c>
      <c r="W40" s="115"/>
      <c r="X40" s="115" t="s">
        <v>275</v>
      </c>
      <c r="Y40" s="115" t="s">
        <v>276</v>
      </c>
      <c r="Z40" s="108"/>
      <c r="AA40" s="108"/>
      <c r="AB40" s="108"/>
      <c r="AC40" s="108"/>
      <c r="AD40" s="108"/>
      <c r="AE40" s="108"/>
      <c r="AF40" s="108"/>
      <c r="AG40" s="108" t="s">
        <v>898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 x14ac:dyDescent="0.2">
      <c r="A41" s="135">
        <v>31</v>
      </c>
      <c r="B41" s="136" t="s">
        <v>1384</v>
      </c>
      <c r="C41" s="144" t="s">
        <v>1385</v>
      </c>
      <c r="D41" s="137" t="s">
        <v>493</v>
      </c>
      <c r="E41" s="138">
        <v>700</v>
      </c>
      <c r="F41" s="139"/>
      <c r="G41" s="140">
        <f t="shared" si="14"/>
        <v>0</v>
      </c>
      <c r="H41" s="139"/>
      <c r="I41" s="140">
        <f t="shared" si="15"/>
        <v>0</v>
      </c>
      <c r="J41" s="139"/>
      <c r="K41" s="140">
        <f t="shared" si="16"/>
        <v>0</v>
      </c>
      <c r="L41" s="140">
        <v>21</v>
      </c>
      <c r="M41" s="140">
        <f t="shared" si="17"/>
        <v>0</v>
      </c>
      <c r="N41" s="138">
        <v>0</v>
      </c>
      <c r="O41" s="138">
        <f t="shared" si="18"/>
        <v>0</v>
      </c>
      <c r="P41" s="138">
        <v>0</v>
      </c>
      <c r="Q41" s="138">
        <f t="shared" si="19"/>
        <v>0</v>
      </c>
      <c r="R41" s="140"/>
      <c r="S41" s="140" t="s">
        <v>273</v>
      </c>
      <c r="T41" s="141" t="s">
        <v>274</v>
      </c>
      <c r="U41" s="115">
        <v>0</v>
      </c>
      <c r="V41" s="115">
        <f t="shared" si="20"/>
        <v>0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898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 x14ac:dyDescent="0.2">
      <c r="A42" s="135">
        <v>32</v>
      </c>
      <c r="B42" s="136" t="s">
        <v>1386</v>
      </c>
      <c r="C42" s="144" t="s">
        <v>1387</v>
      </c>
      <c r="D42" s="137" t="s">
        <v>493</v>
      </c>
      <c r="E42" s="138">
        <v>700</v>
      </c>
      <c r="F42" s="139"/>
      <c r="G42" s="140">
        <f t="shared" si="14"/>
        <v>0</v>
      </c>
      <c r="H42" s="139"/>
      <c r="I42" s="140">
        <f t="shared" si="15"/>
        <v>0</v>
      </c>
      <c r="J42" s="139"/>
      <c r="K42" s="140">
        <f t="shared" si="16"/>
        <v>0</v>
      </c>
      <c r="L42" s="140">
        <v>21</v>
      </c>
      <c r="M42" s="140">
        <f t="shared" si="17"/>
        <v>0</v>
      </c>
      <c r="N42" s="138">
        <v>0</v>
      </c>
      <c r="O42" s="138">
        <f t="shared" si="18"/>
        <v>0</v>
      </c>
      <c r="P42" s="138">
        <v>0</v>
      </c>
      <c r="Q42" s="138">
        <f t="shared" si="19"/>
        <v>0</v>
      </c>
      <c r="R42" s="140"/>
      <c r="S42" s="140" t="s">
        <v>273</v>
      </c>
      <c r="T42" s="141" t="s">
        <v>274</v>
      </c>
      <c r="U42" s="115">
        <v>0</v>
      </c>
      <c r="V42" s="115">
        <f t="shared" si="20"/>
        <v>0</v>
      </c>
      <c r="W42" s="115"/>
      <c r="X42" s="115" t="s">
        <v>275</v>
      </c>
      <c r="Y42" s="115" t="s">
        <v>276</v>
      </c>
      <c r="Z42" s="108"/>
      <c r="AA42" s="108"/>
      <c r="AB42" s="108"/>
      <c r="AC42" s="108"/>
      <c r="AD42" s="108"/>
      <c r="AE42" s="108"/>
      <c r="AF42" s="108"/>
      <c r="AG42" s="108" t="s">
        <v>898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 x14ac:dyDescent="0.2">
      <c r="A43" s="135">
        <v>33</v>
      </c>
      <c r="B43" s="136" t="s">
        <v>1388</v>
      </c>
      <c r="C43" s="144" t="s">
        <v>1389</v>
      </c>
      <c r="D43" s="137" t="s">
        <v>1390</v>
      </c>
      <c r="E43" s="138">
        <v>1</v>
      </c>
      <c r="F43" s="139"/>
      <c r="G43" s="140">
        <f t="shared" si="14"/>
        <v>0</v>
      </c>
      <c r="H43" s="139"/>
      <c r="I43" s="140">
        <f t="shared" si="15"/>
        <v>0</v>
      </c>
      <c r="J43" s="139"/>
      <c r="K43" s="140">
        <f t="shared" si="16"/>
        <v>0</v>
      </c>
      <c r="L43" s="140">
        <v>21</v>
      </c>
      <c r="M43" s="140">
        <f t="shared" si="17"/>
        <v>0</v>
      </c>
      <c r="N43" s="138">
        <v>0</v>
      </c>
      <c r="O43" s="138">
        <f t="shared" si="18"/>
        <v>0</v>
      </c>
      <c r="P43" s="138">
        <v>0</v>
      </c>
      <c r="Q43" s="138">
        <f t="shared" si="19"/>
        <v>0</v>
      </c>
      <c r="R43" s="140"/>
      <c r="S43" s="140" t="s">
        <v>273</v>
      </c>
      <c r="T43" s="141" t="s">
        <v>274</v>
      </c>
      <c r="U43" s="115">
        <v>0</v>
      </c>
      <c r="V43" s="115">
        <f t="shared" si="20"/>
        <v>0</v>
      </c>
      <c r="W43" s="115"/>
      <c r="X43" s="115" t="s">
        <v>463</v>
      </c>
      <c r="Y43" s="115" t="s">
        <v>276</v>
      </c>
      <c r="Z43" s="108"/>
      <c r="AA43" s="108"/>
      <c r="AB43" s="108"/>
      <c r="AC43" s="108"/>
      <c r="AD43" s="108"/>
      <c r="AE43" s="108"/>
      <c r="AF43" s="108"/>
      <c r="AG43" s="108" t="s">
        <v>1325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ht="22.5" outlineLevel="1" x14ac:dyDescent="0.2">
      <c r="A44" s="135">
        <v>34</v>
      </c>
      <c r="B44" s="136" t="s">
        <v>1391</v>
      </c>
      <c r="C44" s="144" t="s">
        <v>1392</v>
      </c>
      <c r="D44" s="137" t="s">
        <v>1393</v>
      </c>
      <c r="E44" s="138">
        <v>1</v>
      </c>
      <c r="F44" s="139"/>
      <c r="G44" s="140">
        <f t="shared" si="14"/>
        <v>0</v>
      </c>
      <c r="H44" s="139"/>
      <c r="I44" s="140">
        <f t="shared" si="15"/>
        <v>0</v>
      </c>
      <c r="J44" s="139"/>
      <c r="K44" s="140">
        <f t="shared" si="16"/>
        <v>0</v>
      </c>
      <c r="L44" s="140">
        <v>21</v>
      </c>
      <c r="M44" s="140">
        <f t="shared" si="17"/>
        <v>0</v>
      </c>
      <c r="N44" s="138">
        <v>0</v>
      </c>
      <c r="O44" s="138">
        <f t="shared" si="18"/>
        <v>0</v>
      </c>
      <c r="P44" s="138">
        <v>0</v>
      </c>
      <c r="Q44" s="138">
        <f t="shared" si="19"/>
        <v>0</v>
      </c>
      <c r="R44" s="140"/>
      <c r="S44" s="140" t="s">
        <v>273</v>
      </c>
      <c r="T44" s="141" t="s">
        <v>274</v>
      </c>
      <c r="U44" s="115">
        <v>0</v>
      </c>
      <c r="V44" s="115">
        <f t="shared" si="20"/>
        <v>0</v>
      </c>
      <c r="W44" s="115"/>
      <c r="X44" s="115" t="s">
        <v>463</v>
      </c>
      <c r="Y44" s="115" t="s">
        <v>276</v>
      </c>
      <c r="Z44" s="108"/>
      <c r="AA44" s="108"/>
      <c r="AB44" s="108"/>
      <c r="AC44" s="108"/>
      <c r="AD44" s="108"/>
      <c r="AE44" s="108"/>
      <c r="AF44" s="108"/>
      <c r="AG44" s="108" t="s">
        <v>1325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 x14ac:dyDescent="0.2">
      <c r="A45" s="135">
        <v>35</v>
      </c>
      <c r="B45" s="136" t="s">
        <v>1394</v>
      </c>
      <c r="C45" s="144" t="s">
        <v>1395</v>
      </c>
      <c r="D45" s="137" t="s">
        <v>493</v>
      </c>
      <c r="E45" s="138">
        <v>500</v>
      </c>
      <c r="F45" s="139"/>
      <c r="G45" s="140">
        <f t="shared" si="14"/>
        <v>0</v>
      </c>
      <c r="H45" s="139"/>
      <c r="I45" s="140">
        <f t="shared" si="15"/>
        <v>0</v>
      </c>
      <c r="J45" s="139"/>
      <c r="K45" s="140">
        <f t="shared" si="16"/>
        <v>0</v>
      </c>
      <c r="L45" s="140">
        <v>21</v>
      </c>
      <c r="M45" s="140">
        <f t="shared" si="17"/>
        <v>0</v>
      </c>
      <c r="N45" s="138">
        <v>0</v>
      </c>
      <c r="O45" s="138">
        <f t="shared" si="18"/>
        <v>0</v>
      </c>
      <c r="P45" s="138">
        <v>0</v>
      </c>
      <c r="Q45" s="138">
        <f t="shared" si="19"/>
        <v>0</v>
      </c>
      <c r="R45" s="140"/>
      <c r="S45" s="140" t="s">
        <v>273</v>
      </c>
      <c r="T45" s="141" t="s">
        <v>274</v>
      </c>
      <c r="U45" s="115">
        <v>0</v>
      </c>
      <c r="V45" s="115">
        <f t="shared" si="20"/>
        <v>0</v>
      </c>
      <c r="W45" s="115"/>
      <c r="X45" s="115" t="s">
        <v>275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898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x14ac:dyDescent="0.2">
      <c r="A46" s="121" t="s">
        <v>268</v>
      </c>
      <c r="B46" s="122" t="s">
        <v>220</v>
      </c>
      <c r="C46" s="143" t="s">
        <v>221</v>
      </c>
      <c r="D46" s="123"/>
      <c r="E46" s="124"/>
      <c r="F46" s="125"/>
      <c r="G46" s="125">
        <f>SUMIF(AG47:AG60,"&lt;&gt;NOR",G47:G60)</f>
        <v>0</v>
      </c>
      <c r="H46" s="125"/>
      <c r="I46" s="125">
        <f>SUM(I47:I60)</f>
        <v>0</v>
      </c>
      <c r="J46" s="125"/>
      <c r="K46" s="125">
        <f>SUM(K47:K60)</f>
        <v>0</v>
      </c>
      <c r="L46" s="125"/>
      <c r="M46" s="125">
        <f>SUM(M47:M60)</f>
        <v>0</v>
      </c>
      <c r="N46" s="124"/>
      <c r="O46" s="124">
        <f>SUM(O47:O60)</f>
        <v>0</v>
      </c>
      <c r="P46" s="124"/>
      <c r="Q46" s="124">
        <f>SUM(Q47:Q60)</f>
        <v>0</v>
      </c>
      <c r="R46" s="125"/>
      <c r="S46" s="125"/>
      <c r="T46" s="126"/>
      <c r="U46" s="120"/>
      <c r="V46" s="120">
        <f>SUM(V47:V60)</f>
        <v>0</v>
      </c>
      <c r="W46" s="120"/>
      <c r="X46" s="120"/>
      <c r="Y46" s="120"/>
      <c r="AG46" t="s">
        <v>269</v>
      </c>
    </row>
    <row r="47" spans="1:60" outlineLevel="1" x14ac:dyDescent="0.2">
      <c r="A47" s="135">
        <v>36</v>
      </c>
      <c r="B47" s="136" t="s">
        <v>1396</v>
      </c>
      <c r="C47" s="144" t="s">
        <v>1397</v>
      </c>
      <c r="D47" s="137" t="s">
        <v>493</v>
      </c>
      <c r="E47" s="138">
        <v>350</v>
      </c>
      <c r="F47" s="139"/>
      <c r="G47" s="140">
        <f t="shared" ref="G47:G60" si="21">ROUND(E47*F47,2)</f>
        <v>0</v>
      </c>
      <c r="H47" s="139"/>
      <c r="I47" s="140">
        <f t="shared" ref="I47:I60" si="22">ROUND(E47*H47,2)</f>
        <v>0</v>
      </c>
      <c r="J47" s="139"/>
      <c r="K47" s="140">
        <f t="shared" ref="K47:K60" si="23">ROUND(E47*J47,2)</f>
        <v>0</v>
      </c>
      <c r="L47" s="140">
        <v>21</v>
      </c>
      <c r="M47" s="140">
        <f t="shared" ref="M47:M60" si="24">G47*(1+L47/100)</f>
        <v>0</v>
      </c>
      <c r="N47" s="138">
        <v>0</v>
      </c>
      <c r="O47" s="138">
        <f t="shared" ref="O47:O60" si="25">ROUND(E47*N47,2)</f>
        <v>0</v>
      </c>
      <c r="P47" s="138">
        <v>0</v>
      </c>
      <c r="Q47" s="138">
        <f t="shared" ref="Q47:Q60" si="26">ROUND(E47*P47,2)</f>
        <v>0</v>
      </c>
      <c r="R47" s="140"/>
      <c r="S47" s="140" t="s">
        <v>273</v>
      </c>
      <c r="T47" s="141" t="s">
        <v>274</v>
      </c>
      <c r="U47" s="115">
        <v>0</v>
      </c>
      <c r="V47" s="115">
        <f t="shared" ref="V47:V60" si="27">ROUND(E47*U47,2)</f>
        <v>0</v>
      </c>
      <c r="W47" s="115"/>
      <c r="X47" s="115" t="s">
        <v>275</v>
      </c>
      <c r="Y47" s="115" t="s">
        <v>276</v>
      </c>
      <c r="Z47" s="108"/>
      <c r="AA47" s="108"/>
      <c r="AB47" s="108"/>
      <c r="AC47" s="108"/>
      <c r="AD47" s="108"/>
      <c r="AE47" s="108"/>
      <c r="AF47" s="108"/>
      <c r="AG47" s="108" t="s">
        <v>898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 x14ac:dyDescent="0.2">
      <c r="A48" s="135">
        <v>37</v>
      </c>
      <c r="B48" s="136" t="s">
        <v>1398</v>
      </c>
      <c r="C48" s="144" t="s">
        <v>1399</v>
      </c>
      <c r="D48" s="137" t="s">
        <v>493</v>
      </c>
      <c r="E48" s="138">
        <v>170</v>
      </c>
      <c r="F48" s="139"/>
      <c r="G48" s="140">
        <f t="shared" si="21"/>
        <v>0</v>
      </c>
      <c r="H48" s="139"/>
      <c r="I48" s="140">
        <f t="shared" si="22"/>
        <v>0</v>
      </c>
      <c r="J48" s="139"/>
      <c r="K48" s="140">
        <f t="shared" si="23"/>
        <v>0</v>
      </c>
      <c r="L48" s="140">
        <v>21</v>
      </c>
      <c r="M48" s="140">
        <f t="shared" si="24"/>
        <v>0</v>
      </c>
      <c r="N48" s="138">
        <v>0</v>
      </c>
      <c r="O48" s="138">
        <f t="shared" si="25"/>
        <v>0</v>
      </c>
      <c r="P48" s="138">
        <v>0</v>
      </c>
      <c r="Q48" s="138">
        <f t="shared" si="26"/>
        <v>0</v>
      </c>
      <c r="R48" s="140"/>
      <c r="S48" s="140" t="s">
        <v>273</v>
      </c>
      <c r="T48" s="141" t="s">
        <v>274</v>
      </c>
      <c r="U48" s="115">
        <v>0</v>
      </c>
      <c r="V48" s="115">
        <f t="shared" si="27"/>
        <v>0</v>
      </c>
      <c r="W48" s="115"/>
      <c r="X48" s="115" t="s">
        <v>275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898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 x14ac:dyDescent="0.2">
      <c r="A49" s="135">
        <v>38</v>
      </c>
      <c r="B49" s="136" t="s">
        <v>1400</v>
      </c>
      <c r="C49" s="144" t="s">
        <v>1401</v>
      </c>
      <c r="D49" s="137" t="s">
        <v>493</v>
      </c>
      <c r="E49" s="138">
        <v>120</v>
      </c>
      <c r="F49" s="139"/>
      <c r="G49" s="140">
        <f t="shared" si="21"/>
        <v>0</v>
      </c>
      <c r="H49" s="139"/>
      <c r="I49" s="140">
        <f t="shared" si="22"/>
        <v>0</v>
      </c>
      <c r="J49" s="139"/>
      <c r="K49" s="140">
        <f t="shared" si="23"/>
        <v>0</v>
      </c>
      <c r="L49" s="140">
        <v>21</v>
      </c>
      <c r="M49" s="140">
        <f t="shared" si="24"/>
        <v>0</v>
      </c>
      <c r="N49" s="138">
        <v>0</v>
      </c>
      <c r="O49" s="138">
        <f t="shared" si="25"/>
        <v>0</v>
      </c>
      <c r="P49" s="138">
        <v>0</v>
      </c>
      <c r="Q49" s="138">
        <f t="shared" si="26"/>
        <v>0</v>
      </c>
      <c r="R49" s="140"/>
      <c r="S49" s="140" t="s">
        <v>273</v>
      </c>
      <c r="T49" s="141" t="s">
        <v>274</v>
      </c>
      <c r="U49" s="115">
        <v>0</v>
      </c>
      <c r="V49" s="115">
        <f t="shared" si="27"/>
        <v>0</v>
      </c>
      <c r="W49" s="115"/>
      <c r="X49" s="115" t="s">
        <v>275</v>
      </c>
      <c r="Y49" s="115" t="s">
        <v>276</v>
      </c>
      <c r="Z49" s="108"/>
      <c r="AA49" s="108"/>
      <c r="AB49" s="108"/>
      <c r="AC49" s="108"/>
      <c r="AD49" s="108"/>
      <c r="AE49" s="108"/>
      <c r="AF49" s="108"/>
      <c r="AG49" s="108" t="s">
        <v>898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 x14ac:dyDescent="0.2">
      <c r="A50" s="135">
        <v>39</v>
      </c>
      <c r="B50" s="136" t="s">
        <v>1402</v>
      </c>
      <c r="C50" s="144" t="s">
        <v>1403</v>
      </c>
      <c r="D50" s="137" t="s">
        <v>493</v>
      </c>
      <c r="E50" s="138">
        <v>120</v>
      </c>
      <c r="F50" s="139"/>
      <c r="G50" s="140">
        <f t="shared" si="21"/>
        <v>0</v>
      </c>
      <c r="H50" s="139"/>
      <c r="I50" s="140">
        <f t="shared" si="22"/>
        <v>0</v>
      </c>
      <c r="J50" s="139"/>
      <c r="K50" s="140">
        <f t="shared" si="23"/>
        <v>0</v>
      </c>
      <c r="L50" s="140">
        <v>21</v>
      </c>
      <c r="M50" s="140">
        <f t="shared" si="24"/>
        <v>0</v>
      </c>
      <c r="N50" s="138">
        <v>0</v>
      </c>
      <c r="O50" s="138">
        <f t="shared" si="25"/>
        <v>0</v>
      </c>
      <c r="P50" s="138">
        <v>0</v>
      </c>
      <c r="Q50" s="138">
        <f t="shared" si="26"/>
        <v>0</v>
      </c>
      <c r="R50" s="140"/>
      <c r="S50" s="140" t="s">
        <v>273</v>
      </c>
      <c r="T50" s="141" t="s">
        <v>274</v>
      </c>
      <c r="U50" s="115">
        <v>0</v>
      </c>
      <c r="V50" s="115">
        <f t="shared" si="27"/>
        <v>0</v>
      </c>
      <c r="W50" s="115"/>
      <c r="X50" s="115" t="s">
        <v>275</v>
      </c>
      <c r="Y50" s="115" t="s">
        <v>276</v>
      </c>
      <c r="Z50" s="108"/>
      <c r="AA50" s="108"/>
      <c r="AB50" s="108"/>
      <c r="AC50" s="108"/>
      <c r="AD50" s="108"/>
      <c r="AE50" s="108"/>
      <c r="AF50" s="108"/>
      <c r="AG50" s="108" t="s">
        <v>898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 x14ac:dyDescent="0.2">
      <c r="A51" s="135">
        <v>40</v>
      </c>
      <c r="B51" s="136" t="s">
        <v>1404</v>
      </c>
      <c r="C51" s="144" t="s">
        <v>1405</v>
      </c>
      <c r="D51" s="137" t="s">
        <v>493</v>
      </c>
      <c r="E51" s="138">
        <v>200</v>
      </c>
      <c r="F51" s="139"/>
      <c r="G51" s="140">
        <f t="shared" si="21"/>
        <v>0</v>
      </c>
      <c r="H51" s="139"/>
      <c r="I51" s="140">
        <f t="shared" si="22"/>
        <v>0</v>
      </c>
      <c r="J51" s="139"/>
      <c r="K51" s="140">
        <f t="shared" si="23"/>
        <v>0</v>
      </c>
      <c r="L51" s="140">
        <v>21</v>
      </c>
      <c r="M51" s="140">
        <f t="shared" si="24"/>
        <v>0</v>
      </c>
      <c r="N51" s="138">
        <v>0</v>
      </c>
      <c r="O51" s="138">
        <f t="shared" si="25"/>
        <v>0</v>
      </c>
      <c r="P51" s="138">
        <v>0</v>
      </c>
      <c r="Q51" s="138">
        <f t="shared" si="26"/>
        <v>0</v>
      </c>
      <c r="R51" s="140"/>
      <c r="S51" s="140" t="s">
        <v>273</v>
      </c>
      <c r="T51" s="141" t="s">
        <v>274</v>
      </c>
      <c r="U51" s="115">
        <v>0</v>
      </c>
      <c r="V51" s="115">
        <f t="shared" si="27"/>
        <v>0</v>
      </c>
      <c r="W51" s="115"/>
      <c r="X51" s="115" t="s">
        <v>275</v>
      </c>
      <c r="Y51" s="115" t="s">
        <v>276</v>
      </c>
      <c r="Z51" s="108"/>
      <c r="AA51" s="108"/>
      <c r="AB51" s="108"/>
      <c r="AC51" s="108"/>
      <c r="AD51" s="108"/>
      <c r="AE51" s="108"/>
      <c r="AF51" s="108"/>
      <c r="AG51" s="108" t="s">
        <v>898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 x14ac:dyDescent="0.2">
      <c r="A52" s="135">
        <v>41</v>
      </c>
      <c r="B52" s="136" t="s">
        <v>1406</v>
      </c>
      <c r="C52" s="144" t="s">
        <v>1407</v>
      </c>
      <c r="D52" s="137" t="s">
        <v>493</v>
      </c>
      <c r="E52" s="138">
        <v>70</v>
      </c>
      <c r="F52" s="139"/>
      <c r="G52" s="140">
        <f t="shared" si="21"/>
        <v>0</v>
      </c>
      <c r="H52" s="139"/>
      <c r="I52" s="140">
        <f t="shared" si="22"/>
        <v>0</v>
      </c>
      <c r="J52" s="139"/>
      <c r="K52" s="140">
        <f t="shared" si="23"/>
        <v>0</v>
      </c>
      <c r="L52" s="140">
        <v>21</v>
      </c>
      <c r="M52" s="140">
        <f t="shared" si="24"/>
        <v>0</v>
      </c>
      <c r="N52" s="138">
        <v>0</v>
      </c>
      <c r="O52" s="138">
        <f t="shared" si="25"/>
        <v>0</v>
      </c>
      <c r="P52" s="138">
        <v>0</v>
      </c>
      <c r="Q52" s="138">
        <f t="shared" si="26"/>
        <v>0</v>
      </c>
      <c r="R52" s="140"/>
      <c r="S52" s="140" t="s">
        <v>273</v>
      </c>
      <c r="T52" s="141" t="s">
        <v>274</v>
      </c>
      <c r="U52" s="115">
        <v>0</v>
      </c>
      <c r="V52" s="115">
        <f t="shared" si="27"/>
        <v>0</v>
      </c>
      <c r="W52" s="115"/>
      <c r="X52" s="115" t="s">
        <v>275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898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1" x14ac:dyDescent="0.2">
      <c r="A53" s="135">
        <v>42</v>
      </c>
      <c r="B53" s="136" t="s">
        <v>1408</v>
      </c>
      <c r="C53" s="144" t="s">
        <v>1409</v>
      </c>
      <c r="D53" s="137" t="s">
        <v>493</v>
      </c>
      <c r="E53" s="138">
        <v>800</v>
      </c>
      <c r="F53" s="139"/>
      <c r="G53" s="140">
        <f t="shared" si="21"/>
        <v>0</v>
      </c>
      <c r="H53" s="139"/>
      <c r="I53" s="140">
        <f t="shared" si="22"/>
        <v>0</v>
      </c>
      <c r="J53" s="139"/>
      <c r="K53" s="140">
        <f t="shared" si="23"/>
        <v>0</v>
      </c>
      <c r="L53" s="140">
        <v>21</v>
      </c>
      <c r="M53" s="140">
        <f t="shared" si="24"/>
        <v>0</v>
      </c>
      <c r="N53" s="138">
        <v>0</v>
      </c>
      <c r="O53" s="138">
        <f t="shared" si="25"/>
        <v>0</v>
      </c>
      <c r="P53" s="138">
        <v>0</v>
      </c>
      <c r="Q53" s="138">
        <f t="shared" si="26"/>
        <v>0</v>
      </c>
      <c r="R53" s="140"/>
      <c r="S53" s="140" t="s">
        <v>273</v>
      </c>
      <c r="T53" s="141" t="s">
        <v>274</v>
      </c>
      <c r="U53" s="115">
        <v>0</v>
      </c>
      <c r="V53" s="115">
        <f t="shared" si="27"/>
        <v>0</v>
      </c>
      <c r="W53" s="115"/>
      <c r="X53" s="115" t="s">
        <v>275</v>
      </c>
      <c r="Y53" s="115" t="s">
        <v>276</v>
      </c>
      <c r="Z53" s="108"/>
      <c r="AA53" s="108"/>
      <c r="AB53" s="108"/>
      <c r="AC53" s="108"/>
      <c r="AD53" s="108"/>
      <c r="AE53" s="108"/>
      <c r="AF53" s="108"/>
      <c r="AG53" s="108" t="s">
        <v>898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 x14ac:dyDescent="0.2">
      <c r="A54" s="135">
        <v>43</v>
      </c>
      <c r="B54" s="136" t="s">
        <v>1410</v>
      </c>
      <c r="C54" s="144" t="s">
        <v>1411</v>
      </c>
      <c r="D54" s="137" t="s">
        <v>493</v>
      </c>
      <c r="E54" s="138">
        <v>200</v>
      </c>
      <c r="F54" s="139"/>
      <c r="G54" s="140">
        <f t="shared" si="21"/>
        <v>0</v>
      </c>
      <c r="H54" s="139"/>
      <c r="I54" s="140">
        <f t="shared" si="22"/>
        <v>0</v>
      </c>
      <c r="J54" s="139"/>
      <c r="K54" s="140">
        <f t="shared" si="23"/>
        <v>0</v>
      </c>
      <c r="L54" s="140">
        <v>21</v>
      </c>
      <c r="M54" s="140">
        <f t="shared" si="24"/>
        <v>0</v>
      </c>
      <c r="N54" s="138">
        <v>0</v>
      </c>
      <c r="O54" s="138">
        <f t="shared" si="25"/>
        <v>0</v>
      </c>
      <c r="P54" s="138">
        <v>0</v>
      </c>
      <c r="Q54" s="138">
        <f t="shared" si="26"/>
        <v>0</v>
      </c>
      <c r="R54" s="140"/>
      <c r="S54" s="140" t="s">
        <v>273</v>
      </c>
      <c r="T54" s="141" t="s">
        <v>274</v>
      </c>
      <c r="U54" s="115">
        <v>0</v>
      </c>
      <c r="V54" s="115">
        <f t="shared" si="27"/>
        <v>0</v>
      </c>
      <c r="W54" s="115"/>
      <c r="X54" s="115" t="s">
        <v>275</v>
      </c>
      <c r="Y54" s="115" t="s">
        <v>276</v>
      </c>
      <c r="Z54" s="108"/>
      <c r="AA54" s="108"/>
      <c r="AB54" s="108"/>
      <c r="AC54" s="108"/>
      <c r="AD54" s="108"/>
      <c r="AE54" s="108"/>
      <c r="AF54" s="108"/>
      <c r="AG54" s="108" t="s">
        <v>898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 x14ac:dyDescent="0.2">
      <c r="A55" s="135">
        <v>44</v>
      </c>
      <c r="B55" s="136" t="s">
        <v>1412</v>
      </c>
      <c r="C55" s="144" t="s">
        <v>1413</v>
      </c>
      <c r="D55" s="137" t="s">
        <v>493</v>
      </c>
      <c r="E55" s="138">
        <v>50</v>
      </c>
      <c r="F55" s="139"/>
      <c r="G55" s="140">
        <f t="shared" si="21"/>
        <v>0</v>
      </c>
      <c r="H55" s="139"/>
      <c r="I55" s="140">
        <f t="shared" si="22"/>
        <v>0</v>
      </c>
      <c r="J55" s="139"/>
      <c r="K55" s="140">
        <f t="shared" si="23"/>
        <v>0</v>
      </c>
      <c r="L55" s="140">
        <v>21</v>
      </c>
      <c r="M55" s="140">
        <f t="shared" si="24"/>
        <v>0</v>
      </c>
      <c r="N55" s="138">
        <v>0</v>
      </c>
      <c r="O55" s="138">
        <f t="shared" si="25"/>
        <v>0</v>
      </c>
      <c r="P55" s="138">
        <v>0</v>
      </c>
      <c r="Q55" s="138">
        <f t="shared" si="26"/>
        <v>0</v>
      </c>
      <c r="R55" s="140"/>
      <c r="S55" s="140" t="s">
        <v>273</v>
      </c>
      <c r="T55" s="141" t="s">
        <v>274</v>
      </c>
      <c r="U55" s="115">
        <v>0</v>
      </c>
      <c r="V55" s="115">
        <f t="shared" si="27"/>
        <v>0</v>
      </c>
      <c r="W55" s="115"/>
      <c r="X55" s="115" t="s">
        <v>275</v>
      </c>
      <c r="Y55" s="115" t="s">
        <v>276</v>
      </c>
      <c r="Z55" s="108"/>
      <c r="AA55" s="108"/>
      <c r="AB55" s="108"/>
      <c r="AC55" s="108"/>
      <c r="AD55" s="108"/>
      <c r="AE55" s="108"/>
      <c r="AF55" s="108"/>
      <c r="AG55" s="108" t="s">
        <v>898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 x14ac:dyDescent="0.2">
      <c r="A56" s="135">
        <v>45</v>
      </c>
      <c r="B56" s="136" t="s">
        <v>1414</v>
      </c>
      <c r="C56" s="144" t="s">
        <v>1415</v>
      </c>
      <c r="D56" s="137" t="s">
        <v>493</v>
      </c>
      <c r="E56" s="138">
        <v>40</v>
      </c>
      <c r="F56" s="139"/>
      <c r="G56" s="140">
        <f t="shared" si="21"/>
        <v>0</v>
      </c>
      <c r="H56" s="139"/>
      <c r="I56" s="140">
        <f t="shared" si="22"/>
        <v>0</v>
      </c>
      <c r="J56" s="139"/>
      <c r="K56" s="140">
        <f t="shared" si="23"/>
        <v>0</v>
      </c>
      <c r="L56" s="140">
        <v>21</v>
      </c>
      <c r="M56" s="140">
        <f t="shared" si="24"/>
        <v>0</v>
      </c>
      <c r="N56" s="138">
        <v>0</v>
      </c>
      <c r="O56" s="138">
        <f t="shared" si="25"/>
        <v>0</v>
      </c>
      <c r="P56" s="138">
        <v>0</v>
      </c>
      <c r="Q56" s="138">
        <f t="shared" si="26"/>
        <v>0</v>
      </c>
      <c r="R56" s="140"/>
      <c r="S56" s="140" t="s">
        <v>273</v>
      </c>
      <c r="T56" s="141" t="s">
        <v>274</v>
      </c>
      <c r="U56" s="115">
        <v>0</v>
      </c>
      <c r="V56" s="115">
        <f t="shared" si="27"/>
        <v>0</v>
      </c>
      <c r="W56" s="115"/>
      <c r="X56" s="115" t="s">
        <v>275</v>
      </c>
      <c r="Y56" s="115" t="s">
        <v>276</v>
      </c>
      <c r="Z56" s="108"/>
      <c r="AA56" s="108"/>
      <c r="AB56" s="108"/>
      <c r="AC56" s="108"/>
      <c r="AD56" s="108"/>
      <c r="AE56" s="108"/>
      <c r="AF56" s="108"/>
      <c r="AG56" s="108" t="s">
        <v>898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 x14ac:dyDescent="0.2">
      <c r="A57" s="135">
        <v>46</v>
      </c>
      <c r="B57" s="136" t="s">
        <v>1416</v>
      </c>
      <c r="C57" s="144" t="s">
        <v>1417</v>
      </c>
      <c r="D57" s="137" t="s">
        <v>493</v>
      </c>
      <c r="E57" s="138">
        <v>80</v>
      </c>
      <c r="F57" s="139"/>
      <c r="G57" s="140">
        <f t="shared" si="21"/>
        <v>0</v>
      </c>
      <c r="H57" s="139"/>
      <c r="I57" s="140">
        <f t="shared" si="22"/>
        <v>0</v>
      </c>
      <c r="J57" s="139"/>
      <c r="K57" s="140">
        <f t="shared" si="23"/>
        <v>0</v>
      </c>
      <c r="L57" s="140">
        <v>21</v>
      </c>
      <c r="M57" s="140">
        <f t="shared" si="24"/>
        <v>0</v>
      </c>
      <c r="N57" s="138">
        <v>0</v>
      </c>
      <c r="O57" s="138">
        <f t="shared" si="25"/>
        <v>0</v>
      </c>
      <c r="P57" s="138">
        <v>0</v>
      </c>
      <c r="Q57" s="138">
        <f t="shared" si="26"/>
        <v>0</v>
      </c>
      <c r="R57" s="140"/>
      <c r="S57" s="140" t="s">
        <v>273</v>
      </c>
      <c r="T57" s="141" t="s">
        <v>274</v>
      </c>
      <c r="U57" s="115">
        <v>0</v>
      </c>
      <c r="V57" s="115">
        <f t="shared" si="27"/>
        <v>0</v>
      </c>
      <c r="W57" s="115"/>
      <c r="X57" s="115" t="s">
        <v>275</v>
      </c>
      <c r="Y57" s="115" t="s">
        <v>276</v>
      </c>
      <c r="Z57" s="108"/>
      <c r="AA57" s="108"/>
      <c r="AB57" s="108"/>
      <c r="AC57" s="108"/>
      <c r="AD57" s="108"/>
      <c r="AE57" s="108"/>
      <c r="AF57" s="108"/>
      <c r="AG57" s="108" t="s">
        <v>898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 x14ac:dyDescent="0.2">
      <c r="A58" s="135">
        <v>47</v>
      </c>
      <c r="B58" s="136" t="s">
        <v>1418</v>
      </c>
      <c r="C58" s="144" t="s">
        <v>1419</v>
      </c>
      <c r="D58" s="137" t="s">
        <v>493</v>
      </c>
      <c r="E58" s="138">
        <v>60</v>
      </c>
      <c r="F58" s="139"/>
      <c r="G58" s="140">
        <f t="shared" si="21"/>
        <v>0</v>
      </c>
      <c r="H58" s="139"/>
      <c r="I58" s="140">
        <f t="shared" si="22"/>
        <v>0</v>
      </c>
      <c r="J58" s="139"/>
      <c r="K58" s="140">
        <f t="shared" si="23"/>
        <v>0</v>
      </c>
      <c r="L58" s="140">
        <v>21</v>
      </c>
      <c r="M58" s="140">
        <f t="shared" si="24"/>
        <v>0</v>
      </c>
      <c r="N58" s="138">
        <v>0</v>
      </c>
      <c r="O58" s="138">
        <f t="shared" si="25"/>
        <v>0</v>
      </c>
      <c r="P58" s="138">
        <v>0</v>
      </c>
      <c r="Q58" s="138">
        <f t="shared" si="26"/>
        <v>0</v>
      </c>
      <c r="R58" s="140"/>
      <c r="S58" s="140" t="s">
        <v>273</v>
      </c>
      <c r="T58" s="141" t="s">
        <v>274</v>
      </c>
      <c r="U58" s="115">
        <v>0</v>
      </c>
      <c r="V58" s="115">
        <f t="shared" si="27"/>
        <v>0</v>
      </c>
      <c r="W58" s="115"/>
      <c r="X58" s="115" t="s">
        <v>275</v>
      </c>
      <c r="Y58" s="115" t="s">
        <v>276</v>
      </c>
      <c r="Z58" s="108"/>
      <c r="AA58" s="108"/>
      <c r="AB58" s="108"/>
      <c r="AC58" s="108"/>
      <c r="AD58" s="108"/>
      <c r="AE58" s="108"/>
      <c r="AF58" s="108"/>
      <c r="AG58" s="108" t="s">
        <v>898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 x14ac:dyDescent="0.2">
      <c r="A59" s="135">
        <v>48</v>
      </c>
      <c r="B59" s="136" t="s">
        <v>1420</v>
      </c>
      <c r="C59" s="144" t="s">
        <v>1421</v>
      </c>
      <c r="D59" s="137" t="s">
        <v>493</v>
      </c>
      <c r="E59" s="138">
        <v>60</v>
      </c>
      <c r="F59" s="139"/>
      <c r="G59" s="140">
        <f t="shared" si="21"/>
        <v>0</v>
      </c>
      <c r="H59" s="139"/>
      <c r="I59" s="140">
        <f t="shared" si="22"/>
        <v>0</v>
      </c>
      <c r="J59" s="139"/>
      <c r="K59" s="140">
        <f t="shared" si="23"/>
        <v>0</v>
      </c>
      <c r="L59" s="140">
        <v>21</v>
      </c>
      <c r="M59" s="140">
        <f t="shared" si="24"/>
        <v>0</v>
      </c>
      <c r="N59" s="138">
        <v>0</v>
      </c>
      <c r="O59" s="138">
        <f t="shared" si="25"/>
        <v>0</v>
      </c>
      <c r="P59" s="138">
        <v>0</v>
      </c>
      <c r="Q59" s="138">
        <f t="shared" si="26"/>
        <v>0</v>
      </c>
      <c r="R59" s="140"/>
      <c r="S59" s="140" t="s">
        <v>273</v>
      </c>
      <c r="T59" s="141" t="s">
        <v>274</v>
      </c>
      <c r="U59" s="115">
        <v>0</v>
      </c>
      <c r="V59" s="115">
        <f t="shared" si="27"/>
        <v>0</v>
      </c>
      <c r="W59" s="115"/>
      <c r="X59" s="115" t="s">
        <v>275</v>
      </c>
      <c r="Y59" s="115" t="s">
        <v>276</v>
      </c>
      <c r="Z59" s="108"/>
      <c r="AA59" s="108"/>
      <c r="AB59" s="108"/>
      <c r="AC59" s="108"/>
      <c r="AD59" s="108"/>
      <c r="AE59" s="108"/>
      <c r="AF59" s="108"/>
      <c r="AG59" s="108" t="s">
        <v>898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1" x14ac:dyDescent="0.2">
      <c r="A60" s="135">
        <v>49</v>
      </c>
      <c r="B60" s="136" t="s">
        <v>1422</v>
      </c>
      <c r="C60" s="144" t="s">
        <v>1423</v>
      </c>
      <c r="D60" s="137" t="s">
        <v>1393</v>
      </c>
      <c r="E60" s="138">
        <v>1</v>
      </c>
      <c r="F60" s="139"/>
      <c r="G60" s="140">
        <f t="shared" si="21"/>
        <v>0</v>
      </c>
      <c r="H60" s="139"/>
      <c r="I60" s="140">
        <f t="shared" si="22"/>
        <v>0</v>
      </c>
      <c r="J60" s="139"/>
      <c r="K60" s="140">
        <f t="shared" si="23"/>
        <v>0</v>
      </c>
      <c r="L60" s="140">
        <v>21</v>
      </c>
      <c r="M60" s="140">
        <f t="shared" si="24"/>
        <v>0</v>
      </c>
      <c r="N60" s="138">
        <v>0</v>
      </c>
      <c r="O60" s="138">
        <f t="shared" si="25"/>
        <v>0</v>
      </c>
      <c r="P60" s="138">
        <v>0</v>
      </c>
      <c r="Q60" s="138">
        <f t="shared" si="26"/>
        <v>0</v>
      </c>
      <c r="R60" s="140"/>
      <c r="S60" s="140" t="s">
        <v>273</v>
      </c>
      <c r="T60" s="141" t="s">
        <v>274</v>
      </c>
      <c r="U60" s="115">
        <v>0</v>
      </c>
      <c r="V60" s="115">
        <f t="shared" si="27"/>
        <v>0</v>
      </c>
      <c r="W60" s="115"/>
      <c r="X60" s="115" t="s">
        <v>275</v>
      </c>
      <c r="Y60" s="115" t="s">
        <v>276</v>
      </c>
      <c r="Z60" s="108"/>
      <c r="AA60" s="108"/>
      <c r="AB60" s="108"/>
      <c r="AC60" s="108"/>
      <c r="AD60" s="108"/>
      <c r="AE60" s="108"/>
      <c r="AF60" s="108"/>
      <c r="AG60" s="108" t="s">
        <v>898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x14ac:dyDescent="0.2">
      <c r="A61" s="121" t="s">
        <v>268</v>
      </c>
      <c r="B61" s="122" t="s">
        <v>226</v>
      </c>
      <c r="C61" s="143" t="s">
        <v>227</v>
      </c>
      <c r="D61" s="123"/>
      <c r="E61" s="124"/>
      <c r="F61" s="125"/>
      <c r="G61" s="125">
        <f>SUMIF(AG62:AG64,"&lt;&gt;NOR",G62:G64)</f>
        <v>0</v>
      </c>
      <c r="H61" s="125"/>
      <c r="I61" s="125">
        <f>SUM(I62:I64)</f>
        <v>0</v>
      </c>
      <c r="J61" s="125"/>
      <c r="K61" s="125">
        <f>SUM(K62:K64)</f>
        <v>0</v>
      </c>
      <c r="L61" s="125"/>
      <c r="M61" s="125">
        <f>SUM(M62:M64)</f>
        <v>0</v>
      </c>
      <c r="N61" s="124"/>
      <c r="O61" s="124">
        <f>SUM(O62:O64)</f>
        <v>0</v>
      </c>
      <c r="P61" s="124"/>
      <c r="Q61" s="124">
        <f>SUM(Q62:Q64)</f>
        <v>0</v>
      </c>
      <c r="R61" s="125"/>
      <c r="S61" s="125"/>
      <c r="T61" s="126"/>
      <c r="U61" s="120"/>
      <c r="V61" s="120">
        <f>SUM(V62:V64)</f>
        <v>0</v>
      </c>
      <c r="W61" s="120"/>
      <c r="X61" s="120"/>
      <c r="Y61" s="120"/>
      <c r="AG61" t="s">
        <v>269</v>
      </c>
    </row>
    <row r="62" spans="1:60" outlineLevel="1" x14ac:dyDescent="0.2">
      <c r="A62" s="135">
        <v>50</v>
      </c>
      <c r="B62" s="136" t="s">
        <v>1424</v>
      </c>
      <c r="C62" s="144" t="s">
        <v>1425</v>
      </c>
      <c r="D62" s="137" t="s">
        <v>1390</v>
      </c>
      <c r="E62" s="138">
        <v>1</v>
      </c>
      <c r="F62" s="139"/>
      <c r="G62" s="140">
        <f>ROUND(E62*F62,2)</f>
        <v>0</v>
      </c>
      <c r="H62" s="139"/>
      <c r="I62" s="140">
        <f>ROUND(E62*H62,2)</f>
        <v>0</v>
      </c>
      <c r="J62" s="139"/>
      <c r="K62" s="140">
        <f>ROUND(E62*J62,2)</f>
        <v>0</v>
      </c>
      <c r="L62" s="140">
        <v>21</v>
      </c>
      <c r="M62" s="140">
        <f>G62*(1+L62/100)</f>
        <v>0</v>
      </c>
      <c r="N62" s="138">
        <v>0</v>
      </c>
      <c r="O62" s="138">
        <f>ROUND(E62*N62,2)</f>
        <v>0</v>
      </c>
      <c r="P62" s="138">
        <v>0</v>
      </c>
      <c r="Q62" s="138">
        <f>ROUND(E62*P62,2)</f>
        <v>0</v>
      </c>
      <c r="R62" s="140"/>
      <c r="S62" s="140" t="s">
        <v>273</v>
      </c>
      <c r="T62" s="141" t="s">
        <v>274</v>
      </c>
      <c r="U62" s="115">
        <v>0</v>
      </c>
      <c r="V62" s="115">
        <f>ROUND(E62*U62,2)</f>
        <v>0</v>
      </c>
      <c r="W62" s="115"/>
      <c r="X62" s="115" t="s">
        <v>463</v>
      </c>
      <c r="Y62" s="115" t="s">
        <v>276</v>
      </c>
      <c r="Z62" s="108"/>
      <c r="AA62" s="108"/>
      <c r="AB62" s="108"/>
      <c r="AC62" s="108"/>
      <c r="AD62" s="108"/>
      <c r="AE62" s="108"/>
      <c r="AF62" s="108"/>
      <c r="AG62" s="108" t="s">
        <v>1325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1" x14ac:dyDescent="0.2">
      <c r="A63" s="135">
        <v>51</v>
      </c>
      <c r="B63" s="136" t="s">
        <v>1426</v>
      </c>
      <c r="C63" s="144" t="s">
        <v>1427</v>
      </c>
      <c r="D63" s="137" t="s">
        <v>1390</v>
      </c>
      <c r="E63" s="138">
        <v>1</v>
      </c>
      <c r="F63" s="139"/>
      <c r="G63" s="140">
        <f>ROUND(E63*F63,2)</f>
        <v>0</v>
      </c>
      <c r="H63" s="139"/>
      <c r="I63" s="140">
        <f>ROUND(E63*H63,2)</f>
        <v>0</v>
      </c>
      <c r="J63" s="139"/>
      <c r="K63" s="140">
        <f>ROUND(E63*J63,2)</f>
        <v>0</v>
      </c>
      <c r="L63" s="140">
        <v>21</v>
      </c>
      <c r="M63" s="140">
        <f>G63*(1+L63/100)</f>
        <v>0</v>
      </c>
      <c r="N63" s="138">
        <v>0</v>
      </c>
      <c r="O63" s="138">
        <f>ROUND(E63*N63,2)</f>
        <v>0</v>
      </c>
      <c r="P63" s="138">
        <v>0</v>
      </c>
      <c r="Q63" s="138">
        <f>ROUND(E63*P63,2)</f>
        <v>0</v>
      </c>
      <c r="R63" s="140"/>
      <c r="S63" s="140" t="s">
        <v>273</v>
      </c>
      <c r="T63" s="141" t="s">
        <v>274</v>
      </c>
      <c r="U63" s="115">
        <v>0</v>
      </c>
      <c r="V63" s="115">
        <f>ROUND(E63*U63,2)</f>
        <v>0</v>
      </c>
      <c r="W63" s="115"/>
      <c r="X63" s="115" t="s">
        <v>463</v>
      </c>
      <c r="Y63" s="115" t="s">
        <v>276</v>
      </c>
      <c r="Z63" s="108"/>
      <c r="AA63" s="108"/>
      <c r="AB63" s="108"/>
      <c r="AC63" s="108"/>
      <c r="AD63" s="108"/>
      <c r="AE63" s="108"/>
      <c r="AF63" s="108"/>
      <c r="AG63" s="108" t="s">
        <v>1325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 x14ac:dyDescent="0.2">
      <c r="A64" s="135">
        <v>52</v>
      </c>
      <c r="B64" s="136" t="s">
        <v>1428</v>
      </c>
      <c r="C64" s="144" t="s">
        <v>1429</v>
      </c>
      <c r="D64" s="137" t="s">
        <v>1390</v>
      </c>
      <c r="E64" s="138">
        <v>1</v>
      </c>
      <c r="F64" s="139"/>
      <c r="G64" s="140">
        <f>ROUND(E64*F64,2)</f>
        <v>0</v>
      </c>
      <c r="H64" s="139"/>
      <c r="I64" s="140">
        <f>ROUND(E64*H64,2)</f>
        <v>0</v>
      </c>
      <c r="J64" s="139"/>
      <c r="K64" s="140">
        <f>ROUND(E64*J64,2)</f>
        <v>0</v>
      </c>
      <c r="L64" s="140">
        <v>21</v>
      </c>
      <c r="M64" s="140">
        <f>G64*(1+L64/100)</f>
        <v>0</v>
      </c>
      <c r="N64" s="138">
        <v>0</v>
      </c>
      <c r="O64" s="138">
        <f>ROUND(E64*N64,2)</f>
        <v>0</v>
      </c>
      <c r="P64" s="138">
        <v>0</v>
      </c>
      <c r="Q64" s="138">
        <f>ROUND(E64*P64,2)</f>
        <v>0</v>
      </c>
      <c r="R64" s="140"/>
      <c r="S64" s="140" t="s">
        <v>273</v>
      </c>
      <c r="T64" s="141" t="s">
        <v>274</v>
      </c>
      <c r="U64" s="115">
        <v>0</v>
      </c>
      <c r="V64" s="115">
        <f>ROUND(E64*U64,2)</f>
        <v>0</v>
      </c>
      <c r="W64" s="115"/>
      <c r="X64" s="115" t="s">
        <v>463</v>
      </c>
      <c r="Y64" s="115" t="s">
        <v>276</v>
      </c>
      <c r="Z64" s="108"/>
      <c r="AA64" s="108"/>
      <c r="AB64" s="108"/>
      <c r="AC64" s="108"/>
      <c r="AD64" s="108"/>
      <c r="AE64" s="108"/>
      <c r="AF64" s="108"/>
      <c r="AG64" s="108" t="s">
        <v>1325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x14ac:dyDescent="0.2">
      <c r="A65" s="121" t="s">
        <v>268</v>
      </c>
      <c r="B65" s="122" t="s">
        <v>223</v>
      </c>
      <c r="C65" s="143" t="s">
        <v>224</v>
      </c>
      <c r="D65" s="123"/>
      <c r="E65" s="124"/>
      <c r="F65" s="125"/>
      <c r="G65" s="125">
        <f>SUMIF(AG66:AG85,"&lt;&gt;NOR",G66:G85)</f>
        <v>0</v>
      </c>
      <c r="H65" s="125"/>
      <c r="I65" s="125">
        <f>SUM(I66:I85)</f>
        <v>0</v>
      </c>
      <c r="J65" s="125"/>
      <c r="K65" s="125">
        <f>SUM(K66:K85)</f>
        <v>0</v>
      </c>
      <c r="L65" s="125"/>
      <c r="M65" s="125">
        <f>SUM(M66:M85)</f>
        <v>0</v>
      </c>
      <c r="N65" s="124"/>
      <c r="O65" s="124">
        <f>SUM(O66:O85)</f>
        <v>0</v>
      </c>
      <c r="P65" s="124"/>
      <c r="Q65" s="124">
        <f>SUM(Q66:Q85)</f>
        <v>0</v>
      </c>
      <c r="R65" s="125"/>
      <c r="S65" s="125"/>
      <c r="T65" s="126"/>
      <c r="U65" s="120"/>
      <c r="V65" s="120">
        <f>SUM(V66:V85)</f>
        <v>0</v>
      </c>
      <c r="W65" s="120"/>
      <c r="X65" s="120"/>
      <c r="Y65" s="120"/>
      <c r="AG65" t="s">
        <v>269</v>
      </c>
    </row>
    <row r="66" spans="1:60" outlineLevel="1" x14ac:dyDescent="0.2">
      <c r="A66" s="135">
        <v>53</v>
      </c>
      <c r="B66" s="136" t="s">
        <v>1430</v>
      </c>
      <c r="C66" s="144" t="s">
        <v>1431</v>
      </c>
      <c r="D66" s="137" t="s">
        <v>468</v>
      </c>
      <c r="E66" s="138">
        <v>2</v>
      </c>
      <c r="F66" s="139"/>
      <c r="G66" s="140">
        <f t="shared" ref="G66:G85" si="28">ROUND(E66*F66,2)</f>
        <v>0</v>
      </c>
      <c r="H66" s="139"/>
      <c r="I66" s="140">
        <f t="shared" ref="I66:I85" si="29">ROUND(E66*H66,2)</f>
        <v>0</v>
      </c>
      <c r="J66" s="139"/>
      <c r="K66" s="140">
        <f t="shared" ref="K66:K85" si="30">ROUND(E66*J66,2)</f>
        <v>0</v>
      </c>
      <c r="L66" s="140">
        <v>21</v>
      </c>
      <c r="M66" s="140">
        <f t="shared" ref="M66:M85" si="31">G66*(1+L66/100)</f>
        <v>0</v>
      </c>
      <c r="N66" s="138">
        <v>0</v>
      </c>
      <c r="O66" s="138">
        <f t="shared" ref="O66:O85" si="32">ROUND(E66*N66,2)</f>
        <v>0</v>
      </c>
      <c r="P66" s="138">
        <v>0</v>
      </c>
      <c r="Q66" s="138">
        <f t="shared" ref="Q66:Q85" si="33">ROUND(E66*P66,2)</f>
        <v>0</v>
      </c>
      <c r="R66" s="140"/>
      <c r="S66" s="140" t="s">
        <v>273</v>
      </c>
      <c r="T66" s="141" t="s">
        <v>274</v>
      </c>
      <c r="U66" s="115">
        <v>0</v>
      </c>
      <c r="V66" s="115">
        <f t="shared" ref="V66:V85" si="34">ROUND(E66*U66,2)</f>
        <v>0</v>
      </c>
      <c r="W66" s="115"/>
      <c r="X66" s="115" t="s">
        <v>463</v>
      </c>
      <c r="Y66" s="115" t="s">
        <v>276</v>
      </c>
      <c r="Z66" s="108"/>
      <c r="AA66" s="108"/>
      <c r="AB66" s="108"/>
      <c r="AC66" s="108"/>
      <c r="AD66" s="108"/>
      <c r="AE66" s="108"/>
      <c r="AF66" s="108"/>
      <c r="AG66" s="108" t="s">
        <v>1325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1" x14ac:dyDescent="0.2">
      <c r="A67" s="135">
        <v>54</v>
      </c>
      <c r="B67" s="136" t="s">
        <v>1432</v>
      </c>
      <c r="C67" s="144" t="s">
        <v>1433</v>
      </c>
      <c r="D67" s="137" t="s">
        <v>468</v>
      </c>
      <c r="E67" s="138">
        <v>2</v>
      </c>
      <c r="F67" s="139"/>
      <c r="G67" s="140">
        <f t="shared" si="28"/>
        <v>0</v>
      </c>
      <c r="H67" s="139"/>
      <c r="I67" s="140">
        <f t="shared" si="29"/>
        <v>0</v>
      </c>
      <c r="J67" s="139"/>
      <c r="K67" s="140">
        <f t="shared" si="30"/>
        <v>0</v>
      </c>
      <c r="L67" s="140">
        <v>21</v>
      </c>
      <c r="M67" s="140">
        <f t="shared" si="31"/>
        <v>0</v>
      </c>
      <c r="N67" s="138">
        <v>0</v>
      </c>
      <c r="O67" s="138">
        <f t="shared" si="32"/>
        <v>0</v>
      </c>
      <c r="P67" s="138">
        <v>0</v>
      </c>
      <c r="Q67" s="138">
        <f t="shared" si="33"/>
        <v>0</v>
      </c>
      <c r="R67" s="140"/>
      <c r="S67" s="140" t="s">
        <v>273</v>
      </c>
      <c r="T67" s="141" t="s">
        <v>274</v>
      </c>
      <c r="U67" s="115">
        <v>0</v>
      </c>
      <c r="V67" s="115">
        <f t="shared" si="34"/>
        <v>0</v>
      </c>
      <c r="W67" s="115"/>
      <c r="X67" s="115" t="s">
        <v>275</v>
      </c>
      <c r="Y67" s="115" t="s">
        <v>276</v>
      </c>
      <c r="Z67" s="108"/>
      <c r="AA67" s="108"/>
      <c r="AB67" s="108"/>
      <c r="AC67" s="108"/>
      <c r="AD67" s="108"/>
      <c r="AE67" s="108"/>
      <c r="AF67" s="108"/>
      <c r="AG67" s="108" t="s">
        <v>898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 x14ac:dyDescent="0.2">
      <c r="A68" s="135">
        <v>55</v>
      </c>
      <c r="B68" s="136" t="s">
        <v>1434</v>
      </c>
      <c r="C68" s="144" t="s">
        <v>1435</v>
      </c>
      <c r="D68" s="137" t="s">
        <v>1390</v>
      </c>
      <c r="E68" s="138">
        <v>1</v>
      </c>
      <c r="F68" s="139"/>
      <c r="G68" s="140">
        <f t="shared" si="28"/>
        <v>0</v>
      </c>
      <c r="H68" s="139"/>
      <c r="I68" s="140">
        <f t="shared" si="29"/>
        <v>0</v>
      </c>
      <c r="J68" s="139"/>
      <c r="K68" s="140">
        <f t="shared" si="30"/>
        <v>0</v>
      </c>
      <c r="L68" s="140">
        <v>21</v>
      </c>
      <c r="M68" s="140">
        <f t="shared" si="31"/>
        <v>0</v>
      </c>
      <c r="N68" s="138">
        <v>0</v>
      </c>
      <c r="O68" s="138">
        <f t="shared" si="32"/>
        <v>0</v>
      </c>
      <c r="P68" s="138">
        <v>0</v>
      </c>
      <c r="Q68" s="138">
        <f t="shared" si="33"/>
        <v>0</v>
      </c>
      <c r="R68" s="140"/>
      <c r="S68" s="140" t="s">
        <v>273</v>
      </c>
      <c r="T68" s="141" t="s">
        <v>274</v>
      </c>
      <c r="U68" s="115">
        <v>0</v>
      </c>
      <c r="V68" s="115">
        <f t="shared" si="34"/>
        <v>0</v>
      </c>
      <c r="W68" s="115"/>
      <c r="X68" s="115" t="s">
        <v>463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1325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 x14ac:dyDescent="0.2">
      <c r="A69" s="135">
        <v>56</v>
      </c>
      <c r="B69" s="136" t="s">
        <v>1436</v>
      </c>
      <c r="C69" s="144" t="s">
        <v>1437</v>
      </c>
      <c r="D69" s="137" t="s">
        <v>1390</v>
      </c>
      <c r="E69" s="138">
        <v>1</v>
      </c>
      <c r="F69" s="139"/>
      <c r="G69" s="140">
        <f t="shared" si="28"/>
        <v>0</v>
      </c>
      <c r="H69" s="139"/>
      <c r="I69" s="140">
        <f t="shared" si="29"/>
        <v>0</v>
      </c>
      <c r="J69" s="139"/>
      <c r="K69" s="140">
        <f t="shared" si="30"/>
        <v>0</v>
      </c>
      <c r="L69" s="140">
        <v>21</v>
      </c>
      <c r="M69" s="140">
        <f t="shared" si="31"/>
        <v>0</v>
      </c>
      <c r="N69" s="138">
        <v>0</v>
      </c>
      <c r="O69" s="138">
        <f t="shared" si="32"/>
        <v>0</v>
      </c>
      <c r="P69" s="138">
        <v>0</v>
      </c>
      <c r="Q69" s="138">
        <f t="shared" si="33"/>
        <v>0</v>
      </c>
      <c r="R69" s="140"/>
      <c r="S69" s="140" t="s">
        <v>273</v>
      </c>
      <c r="T69" s="141" t="s">
        <v>274</v>
      </c>
      <c r="U69" s="115">
        <v>0</v>
      </c>
      <c r="V69" s="115">
        <f t="shared" si="34"/>
        <v>0</v>
      </c>
      <c r="W69" s="115"/>
      <c r="X69" s="115" t="s">
        <v>463</v>
      </c>
      <c r="Y69" s="115" t="s">
        <v>276</v>
      </c>
      <c r="Z69" s="108"/>
      <c r="AA69" s="108"/>
      <c r="AB69" s="108"/>
      <c r="AC69" s="108"/>
      <c r="AD69" s="108"/>
      <c r="AE69" s="108"/>
      <c r="AF69" s="108"/>
      <c r="AG69" s="108" t="s">
        <v>1325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 x14ac:dyDescent="0.2">
      <c r="A70" s="135">
        <v>57</v>
      </c>
      <c r="B70" s="136" t="s">
        <v>1438</v>
      </c>
      <c r="C70" s="144" t="s">
        <v>1439</v>
      </c>
      <c r="D70" s="137" t="s">
        <v>976</v>
      </c>
      <c r="E70" s="138">
        <v>4</v>
      </c>
      <c r="F70" s="139"/>
      <c r="G70" s="140">
        <f t="shared" si="28"/>
        <v>0</v>
      </c>
      <c r="H70" s="139"/>
      <c r="I70" s="140">
        <f t="shared" si="29"/>
        <v>0</v>
      </c>
      <c r="J70" s="139"/>
      <c r="K70" s="140">
        <f t="shared" si="30"/>
        <v>0</v>
      </c>
      <c r="L70" s="140">
        <v>21</v>
      </c>
      <c r="M70" s="140">
        <f t="shared" si="31"/>
        <v>0</v>
      </c>
      <c r="N70" s="138">
        <v>0</v>
      </c>
      <c r="O70" s="138">
        <f t="shared" si="32"/>
        <v>0</v>
      </c>
      <c r="P70" s="138">
        <v>0</v>
      </c>
      <c r="Q70" s="138">
        <f t="shared" si="33"/>
        <v>0</v>
      </c>
      <c r="R70" s="140"/>
      <c r="S70" s="140" t="s">
        <v>273</v>
      </c>
      <c r="T70" s="141" t="s">
        <v>274</v>
      </c>
      <c r="U70" s="115">
        <v>0</v>
      </c>
      <c r="V70" s="115">
        <f t="shared" si="34"/>
        <v>0</v>
      </c>
      <c r="W70" s="115"/>
      <c r="X70" s="115" t="s">
        <v>275</v>
      </c>
      <c r="Y70" s="115" t="s">
        <v>276</v>
      </c>
      <c r="Z70" s="108"/>
      <c r="AA70" s="108"/>
      <c r="AB70" s="108"/>
      <c r="AC70" s="108"/>
      <c r="AD70" s="108"/>
      <c r="AE70" s="108"/>
      <c r="AF70" s="108"/>
      <c r="AG70" s="108" t="s">
        <v>898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 x14ac:dyDescent="0.2">
      <c r="A71" s="135">
        <v>58</v>
      </c>
      <c r="B71" s="136" t="s">
        <v>1440</v>
      </c>
      <c r="C71" s="144" t="s">
        <v>1441</v>
      </c>
      <c r="D71" s="137" t="s">
        <v>976</v>
      </c>
      <c r="E71" s="138">
        <v>6</v>
      </c>
      <c r="F71" s="139"/>
      <c r="G71" s="140">
        <f t="shared" si="28"/>
        <v>0</v>
      </c>
      <c r="H71" s="139"/>
      <c r="I71" s="140">
        <f t="shared" si="29"/>
        <v>0</v>
      </c>
      <c r="J71" s="139"/>
      <c r="K71" s="140">
        <f t="shared" si="30"/>
        <v>0</v>
      </c>
      <c r="L71" s="140">
        <v>21</v>
      </c>
      <c r="M71" s="140">
        <f t="shared" si="31"/>
        <v>0</v>
      </c>
      <c r="N71" s="138">
        <v>0</v>
      </c>
      <c r="O71" s="138">
        <f t="shared" si="32"/>
        <v>0</v>
      </c>
      <c r="P71" s="138">
        <v>0</v>
      </c>
      <c r="Q71" s="138">
        <f t="shared" si="33"/>
        <v>0</v>
      </c>
      <c r="R71" s="140"/>
      <c r="S71" s="140" t="s">
        <v>273</v>
      </c>
      <c r="T71" s="141" t="s">
        <v>274</v>
      </c>
      <c r="U71" s="115">
        <v>0</v>
      </c>
      <c r="V71" s="115">
        <f t="shared" si="34"/>
        <v>0</v>
      </c>
      <c r="W71" s="115"/>
      <c r="X71" s="115" t="s">
        <v>275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898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1" x14ac:dyDescent="0.2">
      <c r="A72" s="135">
        <v>59</v>
      </c>
      <c r="B72" s="136" t="s">
        <v>1442</v>
      </c>
      <c r="C72" s="144" t="s">
        <v>1443</v>
      </c>
      <c r="D72" s="137" t="s">
        <v>976</v>
      </c>
      <c r="E72" s="138">
        <v>4</v>
      </c>
      <c r="F72" s="139"/>
      <c r="G72" s="140">
        <f t="shared" si="28"/>
        <v>0</v>
      </c>
      <c r="H72" s="139"/>
      <c r="I72" s="140">
        <f t="shared" si="29"/>
        <v>0</v>
      </c>
      <c r="J72" s="139"/>
      <c r="K72" s="140">
        <f t="shared" si="30"/>
        <v>0</v>
      </c>
      <c r="L72" s="140">
        <v>21</v>
      </c>
      <c r="M72" s="140">
        <f t="shared" si="31"/>
        <v>0</v>
      </c>
      <c r="N72" s="138">
        <v>0</v>
      </c>
      <c r="O72" s="138">
        <f t="shared" si="32"/>
        <v>0</v>
      </c>
      <c r="P72" s="138">
        <v>0</v>
      </c>
      <c r="Q72" s="138">
        <f t="shared" si="33"/>
        <v>0</v>
      </c>
      <c r="R72" s="140"/>
      <c r="S72" s="140" t="s">
        <v>273</v>
      </c>
      <c r="T72" s="141" t="s">
        <v>274</v>
      </c>
      <c r="U72" s="115">
        <v>0</v>
      </c>
      <c r="V72" s="115">
        <f t="shared" si="34"/>
        <v>0</v>
      </c>
      <c r="W72" s="115"/>
      <c r="X72" s="115" t="s">
        <v>275</v>
      </c>
      <c r="Y72" s="115" t="s">
        <v>276</v>
      </c>
      <c r="Z72" s="108"/>
      <c r="AA72" s="108"/>
      <c r="AB72" s="108"/>
      <c r="AC72" s="108"/>
      <c r="AD72" s="108"/>
      <c r="AE72" s="108"/>
      <c r="AF72" s="108"/>
      <c r="AG72" s="108" t="s">
        <v>898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 x14ac:dyDescent="0.2">
      <c r="A73" s="135">
        <v>60</v>
      </c>
      <c r="B73" s="136" t="s">
        <v>1444</v>
      </c>
      <c r="C73" s="144" t="s">
        <v>1445</v>
      </c>
      <c r="D73" s="137" t="s">
        <v>468</v>
      </c>
      <c r="E73" s="138">
        <v>4</v>
      </c>
      <c r="F73" s="139"/>
      <c r="G73" s="140">
        <f t="shared" si="28"/>
        <v>0</v>
      </c>
      <c r="H73" s="139"/>
      <c r="I73" s="140">
        <f t="shared" si="29"/>
        <v>0</v>
      </c>
      <c r="J73" s="139"/>
      <c r="K73" s="140">
        <f t="shared" si="30"/>
        <v>0</v>
      </c>
      <c r="L73" s="140">
        <v>21</v>
      </c>
      <c r="M73" s="140">
        <f t="shared" si="31"/>
        <v>0</v>
      </c>
      <c r="N73" s="138">
        <v>0</v>
      </c>
      <c r="O73" s="138">
        <f t="shared" si="32"/>
        <v>0</v>
      </c>
      <c r="P73" s="138">
        <v>0</v>
      </c>
      <c r="Q73" s="138">
        <f t="shared" si="33"/>
        <v>0</v>
      </c>
      <c r="R73" s="140"/>
      <c r="S73" s="140" t="s">
        <v>273</v>
      </c>
      <c r="T73" s="141" t="s">
        <v>274</v>
      </c>
      <c r="U73" s="115">
        <v>0</v>
      </c>
      <c r="V73" s="115">
        <f t="shared" si="34"/>
        <v>0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898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ht="22.5" outlineLevel="1" x14ac:dyDescent="0.2">
      <c r="A74" s="135">
        <v>61</v>
      </c>
      <c r="B74" s="136" t="s">
        <v>1446</v>
      </c>
      <c r="C74" s="144" t="s">
        <v>1447</v>
      </c>
      <c r="D74" s="137" t="s">
        <v>468</v>
      </c>
      <c r="E74" s="138">
        <v>1</v>
      </c>
      <c r="F74" s="139"/>
      <c r="G74" s="140">
        <f t="shared" si="28"/>
        <v>0</v>
      </c>
      <c r="H74" s="139"/>
      <c r="I74" s="140">
        <f t="shared" si="29"/>
        <v>0</v>
      </c>
      <c r="J74" s="139"/>
      <c r="K74" s="140">
        <f t="shared" si="30"/>
        <v>0</v>
      </c>
      <c r="L74" s="140">
        <v>21</v>
      </c>
      <c r="M74" s="140">
        <f t="shared" si="31"/>
        <v>0</v>
      </c>
      <c r="N74" s="138">
        <v>0</v>
      </c>
      <c r="O74" s="138">
        <f t="shared" si="32"/>
        <v>0</v>
      </c>
      <c r="P74" s="138">
        <v>0</v>
      </c>
      <c r="Q74" s="138">
        <f t="shared" si="33"/>
        <v>0</v>
      </c>
      <c r="R74" s="140"/>
      <c r="S74" s="140" t="s">
        <v>273</v>
      </c>
      <c r="T74" s="141" t="s">
        <v>274</v>
      </c>
      <c r="U74" s="115">
        <v>0</v>
      </c>
      <c r="V74" s="115">
        <f t="shared" si="34"/>
        <v>0</v>
      </c>
      <c r="W74" s="115"/>
      <c r="X74" s="115" t="s">
        <v>463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1325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 x14ac:dyDescent="0.2">
      <c r="A75" s="135">
        <v>62</v>
      </c>
      <c r="B75" s="136" t="s">
        <v>1448</v>
      </c>
      <c r="C75" s="144" t="s">
        <v>1449</v>
      </c>
      <c r="D75" s="137" t="s">
        <v>976</v>
      </c>
      <c r="E75" s="138">
        <v>1</v>
      </c>
      <c r="F75" s="139"/>
      <c r="G75" s="140">
        <f t="shared" si="28"/>
        <v>0</v>
      </c>
      <c r="H75" s="139"/>
      <c r="I75" s="140">
        <f t="shared" si="29"/>
        <v>0</v>
      </c>
      <c r="J75" s="139"/>
      <c r="K75" s="140">
        <f t="shared" si="30"/>
        <v>0</v>
      </c>
      <c r="L75" s="140">
        <v>21</v>
      </c>
      <c r="M75" s="140">
        <f t="shared" si="31"/>
        <v>0</v>
      </c>
      <c r="N75" s="138">
        <v>0</v>
      </c>
      <c r="O75" s="138">
        <f t="shared" si="32"/>
        <v>0</v>
      </c>
      <c r="P75" s="138">
        <v>0</v>
      </c>
      <c r="Q75" s="138">
        <f t="shared" si="33"/>
        <v>0</v>
      </c>
      <c r="R75" s="140"/>
      <c r="S75" s="140" t="s">
        <v>273</v>
      </c>
      <c r="T75" s="141" t="s">
        <v>274</v>
      </c>
      <c r="U75" s="115">
        <v>0</v>
      </c>
      <c r="V75" s="115">
        <f t="shared" si="34"/>
        <v>0</v>
      </c>
      <c r="W75" s="115"/>
      <c r="X75" s="115" t="s">
        <v>463</v>
      </c>
      <c r="Y75" s="115" t="s">
        <v>276</v>
      </c>
      <c r="Z75" s="108"/>
      <c r="AA75" s="108"/>
      <c r="AB75" s="108"/>
      <c r="AC75" s="108"/>
      <c r="AD75" s="108"/>
      <c r="AE75" s="108"/>
      <c r="AF75" s="108"/>
      <c r="AG75" s="108" t="s">
        <v>1325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1" x14ac:dyDescent="0.2">
      <c r="A76" s="135">
        <v>63</v>
      </c>
      <c r="B76" s="136" t="s">
        <v>1450</v>
      </c>
      <c r="C76" s="144" t="s">
        <v>1451</v>
      </c>
      <c r="D76" s="137" t="s">
        <v>938</v>
      </c>
      <c r="E76" s="138">
        <v>16</v>
      </c>
      <c r="F76" s="139"/>
      <c r="G76" s="140">
        <f t="shared" si="28"/>
        <v>0</v>
      </c>
      <c r="H76" s="139"/>
      <c r="I76" s="140">
        <f t="shared" si="29"/>
        <v>0</v>
      </c>
      <c r="J76" s="139"/>
      <c r="K76" s="140">
        <f t="shared" si="30"/>
        <v>0</v>
      </c>
      <c r="L76" s="140">
        <v>21</v>
      </c>
      <c r="M76" s="140">
        <f t="shared" si="31"/>
        <v>0</v>
      </c>
      <c r="N76" s="138">
        <v>0</v>
      </c>
      <c r="O76" s="138">
        <f t="shared" si="32"/>
        <v>0</v>
      </c>
      <c r="P76" s="138">
        <v>0</v>
      </c>
      <c r="Q76" s="138">
        <f t="shared" si="33"/>
        <v>0</v>
      </c>
      <c r="R76" s="140"/>
      <c r="S76" s="140" t="s">
        <v>273</v>
      </c>
      <c r="T76" s="141" t="s">
        <v>274</v>
      </c>
      <c r="U76" s="115">
        <v>0</v>
      </c>
      <c r="V76" s="115">
        <f t="shared" si="34"/>
        <v>0</v>
      </c>
      <c r="W76" s="115"/>
      <c r="X76" s="115" t="s">
        <v>275</v>
      </c>
      <c r="Y76" s="115" t="s">
        <v>276</v>
      </c>
      <c r="Z76" s="108"/>
      <c r="AA76" s="108"/>
      <c r="AB76" s="108"/>
      <c r="AC76" s="108"/>
      <c r="AD76" s="108"/>
      <c r="AE76" s="108"/>
      <c r="AF76" s="108"/>
      <c r="AG76" s="108" t="s">
        <v>898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1" x14ac:dyDescent="0.2">
      <c r="A77" s="135">
        <v>64</v>
      </c>
      <c r="B77" s="136" t="s">
        <v>1452</v>
      </c>
      <c r="C77" s="144" t="s">
        <v>1453</v>
      </c>
      <c r="D77" s="137" t="s">
        <v>1393</v>
      </c>
      <c r="E77" s="138">
        <v>1</v>
      </c>
      <c r="F77" s="139"/>
      <c r="G77" s="140">
        <f t="shared" si="28"/>
        <v>0</v>
      </c>
      <c r="H77" s="139"/>
      <c r="I77" s="140">
        <f t="shared" si="29"/>
        <v>0</v>
      </c>
      <c r="J77" s="139"/>
      <c r="K77" s="140">
        <f t="shared" si="30"/>
        <v>0</v>
      </c>
      <c r="L77" s="140">
        <v>21</v>
      </c>
      <c r="M77" s="140">
        <f t="shared" si="31"/>
        <v>0</v>
      </c>
      <c r="N77" s="138">
        <v>0</v>
      </c>
      <c r="O77" s="138">
        <f t="shared" si="32"/>
        <v>0</v>
      </c>
      <c r="P77" s="138">
        <v>0</v>
      </c>
      <c r="Q77" s="138">
        <f t="shared" si="33"/>
        <v>0</v>
      </c>
      <c r="R77" s="140"/>
      <c r="S77" s="140" t="s">
        <v>273</v>
      </c>
      <c r="T77" s="141" t="s">
        <v>274</v>
      </c>
      <c r="U77" s="115">
        <v>0</v>
      </c>
      <c r="V77" s="115">
        <f t="shared" si="34"/>
        <v>0</v>
      </c>
      <c r="W77" s="115"/>
      <c r="X77" s="115" t="s">
        <v>463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1325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 x14ac:dyDescent="0.2">
      <c r="A78" s="135">
        <v>65</v>
      </c>
      <c r="B78" s="136" t="s">
        <v>1454</v>
      </c>
      <c r="C78" s="144" t="s">
        <v>1455</v>
      </c>
      <c r="D78" s="137" t="s">
        <v>938</v>
      </c>
      <c r="E78" s="138">
        <v>12</v>
      </c>
      <c r="F78" s="139"/>
      <c r="G78" s="140">
        <f t="shared" si="28"/>
        <v>0</v>
      </c>
      <c r="H78" s="139"/>
      <c r="I78" s="140">
        <f t="shared" si="29"/>
        <v>0</v>
      </c>
      <c r="J78" s="139"/>
      <c r="K78" s="140">
        <f t="shared" si="30"/>
        <v>0</v>
      </c>
      <c r="L78" s="140">
        <v>21</v>
      </c>
      <c r="M78" s="140">
        <f t="shared" si="31"/>
        <v>0</v>
      </c>
      <c r="N78" s="138">
        <v>0</v>
      </c>
      <c r="O78" s="138">
        <f t="shared" si="32"/>
        <v>0</v>
      </c>
      <c r="P78" s="138">
        <v>0</v>
      </c>
      <c r="Q78" s="138">
        <f t="shared" si="33"/>
        <v>0</v>
      </c>
      <c r="R78" s="140"/>
      <c r="S78" s="140" t="s">
        <v>273</v>
      </c>
      <c r="T78" s="141" t="s">
        <v>274</v>
      </c>
      <c r="U78" s="115">
        <v>0</v>
      </c>
      <c r="V78" s="115">
        <f t="shared" si="34"/>
        <v>0</v>
      </c>
      <c r="W78" s="115"/>
      <c r="X78" s="115" t="s">
        <v>275</v>
      </c>
      <c r="Y78" s="115" t="s">
        <v>276</v>
      </c>
      <c r="Z78" s="108"/>
      <c r="AA78" s="108"/>
      <c r="AB78" s="108"/>
      <c r="AC78" s="108"/>
      <c r="AD78" s="108"/>
      <c r="AE78" s="108"/>
      <c r="AF78" s="108"/>
      <c r="AG78" s="108" t="s">
        <v>898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 x14ac:dyDescent="0.2">
      <c r="A79" s="135">
        <v>66</v>
      </c>
      <c r="B79" s="136" t="s">
        <v>1456</v>
      </c>
      <c r="C79" s="144" t="s">
        <v>1457</v>
      </c>
      <c r="D79" s="137" t="s">
        <v>1390</v>
      </c>
      <c r="E79" s="138">
        <v>1</v>
      </c>
      <c r="F79" s="139"/>
      <c r="G79" s="140">
        <f t="shared" si="28"/>
        <v>0</v>
      </c>
      <c r="H79" s="139"/>
      <c r="I79" s="140">
        <f t="shared" si="29"/>
        <v>0</v>
      </c>
      <c r="J79" s="139"/>
      <c r="K79" s="140">
        <f t="shared" si="30"/>
        <v>0</v>
      </c>
      <c r="L79" s="140">
        <v>21</v>
      </c>
      <c r="M79" s="140">
        <f t="shared" si="31"/>
        <v>0</v>
      </c>
      <c r="N79" s="138">
        <v>0</v>
      </c>
      <c r="O79" s="138">
        <f t="shared" si="32"/>
        <v>0</v>
      </c>
      <c r="P79" s="138">
        <v>0</v>
      </c>
      <c r="Q79" s="138">
        <f t="shared" si="33"/>
        <v>0</v>
      </c>
      <c r="R79" s="140"/>
      <c r="S79" s="140" t="s">
        <v>273</v>
      </c>
      <c r="T79" s="141" t="s">
        <v>274</v>
      </c>
      <c r="U79" s="115">
        <v>0</v>
      </c>
      <c r="V79" s="115">
        <f t="shared" si="34"/>
        <v>0</v>
      </c>
      <c r="W79" s="115"/>
      <c r="X79" s="115" t="s">
        <v>275</v>
      </c>
      <c r="Y79" s="115" t="s">
        <v>276</v>
      </c>
      <c r="Z79" s="108"/>
      <c r="AA79" s="108"/>
      <c r="AB79" s="108"/>
      <c r="AC79" s="108"/>
      <c r="AD79" s="108"/>
      <c r="AE79" s="108"/>
      <c r="AF79" s="108"/>
      <c r="AG79" s="108" t="s">
        <v>898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1" x14ac:dyDescent="0.2">
      <c r="A80" s="135">
        <v>67</v>
      </c>
      <c r="B80" s="136" t="s">
        <v>1458</v>
      </c>
      <c r="C80" s="144" t="s">
        <v>1459</v>
      </c>
      <c r="D80" s="137" t="s">
        <v>1390</v>
      </c>
      <c r="E80" s="138">
        <v>1</v>
      </c>
      <c r="F80" s="139"/>
      <c r="G80" s="140">
        <f t="shared" si="28"/>
        <v>0</v>
      </c>
      <c r="H80" s="139"/>
      <c r="I80" s="140">
        <f t="shared" si="29"/>
        <v>0</v>
      </c>
      <c r="J80" s="139"/>
      <c r="K80" s="140">
        <f t="shared" si="30"/>
        <v>0</v>
      </c>
      <c r="L80" s="140">
        <v>21</v>
      </c>
      <c r="M80" s="140">
        <f t="shared" si="31"/>
        <v>0</v>
      </c>
      <c r="N80" s="138">
        <v>0</v>
      </c>
      <c r="O80" s="138">
        <f t="shared" si="32"/>
        <v>0</v>
      </c>
      <c r="P80" s="138">
        <v>0</v>
      </c>
      <c r="Q80" s="138">
        <f t="shared" si="33"/>
        <v>0</v>
      </c>
      <c r="R80" s="140"/>
      <c r="S80" s="140" t="s">
        <v>273</v>
      </c>
      <c r="T80" s="141" t="s">
        <v>274</v>
      </c>
      <c r="U80" s="115">
        <v>0</v>
      </c>
      <c r="V80" s="115">
        <f t="shared" si="34"/>
        <v>0</v>
      </c>
      <c r="W80" s="115"/>
      <c r="X80" s="115" t="s">
        <v>463</v>
      </c>
      <c r="Y80" s="115" t="s">
        <v>276</v>
      </c>
      <c r="Z80" s="108"/>
      <c r="AA80" s="108"/>
      <c r="AB80" s="108"/>
      <c r="AC80" s="108"/>
      <c r="AD80" s="108"/>
      <c r="AE80" s="108"/>
      <c r="AF80" s="108"/>
      <c r="AG80" s="108" t="s">
        <v>1325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35">
        <v>68</v>
      </c>
      <c r="B81" s="136" t="s">
        <v>1460</v>
      </c>
      <c r="C81" s="144" t="s">
        <v>1461</v>
      </c>
      <c r="D81" s="137" t="s">
        <v>976</v>
      </c>
      <c r="E81" s="138">
        <v>32</v>
      </c>
      <c r="F81" s="139"/>
      <c r="G81" s="140">
        <f t="shared" si="28"/>
        <v>0</v>
      </c>
      <c r="H81" s="139"/>
      <c r="I81" s="140">
        <f t="shared" si="29"/>
        <v>0</v>
      </c>
      <c r="J81" s="139"/>
      <c r="K81" s="140">
        <f t="shared" si="30"/>
        <v>0</v>
      </c>
      <c r="L81" s="140">
        <v>21</v>
      </c>
      <c r="M81" s="140">
        <f t="shared" si="31"/>
        <v>0</v>
      </c>
      <c r="N81" s="138">
        <v>0</v>
      </c>
      <c r="O81" s="138">
        <f t="shared" si="32"/>
        <v>0</v>
      </c>
      <c r="P81" s="138">
        <v>0</v>
      </c>
      <c r="Q81" s="138">
        <f t="shared" si="33"/>
        <v>0</v>
      </c>
      <c r="R81" s="140"/>
      <c r="S81" s="140" t="s">
        <v>273</v>
      </c>
      <c r="T81" s="141" t="s">
        <v>274</v>
      </c>
      <c r="U81" s="115">
        <v>0</v>
      </c>
      <c r="V81" s="115">
        <f t="shared" si="34"/>
        <v>0</v>
      </c>
      <c r="W81" s="115"/>
      <c r="X81" s="115" t="s">
        <v>463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1325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 x14ac:dyDescent="0.2">
      <c r="A82" s="135">
        <v>69</v>
      </c>
      <c r="B82" s="136" t="s">
        <v>1462</v>
      </c>
      <c r="C82" s="144" t="s">
        <v>1463</v>
      </c>
      <c r="D82" s="137" t="s">
        <v>976</v>
      </c>
      <c r="E82" s="138">
        <v>32</v>
      </c>
      <c r="F82" s="139"/>
      <c r="G82" s="140">
        <f t="shared" si="28"/>
        <v>0</v>
      </c>
      <c r="H82" s="139"/>
      <c r="I82" s="140">
        <f t="shared" si="29"/>
        <v>0</v>
      </c>
      <c r="J82" s="139"/>
      <c r="K82" s="140">
        <f t="shared" si="30"/>
        <v>0</v>
      </c>
      <c r="L82" s="140">
        <v>21</v>
      </c>
      <c r="M82" s="140">
        <f t="shared" si="31"/>
        <v>0</v>
      </c>
      <c r="N82" s="138">
        <v>0</v>
      </c>
      <c r="O82" s="138">
        <f t="shared" si="32"/>
        <v>0</v>
      </c>
      <c r="P82" s="138">
        <v>0</v>
      </c>
      <c r="Q82" s="138">
        <f t="shared" si="33"/>
        <v>0</v>
      </c>
      <c r="R82" s="140"/>
      <c r="S82" s="140" t="s">
        <v>273</v>
      </c>
      <c r="T82" s="141" t="s">
        <v>274</v>
      </c>
      <c r="U82" s="115">
        <v>0</v>
      </c>
      <c r="V82" s="115">
        <f t="shared" si="34"/>
        <v>0</v>
      </c>
      <c r="W82" s="115"/>
      <c r="X82" s="115" t="s">
        <v>463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1325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1" x14ac:dyDescent="0.2">
      <c r="A83" s="135">
        <v>70</v>
      </c>
      <c r="B83" s="136" t="s">
        <v>1464</v>
      </c>
      <c r="C83" s="144" t="s">
        <v>1465</v>
      </c>
      <c r="D83" s="137" t="s">
        <v>1390</v>
      </c>
      <c r="E83" s="138">
        <v>1</v>
      </c>
      <c r="F83" s="139"/>
      <c r="G83" s="140">
        <f t="shared" si="28"/>
        <v>0</v>
      </c>
      <c r="H83" s="139"/>
      <c r="I83" s="140">
        <f t="shared" si="29"/>
        <v>0</v>
      </c>
      <c r="J83" s="139"/>
      <c r="K83" s="140">
        <f t="shared" si="30"/>
        <v>0</v>
      </c>
      <c r="L83" s="140">
        <v>21</v>
      </c>
      <c r="M83" s="140">
        <f t="shared" si="31"/>
        <v>0</v>
      </c>
      <c r="N83" s="138">
        <v>0</v>
      </c>
      <c r="O83" s="138">
        <f t="shared" si="32"/>
        <v>0</v>
      </c>
      <c r="P83" s="138">
        <v>0</v>
      </c>
      <c r="Q83" s="138">
        <f t="shared" si="33"/>
        <v>0</v>
      </c>
      <c r="R83" s="140"/>
      <c r="S83" s="140" t="s">
        <v>273</v>
      </c>
      <c r="T83" s="141" t="s">
        <v>274</v>
      </c>
      <c r="U83" s="115">
        <v>0</v>
      </c>
      <c r="V83" s="115">
        <f t="shared" si="34"/>
        <v>0</v>
      </c>
      <c r="W83" s="115"/>
      <c r="X83" s="115" t="s">
        <v>463</v>
      </c>
      <c r="Y83" s="115" t="s">
        <v>276</v>
      </c>
      <c r="Z83" s="108"/>
      <c r="AA83" s="108"/>
      <c r="AB83" s="108"/>
      <c r="AC83" s="108"/>
      <c r="AD83" s="108"/>
      <c r="AE83" s="108"/>
      <c r="AF83" s="108"/>
      <c r="AG83" s="108" t="s">
        <v>1325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1" x14ac:dyDescent="0.2">
      <c r="A84" s="135">
        <v>71</v>
      </c>
      <c r="B84" s="136" t="s">
        <v>1466</v>
      </c>
      <c r="C84" s="144" t="s">
        <v>1467</v>
      </c>
      <c r="D84" s="137" t="s">
        <v>1390</v>
      </c>
      <c r="E84" s="138">
        <v>1</v>
      </c>
      <c r="F84" s="139"/>
      <c r="G84" s="140">
        <f t="shared" si="28"/>
        <v>0</v>
      </c>
      <c r="H84" s="139"/>
      <c r="I84" s="140">
        <f t="shared" si="29"/>
        <v>0</v>
      </c>
      <c r="J84" s="139"/>
      <c r="K84" s="140">
        <f t="shared" si="30"/>
        <v>0</v>
      </c>
      <c r="L84" s="140">
        <v>21</v>
      </c>
      <c r="M84" s="140">
        <f t="shared" si="31"/>
        <v>0</v>
      </c>
      <c r="N84" s="138">
        <v>0</v>
      </c>
      <c r="O84" s="138">
        <f t="shared" si="32"/>
        <v>0</v>
      </c>
      <c r="P84" s="138">
        <v>0</v>
      </c>
      <c r="Q84" s="138">
        <f t="shared" si="33"/>
        <v>0</v>
      </c>
      <c r="R84" s="140"/>
      <c r="S84" s="140" t="s">
        <v>273</v>
      </c>
      <c r="T84" s="141" t="s">
        <v>274</v>
      </c>
      <c r="U84" s="115">
        <v>0</v>
      </c>
      <c r="V84" s="115">
        <f t="shared" si="34"/>
        <v>0</v>
      </c>
      <c r="W84" s="115"/>
      <c r="X84" s="115" t="s">
        <v>463</v>
      </c>
      <c r="Y84" s="115" t="s">
        <v>276</v>
      </c>
      <c r="Z84" s="108"/>
      <c r="AA84" s="108"/>
      <c r="AB84" s="108"/>
      <c r="AC84" s="108"/>
      <c r="AD84" s="108"/>
      <c r="AE84" s="108"/>
      <c r="AF84" s="108"/>
      <c r="AG84" s="108" t="s">
        <v>1325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 x14ac:dyDescent="0.2">
      <c r="A85" s="135">
        <v>72</v>
      </c>
      <c r="B85" s="136" t="s">
        <v>1468</v>
      </c>
      <c r="C85" s="144" t="s">
        <v>1318</v>
      </c>
      <c r="D85" s="137" t="s">
        <v>1390</v>
      </c>
      <c r="E85" s="138">
        <v>1</v>
      </c>
      <c r="F85" s="139"/>
      <c r="G85" s="140">
        <f t="shared" si="28"/>
        <v>0</v>
      </c>
      <c r="H85" s="139"/>
      <c r="I85" s="140">
        <f t="shared" si="29"/>
        <v>0</v>
      </c>
      <c r="J85" s="139"/>
      <c r="K85" s="140">
        <f t="shared" si="30"/>
        <v>0</v>
      </c>
      <c r="L85" s="140">
        <v>21</v>
      </c>
      <c r="M85" s="140">
        <f t="shared" si="31"/>
        <v>0</v>
      </c>
      <c r="N85" s="138">
        <v>0</v>
      </c>
      <c r="O85" s="138">
        <f t="shared" si="32"/>
        <v>0</v>
      </c>
      <c r="P85" s="138">
        <v>0</v>
      </c>
      <c r="Q85" s="138">
        <f t="shared" si="33"/>
        <v>0</v>
      </c>
      <c r="R85" s="140"/>
      <c r="S85" s="140" t="s">
        <v>273</v>
      </c>
      <c r="T85" s="141" t="s">
        <v>274</v>
      </c>
      <c r="U85" s="115">
        <v>0</v>
      </c>
      <c r="V85" s="115">
        <f t="shared" si="34"/>
        <v>0</v>
      </c>
      <c r="W85" s="115"/>
      <c r="X85" s="115" t="s">
        <v>1469</v>
      </c>
      <c r="Y85" s="115" t="s">
        <v>276</v>
      </c>
      <c r="Z85" s="108"/>
      <c r="AA85" s="108"/>
      <c r="AB85" s="108"/>
      <c r="AC85" s="108"/>
      <c r="AD85" s="108"/>
      <c r="AE85" s="108"/>
      <c r="AF85" s="108"/>
      <c r="AG85" s="108" t="s">
        <v>1470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x14ac:dyDescent="0.2">
      <c r="A86" s="121" t="s">
        <v>268</v>
      </c>
      <c r="B86" s="122" t="s">
        <v>205</v>
      </c>
      <c r="C86" s="143" t="s">
        <v>206</v>
      </c>
      <c r="D86" s="123"/>
      <c r="E86" s="124"/>
      <c r="F86" s="125"/>
      <c r="G86" s="125">
        <f>SUMIF(AG87:AG121,"&lt;&gt;NOR",G87:G121)</f>
        <v>0</v>
      </c>
      <c r="H86" s="125"/>
      <c r="I86" s="125">
        <f>SUM(I87:I121)</f>
        <v>0</v>
      </c>
      <c r="J86" s="125"/>
      <c r="K86" s="125">
        <f>SUM(K87:K121)</f>
        <v>0</v>
      </c>
      <c r="L86" s="125"/>
      <c r="M86" s="125">
        <f>SUM(M87:M121)</f>
        <v>0</v>
      </c>
      <c r="N86" s="124"/>
      <c r="O86" s="124">
        <f>SUM(O87:O121)</f>
        <v>0</v>
      </c>
      <c r="P86" s="124"/>
      <c r="Q86" s="124">
        <f>SUM(Q87:Q121)</f>
        <v>0</v>
      </c>
      <c r="R86" s="125"/>
      <c r="S86" s="125"/>
      <c r="T86" s="126"/>
      <c r="U86" s="120"/>
      <c r="V86" s="120">
        <f>SUM(V87:V121)</f>
        <v>0</v>
      </c>
      <c r="W86" s="120"/>
      <c r="X86" s="120"/>
      <c r="Y86" s="120"/>
      <c r="AG86" t="s">
        <v>269</v>
      </c>
    </row>
    <row r="87" spans="1:60" outlineLevel="1" x14ac:dyDescent="0.2">
      <c r="A87" s="135">
        <v>73</v>
      </c>
      <c r="B87" s="136" t="s">
        <v>1471</v>
      </c>
      <c r="C87" s="144" t="s">
        <v>1472</v>
      </c>
      <c r="D87" s="137" t="s">
        <v>976</v>
      </c>
      <c r="E87" s="138">
        <v>300</v>
      </c>
      <c r="F87" s="139"/>
      <c r="G87" s="140">
        <f t="shared" ref="G87:G121" si="35">ROUND(E87*F87,2)</f>
        <v>0</v>
      </c>
      <c r="H87" s="139"/>
      <c r="I87" s="140">
        <f t="shared" ref="I87:I121" si="36">ROUND(E87*H87,2)</f>
        <v>0</v>
      </c>
      <c r="J87" s="139"/>
      <c r="K87" s="140">
        <f t="shared" ref="K87:K121" si="37">ROUND(E87*J87,2)</f>
        <v>0</v>
      </c>
      <c r="L87" s="140">
        <v>21</v>
      </c>
      <c r="M87" s="140">
        <f t="shared" ref="M87:M121" si="38">G87*(1+L87/100)</f>
        <v>0</v>
      </c>
      <c r="N87" s="138">
        <v>0</v>
      </c>
      <c r="O87" s="138">
        <f t="shared" ref="O87:O121" si="39">ROUND(E87*N87,2)</f>
        <v>0</v>
      </c>
      <c r="P87" s="138">
        <v>0</v>
      </c>
      <c r="Q87" s="138">
        <f t="shared" ref="Q87:Q121" si="40">ROUND(E87*P87,2)</f>
        <v>0</v>
      </c>
      <c r="R87" s="140"/>
      <c r="S87" s="140" t="s">
        <v>273</v>
      </c>
      <c r="T87" s="141" t="s">
        <v>274</v>
      </c>
      <c r="U87" s="115">
        <v>0</v>
      </c>
      <c r="V87" s="115">
        <f t="shared" ref="V87:V121" si="41">ROUND(E87*U87,2)</f>
        <v>0</v>
      </c>
      <c r="W87" s="115"/>
      <c r="X87" s="115" t="s">
        <v>275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898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1" x14ac:dyDescent="0.2">
      <c r="A88" s="135">
        <v>74</v>
      </c>
      <c r="B88" s="136" t="s">
        <v>1473</v>
      </c>
      <c r="C88" s="144" t="s">
        <v>1474</v>
      </c>
      <c r="D88" s="137" t="s">
        <v>976</v>
      </c>
      <c r="E88" s="138">
        <v>66</v>
      </c>
      <c r="F88" s="139"/>
      <c r="G88" s="140">
        <f t="shared" si="35"/>
        <v>0</v>
      </c>
      <c r="H88" s="139"/>
      <c r="I88" s="140">
        <f t="shared" si="36"/>
        <v>0</v>
      </c>
      <c r="J88" s="139"/>
      <c r="K88" s="140">
        <f t="shared" si="37"/>
        <v>0</v>
      </c>
      <c r="L88" s="140">
        <v>21</v>
      </c>
      <c r="M88" s="140">
        <f t="shared" si="38"/>
        <v>0</v>
      </c>
      <c r="N88" s="138">
        <v>0</v>
      </c>
      <c r="O88" s="138">
        <f t="shared" si="39"/>
        <v>0</v>
      </c>
      <c r="P88" s="138">
        <v>0</v>
      </c>
      <c r="Q88" s="138">
        <f t="shared" si="40"/>
        <v>0</v>
      </c>
      <c r="R88" s="140"/>
      <c r="S88" s="140" t="s">
        <v>273</v>
      </c>
      <c r="T88" s="141" t="s">
        <v>274</v>
      </c>
      <c r="U88" s="115">
        <v>0</v>
      </c>
      <c r="V88" s="115">
        <f t="shared" si="41"/>
        <v>0</v>
      </c>
      <c r="W88" s="115"/>
      <c r="X88" s="115" t="s">
        <v>275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898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1" x14ac:dyDescent="0.2">
      <c r="A89" s="135">
        <v>75</v>
      </c>
      <c r="B89" s="136" t="s">
        <v>1475</v>
      </c>
      <c r="C89" s="144" t="s">
        <v>1476</v>
      </c>
      <c r="D89" s="137" t="s">
        <v>976</v>
      </c>
      <c r="E89" s="138">
        <v>92</v>
      </c>
      <c r="F89" s="139"/>
      <c r="G89" s="140">
        <f t="shared" si="35"/>
        <v>0</v>
      </c>
      <c r="H89" s="139"/>
      <c r="I89" s="140">
        <f t="shared" si="36"/>
        <v>0</v>
      </c>
      <c r="J89" s="139"/>
      <c r="K89" s="140">
        <f t="shared" si="37"/>
        <v>0</v>
      </c>
      <c r="L89" s="140">
        <v>21</v>
      </c>
      <c r="M89" s="140">
        <f t="shared" si="38"/>
        <v>0</v>
      </c>
      <c r="N89" s="138">
        <v>0</v>
      </c>
      <c r="O89" s="138">
        <f t="shared" si="39"/>
        <v>0</v>
      </c>
      <c r="P89" s="138">
        <v>0</v>
      </c>
      <c r="Q89" s="138">
        <f t="shared" si="40"/>
        <v>0</v>
      </c>
      <c r="R89" s="140"/>
      <c r="S89" s="140" t="s">
        <v>273</v>
      </c>
      <c r="T89" s="141" t="s">
        <v>274</v>
      </c>
      <c r="U89" s="115">
        <v>0</v>
      </c>
      <c r="V89" s="115">
        <f t="shared" si="41"/>
        <v>0</v>
      </c>
      <c r="W89" s="115"/>
      <c r="X89" s="115" t="s">
        <v>275</v>
      </c>
      <c r="Y89" s="115" t="s">
        <v>276</v>
      </c>
      <c r="Z89" s="108"/>
      <c r="AA89" s="108"/>
      <c r="AB89" s="108"/>
      <c r="AC89" s="108"/>
      <c r="AD89" s="108"/>
      <c r="AE89" s="108"/>
      <c r="AF89" s="108"/>
      <c r="AG89" s="108" t="s">
        <v>898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1" x14ac:dyDescent="0.2">
      <c r="A90" s="135">
        <v>76</v>
      </c>
      <c r="B90" s="136" t="s">
        <v>1477</v>
      </c>
      <c r="C90" s="144" t="s">
        <v>1478</v>
      </c>
      <c r="D90" s="137" t="s">
        <v>976</v>
      </c>
      <c r="E90" s="138">
        <v>4</v>
      </c>
      <c r="F90" s="139"/>
      <c r="G90" s="140">
        <f t="shared" si="35"/>
        <v>0</v>
      </c>
      <c r="H90" s="139"/>
      <c r="I90" s="140">
        <f t="shared" si="36"/>
        <v>0</v>
      </c>
      <c r="J90" s="139"/>
      <c r="K90" s="140">
        <f t="shared" si="37"/>
        <v>0</v>
      </c>
      <c r="L90" s="140">
        <v>21</v>
      </c>
      <c r="M90" s="140">
        <f t="shared" si="38"/>
        <v>0</v>
      </c>
      <c r="N90" s="138">
        <v>0</v>
      </c>
      <c r="O90" s="138">
        <f t="shared" si="39"/>
        <v>0</v>
      </c>
      <c r="P90" s="138">
        <v>0</v>
      </c>
      <c r="Q90" s="138">
        <f t="shared" si="40"/>
        <v>0</v>
      </c>
      <c r="R90" s="140"/>
      <c r="S90" s="140" t="s">
        <v>273</v>
      </c>
      <c r="T90" s="141" t="s">
        <v>274</v>
      </c>
      <c r="U90" s="115">
        <v>0</v>
      </c>
      <c r="V90" s="115">
        <f t="shared" si="41"/>
        <v>0</v>
      </c>
      <c r="W90" s="115"/>
      <c r="X90" s="115" t="s">
        <v>275</v>
      </c>
      <c r="Y90" s="115" t="s">
        <v>276</v>
      </c>
      <c r="Z90" s="108"/>
      <c r="AA90" s="108"/>
      <c r="AB90" s="108"/>
      <c r="AC90" s="108"/>
      <c r="AD90" s="108"/>
      <c r="AE90" s="108"/>
      <c r="AF90" s="108"/>
      <c r="AG90" s="108" t="s">
        <v>898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1" x14ac:dyDescent="0.2">
      <c r="A91" s="135">
        <v>77</v>
      </c>
      <c r="B91" s="136" t="s">
        <v>1479</v>
      </c>
      <c r="C91" s="144" t="s">
        <v>1480</v>
      </c>
      <c r="D91" s="137" t="s">
        <v>976</v>
      </c>
      <c r="E91" s="138">
        <v>2</v>
      </c>
      <c r="F91" s="139"/>
      <c r="G91" s="140">
        <f t="shared" si="35"/>
        <v>0</v>
      </c>
      <c r="H91" s="139"/>
      <c r="I91" s="140">
        <f t="shared" si="36"/>
        <v>0</v>
      </c>
      <c r="J91" s="139"/>
      <c r="K91" s="140">
        <f t="shared" si="37"/>
        <v>0</v>
      </c>
      <c r="L91" s="140">
        <v>21</v>
      </c>
      <c r="M91" s="140">
        <f t="shared" si="38"/>
        <v>0</v>
      </c>
      <c r="N91" s="138">
        <v>0</v>
      </c>
      <c r="O91" s="138">
        <f t="shared" si="39"/>
        <v>0</v>
      </c>
      <c r="P91" s="138">
        <v>0</v>
      </c>
      <c r="Q91" s="138">
        <f t="shared" si="40"/>
        <v>0</v>
      </c>
      <c r="R91" s="140"/>
      <c r="S91" s="140" t="s">
        <v>273</v>
      </c>
      <c r="T91" s="141" t="s">
        <v>274</v>
      </c>
      <c r="U91" s="115">
        <v>0</v>
      </c>
      <c r="V91" s="115">
        <f t="shared" si="41"/>
        <v>0</v>
      </c>
      <c r="W91" s="115"/>
      <c r="X91" s="115" t="s">
        <v>275</v>
      </c>
      <c r="Y91" s="115" t="s">
        <v>276</v>
      </c>
      <c r="Z91" s="108"/>
      <c r="AA91" s="108"/>
      <c r="AB91" s="108"/>
      <c r="AC91" s="108"/>
      <c r="AD91" s="108"/>
      <c r="AE91" s="108"/>
      <c r="AF91" s="108"/>
      <c r="AG91" s="108" t="s">
        <v>898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1" x14ac:dyDescent="0.2">
      <c r="A92" s="135">
        <v>78</v>
      </c>
      <c r="B92" s="136" t="s">
        <v>1481</v>
      </c>
      <c r="C92" s="144" t="s">
        <v>1482</v>
      </c>
      <c r="D92" s="137" t="s">
        <v>976</v>
      </c>
      <c r="E92" s="138">
        <v>4</v>
      </c>
      <c r="F92" s="139"/>
      <c r="G92" s="140">
        <f t="shared" si="35"/>
        <v>0</v>
      </c>
      <c r="H92" s="139"/>
      <c r="I92" s="140">
        <f t="shared" si="36"/>
        <v>0</v>
      </c>
      <c r="J92" s="139"/>
      <c r="K92" s="140">
        <f t="shared" si="37"/>
        <v>0</v>
      </c>
      <c r="L92" s="140">
        <v>21</v>
      </c>
      <c r="M92" s="140">
        <f t="shared" si="38"/>
        <v>0</v>
      </c>
      <c r="N92" s="138">
        <v>0</v>
      </c>
      <c r="O92" s="138">
        <f t="shared" si="39"/>
        <v>0</v>
      </c>
      <c r="P92" s="138">
        <v>0</v>
      </c>
      <c r="Q92" s="138">
        <f t="shared" si="40"/>
        <v>0</v>
      </c>
      <c r="R92" s="140"/>
      <c r="S92" s="140" t="s">
        <v>273</v>
      </c>
      <c r="T92" s="141" t="s">
        <v>274</v>
      </c>
      <c r="U92" s="115">
        <v>0</v>
      </c>
      <c r="V92" s="115">
        <f t="shared" si="41"/>
        <v>0</v>
      </c>
      <c r="W92" s="115"/>
      <c r="X92" s="115" t="s">
        <v>275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898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 x14ac:dyDescent="0.2">
      <c r="A93" s="135">
        <v>79</v>
      </c>
      <c r="B93" s="136" t="s">
        <v>1483</v>
      </c>
      <c r="C93" s="144" t="s">
        <v>1484</v>
      </c>
      <c r="D93" s="137" t="s">
        <v>976</v>
      </c>
      <c r="E93" s="138">
        <v>90</v>
      </c>
      <c r="F93" s="139"/>
      <c r="G93" s="140">
        <f t="shared" si="35"/>
        <v>0</v>
      </c>
      <c r="H93" s="139"/>
      <c r="I93" s="140">
        <f t="shared" si="36"/>
        <v>0</v>
      </c>
      <c r="J93" s="139"/>
      <c r="K93" s="140">
        <f t="shared" si="37"/>
        <v>0</v>
      </c>
      <c r="L93" s="140">
        <v>21</v>
      </c>
      <c r="M93" s="140">
        <f t="shared" si="38"/>
        <v>0</v>
      </c>
      <c r="N93" s="138">
        <v>0</v>
      </c>
      <c r="O93" s="138">
        <f t="shared" si="39"/>
        <v>0</v>
      </c>
      <c r="P93" s="138">
        <v>0</v>
      </c>
      <c r="Q93" s="138">
        <f t="shared" si="40"/>
        <v>0</v>
      </c>
      <c r="R93" s="140"/>
      <c r="S93" s="140" t="s">
        <v>273</v>
      </c>
      <c r="T93" s="141" t="s">
        <v>274</v>
      </c>
      <c r="U93" s="115">
        <v>0</v>
      </c>
      <c r="V93" s="115">
        <f t="shared" si="41"/>
        <v>0</v>
      </c>
      <c r="W93" s="115"/>
      <c r="X93" s="115" t="s">
        <v>275</v>
      </c>
      <c r="Y93" s="115" t="s">
        <v>276</v>
      </c>
      <c r="Z93" s="108"/>
      <c r="AA93" s="108"/>
      <c r="AB93" s="108"/>
      <c r="AC93" s="108"/>
      <c r="AD93" s="108"/>
      <c r="AE93" s="108"/>
      <c r="AF93" s="108"/>
      <c r="AG93" s="108" t="s">
        <v>898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1" x14ac:dyDescent="0.2">
      <c r="A94" s="135">
        <v>80</v>
      </c>
      <c r="B94" s="136" t="s">
        <v>1485</v>
      </c>
      <c r="C94" s="144" t="s">
        <v>1486</v>
      </c>
      <c r="D94" s="137" t="s">
        <v>976</v>
      </c>
      <c r="E94" s="138">
        <v>2</v>
      </c>
      <c r="F94" s="139"/>
      <c r="G94" s="140">
        <f t="shared" si="35"/>
        <v>0</v>
      </c>
      <c r="H94" s="139"/>
      <c r="I94" s="140">
        <f t="shared" si="36"/>
        <v>0</v>
      </c>
      <c r="J94" s="139"/>
      <c r="K94" s="140">
        <f t="shared" si="37"/>
        <v>0</v>
      </c>
      <c r="L94" s="140">
        <v>21</v>
      </c>
      <c r="M94" s="140">
        <f t="shared" si="38"/>
        <v>0</v>
      </c>
      <c r="N94" s="138">
        <v>0</v>
      </c>
      <c r="O94" s="138">
        <f t="shared" si="39"/>
        <v>0</v>
      </c>
      <c r="P94" s="138">
        <v>0</v>
      </c>
      <c r="Q94" s="138">
        <f t="shared" si="40"/>
        <v>0</v>
      </c>
      <c r="R94" s="140"/>
      <c r="S94" s="140" t="s">
        <v>273</v>
      </c>
      <c r="T94" s="141" t="s">
        <v>274</v>
      </c>
      <c r="U94" s="115">
        <v>0</v>
      </c>
      <c r="V94" s="115">
        <f t="shared" si="41"/>
        <v>0</v>
      </c>
      <c r="W94" s="115"/>
      <c r="X94" s="115" t="s">
        <v>463</v>
      </c>
      <c r="Y94" s="115" t="s">
        <v>276</v>
      </c>
      <c r="Z94" s="108"/>
      <c r="AA94" s="108"/>
      <c r="AB94" s="108"/>
      <c r="AC94" s="108"/>
      <c r="AD94" s="108"/>
      <c r="AE94" s="108"/>
      <c r="AF94" s="108"/>
      <c r="AG94" s="108" t="s">
        <v>1325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 x14ac:dyDescent="0.2">
      <c r="A95" s="135">
        <v>81</v>
      </c>
      <c r="B95" s="136" t="s">
        <v>1487</v>
      </c>
      <c r="C95" s="144" t="s">
        <v>1488</v>
      </c>
      <c r="D95" s="137" t="s">
        <v>976</v>
      </c>
      <c r="E95" s="138">
        <v>2</v>
      </c>
      <c r="F95" s="139"/>
      <c r="G95" s="140">
        <f t="shared" si="35"/>
        <v>0</v>
      </c>
      <c r="H95" s="139"/>
      <c r="I95" s="140">
        <f t="shared" si="36"/>
        <v>0</v>
      </c>
      <c r="J95" s="139"/>
      <c r="K95" s="140">
        <f t="shared" si="37"/>
        <v>0</v>
      </c>
      <c r="L95" s="140">
        <v>21</v>
      </c>
      <c r="M95" s="140">
        <f t="shared" si="38"/>
        <v>0</v>
      </c>
      <c r="N95" s="138">
        <v>0</v>
      </c>
      <c r="O95" s="138">
        <f t="shared" si="39"/>
        <v>0</v>
      </c>
      <c r="P95" s="138">
        <v>0</v>
      </c>
      <c r="Q95" s="138">
        <f t="shared" si="40"/>
        <v>0</v>
      </c>
      <c r="R95" s="140"/>
      <c r="S95" s="140" t="s">
        <v>273</v>
      </c>
      <c r="T95" s="141" t="s">
        <v>274</v>
      </c>
      <c r="U95" s="115">
        <v>0</v>
      </c>
      <c r="V95" s="115">
        <f t="shared" si="41"/>
        <v>0</v>
      </c>
      <c r="W95" s="115"/>
      <c r="X95" s="115" t="s">
        <v>463</v>
      </c>
      <c r="Y95" s="115" t="s">
        <v>276</v>
      </c>
      <c r="Z95" s="108"/>
      <c r="AA95" s="108"/>
      <c r="AB95" s="108"/>
      <c r="AC95" s="108"/>
      <c r="AD95" s="108"/>
      <c r="AE95" s="108"/>
      <c r="AF95" s="108"/>
      <c r="AG95" s="108" t="s">
        <v>1325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1" x14ac:dyDescent="0.2">
      <c r="A96" s="135">
        <v>82</v>
      </c>
      <c r="B96" s="136" t="s">
        <v>1489</v>
      </c>
      <c r="C96" s="144" t="s">
        <v>1490</v>
      </c>
      <c r="D96" s="137" t="s">
        <v>976</v>
      </c>
      <c r="E96" s="138">
        <v>90</v>
      </c>
      <c r="F96" s="139"/>
      <c r="G96" s="140">
        <f t="shared" si="35"/>
        <v>0</v>
      </c>
      <c r="H96" s="139"/>
      <c r="I96" s="140">
        <f t="shared" si="36"/>
        <v>0</v>
      </c>
      <c r="J96" s="139"/>
      <c r="K96" s="140">
        <f t="shared" si="37"/>
        <v>0</v>
      </c>
      <c r="L96" s="140">
        <v>21</v>
      </c>
      <c r="M96" s="140">
        <f t="shared" si="38"/>
        <v>0</v>
      </c>
      <c r="N96" s="138">
        <v>0</v>
      </c>
      <c r="O96" s="138">
        <f t="shared" si="39"/>
        <v>0</v>
      </c>
      <c r="P96" s="138">
        <v>0</v>
      </c>
      <c r="Q96" s="138">
        <f t="shared" si="40"/>
        <v>0</v>
      </c>
      <c r="R96" s="140"/>
      <c r="S96" s="140" t="s">
        <v>273</v>
      </c>
      <c r="T96" s="141" t="s">
        <v>274</v>
      </c>
      <c r="U96" s="115">
        <v>0</v>
      </c>
      <c r="V96" s="115">
        <f t="shared" si="41"/>
        <v>0</v>
      </c>
      <c r="W96" s="115"/>
      <c r="X96" s="115" t="s">
        <v>463</v>
      </c>
      <c r="Y96" s="115" t="s">
        <v>276</v>
      </c>
      <c r="Z96" s="108"/>
      <c r="AA96" s="108"/>
      <c r="AB96" s="108"/>
      <c r="AC96" s="108"/>
      <c r="AD96" s="108"/>
      <c r="AE96" s="108"/>
      <c r="AF96" s="108"/>
      <c r="AG96" s="108" t="s">
        <v>1325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1" x14ac:dyDescent="0.2">
      <c r="A97" s="135">
        <v>83</v>
      </c>
      <c r="B97" s="136" t="s">
        <v>1491</v>
      </c>
      <c r="C97" s="144" t="s">
        <v>1492</v>
      </c>
      <c r="D97" s="137" t="s">
        <v>976</v>
      </c>
      <c r="E97" s="138">
        <v>35</v>
      </c>
      <c r="F97" s="139"/>
      <c r="G97" s="140">
        <f t="shared" si="35"/>
        <v>0</v>
      </c>
      <c r="H97" s="139"/>
      <c r="I97" s="140">
        <f t="shared" si="36"/>
        <v>0</v>
      </c>
      <c r="J97" s="139"/>
      <c r="K97" s="140">
        <f t="shared" si="37"/>
        <v>0</v>
      </c>
      <c r="L97" s="140">
        <v>21</v>
      </c>
      <c r="M97" s="140">
        <f t="shared" si="38"/>
        <v>0</v>
      </c>
      <c r="N97" s="138">
        <v>0</v>
      </c>
      <c r="O97" s="138">
        <f t="shared" si="39"/>
        <v>0</v>
      </c>
      <c r="P97" s="138">
        <v>0</v>
      </c>
      <c r="Q97" s="138">
        <f t="shared" si="40"/>
        <v>0</v>
      </c>
      <c r="R97" s="140"/>
      <c r="S97" s="140" t="s">
        <v>273</v>
      </c>
      <c r="T97" s="141" t="s">
        <v>274</v>
      </c>
      <c r="U97" s="115">
        <v>0</v>
      </c>
      <c r="V97" s="115">
        <f t="shared" si="41"/>
        <v>0</v>
      </c>
      <c r="W97" s="115"/>
      <c r="X97" s="115" t="s">
        <v>463</v>
      </c>
      <c r="Y97" s="115" t="s">
        <v>276</v>
      </c>
      <c r="Z97" s="108"/>
      <c r="AA97" s="108"/>
      <c r="AB97" s="108"/>
      <c r="AC97" s="108"/>
      <c r="AD97" s="108"/>
      <c r="AE97" s="108"/>
      <c r="AF97" s="108"/>
      <c r="AG97" s="108" t="s">
        <v>1325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1" x14ac:dyDescent="0.2">
      <c r="A98" s="135">
        <v>84</v>
      </c>
      <c r="B98" s="136" t="s">
        <v>1493</v>
      </c>
      <c r="C98" s="144" t="s">
        <v>1494</v>
      </c>
      <c r="D98" s="137" t="s">
        <v>976</v>
      </c>
      <c r="E98" s="138">
        <v>4</v>
      </c>
      <c r="F98" s="139"/>
      <c r="G98" s="140">
        <f t="shared" si="35"/>
        <v>0</v>
      </c>
      <c r="H98" s="139"/>
      <c r="I98" s="140">
        <f t="shared" si="36"/>
        <v>0</v>
      </c>
      <c r="J98" s="139"/>
      <c r="K98" s="140">
        <f t="shared" si="37"/>
        <v>0</v>
      </c>
      <c r="L98" s="140">
        <v>21</v>
      </c>
      <c r="M98" s="140">
        <f t="shared" si="38"/>
        <v>0</v>
      </c>
      <c r="N98" s="138">
        <v>0</v>
      </c>
      <c r="O98" s="138">
        <f t="shared" si="39"/>
        <v>0</v>
      </c>
      <c r="P98" s="138">
        <v>0</v>
      </c>
      <c r="Q98" s="138">
        <f t="shared" si="40"/>
        <v>0</v>
      </c>
      <c r="R98" s="140"/>
      <c r="S98" s="140" t="s">
        <v>273</v>
      </c>
      <c r="T98" s="141" t="s">
        <v>274</v>
      </c>
      <c r="U98" s="115">
        <v>0</v>
      </c>
      <c r="V98" s="115">
        <f t="shared" si="41"/>
        <v>0</v>
      </c>
      <c r="W98" s="115"/>
      <c r="X98" s="115" t="s">
        <v>463</v>
      </c>
      <c r="Y98" s="115" t="s">
        <v>276</v>
      </c>
      <c r="Z98" s="108"/>
      <c r="AA98" s="108"/>
      <c r="AB98" s="108"/>
      <c r="AC98" s="108"/>
      <c r="AD98" s="108"/>
      <c r="AE98" s="108"/>
      <c r="AF98" s="108"/>
      <c r="AG98" s="108" t="s">
        <v>1325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1" x14ac:dyDescent="0.2">
      <c r="A99" s="135">
        <v>85</v>
      </c>
      <c r="B99" s="136" t="s">
        <v>1495</v>
      </c>
      <c r="C99" s="144" t="s">
        <v>1496</v>
      </c>
      <c r="D99" s="137" t="s">
        <v>976</v>
      </c>
      <c r="E99" s="138">
        <v>4</v>
      </c>
      <c r="F99" s="139"/>
      <c r="G99" s="140">
        <f t="shared" si="35"/>
        <v>0</v>
      </c>
      <c r="H99" s="139"/>
      <c r="I99" s="140">
        <f t="shared" si="36"/>
        <v>0</v>
      </c>
      <c r="J99" s="139"/>
      <c r="K99" s="140">
        <f t="shared" si="37"/>
        <v>0</v>
      </c>
      <c r="L99" s="140">
        <v>21</v>
      </c>
      <c r="M99" s="140">
        <f t="shared" si="38"/>
        <v>0</v>
      </c>
      <c r="N99" s="138">
        <v>0</v>
      </c>
      <c r="O99" s="138">
        <f t="shared" si="39"/>
        <v>0</v>
      </c>
      <c r="P99" s="138">
        <v>0</v>
      </c>
      <c r="Q99" s="138">
        <f t="shared" si="40"/>
        <v>0</v>
      </c>
      <c r="R99" s="140"/>
      <c r="S99" s="140" t="s">
        <v>273</v>
      </c>
      <c r="T99" s="141" t="s">
        <v>274</v>
      </c>
      <c r="U99" s="115">
        <v>0</v>
      </c>
      <c r="V99" s="115">
        <f t="shared" si="41"/>
        <v>0</v>
      </c>
      <c r="W99" s="115"/>
      <c r="X99" s="115" t="s">
        <v>463</v>
      </c>
      <c r="Y99" s="115" t="s">
        <v>276</v>
      </c>
      <c r="Z99" s="108"/>
      <c r="AA99" s="108"/>
      <c r="AB99" s="108"/>
      <c r="AC99" s="108"/>
      <c r="AD99" s="108"/>
      <c r="AE99" s="108"/>
      <c r="AF99" s="108"/>
      <c r="AG99" s="108" t="s">
        <v>1325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1" x14ac:dyDescent="0.2">
      <c r="A100" s="135">
        <v>86</v>
      </c>
      <c r="B100" s="136" t="s">
        <v>1497</v>
      </c>
      <c r="C100" s="144" t="s">
        <v>1498</v>
      </c>
      <c r="D100" s="137" t="s">
        <v>976</v>
      </c>
      <c r="E100" s="138">
        <v>20</v>
      </c>
      <c r="F100" s="139"/>
      <c r="G100" s="140">
        <f t="shared" si="35"/>
        <v>0</v>
      </c>
      <c r="H100" s="139"/>
      <c r="I100" s="140">
        <f t="shared" si="36"/>
        <v>0</v>
      </c>
      <c r="J100" s="139"/>
      <c r="K100" s="140">
        <f t="shared" si="37"/>
        <v>0</v>
      </c>
      <c r="L100" s="140">
        <v>21</v>
      </c>
      <c r="M100" s="140">
        <f t="shared" si="38"/>
        <v>0</v>
      </c>
      <c r="N100" s="138">
        <v>0</v>
      </c>
      <c r="O100" s="138">
        <f t="shared" si="39"/>
        <v>0</v>
      </c>
      <c r="P100" s="138">
        <v>0</v>
      </c>
      <c r="Q100" s="138">
        <f t="shared" si="40"/>
        <v>0</v>
      </c>
      <c r="R100" s="140"/>
      <c r="S100" s="140" t="s">
        <v>273</v>
      </c>
      <c r="T100" s="141" t="s">
        <v>274</v>
      </c>
      <c r="U100" s="115">
        <v>0</v>
      </c>
      <c r="V100" s="115">
        <f t="shared" si="41"/>
        <v>0</v>
      </c>
      <c r="W100" s="115"/>
      <c r="X100" s="115" t="s">
        <v>463</v>
      </c>
      <c r="Y100" s="115" t="s">
        <v>276</v>
      </c>
      <c r="Z100" s="108"/>
      <c r="AA100" s="108"/>
      <c r="AB100" s="108"/>
      <c r="AC100" s="108"/>
      <c r="AD100" s="108"/>
      <c r="AE100" s="108"/>
      <c r="AF100" s="108"/>
      <c r="AG100" s="108" t="s">
        <v>1325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1" x14ac:dyDescent="0.2">
      <c r="A101" s="135">
        <v>87</v>
      </c>
      <c r="B101" s="136" t="s">
        <v>1499</v>
      </c>
      <c r="C101" s="144" t="s">
        <v>1500</v>
      </c>
      <c r="D101" s="137" t="s">
        <v>976</v>
      </c>
      <c r="E101" s="138">
        <v>2</v>
      </c>
      <c r="F101" s="139"/>
      <c r="G101" s="140">
        <f t="shared" si="35"/>
        <v>0</v>
      </c>
      <c r="H101" s="139"/>
      <c r="I101" s="140">
        <f t="shared" si="36"/>
        <v>0</v>
      </c>
      <c r="J101" s="139"/>
      <c r="K101" s="140">
        <f t="shared" si="37"/>
        <v>0</v>
      </c>
      <c r="L101" s="140">
        <v>21</v>
      </c>
      <c r="M101" s="140">
        <f t="shared" si="38"/>
        <v>0</v>
      </c>
      <c r="N101" s="138">
        <v>0</v>
      </c>
      <c r="O101" s="138">
        <f t="shared" si="39"/>
        <v>0</v>
      </c>
      <c r="P101" s="138">
        <v>0</v>
      </c>
      <c r="Q101" s="138">
        <f t="shared" si="40"/>
        <v>0</v>
      </c>
      <c r="R101" s="140"/>
      <c r="S101" s="140" t="s">
        <v>273</v>
      </c>
      <c r="T101" s="141" t="s">
        <v>274</v>
      </c>
      <c r="U101" s="115">
        <v>0</v>
      </c>
      <c r="V101" s="115">
        <f t="shared" si="41"/>
        <v>0</v>
      </c>
      <c r="W101" s="115"/>
      <c r="X101" s="115" t="s">
        <v>463</v>
      </c>
      <c r="Y101" s="115" t="s">
        <v>276</v>
      </c>
      <c r="Z101" s="108"/>
      <c r="AA101" s="108"/>
      <c r="AB101" s="108"/>
      <c r="AC101" s="108"/>
      <c r="AD101" s="108"/>
      <c r="AE101" s="108"/>
      <c r="AF101" s="108"/>
      <c r="AG101" s="108" t="s">
        <v>1325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 x14ac:dyDescent="0.2">
      <c r="A102" s="135">
        <v>88</v>
      </c>
      <c r="B102" s="136" t="s">
        <v>1501</v>
      </c>
      <c r="C102" s="144" t="s">
        <v>1502</v>
      </c>
      <c r="D102" s="137" t="s">
        <v>976</v>
      </c>
      <c r="E102" s="138">
        <v>20</v>
      </c>
      <c r="F102" s="139"/>
      <c r="G102" s="140">
        <f t="shared" si="35"/>
        <v>0</v>
      </c>
      <c r="H102" s="139"/>
      <c r="I102" s="140">
        <f t="shared" si="36"/>
        <v>0</v>
      </c>
      <c r="J102" s="139"/>
      <c r="K102" s="140">
        <f t="shared" si="37"/>
        <v>0</v>
      </c>
      <c r="L102" s="140">
        <v>21</v>
      </c>
      <c r="M102" s="140">
        <f t="shared" si="38"/>
        <v>0</v>
      </c>
      <c r="N102" s="138">
        <v>0</v>
      </c>
      <c r="O102" s="138">
        <f t="shared" si="39"/>
        <v>0</v>
      </c>
      <c r="P102" s="138">
        <v>0</v>
      </c>
      <c r="Q102" s="138">
        <f t="shared" si="40"/>
        <v>0</v>
      </c>
      <c r="R102" s="140"/>
      <c r="S102" s="140" t="s">
        <v>273</v>
      </c>
      <c r="T102" s="141" t="s">
        <v>274</v>
      </c>
      <c r="U102" s="115">
        <v>0</v>
      </c>
      <c r="V102" s="115">
        <f t="shared" si="41"/>
        <v>0</v>
      </c>
      <c r="W102" s="115"/>
      <c r="X102" s="115" t="s">
        <v>463</v>
      </c>
      <c r="Y102" s="115" t="s">
        <v>276</v>
      </c>
      <c r="Z102" s="108"/>
      <c r="AA102" s="108"/>
      <c r="AB102" s="108"/>
      <c r="AC102" s="108"/>
      <c r="AD102" s="108"/>
      <c r="AE102" s="108"/>
      <c r="AF102" s="108"/>
      <c r="AG102" s="108" t="s">
        <v>1325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1" x14ac:dyDescent="0.2">
      <c r="A103" s="135">
        <v>89</v>
      </c>
      <c r="B103" s="136" t="s">
        <v>1503</v>
      </c>
      <c r="C103" s="144" t="s">
        <v>1504</v>
      </c>
      <c r="D103" s="137" t="s">
        <v>976</v>
      </c>
      <c r="E103" s="138">
        <v>6</v>
      </c>
      <c r="F103" s="139"/>
      <c r="G103" s="140">
        <f t="shared" si="35"/>
        <v>0</v>
      </c>
      <c r="H103" s="139"/>
      <c r="I103" s="140">
        <f t="shared" si="36"/>
        <v>0</v>
      </c>
      <c r="J103" s="139"/>
      <c r="K103" s="140">
        <f t="shared" si="37"/>
        <v>0</v>
      </c>
      <c r="L103" s="140">
        <v>21</v>
      </c>
      <c r="M103" s="140">
        <f t="shared" si="38"/>
        <v>0</v>
      </c>
      <c r="N103" s="138">
        <v>0</v>
      </c>
      <c r="O103" s="138">
        <f t="shared" si="39"/>
        <v>0</v>
      </c>
      <c r="P103" s="138">
        <v>0</v>
      </c>
      <c r="Q103" s="138">
        <f t="shared" si="40"/>
        <v>0</v>
      </c>
      <c r="R103" s="140"/>
      <c r="S103" s="140" t="s">
        <v>273</v>
      </c>
      <c r="T103" s="141" t="s">
        <v>274</v>
      </c>
      <c r="U103" s="115">
        <v>0</v>
      </c>
      <c r="V103" s="115">
        <f t="shared" si="41"/>
        <v>0</v>
      </c>
      <c r="W103" s="115"/>
      <c r="X103" s="115" t="s">
        <v>463</v>
      </c>
      <c r="Y103" s="115" t="s">
        <v>276</v>
      </c>
      <c r="Z103" s="108"/>
      <c r="AA103" s="108"/>
      <c r="AB103" s="108"/>
      <c r="AC103" s="108"/>
      <c r="AD103" s="108"/>
      <c r="AE103" s="108"/>
      <c r="AF103" s="108"/>
      <c r="AG103" s="108" t="s">
        <v>1325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 x14ac:dyDescent="0.2">
      <c r="A104" s="135">
        <v>90</v>
      </c>
      <c r="B104" s="136" t="s">
        <v>1505</v>
      </c>
      <c r="C104" s="144" t="s">
        <v>1506</v>
      </c>
      <c r="D104" s="137" t="s">
        <v>976</v>
      </c>
      <c r="E104" s="138">
        <v>4</v>
      </c>
      <c r="F104" s="139"/>
      <c r="G104" s="140">
        <f t="shared" si="35"/>
        <v>0</v>
      </c>
      <c r="H104" s="139"/>
      <c r="I104" s="140">
        <f t="shared" si="36"/>
        <v>0</v>
      </c>
      <c r="J104" s="139"/>
      <c r="K104" s="140">
        <f t="shared" si="37"/>
        <v>0</v>
      </c>
      <c r="L104" s="140">
        <v>21</v>
      </c>
      <c r="M104" s="140">
        <f t="shared" si="38"/>
        <v>0</v>
      </c>
      <c r="N104" s="138">
        <v>0</v>
      </c>
      <c r="O104" s="138">
        <f t="shared" si="39"/>
        <v>0</v>
      </c>
      <c r="P104" s="138">
        <v>0</v>
      </c>
      <c r="Q104" s="138">
        <f t="shared" si="40"/>
        <v>0</v>
      </c>
      <c r="R104" s="140"/>
      <c r="S104" s="140" t="s">
        <v>273</v>
      </c>
      <c r="T104" s="141" t="s">
        <v>274</v>
      </c>
      <c r="U104" s="115">
        <v>0</v>
      </c>
      <c r="V104" s="115">
        <f t="shared" si="41"/>
        <v>0</v>
      </c>
      <c r="W104" s="115"/>
      <c r="X104" s="115" t="s">
        <v>463</v>
      </c>
      <c r="Y104" s="115" t="s">
        <v>276</v>
      </c>
      <c r="Z104" s="108"/>
      <c r="AA104" s="108"/>
      <c r="AB104" s="108"/>
      <c r="AC104" s="108"/>
      <c r="AD104" s="108"/>
      <c r="AE104" s="108"/>
      <c r="AF104" s="108"/>
      <c r="AG104" s="108" t="s">
        <v>1325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 x14ac:dyDescent="0.2">
      <c r="A105" s="135">
        <v>91</v>
      </c>
      <c r="B105" s="136" t="s">
        <v>1507</v>
      </c>
      <c r="C105" s="144" t="s">
        <v>1508</v>
      </c>
      <c r="D105" s="137" t="s">
        <v>976</v>
      </c>
      <c r="E105" s="138">
        <v>90</v>
      </c>
      <c r="F105" s="139"/>
      <c r="G105" s="140">
        <f t="shared" si="35"/>
        <v>0</v>
      </c>
      <c r="H105" s="139"/>
      <c r="I105" s="140">
        <f t="shared" si="36"/>
        <v>0</v>
      </c>
      <c r="J105" s="139"/>
      <c r="K105" s="140">
        <f t="shared" si="37"/>
        <v>0</v>
      </c>
      <c r="L105" s="140">
        <v>21</v>
      </c>
      <c r="M105" s="140">
        <f t="shared" si="38"/>
        <v>0</v>
      </c>
      <c r="N105" s="138">
        <v>0</v>
      </c>
      <c r="O105" s="138">
        <f t="shared" si="39"/>
        <v>0</v>
      </c>
      <c r="P105" s="138">
        <v>0</v>
      </c>
      <c r="Q105" s="138">
        <f t="shared" si="40"/>
        <v>0</v>
      </c>
      <c r="R105" s="140"/>
      <c r="S105" s="140" t="s">
        <v>273</v>
      </c>
      <c r="T105" s="141" t="s">
        <v>274</v>
      </c>
      <c r="U105" s="115">
        <v>0</v>
      </c>
      <c r="V105" s="115">
        <f t="shared" si="41"/>
        <v>0</v>
      </c>
      <c r="W105" s="115"/>
      <c r="X105" s="115" t="s">
        <v>463</v>
      </c>
      <c r="Y105" s="115" t="s">
        <v>276</v>
      </c>
      <c r="Z105" s="108"/>
      <c r="AA105" s="108"/>
      <c r="AB105" s="108"/>
      <c r="AC105" s="108"/>
      <c r="AD105" s="108"/>
      <c r="AE105" s="108"/>
      <c r="AF105" s="108"/>
      <c r="AG105" s="108" t="s">
        <v>1325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1" x14ac:dyDescent="0.2">
      <c r="A106" s="135">
        <v>92</v>
      </c>
      <c r="B106" s="136" t="s">
        <v>1509</v>
      </c>
      <c r="C106" s="144" t="s">
        <v>1510</v>
      </c>
      <c r="D106" s="137" t="s">
        <v>976</v>
      </c>
      <c r="E106" s="138">
        <v>4</v>
      </c>
      <c r="F106" s="139"/>
      <c r="G106" s="140">
        <f t="shared" si="35"/>
        <v>0</v>
      </c>
      <c r="H106" s="139"/>
      <c r="I106" s="140">
        <f t="shared" si="36"/>
        <v>0</v>
      </c>
      <c r="J106" s="139"/>
      <c r="K106" s="140">
        <f t="shared" si="37"/>
        <v>0</v>
      </c>
      <c r="L106" s="140">
        <v>21</v>
      </c>
      <c r="M106" s="140">
        <f t="shared" si="38"/>
        <v>0</v>
      </c>
      <c r="N106" s="138">
        <v>0</v>
      </c>
      <c r="O106" s="138">
        <f t="shared" si="39"/>
        <v>0</v>
      </c>
      <c r="P106" s="138">
        <v>0</v>
      </c>
      <c r="Q106" s="138">
        <f t="shared" si="40"/>
        <v>0</v>
      </c>
      <c r="R106" s="140"/>
      <c r="S106" s="140" t="s">
        <v>273</v>
      </c>
      <c r="T106" s="141" t="s">
        <v>274</v>
      </c>
      <c r="U106" s="115">
        <v>0</v>
      </c>
      <c r="V106" s="115">
        <f t="shared" si="41"/>
        <v>0</v>
      </c>
      <c r="W106" s="115"/>
      <c r="X106" s="115" t="s">
        <v>463</v>
      </c>
      <c r="Y106" s="115" t="s">
        <v>276</v>
      </c>
      <c r="Z106" s="108"/>
      <c r="AA106" s="108"/>
      <c r="AB106" s="108"/>
      <c r="AC106" s="108"/>
      <c r="AD106" s="108"/>
      <c r="AE106" s="108"/>
      <c r="AF106" s="108"/>
      <c r="AG106" s="108" t="s">
        <v>1325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 x14ac:dyDescent="0.2">
      <c r="A107" s="135">
        <v>93</v>
      </c>
      <c r="B107" s="136" t="s">
        <v>1511</v>
      </c>
      <c r="C107" s="144" t="s">
        <v>1512</v>
      </c>
      <c r="D107" s="137" t="s">
        <v>976</v>
      </c>
      <c r="E107" s="138">
        <v>2</v>
      </c>
      <c r="F107" s="139"/>
      <c r="G107" s="140">
        <f t="shared" si="35"/>
        <v>0</v>
      </c>
      <c r="H107" s="139"/>
      <c r="I107" s="140">
        <f t="shared" si="36"/>
        <v>0</v>
      </c>
      <c r="J107" s="139"/>
      <c r="K107" s="140">
        <f t="shared" si="37"/>
        <v>0</v>
      </c>
      <c r="L107" s="140">
        <v>21</v>
      </c>
      <c r="M107" s="140">
        <f t="shared" si="38"/>
        <v>0</v>
      </c>
      <c r="N107" s="138">
        <v>0</v>
      </c>
      <c r="O107" s="138">
        <f t="shared" si="39"/>
        <v>0</v>
      </c>
      <c r="P107" s="138">
        <v>0</v>
      </c>
      <c r="Q107" s="138">
        <f t="shared" si="40"/>
        <v>0</v>
      </c>
      <c r="R107" s="140"/>
      <c r="S107" s="140" t="s">
        <v>273</v>
      </c>
      <c r="T107" s="141" t="s">
        <v>274</v>
      </c>
      <c r="U107" s="115">
        <v>0</v>
      </c>
      <c r="V107" s="115">
        <f t="shared" si="41"/>
        <v>0</v>
      </c>
      <c r="W107" s="115"/>
      <c r="X107" s="115" t="s">
        <v>463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1325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1" x14ac:dyDescent="0.2">
      <c r="A108" s="135">
        <v>94</v>
      </c>
      <c r="B108" s="136" t="s">
        <v>1513</v>
      </c>
      <c r="C108" s="144" t="s">
        <v>1514</v>
      </c>
      <c r="D108" s="137" t="s">
        <v>976</v>
      </c>
      <c r="E108" s="138">
        <v>2</v>
      </c>
      <c r="F108" s="139"/>
      <c r="G108" s="140">
        <f t="shared" si="35"/>
        <v>0</v>
      </c>
      <c r="H108" s="139"/>
      <c r="I108" s="140">
        <f t="shared" si="36"/>
        <v>0</v>
      </c>
      <c r="J108" s="139"/>
      <c r="K108" s="140">
        <f t="shared" si="37"/>
        <v>0</v>
      </c>
      <c r="L108" s="140">
        <v>21</v>
      </c>
      <c r="M108" s="140">
        <f t="shared" si="38"/>
        <v>0</v>
      </c>
      <c r="N108" s="138">
        <v>0</v>
      </c>
      <c r="O108" s="138">
        <f t="shared" si="39"/>
        <v>0</v>
      </c>
      <c r="P108" s="138">
        <v>0</v>
      </c>
      <c r="Q108" s="138">
        <f t="shared" si="40"/>
        <v>0</v>
      </c>
      <c r="R108" s="140"/>
      <c r="S108" s="140" t="s">
        <v>273</v>
      </c>
      <c r="T108" s="141" t="s">
        <v>274</v>
      </c>
      <c r="U108" s="115">
        <v>0</v>
      </c>
      <c r="V108" s="115">
        <f t="shared" si="41"/>
        <v>0</v>
      </c>
      <c r="W108" s="115"/>
      <c r="X108" s="115" t="s">
        <v>463</v>
      </c>
      <c r="Y108" s="115" t="s">
        <v>276</v>
      </c>
      <c r="Z108" s="108"/>
      <c r="AA108" s="108"/>
      <c r="AB108" s="108"/>
      <c r="AC108" s="108"/>
      <c r="AD108" s="108"/>
      <c r="AE108" s="108"/>
      <c r="AF108" s="108"/>
      <c r="AG108" s="108" t="s">
        <v>1325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 x14ac:dyDescent="0.2">
      <c r="A109" s="135">
        <v>95</v>
      </c>
      <c r="B109" s="136" t="s">
        <v>1515</v>
      </c>
      <c r="C109" s="144" t="s">
        <v>1516</v>
      </c>
      <c r="D109" s="137" t="s">
        <v>493</v>
      </c>
      <c r="E109" s="138">
        <v>150</v>
      </c>
      <c r="F109" s="139"/>
      <c r="G109" s="140">
        <f t="shared" si="35"/>
        <v>0</v>
      </c>
      <c r="H109" s="139"/>
      <c r="I109" s="140">
        <f t="shared" si="36"/>
        <v>0</v>
      </c>
      <c r="J109" s="139"/>
      <c r="K109" s="140">
        <f t="shared" si="37"/>
        <v>0</v>
      </c>
      <c r="L109" s="140">
        <v>21</v>
      </c>
      <c r="M109" s="140">
        <f t="shared" si="38"/>
        <v>0</v>
      </c>
      <c r="N109" s="138">
        <v>0</v>
      </c>
      <c r="O109" s="138">
        <f t="shared" si="39"/>
        <v>0</v>
      </c>
      <c r="P109" s="138">
        <v>0</v>
      </c>
      <c r="Q109" s="138">
        <f t="shared" si="40"/>
        <v>0</v>
      </c>
      <c r="R109" s="140"/>
      <c r="S109" s="140" t="s">
        <v>273</v>
      </c>
      <c r="T109" s="141" t="s">
        <v>274</v>
      </c>
      <c r="U109" s="115">
        <v>0</v>
      </c>
      <c r="V109" s="115">
        <f t="shared" si="41"/>
        <v>0</v>
      </c>
      <c r="W109" s="115"/>
      <c r="X109" s="115" t="s">
        <v>463</v>
      </c>
      <c r="Y109" s="115" t="s">
        <v>276</v>
      </c>
      <c r="Z109" s="108"/>
      <c r="AA109" s="108"/>
      <c r="AB109" s="108"/>
      <c r="AC109" s="108"/>
      <c r="AD109" s="108"/>
      <c r="AE109" s="108"/>
      <c r="AF109" s="108"/>
      <c r="AG109" s="108" t="s">
        <v>1325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1" x14ac:dyDescent="0.2">
      <c r="A110" s="135">
        <v>96</v>
      </c>
      <c r="B110" s="136" t="s">
        <v>1517</v>
      </c>
      <c r="C110" s="144" t="s">
        <v>1518</v>
      </c>
      <c r="D110" s="137" t="s">
        <v>976</v>
      </c>
      <c r="E110" s="138">
        <v>6</v>
      </c>
      <c r="F110" s="139"/>
      <c r="G110" s="140">
        <f t="shared" si="35"/>
        <v>0</v>
      </c>
      <c r="H110" s="139"/>
      <c r="I110" s="140">
        <f t="shared" si="36"/>
        <v>0</v>
      </c>
      <c r="J110" s="139"/>
      <c r="K110" s="140">
        <f t="shared" si="37"/>
        <v>0</v>
      </c>
      <c r="L110" s="140">
        <v>21</v>
      </c>
      <c r="M110" s="140">
        <f t="shared" si="38"/>
        <v>0</v>
      </c>
      <c r="N110" s="138">
        <v>0</v>
      </c>
      <c r="O110" s="138">
        <f t="shared" si="39"/>
        <v>0</v>
      </c>
      <c r="P110" s="138">
        <v>0</v>
      </c>
      <c r="Q110" s="138">
        <f t="shared" si="40"/>
        <v>0</v>
      </c>
      <c r="R110" s="140"/>
      <c r="S110" s="140" t="s">
        <v>273</v>
      </c>
      <c r="T110" s="141" t="s">
        <v>274</v>
      </c>
      <c r="U110" s="115">
        <v>0</v>
      </c>
      <c r="V110" s="115">
        <f t="shared" si="41"/>
        <v>0</v>
      </c>
      <c r="W110" s="115"/>
      <c r="X110" s="115" t="s">
        <v>463</v>
      </c>
      <c r="Y110" s="115" t="s">
        <v>276</v>
      </c>
      <c r="Z110" s="108"/>
      <c r="AA110" s="108"/>
      <c r="AB110" s="108"/>
      <c r="AC110" s="108"/>
      <c r="AD110" s="108"/>
      <c r="AE110" s="108"/>
      <c r="AF110" s="108"/>
      <c r="AG110" s="108" t="s">
        <v>1325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 x14ac:dyDescent="0.2">
      <c r="A111" s="135">
        <v>97</v>
      </c>
      <c r="B111" s="136" t="s">
        <v>1519</v>
      </c>
      <c r="C111" s="144" t="s">
        <v>1520</v>
      </c>
      <c r="D111" s="137" t="s">
        <v>976</v>
      </c>
      <c r="E111" s="138">
        <v>6</v>
      </c>
      <c r="F111" s="139"/>
      <c r="G111" s="140">
        <f t="shared" si="35"/>
        <v>0</v>
      </c>
      <c r="H111" s="139"/>
      <c r="I111" s="140">
        <f t="shared" si="36"/>
        <v>0</v>
      </c>
      <c r="J111" s="139"/>
      <c r="K111" s="140">
        <f t="shared" si="37"/>
        <v>0</v>
      </c>
      <c r="L111" s="140">
        <v>21</v>
      </c>
      <c r="M111" s="140">
        <f t="shared" si="38"/>
        <v>0</v>
      </c>
      <c r="N111" s="138">
        <v>0</v>
      </c>
      <c r="O111" s="138">
        <f t="shared" si="39"/>
        <v>0</v>
      </c>
      <c r="P111" s="138">
        <v>0</v>
      </c>
      <c r="Q111" s="138">
        <f t="shared" si="40"/>
        <v>0</v>
      </c>
      <c r="R111" s="140"/>
      <c r="S111" s="140" t="s">
        <v>273</v>
      </c>
      <c r="T111" s="141" t="s">
        <v>274</v>
      </c>
      <c r="U111" s="115">
        <v>0</v>
      </c>
      <c r="V111" s="115">
        <f t="shared" si="41"/>
        <v>0</v>
      </c>
      <c r="W111" s="115"/>
      <c r="X111" s="115" t="s">
        <v>463</v>
      </c>
      <c r="Y111" s="115" t="s">
        <v>276</v>
      </c>
      <c r="Z111" s="108"/>
      <c r="AA111" s="108"/>
      <c r="AB111" s="108"/>
      <c r="AC111" s="108"/>
      <c r="AD111" s="108"/>
      <c r="AE111" s="108"/>
      <c r="AF111" s="108"/>
      <c r="AG111" s="108" t="s">
        <v>1325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 x14ac:dyDescent="0.2">
      <c r="A112" s="135">
        <v>98</v>
      </c>
      <c r="B112" s="136" t="s">
        <v>1521</v>
      </c>
      <c r="C112" s="144" t="s">
        <v>1522</v>
      </c>
      <c r="D112" s="137" t="s">
        <v>976</v>
      </c>
      <c r="E112" s="138">
        <v>10</v>
      </c>
      <c r="F112" s="139"/>
      <c r="G112" s="140">
        <f t="shared" si="35"/>
        <v>0</v>
      </c>
      <c r="H112" s="139"/>
      <c r="I112" s="140">
        <f t="shared" si="36"/>
        <v>0</v>
      </c>
      <c r="J112" s="139"/>
      <c r="K112" s="140">
        <f t="shared" si="37"/>
        <v>0</v>
      </c>
      <c r="L112" s="140">
        <v>21</v>
      </c>
      <c r="M112" s="140">
        <f t="shared" si="38"/>
        <v>0</v>
      </c>
      <c r="N112" s="138">
        <v>0</v>
      </c>
      <c r="O112" s="138">
        <f t="shared" si="39"/>
        <v>0</v>
      </c>
      <c r="P112" s="138">
        <v>0</v>
      </c>
      <c r="Q112" s="138">
        <f t="shared" si="40"/>
        <v>0</v>
      </c>
      <c r="R112" s="140"/>
      <c r="S112" s="140" t="s">
        <v>273</v>
      </c>
      <c r="T112" s="141" t="s">
        <v>274</v>
      </c>
      <c r="U112" s="115">
        <v>0</v>
      </c>
      <c r="V112" s="115">
        <f t="shared" si="41"/>
        <v>0</v>
      </c>
      <c r="W112" s="115"/>
      <c r="X112" s="115" t="s">
        <v>463</v>
      </c>
      <c r="Y112" s="115" t="s">
        <v>276</v>
      </c>
      <c r="Z112" s="108"/>
      <c r="AA112" s="108"/>
      <c r="AB112" s="108"/>
      <c r="AC112" s="108"/>
      <c r="AD112" s="108"/>
      <c r="AE112" s="108"/>
      <c r="AF112" s="108"/>
      <c r="AG112" s="108" t="s">
        <v>1325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1" x14ac:dyDescent="0.2">
      <c r="A113" s="135">
        <v>99</v>
      </c>
      <c r="B113" s="136" t="s">
        <v>1523</v>
      </c>
      <c r="C113" s="144" t="s">
        <v>1524</v>
      </c>
      <c r="D113" s="137" t="s">
        <v>976</v>
      </c>
      <c r="E113" s="138">
        <v>20</v>
      </c>
      <c r="F113" s="139"/>
      <c r="G113" s="140">
        <f t="shared" si="35"/>
        <v>0</v>
      </c>
      <c r="H113" s="139"/>
      <c r="I113" s="140">
        <f t="shared" si="36"/>
        <v>0</v>
      </c>
      <c r="J113" s="139"/>
      <c r="K113" s="140">
        <f t="shared" si="37"/>
        <v>0</v>
      </c>
      <c r="L113" s="140">
        <v>21</v>
      </c>
      <c r="M113" s="140">
        <f t="shared" si="38"/>
        <v>0</v>
      </c>
      <c r="N113" s="138">
        <v>0</v>
      </c>
      <c r="O113" s="138">
        <f t="shared" si="39"/>
        <v>0</v>
      </c>
      <c r="P113" s="138">
        <v>0</v>
      </c>
      <c r="Q113" s="138">
        <f t="shared" si="40"/>
        <v>0</v>
      </c>
      <c r="R113" s="140"/>
      <c r="S113" s="140" t="s">
        <v>273</v>
      </c>
      <c r="T113" s="141" t="s">
        <v>274</v>
      </c>
      <c r="U113" s="115">
        <v>0</v>
      </c>
      <c r="V113" s="115">
        <f t="shared" si="41"/>
        <v>0</v>
      </c>
      <c r="W113" s="115"/>
      <c r="X113" s="115" t="s">
        <v>463</v>
      </c>
      <c r="Y113" s="115" t="s">
        <v>276</v>
      </c>
      <c r="Z113" s="108"/>
      <c r="AA113" s="108"/>
      <c r="AB113" s="108"/>
      <c r="AC113" s="108"/>
      <c r="AD113" s="108"/>
      <c r="AE113" s="108"/>
      <c r="AF113" s="108"/>
      <c r="AG113" s="108" t="s">
        <v>1325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 x14ac:dyDescent="0.2">
      <c r="A114" s="135">
        <v>100</v>
      </c>
      <c r="B114" s="136" t="s">
        <v>1525</v>
      </c>
      <c r="C114" s="144" t="s">
        <v>1526</v>
      </c>
      <c r="D114" s="137" t="s">
        <v>493</v>
      </c>
      <c r="E114" s="138">
        <v>80</v>
      </c>
      <c r="F114" s="139"/>
      <c r="G114" s="140">
        <f t="shared" si="35"/>
        <v>0</v>
      </c>
      <c r="H114" s="139"/>
      <c r="I114" s="140">
        <f t="shared" si="36"/>
        <v>0</v>
      </c>
      <c r="J114" s="139"/>
      <c r="K114" s="140">
        <f t="shared" si="37"/>
        <v>0</v>
      </c>
      <c r="L114" s="140">
        <v>21</v>
      </c>
      <c r="M114" s="140">
        <f t="shared" si="38"/>
        <v>0</v>
      </c>
      <c r="N114" s="138">
        <v>0</v>
      </c>
      <c r="O114" s="138">
        <f t="shared" si="39"/>
        <v>0</v>
      </c>
      <c r="P114" s="138">
        <v>0</v>
      </c>
      <c r="Q114" s="138">
        <f t="shared" si="40"/>
        <v>0</v>
      </c>
      <c r="R114" s="140"/>
      <c r="S114" s="140" t="s">
        <v>273</v>
      </c>
      <c r="T114" s="141" t="s">
        <v>274</v>
      </c>
      <c r="U114" s="115">
        <v>0</v>
      </c>
      <c r="V114" s="115">
        <f t="shared" si="41"/>
        <v>0</v>
      </c>
      <c r="W114" s="115"/>
      <c r="X114" s="115" t="s">
        <v>463</v>
      </c>
      <c r="Y114" s="115" t="s">
        <v>276</v>
      </c>
      <c r="Z114" s="108"/>
      <c r="AA114" s="108"/>
      <c r="AB114" s="108"/>
      <c r="AC114" s="108"/>
      <c r="AD114" s="108"/>
      <c r="AE114" s="108"/>
      <c r="AF114" s="108"/>
      <c r="AG114" s="108" t="s">
        <v>1325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 x14ac:dyDescent="0.2">
      <c r="A115" s="135">
        <v>101</v>
      </c>
      <c r="B115" s="136" t="s">
        <v>1527</v>
      </c>
      <c r="C115" s="144" t="s">
        <v>1528</v>
      </c>
      <c r="D115" s="137" t="s">
        <v>493</v>
      </c>
      <c r="E115" s="138">
        <v>80</v>
      </c>
      <c r="F115" s="139"/>
      <c r="G115" s="140">
        <f t="shared" si="35"/>
        <v>0</v>
      </c>
      <c r="H115" s="139"/>
      <c r="I115" s="140">
        <f t="shared" si="36"/>
        <v>0</v>
      </c>
      <c r="J115" s="139"/>
      <c r="K115" s="140">
        <f t="shared" si="37"/>
        <v>0</v>
      </c>
      <c r="L115" s="140">
        <v>21</v>
      </c>
      <c r="M115" s="140">
        <f t="shared" si="38"/>
        <v>0</v>
      </c>
      <c r="N115" s="138">
        <v>0</v>
      </c>
      <c r="O115" s="138">
        <f t="shared" si="39"/>
        <v>0</v>
      </c>
      <c r="P115" s="138">
        <v>0</v>
      </c>
      <c r="Q115" s="138">
        <f t="shared" si="40"/>
        <v>0</v>
      </c>
      <c r="R115" s="140"/>
      <c r="S115" s="140" t="s">
        <v>273</v>
      </c>
      <c r="T115" s="141" t="s">
        <v>274</v>
      </c>
      <c r="U115" s="115">
        <v>0</v>
      </c>
      <c r="V115" s="115">
        <f t="shared" si="41"/>
        <v>0</v>
      </c>
      <c r="W115" s="115"/>
      <c r="X115" s="115" t="s">
        <v>463</v>
      </c>
      <c r="Y115" s="115" t="s">
        <v>276</v>
      </c>
      <c r="Z115" s="108"/>
      <c r="AA115" s="108"/>
      <c r="AB115" s="108"/>
      <c r="AC115" s="108"/>
      <c r="AD115" s="108"/>
      <c r="AE115" s="108"/>
      <c r="AF115" s="108"/>
      <c r="AG115" s="108" t="s">
        <v>1325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1" x14ac:dyDescent="0.2">
      <c r="A116" s="135">
        <v>102</v>
      </c>
      <c r="B116" s="136" t="s">
        <v>1529</v>
      </c>
      <c r="C116" s="144" t="s">
        <v>132</v>
      </c>
      <c r="D116" s="137" t="s">
        <v>1530</v>
      </c>
      <c r="E116" s="138">
        <v>16</v>
      </c>
      <c r="F116" s="139"/>
      <c r="G116" s="140">
        <f t="shared" si="35"/>
        <v>0</v>
      </c>
      <c r="H116" s="139"/>
      <c r="I116" s="140">
        <f t="shared" si="36"/>
        <v>0</v>
      </c>
      <c r="J116" s="139"/>
      <c r="K116" s="140">
        <f t="shared" si="37"/>
        <v>0</v>
      </c>
      <c r="L116" s="140">
        <v>21</v>
      </c>
      <c r="M116" s="140">
        <f t="shared" si="38"/>
        <v>0</v>
      </c>
      <c r="N116" s="138">
        <v>0</v>
      </c>
      <c r="O116" s="138">
        <f t="shared" si="39"/>
        <v>0</v>
      </c>
      <c r="P116" s="138">
        <v>0</v>
      </c>
      <c r="Q116" s="138">
        <f t="shared" si="40"/>
        <v>0</v>
      </c>
      <c r="R116" s="140"/>
      <c r="S116" s="140" t="s">
        <v>273</v>
      </c>
      <c r="T116" s="141" t="s">
        <v>274</v>
      </c>
      <c r="U116" s="115">
        <v>0</v>
      </c>
      <c r="V116" s="115">
        <f t="shared" si="41"/>
        <v>0</v>
      </c>
      <c r="W116" s="115"/>
      <c r="X116" s="115" t="s">
        <v>275</v>
      </c>
      <c r="Y116" s="115" t="s">
        <v>276</v>
      </c>
      <c r="Z116" s="108"/>
      <c r="AA116" s="108"/>
      <c r="AB116" s="108"/>
      <c r="AC116" s="108"/>
      <c r="AD116" s="108"/>
      <c r="AE116" s="108"/>
      <c r="AF116" s="108"/>
      <c r="AG116" s="108" t="s">
        <v>898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1" x14ac:dyDescent="0.2">
      <c r="A117" s="135">
        <v>103</v>
      </c>
      <c r="B117" s="136" t="s">
        <v>1531</v>
      </c>
      <c r="C117" s="144" t="s">
        <v>1532</v>
      </c>
      <c r="D117" s="137" t="s">
        <v>1530</v>
      </c>
      <c r="E117" s="138">
        <v>16</v>
      </c>
      <c r="F117" s="139"/>
      <c r="G117" s="140">
        <f t="shared" si="35"/>
        <v>0</v>
      </c>
      <c r="H117" s="139"/>
      <c r="I117" s="140">
        <f t="shared" si="36"/>
        <v>0</v>
      </c>
      <c r="J117" s="139"/>
      <c r="K117" s="140">
        <f t="shared" si="37"/>
        <v>0</v>
      </c>
      <c r="L117" s="140">
        <v>21</v>
      </c>
      <c r="M117" s="140">
        <f t="shared" si="38"/>
        <v>0</v>
      </c>
      <c r="N117" s="138">
        <v>0</v>
      </c>
      <c r="O117" s="138">
        <f t="shared" si="39"/>
        <v>0</v>
      </c>
      <c r="P117" s="138">
        <v>0</v>
      </c>
      <c r="Q117" s="138">
        <f t="shared" si="40"/>
        <v>0</v>
      </c>
      <c r="R117" s="140"/>
      <c r="S117" s="140" t="s">
        <v>273</v>
      </c>
      <c r="T117" s="141" t="s">
        <v>274</v>
      </c>
      <c r="U117" s="115">
        <v>0</v>
      </c>
      <c r="V117" s="115">
        <f t="shared" si="41"/>
        <v>0</v>
      </c>
      <c r="W117" s="115"/>
      <c r="X117" s="115" t="s">
        <v>275</v>
      </c>
      <c r="Y117" s="115" t="s">
        <v>276</v>
      </c>
      <c r="Z117" s="108"/>
      <c r="AA117" s="108"/>
      <c r="AB117" s="108"/>
      <c r="AC117" s="108"/>
      <c r="AD117" s="108"/>
      <c r="AE117" s="108"/>
      <c r="AF117" s="108"/>
      <c r="AG117" s="108" t="s">
        <v>898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1" x14ac:dyDescent="0.2">
      <c r="A118" s="135">
        <v>104</v>
      </c>
      <c r="B118" s="136" t="s">
        <v>1533</v>
      </c>
      <c r="C118" s="144" t="s">
        <v>1534</v>
      </c>
      <c r="D118" s="137" t="s">
        <v>1159</v>
      </c>
      <c r="E118" s="138">
        <v>1</v>
      </c>
      <c r="F118" s="139"/>
      <c r="G118" s="140">
        <f t="shared" si="35"/>
        <v>0</v>
      </c>
      <c r="H118" s="139"/>
      <c r="I118" s="140">
        <f t="shared" si="36"/>
        <v>0</v>
      </c>
      <c r="J118" s="139"/>
      <c r="K118" s="140">
        <f t="shared" si="37"/>
        <v>0</v>
      </c>
      <c r="L118" s="140">
        <v>21</v>
      </c>
      <c r="M118" s="140">
        <f t="shared" si="38"/>
        <v>0</v>
      </c>
      <c r="N118" s="138">
        <v>0</v>
      </c>
      <c r="O118" s="138">
        <f t="shared" si="39"/>
        <v>0</v>
      </c>
      <c r="P118" s="138">
        <v>0</v>
      </c>
      <c r="Q118" s="138">
        <f t="shared" si="40"/>
        <v>0</v>
      </c>
      <c r="R118" s="140"/>
      <c r="S118" s="140" t="s">
        <v>273</v>
      </c>
      <c r="T118" s="141" t="s">
        <v>274</v>
      </c>
      <c r="U118" s="115">
        <v>0</v>
      </c>
      <c r="V118" s="115">
        <f t="shared" si="41"/>
        <v>0</v>
      </c>
      <c r="W118" s="115"/>
      <c r="X118" s="115" t="s">
        <v>275</v>
      </c>
      <c r="Y118" s="115" t="s">
        <v>276</v>
      </c>
      <c r="Z118" s="108"/>
      <c r="AA118" s="108"/>
      <c r="AB118" s="108"/>
      <c r="AC118" s="108"/>
      <c r="AD118" s="108"/>
      <c r="AE118" s="108"/>
      <c r="AF118" s="108"/>
      <c r="AG118" s="108" t="s">
        <v>898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1" x14ac:dyDescent="0.2">
      <c r="A119" s="135">
        <v>105</v>
      </c>
      <c r="B119" s="136" t="s">
        <v>1535</v>
      </c>
      <c r="C119" s="144" t="s">
        <v>1536</v>
      </c>
      <c r="D119" s="137" t="s">
        <v>1159</v>
      </c>
      <c r="E119" s="138">
        <v>1</v>
      </c>
      <c r="F119" s="139"/>
      <c r="G119" s="140">
        <f t="shared" si="35"/>
        <v>0</v>
      </c>
      <c r="H119" s="139"/>
      <c r="I119" s="140">
        <f t="shared" si="36"/>
        <v>0</v>
      </c>
      <c r="J119" s="139"/>
      <c r="K119" s="140">
        <f t="shared" si="37"/>
        <v>0</v>
      </c>
      <c r="L119" s="140">
        <v>21</v>
      </c>
      <c r="M119" s="140">
        <f t="shared" si="38"/>
        <v>0</v>
      </c>
      <c r="N119" s="138">
        <v>0</v>
      </c>
      <c r="O119" s="138">
        <f t="shared" si="39"/>
        <v>0</v>
      </c>
      <c r="P119" s="138">
        <v>0</v>
      </c>
      <c r="Q119" s="138">
        <f t="shared" si="40"/>
        <v>0</v>
      </c>
      <c r="R119" s="140"/>
      <c r="S119" s="140" t="s">
        <v>273</v>
      </c>
      <c r="T119" s="141" t="s">
        <v>274</v>
      </c>
      <c r="U119" s="115">
        <v>0</v>
      </c>
      <c r="V119" s="115">
        <f t="shared" si="41"/>
        <v>0</v>
      </c>
      <c r="W119" s="115"/>
      <c r="X119" s="115" t="s">
        <v>275</v>
      </c>
      <c r="Y119" s="115" t="s">
        <v>276</v>
      </c>
      <c r="Z119" s="108"/>
      <c r="AA119" s="108"/>
      <c r="AB119" s="108"/>
      <c r="AC119" s="108"/>
      <c r="AD119" s="108"/>
      <c r="AE119" s="108"/>
      <c r="AF119" s="108"/>
      <c r="AG119" s="108" t="s">
        <v>898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1" x14ac:dyDescent="0.2">
      <c r="A120" s="135">
        <v>106</v>
      </c>
      <c r="B120" s="136" t="s">
        <v>1537</v>
      </c>
      <c r="C120" s="144" t="s">
        <v>1538</v>
      </c>
      <c r="D120" s="137" t="s">
        <v>1159</v>
      </c>
      <c r="E120" s="138">
        <v>1</v>
      </c>
      <c r="F120" s="139"/>
      <c r="G120" s="140">
        <f t="shared" si="35"/>
        <v>0</v>
      </c>
      <c r="H120" s="139"/>
      <c r="I120" s="140">
        <f t="shared" si="36"/>
        <v>0</v>
      </c>
      <c r="J120" s="139"/>
      <c r="K120" s="140">
        <f t="shared" si="37"/>
        <v>0</v>
      </c>
      <c r="L120" s="140">
        <v>21</v>
      </c>
      <c r="M120" s="140">
        <f t="shared" si="38"/>
        <v>0</v>
      </c>
      <c r="N120" s="138">
        <v>0</v>
      </c>
      <c r="O120" s="138">
        <f t="shared" si="39"/>
        <v>0</v>
      </c>
      <c r="P120" s="138">
        <v>0</v>
      </c>
      <c r="Q120" s="138">
        <f t="shared" si="40"/>
        <v>0</v>
      </c>
      <c r="R120" s="140"/>
      <c r="S120" s="140" t="s">
        <v>273</v>
      </c>
      <c r="T120" s="141" t="s">
        <v>274</v>
      </c>
      <c r="U120" s="115">
        <v>0</v>
      </c>
      <c r="V120" s="115">
        <f t="shared" si="41"/>
        <v>0</v>
      </c>
      <c r="W120" s="115"/>
      <c r="X120" s="115" t="s">
        <v>463</v>
      </c>
      <c r="Y120" s="115" t="s">
        <v>276</v>
      </c>
      <c r="Z120" s="108"/>
      <c r="AA120" s="108"/>
      <c r="AB120" s="108"/>
      <c r="AC120" s="108"/>
      <c r="AD120" s="108"/>
      <c r="AE120" s="108"/>
      <c r="AF120" s="108"/>
      <c r="AG120" s="108" t="s">
        <v>1325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1" x14ac:dyDescent="0.2">
      <c r="A121" s="128">
        <v>107</v>
      </c>
      <c r="B121" s="129" t="s">
        <v>1539</v>
      </c>
      <c r="C121" s="145" t="s">
        <v>1540</v>
      </c>
      <c r="D121" s="130" t="s">
        <v>1159</v>
      </c>
      <c r="E121" s="131">
        <v>1</v>
      </c>
      <c r="F121" s="132"/>
      <c r="G121" s="133">
        <f t="shared" si="35"/>
        <v>0</v>
      </c>
      <c r="H121" s="132"/>
      <c r="I121" s="133">
        <f t="shared" si="36"/>
        <v>0</v>
      </c>
      <c r="J121" s="132"/>
      <c r="K121" s="133">
        <f t="shared" si="37"/>
        <v>0</v>
      </c>
      <c r="L121" s="133">
        <v>21</v>
      </c>
      <c r="M121" s="133">
        <f t="shared" si="38"/>
        <v>0</v>
      </c>
      <c r="N121" s="131">
        <v>0</v>
      </c>
      <c r="O121" s="131">
        <f t="shared" si="39"/>
        <v>0</v>
      </c>
      <c r="P121" s="131">
        <v>0</v>
      </c>
      <c r="Q121" s="131">
        <f t="shared" si="40"/>
        <v>0</v>
      </c>
      <c r="R121" s="133"/>
      <c r="S121" s="133" t="s">
        <v>273</v>
      </c>
      <c r="T121" s="134" t="s">
        <v>274</v>
      </c>
      <c r="U121" s="115">
        <v>0</v>
      </c>
      <c r="V121" s="115">
        <f t="shared" si="41"/>
        <v>0</v>
      </c>
      <c r="W121" s="115"/>
      <c r="X121" s="115" t="s">
        <v>1469</v>
      </c>
      <c r="Y121" s="115" t="s">
        <v>276</v>
      </c>
      <c r="Z121" s="108"/>
      <c r="AA121" s="108"/>
      <c r="AB121" s="108"/>
      <c r="AC121" s="108"/>
      <c r="AD121" s="108"/>
      <c r="AE121" s="108"/>
      <c r="AF121" s="108"/>
      <c r="AG121" s="108" t="s">
        <v>1470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x14ac:dyDescent="0.2">
      <c r="A122" s="3"/>
      <c r="B122" s="4"/>
      <c r="C122" s="146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v>12</v>
      </c>
      <c r="AF122">
        <v>21</v>
      </c>
      <c r="AG122" t="s">
        <v>254</v>
      </c>
    </row>
    <row r="123" spans="1:60" x14ac:dyDescent="0.2">
      <c r="A123" s="197"/>
      <c r="B123" s="198" t="s">
        <v>14</v>
      </c>
      <c r="C123" s="199"/>
      <c r="D123" s="200"/>
      <c r="E123" s="201"/>
      <c r="F123" s="201"/>
      <c r="G123" s="127">
        <f>G8+G29+G38+G46+G61+G65+G86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f>SUMIF(L7:L121,AE122,G7:G121)</f>
        <v>0</v>
      </c>
      <c r="AF123">
        <f>SUMIF(L7:L121,AF122,G7:G121)</f>
        <v>0</v>
      </c>
      <c r="AG123" t="s">
        <v>317</v>
      </c>
    </row>
    <row r="124" spans="1:60" x14ac:dyDescent="0.2">
      <c r="C124" s="147"/>
      <c r="D124" s="10"/>
      <c r="AG124" t="s">
        <v>318</v>
      </c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WynkI/avpLL59kAjeBHf4fV0Ds/quxlmlSoT/wxrPymUpXGPocDaV7YjiuiejdRSutabU4IX0LDC06pSKV24Q==" saltValue="Z9JW73CuG0WyB0kJo1zCt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C7DBD-6939-4B38-BB8E-5828607C70B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55</v>
      </c>
      <c r="C3" s="261" t="s">
        <v>56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57</v>
      </c>
      <c r="C4" s="264" t="s">
        <v>52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111</v>
      </c>
      <c r="C8" s="143" t="s">
        <v>112</v>
      </c>
      <c r="D8" s="123"/>
      <c r="E8" s="124"/>
      <c r="F8" s="125"/>
      <c r="G8" s="125">
        <f>SUMIF(AG9:AG69,"&lt;&gt;NOR",G9:G69)</f>
        <v>0</v>
      </c>
      <c r="H8" s="125"/>
      <c r="I8" s="125">
        <f>SUM(I9:I69)</f>
        <v>0</v>
      </c>
      <c r="J8" s="125"/>
      <c r="K8" s="125">
        <f>SUM(K9:K69)</f>
        <v>0</v>
      </c>
      <c r="L8" s="125"/>
      <c r="M8" s="125">
        <f>SUM(M9:M69)</f>
        <v>0</v>
      </c>
      <c r="N8" s="124"/>
      <c r="O8" s="124">
        <f>SUM(O9:O69)</f>
        <v>226.27999999999997</v>
      </c>
      <c r="P8" s="124"/>
      <c r="Q8" s="124">
        <f>SUM(Q9:Q69)</f>
        <v>64.8</v>
      </c>
      <c r="R8" s="125"/>
      <c r="S8" s="125"/>
      <c r="T8" s="126"/>
      <c r="U8" s="120"/>
      <c r="V8" s="120">
        <f>SUM(V9:V69)</f>
        <v>1068.7600000000002</v>
      </c>
      <c r="W8" s="120"/>
      <c r="X8" s="120"/>
      <c r="Y8" s="120"/>
      <c r="AG8" t="s">
        <v>269</v>
      </c>
    </row>
    <row r="9" spans="1:60" outlineLevel="1" x14ac:dyDescent="0.2">
      <c r="A9" s="128">
        <v>1</v>
      </c>
      <c r="B9" s="129" t="s">
        <v>1541</v>
      </c>
      <c r="C9" s="145" t="s">
        <v>1542</v>
      </c>
      <c r="D9" s="130" t="s">
        <v>322</v>
      </c>
      <c r="E9" s="131">
        <v>135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0</v>
      </c>
      <c r="O9" s="131">
        <f>ROUND(E9*N9,2)</f>
        <v>0</v>
      </c>
      <c r="P9" s="131">
        <v>0.48</v>
      </c>
      <c r="Q9" s="131">
        <f>ROUND(E9*P9,2)</f>
        <v>64.8</v>
      </c>
      <c r="R9" s="133" t="s">
        <v>1543</v>
      </c>
      <c r="S9" s="133" t="s">
        <v>929</v>
      </c>
      <c r="T9" s="134" t="s">
        <v>929</v>
      </c>
      <c r="U9" s="115">
        <v>0.30599999999999999</v>
      </c>
      <c r="V9" s="115">
        <f>ROUND(E9*U9,2)</f>
        <v>41.31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 x14ac:dyDescent="0.2">
      <c r="A10" s="111"/>
      <c r="B10" s="112"/>
      <c r="C10" s="269" t="s">
        <v>1544</v>
      </c>
      <c r="D10" s="270"/>
      <c r="E10" s="270"/>
      <c r="F10" s="270"/>
      <c r="G10" s="270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930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 x14ac:dyDescent="0.2">
      <c r="A11" s="111"/>
      <c r="B11" s="112"/>
      <c r="C11" s="150" t="s">
        <v>1545</v>
      </c>
      <c r="D11" s="148"/>
      <c r="E11" s="149">
        <v>80</v>
      </c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325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 x14ac:dyDescent="0.2">
      <c r="A12" s="111"/>
      <c r="B12" s="112"/>
      <c r="C12" s="150" t="s">
        <v>1546</v>
      </c>
      <c r="D12" s="148"/>
      <c r="E12" s="149">
        <v>45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325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 x14ac:dyDescent="0.2">
      <c r="A13" s="111"/>
      <c r="B13" s="112"/>
      <c r="C13" s="150" t="s">
        <v>1547</v>
      </c>
      <c r="D13" s="148"/>
      <c r="E13" s="149">
        <v>10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325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28">
        <v>2</v>
      </c>
      <c r="B14" s="129" t="s">
        <v>1548</v>
      </c>
      <c r="C14" s="145" t="s">
        <v>1549</v>
      </c>
      <c r="D14" s="130" t="s">
        <v>331</v>
      </c>
      <c r="E14" s="131">
        <v>45.6</v>
      </c>
      <c r="F14" s="132"/>
      <c r="G14" s="133">
        <f>ROUND(E14*F14,2)</f>
        <v>0</v>
      </c>
      <c r="H14" s="132"/>
      <c r="I14" s="133">
        <f>ROUND(E14*H14,2)</f>
        <v>0</v>
      </c>
      <c r="J14" s="132"/>
      <c r="K14" s="133">
        <f>ROUND(E14*J14,2)</f>
        <v>0</v>
      </c>
      <c r="L14" s="133">
        <v>21</v>
      </c>
      <c r="M14" s="133">
        <f>G14*(1+L14/100)</f>
        <v>0</v>
      </c>
      <c r="N14" s="131">
        <v>0</v>
      </c>
      <c r="O14" s="131">
        <f>ROUND(E14*N14,2)</f>
        <v>0</v>
      </c>
      <c r="P14" s="131">
        <v>0</v>
      </c>
      <c r="Q14" s="131">
        <f>ROUND(E14*P14,2)</f>
        <v>0</v>
      </c>
      <c r="R14" s="133" t="s">
        <v>1550</v>
      </c>
      <c r="S14" s="133" t="s">
        <v>929</v>
      </c>
      <c r="T14" s="134" t="s">
        <v>929</v>
      </c>
      <c r="U14" s="115">
        <v>9.5200000000000007E-2</v>
      </c>
      <c r="V14" s="115">
        <f>ROUND(E14*U14,2)</f>
        <v>4.34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 x14ac:dyDescent="0.2">
      <c r="A15" s="111"/>
      <c r="B15" s="112"/>
      <c r="C15" s="269" t="s">
        <v>1551</v>
      </c>
      <c r="D15" s="270"/>
      <c r="E15" s="270"/>
      <c r="F15" s="270"/>
      <c r="G15" s="270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930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42" t="str">
        <f>C15</f>
        <v>nebo lesní půdy, s vodorovným přemístěním na hromady v místě upotřebení nebo na dočasné či trvalé skládky se složením</v>
      </c>
      <c r="BB15" s="108"/>
      <c r="BC15" s="108"/>
      <c r="BD15" s="108"/>
      <c r="BE15" s="108"/>
      <c r="BF15" s="108"/>
      <c r="BG15" s="108"/>
      <c r="BH15" s="108"/>
    </row>
    <row r="16" spans="1:60" outlineLevel="2" x14ac:dyDescent="0.2">
      <c r="A16" s="111"/>
      <c r="B16" s="112"/>
      <c r="C16" s="150" t="s">
        <v>1552</v>
      </c>
      <c r="D16" s="148"/>
      <c r="E16" s="149">
        <v>45.6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325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28">
        <v>3</v>
      </c>
      <c r="B17" s="129" t="s">
        <v>1553</v>
      </c>
      <c r="C17" s="145" t="s">
        <v>1554</v>
      </c>
      <c r="D17" s="130" t="s">
        <v>331</v>
      </c>
      <c r="E17" s="131">
        <v>222.64</v>
      </c>
      <c r="F17" s="132"/>
      <c r="G17" s="133">
        <f>ROUND(E17*F17,2)</f>
        <v>0</v>
      </c>
      <c r="H17" s="132"/>
      <c r="I17" s="133">
        <f>ROUND(E17*H17,2)</f>
        <v>0</v>
      </c>
      <c r="J17" s="132"/>
      <c r="K17" s="133">
        <f>ROUND(E17*J17,2)</f>
        <v>0</v>
      </c>
      <c r="L17" s="133">
        <v>21</v>
      </c>
      <c r="M17" s="133">
        <f>G17*(1+L17/100)</f>
        <v>0</v>
      </c>
      <c r="N17" s="131">
        <v>0</v>
      </c>
      <c r="O17" s="131">
        <f>ROUND(E17*N17,2)</f>
        <v>0</v>
      </c>
      <c r="P17" s="131">
        <v>0</v>
      </c>
      <c r="Q17" s="131">
        <f>ROUND(E17*P17,2)</f>
        <v>0</v>
      </c>
      <c r="R17" s="133" t="s">
        <v>1550</v>
      </c>
      <c r="S17" s="133" t="s">
        <v>929</v>
      </c>
      <c r="T17" s="134" t="s">
        <v>929</v>
      </c>
      <c r="U17" s="115">
        <v>0.156</v>
      </c>
      <c r="V17" s="115">
        <f>ROUND(E17*U17,2)</f>
        <v>34.729999999999997</v>
      </c>
      <c r="W17" s="115"/>
      <c r="X17" s="115" t="s">
        <v>275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277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ht="33.75" outlineLevel="2" x14ac:dyDescent="0.2">
      <c r="A18" s="111"/>
      <c r="B18" s="112"/>
      <c r="C18" s="269" t="s">
        <v>1555</v>
      </c>
      <c r="D18" s="270"/>
      <c r="E18" s="270"/>
      <c r="F18" s="270"/>
      <c r="G18" s="270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930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42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08"/>
      <c r="BC18" s="108"/>
      <c r="BD18" s="108"/>
      <c r="BE18" s="108"/>
      <c r="BF18" s="108"/>
      <c r="BG18" s="108"/>
      <c r="BH18" s="108"/>
    </row>
    <row r="19" spans="1:60" outlineLevel="2" x14ac:dyDescent="0.2">
      <c r="A19" s="111"/>
      <c r="B19" s="112"/>
      <c r="C19" s="150" t="s">
        <v>1556</v>
      </c>
      <c r="D19" s="148"/>
      <c r="E19" s="149">
        <v>222.64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325</v>
      </c>
      <c r="AH19" s="108">
        <v>0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 x14ac:dyDescent="0.2">
      <c r="A20" s="128">
        <v>4</v>
      </c>
      <c r="B20" s="129" t="s">
        <v>342</v>
      </c>
      <c r="C20" s="145" t="s">
        <v>343</v>
      </c>
      <c r="D20" s="130" t="s">
        <v>331</v>
      </c>
      <c r="E20" s="131">
        <v>55.66</v>
      </c>
      <c r="F20" s="132"/>
      <c r="G20" s="133">
        <f>ROUND(E20*F20,2)</f>
        <v>0</v>
      </c>
      <c r="H20" s="132"/>
      <c r="I20" s="133">
        <f>ROUND(E20*H20,2)</f>
        <v>0</v>
      </c>
      <c r="J20" s="132"/>
      <c r="K20" s="133">
        <f>ROUND(E20*J20,2)</f>
        <v>0</v>
      </c>
      <c r="L20" s="133">
        <v>21</v>
      </c>
      <c r="M20" s="133">
        <f>G20*(1+L20/100)</f>
        <v>0</v>
      </c>
      <c r="N20" s="131">
        <v>0</v>
      </c>
      <c r="O20" s="131">
        <f>ROUND(E20*N20,2)</f>
        <v>0</v>
      </c>
      <c r="P20" s="131">
        <v>0</v>
      </c>
      <c r="Q20" s="131">
        <f>ROUND(E20*P20,2)</f>
        <v>0</v>
      </c>
      <c r="R20" s="133" t="s">
        <v>1550</v>
      </c>
      <c r="S20" s="133" t="s">
        <v>929</v>
      </c>
      <c r="T20" s="134" t="s">
        <v>929</v>
      </c>
      <c r="U20" s="115">
        <v>3.5329999999999999</v>
      </c>
      <c r="V20" s="115">
        <f>ROUND(E20*U20,2)</f>
        <v>196.65</v>
      </c>
      <c r="W20" s="115"/>
      <c r="X20" s="115" t="s">
        <v>275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277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2" x14ac:dyDescent="0.2">
      <c r="A21" s="111"/>
      <c r="B21" s="112"/>
      <c r="C21" s="269" t="s">
        <v>344</v>
      </c>
      <c r="D21" s="270"/>
      <c r="E21" s="270"/>
      <c r="F21" s="270"/>
      <c r="G21" s="270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930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 x14ac:dyDescent="0.2">
      <c r="A22" s="111"/>
      <c r="B22" s="112"/>
      <c r="C22" s="150" t="s">
        <v>1557</v>
      </c>
      <c r="D22" s="148"/>
      <c r="E22" s="149">
        <v>55.66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325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ht="22.5" outlineLevel="1" x14ac:dyDescent="0.2">
      <c r="A23" s="128">
        <v>5</v>
      </c>
      <c r="B23" s="129" t="s">
        <v>1558</v>
      </c>
      <c r="C23" s="145" t="s">
        <v>1559</v>
      </c>
      <c r="D23" s="130" t="s">
        <v>322</v>
      </c>
      <c r="E23" s="131">
        <v>40.799999999999997</v>
      </c>
      <c r="F23" s="132"/>
      <c r="G23" s="133">
        <f>ROUND(E23*F23,2)</f>
        <v>0</v>
      </c>
      <c r="H23" s="132"/>
      <c r="I23" s="133">
        <f>ROUND(E23*H23,2)</f>
        <v>0</v>
      </c>
      <c r="J23" s="132"/>
      <c r="K23" s="133">
        <f>ROUND(E23*J23,2)</f>
        <v>0</v>
      </c>
      <c r="L23" s="133">
        <v>21</v>
      </c>
      <c r="M23" s="133">
        <f>G23*(1+L23/100)</f>
        <v>0</v>
      </c>
      <c r="N23" s="131">
        <v>9.7999999999999997E-4</v>
      </c>
      <c r="O23" s="131">
        <f>ROUND(E23*N23,2)</f>
        <v>0.04</v>
      </c>
      <c r="P23" s="131">
        <v>0</v>
      </c>
      <c r="Q23" s="131">
        <f>ROUND(E23*P23,2)</f>
        <v>0</v>
      </c>
      <c r="R23" s="133" t="s">
        <v>1550</v>
      </c>
      <c r="S23" s="133" t="s">
        <v>929</v>
      </c>
      <c r="T23" s="134" t="s">
        <v>929</v>
      </c>
      <c r="U23" s="115">
        <v>0.23599999999999999</v>
      </c>
      <c r="V23" s="115">
        <f>ROUND(E23*U23,2)</f>
        <v>9.6300000000000008</v>
      </c>
      <c r="W23" s="115"/>
      <c r="X23" s="115" t="s">
        <v>275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277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2" x14ac:dyDescent="0.2">
      <c r="A24" s="111"/>
      <c r="B24" s="112"/>
      <c r="C24" s="269" t="s">
        <v>1560</v>
      </c>
      <c r="D24" s="270"/>
      <c r="E24" s="270"/>
      <c r="F24" s="270"/>
      <c r="G24" s="270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930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2" x14ac:dyDescent="0.2">
      <c r="A25" s="111"/>
      <c r="B25" s="112"/>
      <c r="C25" s="150" t="s">
        <v>1561</v>
      </c>
      <c r="D25" s="148"/>
      <c r="E25" s="149">
        <v>40.799999999999997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325</v>
      </c>
      <c r="AH25" s="108">
        <v>0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ht="22.5" outlineLevel="1" x14ac:dyDescent="0.2">
      <c r="A26" s="128">
        <v>6</v>
      </c>
      <c r="B26" s="129" t="s">
        <v>1562</v>
      </c>
      <c r="C26" s="145" t="s">
        <v>1563</v>
      </c>
      <c r="D26" s="130" t="s">
        <v>322</v>
      </c>
      <c r="E26" s="131">
        <v>145.13999999999999</v>
      </c>
      <c r="F26" s="132"/>
      <c r="G26" s="133">
        <f>ROUND(E26*F26,2)</f>
        <v>0</v>
      </c>
      <c r="H26" s="132"/>
      <c r="I26" s="133">
        <f>ROUND(E26*H26,2)</f>
        <v>0</v>
      </c>
      <c r="J26" s="132"/>
      <c r="K26" s="133">
        <f>ROUND(E26*J26,2)</f>
        <v>0</v>
      </c>
      <c r="L26" s="133">
        <v>21</v>
      </c>
      <c r="M26" s="133">
        <f>G26*(1+L26/100)</f>
        <v>0</v>
      </c>
      <c r="N26" s="131">
        <v>8.4999999999999995E-4</v>
      </c>
      <c r="O26" s="131">
        <f>ROUND(E26*N26,2)</f>
        <v>0.12</v>
      </c>
      <c r="P26" s="131">
        <v>0</v>
      </c>
      <c r="Q26" s="131">
        <f>ROUND(E26*P26,2)</f>
        <v>0</v>
      </c>
      <c r="R26" s="133" t="s">
        <v>1550</v>
      </c>
      <c r="S26" s="133" t="s">
        <v>929</v>
      </c>
      <c r="T26" s="134" t="s">
        <v>929</v>
      </c>
      <c r="U26" s="115">
        <v>0.47899999999999998</v>
      </c>
      <c r="V26" s="115">
        <f>ROUND(E26*U26,2)</f>
        <v>69.52</v>
      </c>
      <c r="W26" s="115"/>
      <c r="X26" s="115" t="s">
        <v>275</v>
      </c>
      <c r="Y26" s="115" t="s">
        <v>276</v>
      </c>
      <c r="Z26" s="108"/>
      <c r="AA26" s="108"/>
      <c r="AB26" s="108"/>
      <c r="AC26" s="108"/>
      <c r="AD26" s="108"/>
      <c r="AE26" s="108"/>
      <c r="AF26" s="108"/>
      <c r="AG26" s="108" t="s">
        <v>277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2" x14ac:dyDescent="0.2">
      <c r="A27" s="111"/>
      <c r="B27" s="112"/>
      <c r="C27" s="269" t="s">
        <v>1560</v>
      </c>
      <c r="D27" s="270"/>
      <c r="E27" s="270"/>
      <c r="F27" s="270"/>
      <c r="G27" s="270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930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2" x14ac:dyDescent="0.2">
      <c r="A28" s="111"/>
      <c r="B28" s="112"/>
      <c r="C28" s="150" t="s">
        <v>1564</v>
      </c>
      <c r="D28" s="148"/>
      <c r="E28" s="149">
        <v>145.13999999999999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325</v>
      </c>
      <c r="AH28" s="108">
        <v>5</v>
      </c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 x14ac:dyDescent="0.2">
      <c r="A29" s="128">
        <v>7</v>
      </c>
      <c r="B29" s="129" t="s">
        <v>1565</v>
      </c>
      <c r="C29" s="145" t="s">
        <v>1566</v>
      </c>
      <c r="D29" s="130" t="s">
        <v>322</v>
      </c>
      <c r="E29" s="131">
        <v>40.799999999999997</v>
      </c>
      <c r="F29" s="132"/>
      <c r="G29" s="133">
        <f>ROUND(E29*F29,2)</f>
        <v>0</v>
      </c>
      <c r="H29" s="132"/>
      <c r="I29" s="133">
        <f>ROUND(E29*H29,2)</f>
        <v>0</v>
      </c>
      <c r="J29" s="132"/>
      <c r="K29" s="133">
        <f>ROUND(E29*J29,2)</f>
        <v>0</v>
      </c>
      <c r="L29" s="133">
        <v>21</v>
      </c>
      <c r="M29" s="133">
        <f>G29*(1+L29/100)</f>
        <v>0</v>
      </c>
      <c r="N29" s="131">
        <v>0</v>
      </c>
      <c r="O29" s="131">
        <f>ROUND(E29*N29,2)</f>
        <v>0</v>
      </c>
      <c r="P29" s="131">
        <v>0</v>
      </c>
      <c r="Q29" s="131">
        <f>ROUND(E29*P29,2)</f>
        <v>0</v>
      </c>
      <c r="R29" s="133" t="s">
        <v>1550</v>
      </c>
      <c r="S29" s="133" t="s">
        <v>929</v>
      </c>
      <c r="T29" s="134" t="s">
        <v>929</v>
      </c>
      <c r="U29" s="115">
        <v>7.0000000000000007E-2</v>
      </c>
      <c r="V29" s="115">
        <f>ROUND(E29*U29,2)</f>
        <v>2.86</v>
      </c>
      <c r="W29" s="115"/>
      <c r="X29" s="115" t="s">
        <v>275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277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269" t="s">
        <v>1567</v>
      </c>
      <c r="D30" s="270"/>
      <c r="E30" s="270"/>
      <c r="F30" s="270"/>
      <c r="G30" s="270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930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 x14ac:dyDescent="0.2">
      <c r="A31" s="111"/>
      <c r="B31" s="112"/>
      <c r="C31" s="150" t="s">
        <v>1568</v>
      </c>
      <c r="D31" s="148"/>
      <c r="E31" s="149">
        <v>40.799999999999997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5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 x14ac:dyDescent="0.2">
      <c r="A32" s="128">
        <v>8</v>
      </c>
      <c r="B32" s="129" t="s">
        <v>1569</v>
      </c>
      <c r="C32" s="145" t="s">
        <v>1570</v>
      </c>
      <c r="D32" s="130" t="s">
        <v>322</v>
      </c>
      <c r="E32" s="131">
        <v>145.13999999999999</v>
      </c>
      <c r="F32" s="132"/>
      <c r="G32" s="133">
        <f>ROUND(E32*F32,2)</f>
        <v>0</v>
      </c>
      <c r="H32" s="132"/>
      <c r="I32" s="133">
        <f>ROUND(E32*H32,2)</f>
        <v>0</v>
      </c>
      <c r="J32" s="132"/>
      <c r="K32" s="133">
        <f>ROUND(E32*J32,2)</f>
        <v>0</v>
      </c>
      <c r="L32" s="133">
        <v>21</v>
      </c>
      <c r="M32" s="133">
        <f>G32*(1+L32/100)</f>
        <v>0</v>
      </c>
      <c r="N32" s="131">
        <v>0</v>
      </c>
      <c r="O32" s="131">
        <f>ROUND(E32*N32,2)</f>
        <v>0</v>
      </c>
      <c r="P32" s="131">
        <v>0</v>
      </c>
      <c r="Q32" s="131">
        <f>ROUND(E32*P32,2)</f>
        <v>0</v>
      </c>
      <c r="R32" s="133" t="s">
        <v>1550</v>
      </c>
      <c r="S32" s="133" t="s">
        <v>929</v>
      </c>
      <c r="T32" s="134" t="s">
        <v>929</v>
      </c>
      <c r="U32" s="115">
        <v>0.32700000000000001</v>
      </c>
      <c r="V32" s="115">
        <f>ROUND(E32*U32,2)</f>
        <v>47.46</v>
      </c>
      <c r="W32" s="115"/>
      <c r="X32" s="115" t="s">
        <v>275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277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 x14ac:dyDescent="0.2">
      <c r="A33" s="111"/>
      <c r="B33" s="112"/>
      <c r="C33" s="269" t="s">
        <v>1567</v>
      </c>
      <c r="D33" s="270"/>
      <c r="E33" s="270"/>
      <c r="F33" s="270"/>
      <c r="G33" s="270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930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 x14ac:dyDescent="0.2">
      <c r="A34" s="111"/>
      <c r="B34" s="112"/>
      <c r="C34" s="150" t="s">
        <v>1571</v>
      </c>
      <c r="D34" s="148"/>
      <c r="E34" s="149">
        <v>145.13999999999999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325</v>
      </c>
      <c r="AH34" s="108">
        <v>0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 x14ac:dyDescent="0.2">
      <c r="A35" s="128">
        <v>9</v>
      </c>
      <c r="B35" s="129" t="s">
        <v>1572</v>
      </c>
      <c r="C35" s="145" t="s">
        <v>1573</v>
      </c>
      <c r="D35" s="130" t="s">
        <v>331</v>
      </c>
      <c r="E35" s="131">
        <v>222.64</v>
      </c>
      <c r="F35" s="132"/>
      <c r="G35" s="133">
        <f>ROUND(E35*F35,2)</f>
        <v>0</v>
      </c>
      <c r="H35" s="132"/>
      <c r="I35" s="133">
        <f>ROUND(E35*H35,2)</f>
        <v>0</v>
      </c>
      <c r="J35" s="132"/>
      <c r="K35" s="133">
        <f>ROUND(E35*J35,2)</f>
        <v>0</v>
      </c>
      <c r="L35" s="133">
        <v>21</v>
      </c>
      <c r="M35" s="133">
        <f>G35*(1+L35/100)</f>
        <v>0</v>
      </c>
      <c r="N35" s="131">
        <v>0</v>
      </c>
      <c r="O35" s="131">
        <f>ROUND(E35*N35,2)</f>
        <v>0</v>
      </c>
      <c r="P35" s="131">
        <v>0</v>
      </c>
      <c r="Q35" s="131">
        <f>ROUND(E35*P35,2)</f>
        <v>0</v>
      </c>
      <c r="R35" s="133" t="s">
        <v>1550</v>
      </c>
      <c r="S35" s="133" t="s">
        <v>929</v>
      </c>
      <c r="T35" s="134" t="s">
        <v>929</v>
      </c>
      <c r="U35" s="115">
        <v>0.51900000000000002</v>
      </c>
      <c r="V35" s="115">
        <f>ROUND(E35*U35,2)</f>
        <v>115.55</v>
      </c>
      <c r="W35" s="115"/>
      <c r="X35" s="115" t="s">
        <v>275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277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269" t="s">
        <v>1574</v>
      </c>
      <c r="D36" s="270"/>
      <c r="E36" s="270"/>
      <c r="F36" s="270"/>
      <c r="G36" s="270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930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42" t="str">
        <f>C36</f>
        <v>bez naložení do dopravní nádoby, ale s vyprázdněním dopravní nádoby na hromadu nebo na dopravní prostředek,</v>
      </c>
      <c r="BB36" s="108"/>
      <c r="BC36" s="108"/>
      <c r="BD36" s="108"/>
      <c r="BE36" s="108"/>
      <c r="BF36" s="108"/>
      <c r="BG36" s="108"/>
      <c r="BH36" s="108"/>
    </row>
    <row r="37" spans="1:60" outlineLevel="2" x14ac:dyDescent="0.2">
      <c r="A37" s="111"/>
      <c r="B37" s="112"/>
      <c r="C37" s="150" t="s">
        <v>1575</v>
      </c>
      <c r="D37" s="148"/>
      <c r="E37" s="149">
        <v>222.64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325</v>
      </c>
      <c r="AH37" s="108">
        <v>5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 x14ac:dyDescent="0.2">
      <c r="A38" s="128">
        <v>10</v>
      </c>
      <c r="B38" s="129" t="s">
        <v>1576</v>
      </c>
      <c r="C38" s="145" t="s">
        <v>1577</v>
      </c>
      <c r="D38" s="130" t="s">
        <v>331</v>
      </c>
      <c r="E38" s="131">
        <v>55.66</v>
      </c>
      <c r="F38" s="132"/>
      <c r="G38" s="133">
        <f>ROUND(E38*F38,2)</f>
        <v>0</v>
      </c>
      <c r="H38" s="132"/>
      <c r="I38" s="133">
        <f>ROUND(E38*H38,2)</f>
        <v>0</v>
      </c>
      <c r="J38" s="132"/>
      <c r="K38" s="133">
        <f>ROUND(E38*J38,2)</f>
        <v>0</v>
      </c>
      <c r="L38" s="133">
        <v>21</v>
      </c>
      <c r="M38" s="133">
        <f>G38*(1+L38/100)</f>
        <v>0</v>
      </c>
      <c r="N38" s="131">
        <v>0</v>
      </c>
      <c r="O38" s="131">
        <f>ROUND(E38*N38,2)</f>
        <v>0</v>
      </c>
      <c r="P38" s="131">
        <v>0</v>
      </c>
      <c r="Q38" s="131">
        <f>ROUND(E38*P38,2)</f>
        <v>0</v>
      </c>
      <c r="R38" s="133" t="s">
        <v>1550</v>
      </c>
      <c r="S38" s="133" t="s">
        <v>929</v>
      </c>
      <c r="T38" s="134" t="s">
        <v>929</v>
      </c>
      <c r="U38" s="115">
        <v>3.81</v>
      </c>
      <c r="V38" s="115">
        <f>ROUND(E38*U38,2)</f>
        <v>212.06</v>
      </c>
      <c r="W38" s="115"/>
      <c r="X38" s="115" t="s">
        <v>275</v>
      </c>
      <c r="Y38" s="115" t="s">
        <v>276</v>
      </c>
      <c r="Z38" s="108"/>
      <c r="AA38" s="108"/>
      <c r="AB38" s="108"/>
      <c r="AC38" s="108"/>
      <c r="AD38" s="108"/>
      <c r="AE38" s="108"/>
      <c r="AF38" s="108"/>
      <c r="AG38" s="108" t="s">
        <v>277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2" x14ac:dyDescent="0.2">
      <c r="A39" s="111"/>
      <c r="B39" s="112"/>
      <c r="C39" s="269" t="s">
        <v>1578</v>
      </c>
      <c r="D39" s="270"/>
      <c r="E39" s="270"/>
      <c r="F39" s="270"/>
      <c r="G39" s="270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930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42" t="str">
        <f>C39</f>
        <v xml:space="preserve"> bez naložení, avšak s vyprázdněním nádoby na hromady nebo do dopravního prostředku, na každých třeba i započatých 3 m výšky,</v>
      </c>
      <c r="BB39" s="108"/>
      <c r="BC39" s="108"/>
      <c r="BD39" s="108"/>
      <c r="BE39" s="108"/>
      <c r="BF39" s="108"/>
      <c r="BG39" s="108"/>
      <c r="BH39" s="108"/>
    </row>
    <row r="40" spans="1:60" outlineLevel="2" x14ac:dyDescent="0.2">
      <c r="A40" s="111"/>
      <c r="B40" s="112"/>
      <c r="C40" s="150" t="s">
        <v>1579</v>
      </c>
      <c r="D40" s="148"/>
      <c r="E40" s="149">
        <v>55.66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325</v>
      </c>
      <c r="AH40" s="108">
        <v>5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ht="22.5" outlineLevel="1" x14ac:dyDescent="0.2">
      <c r="A41" s="128">
        <v>11</v>
      </c>
      <c r="B41" s="129" t="s">
        <v>353</v>
      </c>
      <c r="C41" s="145" t="s">
        <v>354</v>
      </c>
      <c r="D41" s="130" t="s">
        <v>331</v>
      </c>
      <c r="E41" s="131">
        <v>133</v>
      </c>
      <c r="F41" s="132"/>
      <c r="G41" s="133">
        <f>ROUND(E41*F41,2)</f>
        <v>0</v>
      </c>
      <c r="H41" s="132"/>
      <c r="I41" s="133">
        <f>ROUND(E41*H41,2)</f>
        <v>0</v>
      </c>
      <c r="J41" s="132"/>
      <c r="K41" s="133">
        <f>ROUND(E41*J41,2)</f>
        <v>0</v>
      </c>
      <c r="L41" s="133">
        <v>21</v>
      </c>
      <c r="M41" s="133">
        <f>G41*(1+L41/100)</f>
        <v>0</v>
      </c>
      <c r="N41" s="131">
        <v>0</v>
      </c>
      <c r="O41" s="131">
        <f>ROUND(E41*N41,2)</f>
        <v>0</v>
      </c>
      <c r="P41" s="131">
        <v>0</v>
      </c>
      <c r="Q41" s="131">
        <f>ROUND(E41*P41,2)</f>
        <v>0</v>
      </c>
      <c r="R41" s="133" t="s">
        <v>1550</v>
      </c>
      <c r="S41" s="133" t="s">
        <v>929</v>
      </c>
      <c r="T41" s="134" t="s">
        <v>929</v>
      </c>
      <c r="U41" s="115">
        <v>1.0999999999999999E-2</v>
      </c>
      <c r="V41" s="115">
        <f>ROUND(E41*U41,2)</f>
        <v>1.46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277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 x14ac:dyDescent="0.2">
      <c r="A42" s="111"/>
      <c r="B42" s="112"/>
      <c r="C42" s="269" t="s">
        <v>355</v>
      </c>
      <c r="D42" s="270"/>
      <c r="E42" s="270"/>
      <c r="F42" s="270"/>
      <c r="G42" s="270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930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2" x14ac:dyDescent="0.2">
      <c r="A43" s="111"/>
      <c r="B43" s="112"/>
      <c r="C43" s="150" t="s">
        <v>1580</v>
      </c>
      <c r="D43" s="148"/>
      <c r="E43" s="149">
        <v>133</v>
      </c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325</v>
      </c>
      <c r="AH43" s="108">
        <v>5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ht="22.5" outlineLevel="1" x14ac:dyDescent="0.2">
      <c r="A44" s="128">
        <v>12</v>
      </c>
      <c r="B44" s="129" t="s">
        <v>1581</v>
      </c>
      <c r="C44" s="145" t="s">
        <v>1582</v>
      </c>
      <c r="D44" s="130" t="s">
        <v>331</v>
      </c>
      <c r="E44" s="131">
        <v>133</v>
      </c>
      <c r="F44" s="132"/>
      <c r="G44" s="133">
        <f>ROUND(E44*F44,2)</f>
        <v>0</v>
      </c>
      <c r="H44" s="132"/>
      <c r="I44" s="133">
        <f>ROUND(E44*H44,2)</f>
        <v>0</v>
      </c>
      <c r="J44" s="132"/>
      <c r="K44" s="133">
        <f>ROUND(E44*J44,2)</f>
        <v>0</v>
      </c>
      <c r="L44" s="133">
        <v>21</v>
      </c>
      <c r="M44" s="133">
        <f>G44*(1+L44/100)</f>
        <v>0</v>
      </c>
      <c r="N44" s="131">
        <v>0</v>
      </c>
      <c r="O44" s="131">
        <f>ROUND(E44*N44,2)</f>
        <v>0</v>
      </c>
      <c r="P44" s="131">
        <v>0</v>
      </c>
      <c r="Q44" s="131">
        <f>ROUND(E44*P44,2)</f>
        <v>0</v>
      </c>
      <c r="R44" s="133" t="s">
        <v>1550</v>
      </c>
      <c r="S44" s="133" t="s">
        <v>929</v>
      </c>
      <c r="T44" s="134" t="s">
        <v>929</v>
      </c>
      <c r="U44" s="115">
        <v>8.9999999999999993E-3</v>
      </c>
      <c r="V44" s="115">
        <f>ROUND(E44*U44,2)</f>
        <v>1.2</v>
      </c>
      <c r="W44" s="115"/>
      <c r="X44" s="115" t="s">
        <v>275</v>
      </c>
      <c r="Y44" s="115" t="s">
        <v>276</v>
      </c>
      <c r="Z44" s="108"/>
      <c r="AA44" s="108"/>
      <c r="AB44" s="108"/>
      <c r="AC44" s="108"/>
      <c r="AD44" s="108"/>
      <c r="AE44" s="108"/>
      <c r="AF44" s="108"/>
      <c r="AG44" s="108" t="s">
        <v>277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2" x14ac:dyDescent="0.2">
      <c r="A45" s="111"/>
      <c r="B45" s="112"/>
      <c r="C45" s="150" t="s">
        <v>1580</v>
      </c>
      <c r="D45" s="148"/>
      <c r="E45" s="149">
        <v>133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325</v>
      </c>
      <c r="AH45" s="108">
        <v>5</v>
      </c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ht="22.5" outlineLevel="1" x14ac:dyDescent="0.2">
      <c r="A46" s="128">
        <v>13</v>
      </c>
      <c r="B46" s="129" t="s">
        <v>1583</v>
      </c>
      <c r="C46" s="145" t="s">
        <v>1584</v>
      </c>
      <c r="D46" s="130" t="s">
        <v>331</v>
      </c>
      <c r="E46" s="131">
        <v>145.30000000000001</v>
      </c>
      <c r="F46" s="132"/>
      <c r="G46" s="133">
        <f>ROUND(E46*F46,2)</f>
        <v>0</v>
      </c>
      <c r="H46" s="132"/>
      <c r="I46" s="133">
        <f>ROUND(E46*H46,2)</f>
        <v>0</v>
      </c>
      <c r="J46" s="132"/>
      <c r="K46" s="133">
        <f>ROUND(E46*J46,2)</f>
        <v>0</v>
      </c>
      <c r="L46" s="133">
        <v>21</v>
      </c>
      <c r="M46" s="133">
        <f>G46*(1+L46/100)</f>
        <v>0</v>
      </c>
      <c r="N46" s="131">
        <v>0</v>
      </c>
      <c r="O46" s="131">
        <f>ROUND(E46*N46,2)</f>
        <v>0</v>
      </c>
      <c r="P46" s="131">
        <v>0</v>
      </c>
      <c r="Q46" s="131">
        <f>ROUND(E46*P46,2)</f>
        <v>0</v>
      </c>
      <c r="R46" s="133" t="s">
        <v>1550</v>
      </c>
      <c r="S46" s="133" t="s">
        <v>929</v>
      </c>
      <c r="T46" s="134" t="s">
        <v>929</v>
      </c>
      <c r="U46" s="115">
        <v>0.20200000000000001</v>
      </c>
      <c r="V46" s="115">
        <f>ROUND(E46*U46,2)</f>
        <v>29.35</v>
      </c>
      <c r="W46" s="115"/>
      <c r="X46" s="115" t="s">
        <v>275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277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 x14ac:dyDescent="0.2">
      <c r="A47" s="111"/>
      <c r="B47" s="112"/>
      <c r="C47" s="269" t="s">
        <v>1585</v>
      </c>
      <c r="D47" s="270"/>
      <c r="E47" s="270"/>
      <c r="F47" s="270"/>
      <c r="G47" s="270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930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2" x14ac:dyDescent="0.2">
      <c r="A48" s="111"/>
      <c r="B48" s="112"/>
      <c r="C48" s="267" t="s">
        <v>1586</v>
      </c>
      <c r="D48" s="268"/>
      <c r="E48" s="268"/>
      <c r="F48" s="268"/>
      <c r="G48" s="268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286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 x14ac:dyDescent="0.2">
      <c r="A49" s="111"/>
      <c r="B49" s="112"/>
      <c r="C49" s="150" t="s">
        <v>1587</v>
      </c>
      <c r="D49" s="148"/>
      <c r="E49" s="149">
        <v>145.30000000000001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325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 x14ac:dyDescent="0.2">
      <c r="A50" s="128">
        <v>14</v>
      </c>
      <c r="B50" s="129" t="s">
        <v>1588</v>
      </c>
      <c r="C50" s="145" t="s">
        <v>1589</v>
      </c>
      <c r="D50" s="130" t="s">
        <v>331</v>
      </c>
      <c r="E50" s="131">
        <v>133</v>
      </c>
      <c r="F50" s="132"/>
      <c r="G50" s="133">
        <f>ROUND(E50*F50,2)</f>
        <v>0</v>
      </c>
      <c r="H50" s="132"/>
      <c r="I50" s="133">
        <f>ROUND(E50*H50,2)</f>
        <v>0</v>
      </c>
      <c r="J50" s="132"/>
      <c r="K50" s="133">
        <f>ROUND(E50*J50,2)</f>
        <v>0</v>
      </c>
      <c r="L50" s="133">
        <v>21</v>
      </c>
      <c r="M50" s="133">
        <f>G50*(1+L50/100)</f>
        <v>0</v>
      </c>
      <c r="N50" s="131">
        <v>1.7</v>
      </c>
      <c r="O50" s="131">
        <f>ROUND(E50*N50,2)</f>
        <v>226.1</v>
      </c>
      <c r="P50" s="131">
        <v>0</v>
      </c>
      <c r="Q50" s="131">
        <f>ROUND(E50*P50,2)</f>
        <v>0</v>
      </c>
      <c r="R50" s="133" t="s">
        <v>1550</v>
      </c>
      <c r="S50" s="133" t="s">
        <v>929</v>
      </c>
      <c r="T50" s="134" t="s">
        <v>929</v>
      </c>
      <c r="U50" s="115">
        <v>1.587</v>
      </c>
      <c r="V50" s="115">
        <f>ROUND(E50*U50,2)</f>
        <v>211.07</v>
      </c>
      <c r="W50" s="115"/>
      <c r="X50" s="115" t="s">
        <v>275</v>
      </c>
      <c r="Y50" s="115" t="s">
        <v>276</v>
      </c>
      <c r="Z50" s="108"/>
      <c r="AA50" s="108"/>
      <c r="AB50" s="108"/>
      <c r="AC50" s="108"/>
      <c r="AD50" s="108"/>
      <c r="AE50" s="108"/>
      <c r="AF50" s="108"/>
      <c r="AG50" s="108" t="s">
        <v>277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ht="22.5" outlineLevel="2" x14ac:dyDescent="0.2">
      <c r="A51" s="111"/>
      <c r="B51" s="112"/>
      <c r="C51" s="269" t="s">
        <v>1590</v>
      </c>
      <c r="D51" s="270"/>
      <c r="E51" s="270"/>
      <c r="F51" s="270"/>
      <c r="G51" s="270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930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42" t="str">
        <f>C51</f>
        <v>sypaninou z vhodných hornin tř. 1 - 4 nebo materiálem připraveným podél výkopu ve vzdálenosti do 3 m od jeho kraje, pro jakoukoliv hloubku výkopu a jakoukoliv míru zhutnění,</v>
      </c>
      <c r="BB51" s="108"/>
      <c r="BC51" s="108"/>
      <c r="BD51" s="108"/>
      <c r="BE51" s="108"/>
      <c r="BF51" s="108"/>
      <c r="BG51" s="108"/>
      <c r="BH51" s="108"/>
    </row>
    <row r="52" spans="1:60" outlineLevel="2" x14ac:dyDescent="0.2">
      <c r="A52" s="111"/>
      <c r="B52" s="112"/>
      <c r="C52" s="150" t="s">
        <v>1591</v>
      </c>
      <c r="D52" s="148"/>
      <c r="E52" s="149">
        <v>133</v>
      </c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325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ht="22.5" outlineLevel="1" x14ac:dyDescent="0.2">
      <c r="A53" s="128">
        <v>15</v>
      </c>
      <c r="B53" s="129" t="s">
        <v>1592</v>
      </c>
      <c r="C53" s="145" t="s">
        <v>1593</v>
      </c>
      <c r="D53" s="130" t="s">
        <v>322</v>
      </c>
      <c r="E53" s="131">
        <v>262.5</v>
      </c>
      <c r="F53" s="132"/>
      <c r="G53" s="133">
        <f>ROUND(E53*F53,2)</f>
        <v>0</v>
      </c>
      <c r="H53" s="132"/>
      <c r="I53" s="133">
        <f>ROUND(E53*H53,2)</f>
        <v>0</v>
      </c>
      <c r="J53" s="132"/>
      <c r="K53" s="133">
        <f>ROUND(E53*J53,2)</f>
        <v>0</v>
      </c>
      <c r="L53" s="133">
        <v>21</v>
      </c>
      <c r="M53" s="133">
        <f>G53*(1+L53/100)</f>
        <v>0</v>
      </c>
      <c r="N53" s="131">
        <v>0</v>
      </c>
      <c r="O53" s="131">
        <f>ROUND(E53*N53,2)</f>
        <v>0</v>
      </c>
      <c r="P53" s="131">
        <v>0</v>
      </c>
      <c r="Q53" s="131">
        <f>ROUND(E53*P53,2)</f>
        <v>0</v>
      </c>
      <c r="R53" s="133" t="s">
        <v>1550</v>
      </c>
      <c r="S53" s="133" t="s">
        <v>929</v>
      </c>
      <c r="T53" s="134" t="s">
        <v>929</v>
      </c>
      <c r="U53" s="115">
        <v>0.254</v>
      </c>
      <c r="V53" s="115">
        <f>ROUND(E53*U53,2)</f>
        <v>66.680000000000007</v>
      </c>
      <c r="W53" s="115"/>
      <c r="X53" s="115" t="s">
        <v>275</v>
      </c>
      <c r="Y53" s="115" t="s">
        <v>276</v>
      </c>
      <c r="Z53" s="108"/>
      <c r="AA53" s="108"/>
      <c r="AB53" s="108"/>
      <c r="AC53" s="108"/>
      <c r="AD53" s="108"/>
      <c r="AE53" s="108"/>
      <c r="AF53" s="108"/>
      <c r="AG53" s="108" t="s">
        <v>277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ht="22.5" outlineLevel="2" x14ac:dyDescent="0.2">
      <c r="A54" s="111"/>
      <c r="B54" s="112"/>
      <c r="C54" s="269" t="s">
        <v>1594</v>
      </c>
      <c r="D54" s="270"/>
      <c r="E54" s="270"/>
      <c r="F54" s="270"/>
      <c r="G54" s="270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930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42" t="str">
        <f>C54</f>
        <v>s případným nutným přemístěním hromad nebo dočasných skládek na místo potřeby ze vzdálenosti do 30 m, v rovině nebo ve svahu do 1 : 5,</v>
      </c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150" t="s">
        <v>1595</v>
      </c>
      <c r="D55" s="148"/>
      <c r="E55" s="149">
        <v>262.5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0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ht="22.5" outlineLevel="1" x14ac:dyDescent="0.2">
      <c r="A56" s="128">
        <v>16</v>
      </c>
      <c r="B56" s="129" t="s">
        <v>1596</v>
      </c>
      <c r="C56" s="145" t="s">
        <v>1597</v>
      </c>
      <c r="D56" s="130" t="s">
        <v>322</v>
      </c>
      <c r="E56" s="131">
        <v>30</v>
      </c>
      <c r="F56" s="132"/>
      <c r="G56" s="133">
        <f>ROUND(E56*F56,2)</f>
        <v>0</v>
      </c>
      <c r="H56" s="132"/>
      <c r="I56" s="133">
        <f>ROUND(E56*H56,2)</f>
        <v>0</v>
      </c>
      <c r="J56" s="132"/>
      <c r="K56" s="133">
        <f>ROUND(E56*J56,2)</f>
        <v>0</v>
      </c>
      <c r="L56" s="133">
        <v>21</v>
      </c>
      <c r="M56" s="133">
        <f>G56*(1+L56/100)</f>
        <v>0</v>
      </c>
      <c r="N56" s="131">
        <v>0</v>
      </c>
      <c r="O56" s="131">
        <f>ROUND(E56*N56,2)</f>
        <v>0</v>
      </c>
      <c r="P56" s="131">
        <v>0</v>
      </c>
      <c r="Q56" s="131">
        <f>ROUND(E56*P56,2)</f>
        <v>0</v>
      </c>
      <c r="R56" s="133" t="s">
        <v>1550</v>
      </c>
      <c r="S56" s="133" t="s">
        <v>929</v>
      </c>
      <c r="T56" s="134" t="s">
        <v>929</v>
      </c>
      <c r="U56" s="115">
        <v>0.34200000000000003</v>
      </c>
      <c r="V56" s="115">
        <f>ROUND(E56*U56,2)</f>
        <v>10.26</v>
      </c>
      <c r="W56" s="115"/>
      <c r="X56" s="115" t="s">
        <v>275</v>
      </c>
      <c r="Y56" s="115" t="s">
        <v>276</v>
      </c>
      <c r="Z56" s="108"/>
      <c r="AA56" s="108"/>
      <c r="AB56" s="108"/>
      <c r="AC56" s="108"/>
      <c r="AD56" s="108"/>
      <c r="AE56" s="108"/>
      <c r="AF56" s="108"/>
      <c r="AG56" s="108" t="s">
        <v>277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2" x14ac:dyDescent="0.2">
      <c r="A57" s="111"/>
      <c r="B57" s="112"/>
      <c r="C57" s="269" t="s">
        <v>1598</v>
      </c>
      <c r="D57" s="270"/>
      <c r="E57" s="270"/>
      <c r="F57" s="270"/>
      <c r="G57" s="270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930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42" t="str">
        <f>C57</f>
        <v>s případným nutným přemístěním hromad nebo dočasných skládek na místo potřeby ze vzdálenosti do 30 m, ve svahu sklonu přes 1 : 5,</v>
      </c>
      <c r="BB57" s="108"/>
      <c r="BC57" s="108"/>
      <c r="BD57" s="108"/>
      <c r="BE57" s="108"/>
      <c r="BF57" s="108"/>
      <c r="BG57" s="108"/>
      <c r="BH57" s="108"/>
    </row>
    <row r="58" spans="1:60" outlineLevel="2" x14ac:dyDescent="0.2">
      <c r="A58" s="111"/>
      <c r="B58" s="112"/>
      <c r="C58" s="150" t="s">
        <v>1599</v>
      </c>
      <c r="D58" s="148"/>
      <c r="E58" s="149">
        <v>30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325</v>
      </c>
      <c r="AH58" s="108">
        <v>0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 x14ac:dyDescent="0.2">
      <c r="A59" s="128">
        <v>17</v>
      </c>
      <c r="B59" s="129" t="s">
        <v>372</v>
      </c>
      <c r="C59" s="145" t="s">
        <v>373</v>
      </c>
      <c r="D59" s="130" t="s">
        <v>331</v>
      </c>
      <c r="E59" s="131">
        <v>133</v>
      </c>
      <c r="F59" s="132"/>
      <c r="G59" s="133">
        <f>ROUND(E59*F59,2)</f>
        <v>0</v>
      </c>
      <c r="H59" s="132"/>
      <c r="I59" s="133">
        <f>ROUND(E59*H59,2)</f>
        <v>0</v>
      </c>
      <c r="J59" s="132"/>
      <c r="K59" s="133">
        <f>ROUND(E59*J59,2)</f>
        <v>0</v>
      </c>
      <c r="L59" s="133">
        <v>21</v>
      </c>
      <c r="M59" s="133">
        <f>G59*(1+L59/100)</f>
        <v>0</v>
      </c>
      <c r="N59" s="131">
        <v>0</v>
      </c>
      <c r="O59" s="131">
        <f>ROUND(E59*N59,2)</f>
        <v>0</v>
      </c>
      <c r="P59" s="131">
        <v>0</v>
      </c>
      <c r="Q59" s="131">
        <f>ROUND(E59*P59,2)</f>
        <v>0</v>
      </c>
      <c r="R59" s="133" t="s">
        <v>1550</v>
      </c>
      <c r="S59" s="133" t="s">
        <v>929</v>
      </c>
      <c r="T59" s="134" t="s">
        <v>929</v>
      </c>
      <c r="U59" s="115">
        <v>0</v>
      </c>
      <c r="V59" s="115">
        <f>ROUND(E59*U59,2)</f>
        <v>0</v>
      </c>
      <c r="W59" s="115"/>
      <c r="X59" s="115" t="s">
        <v>275</v>
      </c>
      <c r="Y59" s="115" t="s">
        <v>276</v>
      </c>
      <c r="Z59" s="108"/>
      <c r="AA59" s="108"/>
      <c r="AB59" s="108"/>
      <c r="AC59" s="108"/>
      <c r="AD59" s="108"/>
      <c r="AE59" s="108"/>
      <c r="AF59" s="108"/>
      <c r="AG59" s="108" t="s">
        <v>277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 x14ac:dyDescent="0.2">
      <c r="A60" s="111"/>
      <c r="B60" s="112"/>
      <c r="C60" s="258" t="s">
        <v>374</v>
      </c>
      <c r="D60" s="259"/>
      <c r="E60" s="259"/>
      <c r="F60" s="259"/>
      <c r="G60" s="259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286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2" x14ac:dyDescent="0.2">
      <c r="A61" s="111"/>
      <c r="B61" s="112"/>
      <c r="C61" s="150" t="s">
        <v>1600</v>
      </c>
      <c r="D61" s="148"/>
      <c r="E61" s="149">
        <v>133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325</v>
      </c>
      <c r="AH61" s="108">
        <v>5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 x14ac:dyDescent="0.2">
      <c r="A62" s="128">
        <v>18</v>
      </c>
      <c r="B62" s="129" t="s">
        <v>1601</v>
      </c>
      <c r="C62" s="145" t="s">
        <v>1602</v>
      </c>
      <c r="D62" s="130" t="s">
        <v>331</v>
      </c>
      <c r="E62" s="131">
        <v>2660</v>
      </c>
      <c r="F62" s="132"/>
      <c r="G62" s="133">
        <f>ROUND(E62*F62,2)</f>
        <v>0</v>
      </c>
      <c r="H62" s="132"/>
      <c r="I62" s="133">
        <f>ROUND(E62*H62,2)</f>
        <v>0</v>
      </c>
      <c r="J62" s="132"/>
      <c r="K62" s="133">
        <f>ROUND(E62*J62,2)</f>
        <v>0</v>
      </c>
      <c r="L62" s="133">
        <v>21</v>
      </c>
      <c r="M62" s="133">
        <f>G62*(1+L62/100)</f>
        <v>0</v>
      </c>
      <c r="N62" s="131">
        <v>0</v>
      </c>
      <c r="O62" s="131">
        <f>ROUND(E62*N62,2)</f>
        <v>0</v>
      </c>
      <c r="P62" s="131">
        <v>0</v>
      </c>
      <c r="Q62" s="131">
        <f>ROUND(E62*P62,2)</f>
        <v>0</v>
      </c>
      <c r="R62" s="133"/>
      <c r="S62" s="133" t="s">
        <v>929</v>
      </c>
      <c r="T62" s="134" t="s">
        <v>929</v>
      </c>
      <c r="U62" s="115">
        <v>0</v>
      </c>
      <c r="V62" s="115">
        <f>ROUND(E62*U62,2)</f>
        <v>0</v>
      </c>
      <c r="W62" s="115"/>
      <c r="X62" s="115" t="s">
        <v>275</v>
      </c>
      <c r="Y62" s="115" t="s">
        <v>276</v>
      </c>
      <c r="Z62" s="108"/>
      <c r="AA62" s="108"/>
      <c r="AB62" s="108"/>
      <c r="AC62" s="108"/>
      <c r="AD62" s="108"/>
      <c r="AE62" s="108"/>
      <c r="AF62" s="108"/>
      <c r="AG62" s="108" t="s">
        <v>277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 x14ac:dyDescent="0.2">
      <c r="A63" s="111"/>
      <c r="B63" s="112"/>
      <c r="C63" s="258" t="s">
        <v>1603</v>
      </c>
      <c r="D63" s="259"/>
      <c r="E63" s="259"/>
      <c r="F63" s="259"/>
      <c r="G63" s="259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286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2" x14ac:dyDescent="0.2">
      <c r="A64" s="111"/>
      <c r="B64" s="112"/>
      <c r="C64" s="150" t="s">
        <v>1604</v>
      </c>
      <c r="D64" s="148"/>
      <c r="E64" s="149">
        <v>2660</v>
      </c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325</v>
      </c>
      <c r="AH64" s="108">
        <v>5</v>
      </c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 x14ac:dyDescent="0.2">
      <c r="A65" s="128">
        <v>19</v>
      </c>
      <c r="B65" s="129" t="s">
        <v>1605</v>
      </c>
      <c r="C65" s="145" t="s">
        <v>1606</v>
      </c>
      <c r="D65" s="130" t="s">
        <v>322</v>
      </c>
      <c r="E65" s="131">
        <v>292.5</v>
      </c>
      <c r="F65" s="132"/>
      <c r="G65" s="133">
        <f>ROUND(E65*F65,2)</f>
        <v>0</v>
      </c>
      <c r="H65" s="132"/>
      <c r="I65" s="133">
        <f>ROUND(E65*H65,2)</f>
        <v>0</v>
      </c>
      <c r="J65" s="132"/>
      <c r="K65" s="133">
        <f>ROUND(E65*J65,2)</f>
        <v>0</v>
      </c>
      <c r="L65" s="133">
        <v>21</v>
      </c>
      <c r="M65" s="133">
        <f>G65*(1+L65/100)</f>
        <v>0</v>
      </c>
      <c r="N65" s="131">
        <v>2.0000000000000002E-5</v>
      </c>
      <c r="O65" s="131">
        <f>ROUND(E65*N65,2)</f>
        <v>0.01</v>
      </c>
      <c r="P65" s="131">
        <v>0</v>
      </c>
      <c r="Q65" s="131">
        <f>ROUND(E65*P65,2)</f>
        <v>0</v>
      </c>
      <c r="R65" s="133"/>
      <c r="S65" s="133" t="s">
        <v>929</v>
      </c>
      <c r="T65" s="134" t="s">
        <v>929</v>
      </c>
      <c r="U65" s="115">
        <v>0.05</v>
      </c>
      <c r="V65" s="115">
        <f>ROUND(E65*U65,2)</f>
        <v>14.63</v>
      </c>
      <c r="W65" s="115"/>
      <c r="X65" s="115" t="s">
        <v>275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277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 x14ac:dyDescent="0.2">
      <c r="A66" s="111"/>
      <c r="B66" s="112"/>
      <c r="C66" s="150" t="s">
        <v>1607</v>
      </c>
      <c r="D66" s="148"/>
      <c r="E66" s="149">
        <v>262.5</v>
      </c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325</v>
      </c>
      <c r="AH66" s="108">
        <v>5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3" x14ac:dyDescent="0.2">
      <c r="A67" s="111"/>
      <c r="B67" s="112"/>
      <c r="C67" s="150" t="s">
        <v>1608</v>
      </c>
      <c r="D67" s="148"/>
      <c r="E67" s="149">
        <v>30</v>
      </c>
      <c r="F67" s="115"/>
      <c r="G67" s="115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325</v>
      </c>
      <c r="AH67" s="108">
        <v>5</v>
      </c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 x14ac:dyDescent="0.2">
      <c r="A68" s="128">
        <v>20</v>
      </c>
      <c r="B68" s="129" t="s">
        <v>1609</v>
      </c>
      <c r="C68" s="145" t="s">
        <v>1610</v>
      </c>
      <c r="D68" s="130" t="s">
        <v>322</v>
      </c>
      <c r="E68" s="131">
        <v>220</v>
      </c>
      <c r="F68" s="132"/>
      <c r="G68" s="133">
        <f>ROUND(E68*F68,2)</f>
        <v>0</v>
      </c>
      <c r="H68" s="132"/>
      <c r="I68" s="133">
        <f>ROUND(E68*H68,2)</f>
        <v>0</v>
      </c>
      <c r="J68" s="132"/>
      <c r="K68" s="133">
        <f>ROUND(E68*J68,2)</f>
        <v>0</v>
      </c>
      <c r="L68" s="133">
        <v>21</v>
      </c>
      <c r="M68" s="133">
        <f>G68*(1+L68/100)</f>
        <v>0</v>
      </c>
      <c r="N68" s="131">
        <v>5.0000000000000002E-5</v>
      </c>
      <c r="O68" s="131">
        <f>ROUND(E68*N68,2)</f>
        <v>0.01</v>
      </c>
      <c r="P68" s="131">
        <v>0</v>
      </c>
      <c r="Q68" s="131">
        <f>ROUND(E68*P68,2)</f>
        <v>0</v>
      </c>
      <c r="R68" s="133"/>
      <c r="S68" s="133" t="s">
        <v>273</v>
      </c>
      <c r="T68" s="134" t="s">
        <v>274</v>
      </c>
      <c r="U68" s="115">
        <v>0</v>
      </c>
      <c r="V68" s="115">
        <f>ROUND(E68*U68,2)</f>
        <v>0</v>
      </c>
      <c r="W68" s="115"/>
      <c r="X68" s="115" t="s">
        <v>377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378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2" x14ac:dyDescent="0.2">
      <c r="A69" s="111"/>
      <c r="B69" s="112"/>
      <c r="C69" s="258" t="s">
        <v>1611</v>
      </c>
      <c r="D69" s="259"/>
      <c r="E69" s="259"/>
      <c r="F69" s="259"/>
      <c r="G69" s="259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286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42" t="str">
        <f>C69</f>
        <v>a stromů o průměru kmene do 100 mm, s odstraněním kořenů, s odklizením křovin a stromů na vzdálenost do 50 m a jejich spálením.</v>
      </c>
      <c r="BB69" s="108"/>
      <c r="BC69" s="108"/>
      <c r="BD69" s="108"/>
      <c r="BE69" s="108"/>
      <c r="BF69" s="108"/>
      <c r="BG69" s="108"/>
      <c r="BH69" s="108"/>
    </row>
    <row r="70" spans="1:60" x14ac:dyDescent="0.2">
      <c r="A70" s="121" t="s">
        <v>268</v>
      </c>
      <c r="B70" s="122" t="s">
        <v>123</v>
      </c>
      <c r="C70" s="143" t="s">
        <v>124</v>
      </c>
      <c r="D70" s="123"/>
      <c r="E70" s="124"/>
      <c r="F70" s="125"/>
      <c r="G70" s="125">
        <f>SUMIF(AG71:AG78,"&lt;&gt;NOR",G71:G78)</f>
        <v>0</v>
      </c>
      <c r="H70" s="125"/>
      <c r="I70" s="125">
        <f>SUM(I71:I78)</f>
        <v>0</v>
      </c>
      <c r="J70" s="125"/>
      <c r="K70" s="125">
        <f>SUM(K71:K78)</f>
        <v>0</v>
      </c>
      <c r="L70" s="125"/>
      <c r="M70" s="125">
        <f>SUM(M71:M78)</f>
        <v>0</v>
      </c>
      <c r="N70" s="124"/>
      <c r="O70" s="124">
        <f>SUM(O71:O78)</f>
        <v>133.06</v>
      </c>
      <c r="P70" s="124"/>
      <c r="Q70" s="124">
        <f>SUM(Q71:Q78)</f>
        <v>0</v>
      </c>
      <c r="R70" s="125"/>
      <c r="S70" s="125"/>
      <c r="T70" s="126"/>
      <c r="U70" s="120"/>
      <c r="V70" s="120">
        <f>SUM(V71:V78)</f>
        <v>165.79</v>
      </c>
      <c r="W70" s="120"/>
      <c r="X70" s="120"/>
      <c r="Y70" s="120"/>
      <c r="AG70" t="s">
        <v>269</v>
      </c>
    </row>
    <row r="71" spans="1:60" outlineLevel="1" x14ac:dyDescent="0.2">
      <c r="A71" s="128">
        <v>21</v>
      </c>
      <c r="B71" s="129" t="s">
        <v>1612</v>
      </c>
      <c r="C71" s="145" t="s">
        <v>1613</v>
      </c>
      <c r="D71" s="130" t="s">
        <v>322</v>
      </c>
      <c r="E71" s="131">
        <v>135</v>
      </c>
      <c r="F71" s="132"/>
      <c r="G71" s="133">
        <f>ROUND(E71*F71,2)</f>
        <v>0</v>
      </c>
      <c r="H71" s="132"/>
      <c r="I71" s="133">
        <f>ROUND(E71*H71,2)</f>
        <v>0</v>
      </c>
      <c r="J71" s="132"/>
      <c r="K71" s="133">
        <f>ROUND(E71*J71,2)</f>
        <v>0</v>
      </c>
      <c r="L71" s="133">
        <v>21</v>
      </c>
      <c r="M71" s="133">
        <f>G71*(1+L71/100)</f>
        <v>0</v>
      </c>
      <c r="N71" s="131">
        <v>0.30059999999999998</v>
      </c>
      <c r="O71" s="131">
        <f>ROUND(E71*N71,2)</f>
        <v>40.58</v>
      </c>
      <c r="P71" s="131">
        <v>0</v>
      </c>
      <c r="Q71" s="131">
        <f>ROUND(E71*P71,2)</f>
        <v>0</v>
      </c>
      <c r="R71" s="133" t="s">
        <v>1614</v>
      </c>
      <c r="S71" s="133" t="s">
        <v>929</v>
      </c>
      <c r="T71" s="134" t="s">
        <v>929</v>
      </c>
      <c r="U71" s="115">
        <v>6.6000000000000003E-2</v>
      </c>
      <c r="V71" s="115">
        <f>ROUND(E71*U71,2)</f>
        <v>8.91</v>
      </c>
      <c r="W71" s="115"/>
      <c r="X71" s="115" t="s">
        <v>275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277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 x14ac:dyDescent="0.2">
      <c r="A72" s="111"/>
      <c r="B72" s="112"/>
      <c r="C72" s="150" t="s">
        <v>1615</v>
      </c>
      <c r="D72" s="148"/>
      <c r="E72" s="149">
        <v>122</v>
      </c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325</v>
      </c>
      <c r="AH72" s="108">
        <v>0</v>
      </c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3" x14ac:dyDescent="0.2">
      <c r="A73" s="111"/>
      <c r="B73" s="112"/>
      <c r="C73" s="150" t="s">
        <v>1616</v>
      </c>
      <c r="D73" s="148"/>
      <c r="E73" s="149">
        <v>13</v>
      </c>
      <c r="F73" s="115"/>
      <c r="G73" s="115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 t="s">
        <v>325</v>
      </c>
      <c r="AH73" s="108">
        <v>0</v>
      </c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ht="22.5" outlineLevel="1" x14ac:dyDescent="0.2">
      <c r="A74" s="128">
        <v>22</v>
      </c>
      <c r="B74" s="129" t="s">
        <v>1617</v>
      </c>
      <c r="C74" s="145" t="s">
        <v>1618</v>
      </c>
      <c r="D74" s="130" t="s">
        <v>322</v>
      </c>
      <c r="E74" s="131">
        <v>135</v>
      </c>
      <c r="F74" s="132"/>
      <c r="G74" s="133">
        <f>ROUND(E74*F74,2)</f>
        <v>0</v>
      </c>
      <c r="H74" s="132"/>
      <c r="I74" s="133">
        <f>ROUND(E74*H74,2)</f>
        <v>0</v>
      </c>
      <c r="J74" s="132"/>
      <c r="K74" s="133">
        <f>ROUND(E74*J74,2)</f>
        <v>0</v>
      </c>
      <c r="L74" s="133">
        <v>21</v>
      </c>
      <c r="M74" s="133">
        <f>G74*(1+L74/100)</f>
        <v>0</v>
      </c>
      <c r="N74" s="131">
        <v>0.57499999999999996</v>
      </c>
      <c r="O74" s="131">
        <f>ROUND(E74*N74,2)</f>
        <v>77.63</v>
      </c>
      <c r="P74" s="131">
        <v>0</v>
      </c>
      <c r="Q74" s="131">
        <f>ROUND(E74*P74,2)</f>
        <v>0</v>
      </c>
      <c r="R74" s="133" t="s">
        <v>1543</v>
      </c>
      <c r="S74" s="133" t="s">
        <v>929</v>
      </c>
      <c r="T74" s="134" t="s">
        <v>929</v>
      </c>
      <c r="U74" s="115">
        <v>2.7E-2</v>
      </c>
      <c r="V74" s="115">
        <f>ROUND(E74*U74,2)</f>
        <v>3.65</v>
      </c>
      <c r="W74" s="115"/>
      <c r="X74" s="115" t="s">
        <v>275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277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2" x14ac:dyDescent="0.2">
      <c r="A75" s="111"/>
      <c r="B75" s="112"/>
      <c r="C75" s="150" t="s">
        <v>1619</v>
      </c>
      <c r="D75" s="148"/>
      <c r="E75" s="149">
        <v>135</v>
      </c>
      <c r="F75" s="115"/>
      <c r="G75" s="115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325</v>
      </c>
      <c r="AH75" s="108">
        <v>5</v>
      </c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1" x14ac:dyDescent="0.2">
      <c r="A76" s="128">
        <v>23</v>
      </c>
      <c r="B76" s="129" t="s">
        <v>1620</v>
      </c>
      <c r="C76" s="145" t="s">
        <v>1621</v>
      </c>
      <c r="D76" s="130" t="s">
        <v>322</v>
      </c>
      <c r="E76" s="131">
        <v>135</v>
      </c>
      <c r="F76" s="132"/>
      <c r="G76" s="133">
        <f>ROUND(E76*F76,2)</f>
        <v>0</v>
      </c>
      <c r="H76" s="132"/>
      <c r="I76" s="133">
        <f>ROUND(E76*H76,2)</f>
        <v>0</v>
      </c>
      <c r="J76" s="132"/>
      <c r="K76" s="133">
        <f>ROUND(E76*J76,2)</f>
        <v>0</v>
      </c>
      <c r="L76" s="133">
        <v>21</v>
      </c>
      <c r="M76" s="133">
        <f>G76*(1+L76/100)</f>
        <v>0</v>
      </c>
      <c r="N76" s="131">
        <v>0.11</v>
      </c>
      <c r="O76" s="131">
        <f>ROUND(E76*N76,2)</f>
        <v>14.85</v>
      </c>
      <c r="P76" s="131">
        <v>0</v>
      </c>
      <c r="Q76" s="131">
        <f>ROUND(E76*P76,2)</f>
        <v>0</v>
      </c>
      <c r="R76" s="133" t="s">
        <v>1543</v>
      </c>
      <c r="S76" s="133" t="s">
        <v>929</v>
      </c>
      <c r="T76" s="134" t="s">
        <v>929</v>
      </c>
      <c r="U76" s="115">
        <v>1.135</v>
      </c>
      <c r="V76" s="115">
        <f>ROUND(E76*U76,2)</f>
        <v>153.22999999999999</v>
      </c>
      <c r="W76" s="115"/>
      <c r="X76" s="115" t="s">
        <v>275</v>
      </c>
      <c r="Y76" s="115" t="s">
        <v>276</v>
      </c>
      <c r="Z76" s="108"/>
      <c r="AA76" s="108"/>
      <c r="AB76" s="108"/>
      <c r="AC76" s="108"/>
      <c r="AD76" s="108"/>
      <c r="AE76" s="108"/>
      <c r="AF76" s="108"/>
      <c r="AG76" s="108" t="s">
        <v>277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2" x14ac:dyDescent="0.2">
      <c r="A77" s="111"/>
      <c r="B77" s="112"/>
      <c r="C77" s="269" t="s">
        <v>1622</v>
      </c>
      <c r="D77" s="270"/>
      <c r="E77" s="270"/>
      <c r="F77" s="270"/>
      <c r="G77" s="270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930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42" t="str">
        <f>C77</f>
        <v>s provedením lože do 50 mm, s vyplněním spár, s dvojím beraněním a se smetením přebytečného materiálu na krajnici</v>
      </c>
      <c r="BB77" s="108"/>
      <c r="BC77" s="108"/>
      <c r="BD77" s="108"/>
      <c r="BE77" s="108"/>
      <c r="BF77" s="108"/>
      <c r="BG77" s="108"/>
      <c r="BH77" s="108"/>
    </row>
    <row r="78" spans="1:60" outlineLevel="2" x14ac:dyDescent="0.2">
      <c r="A78" s="111"/>
      <c r="B78" s="112"/>
      <c r="C78" s="150" t="s">
        <v>1619</v>
      </c>
      <c r="D78" s="148"/>
      <c r="E78" s="149">
        <v>135</v>
      </c>
      <c r="F78" s="115"/>
      <c r="G78" s="115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8"/>
      <c r="AA78" s="108"/>
      <c r="AB78" s="108"/>
      <c r="AC78" s="108"/>
      <c r="AD78" s="108"/>
      <c r="AE78" s="108"/>
      <c r="AF78" s="108"/>
      <c r="AG78" s="108" t="s">
        <v>325</v>
      </c>
      <c r="AH78" s="108">
        <v>5</v>
      </c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x14ac:dyDescent="0.2">
      <c r="A79" s="121" t="s">
        <v>268</v>
      </c>
      <c r="B79" s="122" t="s">
        <v>133</v>
      </c>
      <c r="C79" s="143" t="s">
        <v>134</v>
      </c>
      <c r="D79" s="123"/>
      <c r="E79" s="124"/>
      <c r="F79" s="125"/>
      <c r="G79" s="125">
        <f>SUMIF(AG80:AG83,"&lt;&gt;NOR",G80:G83)</f>
        <v>0</v>
      </c>
      <c r="H79" s="125"/>
      <c r="I79" s="125">
        <f>SUM(I80:I83)</f>
        <v>0</v>
      </c>
      <c r="J79" s="125"/>
      <c r="K79" s="125">
        <f>SUM(K80:K83)</f>
        <v>0</v>
      </c>
      <c r="L79" s="125"/>
      <c r="M79" s="125">
        <f>SUM(M80:M83)</f>
        <v>0</v>
      </c>
      <c r="N79" s="124"/>
      <c r="O79" s="124">
        <f>SUM(O80:O83)</f>
        <v>0.04</v>
      </c>
      <c r="P79" s="124"/>
      <c r="Q79" s="124">
        <f>SUM(Q80:Q83)</f>
        <v>0</v>
      </c>
      <c r="R79" s="125"/>
      <c r="S79" s="125"/>
      <c r="T79" s="126"/>
      <c r="U79" s="120"/>
      <c r="V79" s="120">
        <f>SUM(V80:V83)</f>
        <v>1.1399999999999999</v>
      </c>
      <c r="W79" s="120"/>
      <c r="X79" s="120"/>
      <c r="Y79" s="120"/>
      <c r="AG79" t="s">
        <v>269</v>
      </c>
    </row>
    <row r="80" spans="1:60" outlineLevel="1" x14ac:dyDescent="0.2">
      <c r="A80" s="135">
        <v>24</v>
      </c>
      <c r="B80" s="136" t="s">
        <v>1623</v>
      </c>
      <c r="C80" s="144" t="s">
        <v>1624</v>
      </c>
      <c r="D80" s="137" t="s">
        <v>468</v>
      </c>
      <c r="E80" s="138">
        <v>1</v>
      </c>
      <c r="F80" s="139"/>
      <c r="G80" s="140">
        <f>ROUND(E80*F80,2)</f>
        <v>0</v>
      </c>
      <c r="H80" s="139"/>
      <c r="I80" s="140">
        <f>ROUND(E80*H80,2)</f>
        <v>0</v>
      </c>
      <c r="J80" s="139"/>
      <c r="K80" s="140">
        <f>ROUND(E80*J80,2)</f>
        <v>0</v>
      </c>
      <c r="L80" s="140">
        <v>21</v>
      </c>
      <c r="M80" s="140">
        <f>G80*(1+L80/100)</f>
        <v>0</v>
      </c>
      <c r="N80" s="138">
        <v>0</v>
      </c>
      <c r="O80" s="138">
        <f>ROUND(E80*N80,2)</f>
        <v>0</v>
      </c>
      <c r="P80" s="138">
        <v>0</v>
      </c>
      <c r="Q80" s="138">
        <f>ROUND(E80*P80,2)</f>
        <v>0</v>
      </c>
      <c r="R80" s="140" t="s">
        <v>1625</v>
      </c>
      <c r="S80" s="140" t="s">
        <v>929</v>
      </c>
      <c r="T80" s="141" t="s">
        <v>929</v>
      </c>
      <c r="U80" s="115">
        <v>1.1399999999999999</v>
      </c>
      <c r="V80" s="115">
        <f>ROUND(E80*U80,2)</f>
        <v>1.1399999999999999</v>
      </c>
      <c r="W80" s="115"/>
      <c r="X80" s="115" t="s">
        <v>275</v>
      </c>
      <c r="Y80" s="115" t="s">
        <v>276</v>
      </c>
      <c r="Z80" s="108"/>
      <c r="AA80" s="108"/>
      <c r="AB80" s="108"/>
      <c r="AC80" s="108"/>
      <c r="AD80" s="108"/>
      <c r="AE80" s="108"/>
      <c r="AF80" s="108"/>
      <c r="AG80" s="108" t="s">
        <v>277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35">
        <v>25</v>
      </c>
      <c r="B81" s="136" t="s">
        <v>1626</v>
      </c>
      <c r="C81" s="144" t="s">
        <v>1627</v>
      </c>
      <c r="D81" s="137" t="s">
        <v>468</v>
      </c>
      <c r="E81" s="138">
        <v>1</v>
      </c>
      <c r="F81" s="139"/>
      <c r="G81" s="140">
        <f>ROUND(E81*F81,2)</f>
        <v>0</v>
      </c>
      <c r="H81" s="139"/>
      <c r="I81" s="140">
        <f>ROUND(E81*H81,2)</f>
        <v>0</v>
      </c>
      <c r="J81" s="139"/>
      <c r="K81" s="140">
        <f>ROUND(E81*J81,2)</f>
        <v>0</v>
      </c>
      <c r="L81" s="140">
        <v>21</v>
      </c>
      <c r="M81" s="140">
        <f>G81*(1+L81/100)</f>
        <v>0</v>
      </c>
      <c r="N81" s="138">
        <v>6.1399999999999996E-3</v>
      </c>
      <c r="O81" s="138">
        <f>ROUND(E81*N81,2)</f>
        <v>0.01</v>
      </c>
      <c r="P81" s="138">
        <v>0</v>
      </c>
      <c r="Q81" s="138">
        <f>ROUND(E81*P81,2)</f>
        <v>0</v>
      </c>
      <c r="R81" s="140" t="s">
        <v>984</v>
      </c>
      <c r="S81" s="140" t="s">
        <v>929</v>
      </c>
      <c r="T81" s="141" t="s">
        <v>929</v>
      </c>
      <c r="U81" s="115">
        <v>0</v>
      </c>
      <c r="V81" s="115">
        <f>ROUND(E81*U81,2)</f>
        <v>0</v>
      </c>
      <c r="W81" s="115"/>
      <c r="X81" s="115" t="s">
        <v>463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464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 x14ac:dyDescent="0.2">
      <c r="A82" s="135">
        <v>26</v>
      </c>
      <c r="B82" s="136" t="s">
        <v>1628</v>
      </c>
      <c r="C82" s="144" t="s">
        <v>1629</v>
      </c>
      <c r="D82" s="137" t="s">
        <v>468</v>
      </c>
      <c r="E82" s="138">
        <v>1</v>
      </c>
      <c r="F82" s="139"/>
      <c r="G82" s="140">
        <f>ROUND(E82*F82,2)</f>
        <v>0</v>
      </c>
      <c r="H82" s="139"/>
      <c r="I82" s="140">
        <f>ROUND(E82*H82,2)</f>
        <v>0</v>
      </c>
      <c r="J82" s="139"/>
      <c r="K82" s="140">
        <f>ROUND(E82*J82,2)</f>
        <v>0</v>
      </c>
      <c r="L82" s="140">
        <v>21</v>
      </c>
      <c r="M82" s="140">
        <f>G82*(1+L82/100)</f>
        <v>0</v>
      </c>
      <c r="N82" s="138">
        <v>6.4999999999999997E-3</v>
      </c>
      <c r="O82" s="138">
        <f>ROUND(E82*N82,2)</f>
        <v>0.01</v>
      </c>
      <c r="P82" s="138">
        <v>0</v>
      </c>
      <c r="Q82" s="138">
        <f>ROUND(E82*P82,2)</f>
        <v>0</v>
      </c>
      <c r="R82" s="140"/>
      <c r="S82" s="140" t="s">
        <v>273</v>
      </c>
      <c r="T82" s="141" t="s">
        <v>929</v>
      </c>
      <c r="U82" s="115">
        <v>0</v>
      </c>
      <c r="V82" s="115">
        <f>ROUND(E82*U82,2)</f>
        <v>0</v>
      </c>
      <c r="W82" s="115"/>
      <c r="X82" s="115" t="s">
        <v>463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464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ht="22.5" outlineLevel="1" x14ac:dyDescent="0.2">
      <c r="A83" s="135">
        <v>27</v>
      </c>
      <c r="B83" s="136" t="s">
        <v>1630</v>
      </c>
      <c r="C83" s="144" t="s">
        <v>1631</v>
      </c>
      <c r="D83" s="137" t="s">
        <v>468</v>
      </c>
      <c r="E83" s="138">
        <v>1</v>
      </c>
      <c r="F83" s="139"/>
      <c r="G83" s="140">
        <f>ROUND(E83*F83,2)</f>
        <v>0</v>
      </c>
      <c r="H83" s="139"/>
      <c r="I83" s="140">
        <f>ROUND(E83*H83,2)</f>
        <v>0</v>
      </c>
      <c r="J83" s="139"/>
      <c r="K83" s="140">
        <f>ROUND(E83*J83,2)</f>
        <v>0</v>
      </c>
      <c r="L83" s="140">
        <v>21</v>
      </c>
      <c r="M83" s="140">
        <f>G83*(1+L83/100)</f>
        <v>0</v>
      </c>
      <c r="N83" s="138">
        <v>2.1000000000000001E-2</v>
      </c>
      <c r="O83" s="138">
        <f>ROUND(E83*N83,2)</f>
        <v>0.02</v>
      </c>
      <c r="P83" s="138">
        <v>0</v>
      </c>
      <c r="Q83" s="138">
        <f>ROUND(E83*P83,2)</f>
        <v>0</v>
      </c>
      <c r="R83" s="140" t="s">
        <v>984</v>
      </c>
      <c r="S83" s="140" t="s">
        <v>929</v>
      </c>
      <c r="T83" s="141" t="s">
        <v>929</v>
      </c>
      <c r="U83" s="115">
        <v>0</v>
      </c>
      <c r="V83" s="115">
        <f>ROUND(E83*U83,2)</f>
        <v>0</v>
      </c>
      <c r="W83" s="115"/>
      <c r="X83" s="115" t="s">
        <v>463</v>
      </c>
      <c r="Y83" s="115" t="s">
        <v>276</v>
      </c>
      <c r="Z83" s="108"/>
      <c r="AA83" s="108"/>
      <c r="AB83" s="108"/>
      <c r="AC83" s="108"/>
      <c r="AD83" s="108"/>
      <c r="AE83" s="108"/>
      <c r="AF83" s="108"/>
      <c r="AG83" s="108" t="s">
        <v>464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x14ac:dyDescent="0.2">
      <c r="A84" s="121" t="s">
        <v>268</v>
      </c>
      <c r="B84" s="122" t="s">
        <v>135</v>
      </c>
      <c r="C84" s="143" t="s">
        <v>136</v>
      </c>
      <c r="D84" s="123"/>
      <c r="E84" s="124"/>
      <c r="F84" s="125"/>
      <c r="G84" s="125">
        <f>SUMIF(AG85:AG134,"&lt;&gt;NOR",G85:G134)</f>
        <v>0</v>
      </c>
      <c r="H84" s="125"/>
      <c r="I84" s="125">
        <f>SUM(I85:I134)</f>
        <v>0</v>
      </c>
      <c r="J84" s="125"/>
      <c r="K84" s="125">
        <f>SUM(K85:K134)</f>
        <v>0</v>
      </c>
      <c r="L84" s="125"/>
      <c r="M84" s="125">
        <f>SUM(M85:M134)</f>
        <v>0</v>
      </c>
      <c r="N84" s="124"/>
      <c r="O84" s="124">
        <f>SUM(O85:O134)</f>
        <v>0.27</v>
      </c>
      <c r="P84" s="124"/>
      <c r="Q84" s="124">
        <f>SUM(Q85:Q134)</f>
        <v>0</v>
      </c>
      <c r="R84" s="125"/>
      <c r="S84" s="125"/>
      <c r="T84" s="126"/>
      <c r="U84" s="120"/>
      <c r="V84" s="120">
        <f>SUM(V85:V134)</f>
        <v>14.100000000000001</v>
      </c>
      <c r="W84" s="120"/>
      <c r="X84" s="120"/>
      <c r="Y84" s="120"/>
      <c r="AG84" t="s">
        <v>269</v>
      </c>
    </row>
    <row r="85" spans="1:60" ht="22.5" outlineLevel="1" x14ac:dyDescent="0.2">
      <c r="A85" s="128">
        <v>28</v>
      </c>
      <c r="B85" s="129" t="s">
        <v>1632</v>
      </c>
      <c r="C85" s="145" t="s">
        <v>1633</v>
      </c>
      <c r="D85" s="130" t="s">
        <v>493</v>
      </c>
      <c r="E85" s="131">
        <v>37</v>
      </c>
      <c r="F85" s="132"/>
      <c r="G85" s="133">
        <f>ROUND(E85*F85,2)</f>
        <v>0</v>
      </c>
      <c r="H85" s="132"/>
      <c r="I85" s="133">
        <f>ROUND(E85*H85,2)</f>
        <v>0</v>
      </c>
      <c r="J85" s="132"/>
      <c r="K85" s="133">
        <f>ROUND(E85*J85,2)</f>
        <v>0</v>
      </c>
      <c r="L85" s="133">
        <v>21</v>
      </c>
      <c r="M85" s="133">
        <f>G85*(1+L85/100)</f>
        <v>0</v>
      </c>
      <c r="N85" s="131">
        <v>0</v>
      </c>
      <c r="O85" s="131">
        <f>ROUND(E85*N85,2)</f>
        <v>0</v>
      </c>
      <c r="P85" s="131">
        <v>0</v>
      </c>
      <c r="Q85" s="131">
        <f>ROUND(E85*P85,2)</f>
        <v>0</v>
      </c>
      <c r="R85" s="133" t="s">
        <v>1625</v>
      </c>
      <c r="S85" s="133" t="s">
        <v>929</v>
      </c>
      <c r="T85" s="134" t="s">
        <v>929</v>
      </c>
      <c r="U85" s="115">
        <v>3.5999999999999997E-2</v>
      </c>
      <c r="V85" s="115">
        <f>ROUND(E85*U85,2)</f>
        <v>1.33</v>
      </c>
      <c r="W85" s="115"/>
      <c r="X85" s="115" t="s">
        <v>275</v>
      </c>
      <c r="Y85" s="115" t="s">
        <v>276</v>
      </c>
      <c r="Z85" s="108"/>
      <c r="AA85" s="108"/>
      <c r="AB85" s="108"/>
      <c r="AC85" s="108"/>
      <c r="AD85" s="108"/>
      <c r="AE85" s="108"/>
      <c r="AF85" s="108"/>
      <c r="AG85" s="108" t="s">
        <v>277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2" x14ac:dyDescent="0.2">
      <c r="A86" s="111"/>
      <c r="B86" s="112"/>
      <c r="C86" s="269" t="s">
        <v>1634</v>
      </c>
      <c r="D86" s="270"/>
      <c r="E86" s="270"/>
      <c r="F86" s="270"/>
      <c r="G86" s="270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930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 x14ac:dyDescent="0.2">
      <c r="A87" s="128">
        <v>29</v>
      </c>
      <c r="B87" s="129" t="s">
        <v>1635</v>
      </c>
      <c r="C87" s="145" t="s">
        <v>1636</v>
      </c>
      <c r="D87" s="130" t="s">
        <v>493</v>
      </c>
      <c r="E87" s="131">
        <v>67.5</v>
      </c>
      <c r="F87" s="132"/>
      <c r="G87" s="133">
        <f>ROUND(E87*F87,2)</f>
        <v>0</v>
      </c>
      <c r="H87" s="132"/>
      <c r="I87" s="133">
        <f>ROUND(E87*H87,2)</f>
        <v>0</v>
      </c>
      <c r="J87" s="132"/>
      <c r="K87" s="133">
        <f>ROUND(E87*J87,2)</f>
        <v>0</v>
      </c>
      <c r="L87" s="133">
        <v>21</v>
      </c>
      <c r="M87" s="133">
        <f>G87*(1+L87/100)</f>
        <v>0</v>
      </c>
      <c r="N87" s="131">
        <v>0</v>
      </c>
      <c r="O87" s="131">
        <f>ROUND(E87*N87,2)</f>
        <v>0</v>
      </c>
      <c r="P87" s="131">
        <v>0</v>
      </c>
      <c r="Q87" s="131">
        <f>ROUND(E87*P87,2)</f>
        <v>0</v>
      </c>
      <c r="R87" s="133" t="s">
        <v>1625</v>
      </c>
      <c r="S87" s="133" t="s">
        <v>929</v>
      </c>
      <c r="T87" s="134" t="s">
        <v>274</v>
      </c>
      <c r="U87" s="115">
        <v>6.6000000000000003E-2</v>
      </c>
      <c r="V87" s="115">
        <f>ROUND(E87*U87,2)</f>
        <v>4.46</v>
      </c>
      <c r="W87" s="115"/>
      <c r="X87" s="115" t="s">
        <v>275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277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2" x14ac:dyDescent="0.2">
      <c r="A88" s="111"/>
      <c r="B88" s="112"/>
      <c r="C88" s="269" t="s">
        <v>1637</v>
      </c>
      <c r="D88" s="270"/>
      <c r="E88" s="270"/>
      <c r="F88" s="270"/>
      <c r="G88" s="270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930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2" x14ac:dyDescent="0.2">
      <c r="A89" s="111"/>
      <c r="B89" s="112"/>
      <c r="C89" s="150" t="s">
        <v>1638</v>
      </c>
      <c r="D89" s="148"/>
      <c r="E89" s="149">
        <v>23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325</v>
      </c>
      <c r="AH89" s="108">
        <v>0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3" x14ac:dyDescent="0.2">
      <c r="A90" s="111"/>
      <c r="B90" s="112"/>
      <c r="C90" s="150" t="s">
        <v>1639</v>
      </c>
      <c r="D90" s="148"/>
      <c r="E90" s="149">
        <v>8</v>
      </c>
      <c r="F90" s="115"/>
      <c r="G90" s="115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8"/>
      <c r="AA90" s="108"/>
      <c r="AB90" s="108"/>
      <c r="AC90" s="108"/>
      <c r="AD90" s="108"/>
      <c r="AE90" s="108"/>
      <c r="AF90" s="108"/>
      <c r="AG90" s="108" t="s">
        <v>325</v>
      </c>
      <c r="AH90" s="108">
        <v>0</v>
      </c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3" x14ac:dyDescent="0.2">
      <c r="A91" s="111"/>
      <c r="B91" s="112"/>
      <c r="C91" s="150" t="s">
        <v>1640</v>
      </c>
      <c r="D91" s="148"/>
      <c r="E91" s="149">
        <v>36.5</v>
      </c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325</v>
      </c>
      <c r="AH91" s="108">
        <v>0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1" x14ac:dyDescent="0.2">
      <c r="A92" s="128">
        <v>30</v>
      </c>
      <c r="B92" s="129" t="s">
        <v>1641</v>
      </c>
      <c r="C92" s="145" t="s">
        <v>1642</v>
      </c>
      <c r="D92" s="130" t="s">
        <v>468</v>
      </c>
      <c r="E92" s="131">
        <v>2</v>
      </c>
      <c r="F92" s="132"/>
      <c r="G92" s="133">
        <f>ROUND(E92*F92,2)</f>
        <v>0</v>
      </c>
      <c r="H92" s="132"/>
      <c r="I92" s="133">
        <f>ROUND(E92*H92,2)</f>
        <v>0</v>
      </c>
      <c r="J92" s="132"/>
      <c r="K92" s="133">
        <f>ROUND(E92*J92,2)</f>
        <v>0</v>
      </c>
      <c r="L92" s="133">
        <v>21</v>
      </c>
      <c r="M92" s="133">
        <f>G92*(1+L92/100)</f>
        <v>0</v>
      </c>
      <c r="N92" s="131">
        <v>0</v>
      </c>
      <c r="O92" s="131">
        <f>ROUND(E92*N92,2)</f>
        <v>0</v>
      </c>
      <c r="P92" s="131">
        <v>0</v>
      </c>
      <c r="Q92" s="131">
        <f>ROUND(E92*P92,2)</f>
        <v>0</v>
      </c>
      <c r="R92" s="133" t="s">
        <v>1625</v>
      </c>
      <c r="S92" s="133" t="s">
        <v>929</v>
      </c>
      <c r="T92" s="134" t="s">
        <v>929</v>
      </c>
      <c r="U92" s="115">
        <v>0.17807999999999999</v>
      </c>
      <c r="V92" s="115">
        <f>ROUND(E92*U92,2)</f>
        <v>0.36</v>
      </c>
      <c r="W92" s="115"/>
      <c r="X92" s="115" t="s">
        <v>275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277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2" x14ac:dyDescent="0.2">
      <c r="A93" s="111"/>
      <c r="B93" s="112"/>
      <c r="C93" s="269" t="s">
        <v>1634</v>
      </c>
      <c r="D93" s="270"/>
      <c r="E93" s="270"/>
      <c r="F93" s="270"/>
      <c r="G93" s="270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8"/>
      <c r="AA93" s="108"/>
      <c r="AB93" s="108"/>
      <c r="AC93" s="108"/>
      <c r="AD93" s="108"/>
      <c r="AE93" s="108"/>
      <c r="AF93" s="108"/>
      <c r="AG93" s="108" t="s">
        <v>930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ht="22.5" outlineLevel="1" x14ac:dyDescent="0.2">
      <c r="A94" s="128">
        <v>31</v>
      </c>
      <c r="B94" s="129" t="s">
        <v>1643</v>
      </c>
      <c r="C94" s="145" t="s">
        <v>1644</v>
      </c>
      <c r="D94" s="130" t="s">
        <v>468</v>
      </c>
      <c r="E94" s="131">
        <v>21</v>
      </c>
      <c r="F94" s="132"/>
      <c r="G94" s="133">
        <f>ROUND(E94*F94,2)</f>
        <v>0</v>
      </c>
      <c r="H94" s="132"/>
      <c r="I94" s="133">
        <f>ROUND(E94*H94,2)</f>
        <v>0</v>
      </c>
      <c r="J94" s="132"/>
      <c r="K94" s="133">
        <f>ROUND(E94*J94,2)</f>
        <v>0</v>
      </c>
      <c r="L94" s="133">
        <v>21</v>
      </c>
      <c r="M94" s="133">
        <f>G94*(1+L94/100)</f>
        <v>0</v>
      </c>
      <c r="N94" s="131">
        <v>1.0000000000000001E-5</v>
      </c>
      <c r="O94" s="131">
        <f>ROUND(E94*N94,2)</f>
        <v>0</v>
      </c>
      <c r="P94" s="131">
        <v>0</v>
      </c>
      <c r="Q94" s="131">
        <f>ROUND(E94*P94,2)</f>
        <v>0</v>
      </c>
      <c r="R94" s="133" t="s">
        <v>1625</v>
      </c>
      <c r="S94" s="133" t="s">
        <v>929</v>
      </c>
      <c r="T94" s="134" t="s">
        <v>934</v>
      </c>
      <c r="U94" s="115">
        <v>0.17599999999999999</v>
      </c>
      <c r="V94" s="115">
        <f>ROUND(E94*U94,2)</f>
        <v>3.7</v>
      </c>
      <c r="W94" s="115"/>
      <c r="X94" s="115" t="s">
        <v>275</v>
      </c>
      <c r="Y94" s="115" t="s">
        <v>276</v>
      </c>
      <c r="Z94" s="108"/>
      <c r="AA94" s="108"/>
      <c r="AB94" s="108"/>
      <c r="AC94" s="108"/>
      <c r="AD94" s="108"/>
      <c r="AE94" s="108"/>
      <c r="AF94" s="108"/>
      <c r="AG94" s="108" t="s">
        <v>277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2" x14ac:dyDescent="0.2">
      <c r="A95" s="111"/>
      <c r="B95" s="112"/>
      <c r="C95" s="269" t="s">
        <v>1634</v>
      </c>
      <c r="D95" s="270"/>
      <c r="E95" s="270"/>
      <c r="F95" s="270"/>
      <c r="G95" s="270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930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 x14ac:dyDescent="0.2">
      <c r="A96" s="111"/>
      <c r="B96" s="112"/>
      <c r="C96" s="150" t="s">
        <v>1645</v>
      </c>
      <c r="D96" s="148"/>
      <c r="E96" s="149">
        <v>9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325</v>
      </c>
      <c r="AH96" s="108">
        <v>5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3" x14ac:dyDescent="0.2">
      <c r="A97" s="111"/>
      <c r="B97" s="112"/>
      <c r="C97" s="150" t="s">
        <v>1646</v>
      </c>
      <c r="D97" s="148"/>
      <c r="E97" s="149">
        <v>2</v>
      </c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325</v>
      </c>
      <c r="AH97" s="108">
        <v>5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3" x14ac:dyDescent="0.2">
      <c r="A98" s="111"/>
      <c r="B98" s="112"/>
      <c r="C98" s="150" t="s">
        <v>1647</v>
      </c>
      <c r="D98" s="148"/>
      <c r="E98" s="149">
        <v>6</v>
      </c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325</v>
      </c>
      <c r="AH98" s="108">
        <v>5</v>
      </c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3" x14ac:dyDescent="0.2">
      <c r="A99" s="111"/>
      <c r="B99" s="112"/>
      <c r="C99" s="150" t="s">
        <v>1648</v>
      </c>
      <c r="D99" s="148"/>
      <c r="E99" s="149">
        <v>2</v>
      </c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325</v>
      </c>
      <c r="AH99" s="108">
        <v>5</v>
      </c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3" x14ac:dyDescent="0.2">
      <c r="A100" s="111"/>
      <c r="B100" s="112"/>
      <c r="C100" s="150" t="s">
        <v>1649</v>
      </c>
      <c r="D100" s="148"/>
      <c r="E100" s="149">
        <v>1</v>
      </c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325</v>
      </c>
      <c r="AH100" s="108">
        <v>5</v>
      </c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3" x14ac:dyDescent="0.2">
      <c r="A101" s="111"/>
      <c r="B101" s="112"/>
      <c r="C101" s="150" t="s">
        <v>1650</v>
      </c>
      <c r="D101" s="148"/>
      <c r="E101" s="149">
        <v>1</v>
      </c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325</v>
      </c>
      <c r="AH101" s="108">
        <v>5</v>
      </c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 x14ac:dyDescent="0.2">
      <c r="A102" s="135">
        <v>32</v>
      </c>
      <c r="B102" s="136" t="s">
        <v>1651</v>
      </c>
      <c r="C102" s="144" t="s">
        <v>1652</v>
      </c>
      <c r="D102" s="137" t="s">
        <v>468</v>
      </c>
      <c r="E102" s="138">
        <v>1</v>
      </c>
      <c r="F102" s="139"/>
      <c r="G102" s="140">
        <f>ROUND(E102*F102,2)</f>
        <v>0</v>
      </c>
      <c r="H102" s="139"/>
      <c r="I102" s="140">
        <f>ROUND(E102*H102,2)</f>
        <v>0</v>
      </c>
      <c r="J102" s="139"/>
      <c r="K102" s="140">
        <f>ROUND(E102*J102,2)</f>
        <v>0</v>
      </c>
      <c r="L102" s="140">
        <v>21</v>
      </c>
      <c r="M102" s="140">
        <f>G102*(1+L102/100)</f>
        <v>0</v>
      </c>
      <c r="N102" s="138">
        <v>5.8299999999999998E-2</v>
      </c>
      <c r="O102" s="138">
        <f>ROUND(E102*N102,2)</f>
        <v>0.06</v>
      </c>
      <c r="P102" s="138">
        <v>0</v>
      </c>
      <c r="Q102" s="138">
        <f>ROUND(E102*P102,2)</f>
        <v>0</v>
      </c>
      <c r="R102" s="140" t="s">
        <v>995</v>
      </c>
      <c r="S102" s="140" t="s">
        <v>929</v>
      </c>
      <c r="T102" s="141" t="s">
        <v>929</v>
      </c>
      <c r="U102" s="115">
        <v>2.9460000000000002</v>
      </c>
      <c r="V102" s="115">
        <f>ROUND(E102*U102,2)</f>
        <v>2.95</v>
      </c>
      <c r="W102" s="115"/>
      <c r="X102" s="115" t="s">
        <v>275</v>
      </c>
      <c r="Y102" s="115" t="s">
        <v>276</v>
      </c>
      <c r="Z102" s="108"/>
      <c r="AA102" s="108"/>
      <c r="AB102" s="108"/>
      <c r="AC102" s="108"/>
      <c r="AD102" s="108"/>
      <c r="AE102" s="108"/>
      <c r="AF102" s="108"/>
      <c r="AG102" s="108" t="s">
        <v>277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ht="22.5" outlineLevel="1" x14ac:dyDescent="0.2">
      <c r="A103" s="135">
        <v>33</v>
      </c>
      <c r="B103" s="136" t="s">
        <v>1653</v>
      </c>
      <c r="C103" s="144" t="s">
        <v>1654</v>
      </c>
      <c r="D103" s="137" t="s">
        <v>468</v>
      </c>
      <c r="E103" s="138">
        <v>1</v>
      </c>
      <c r="F103" s="139"/>
      <c r="G103" s="140">
        <f>ROUND(E103*F103,2)</f>
        <v>0</v>
      </c>
      <c r="H103" s="139"/>
      <c r="I103" s="140">
        <f>ROUND(E103*H103,2)</f>
        <v>0</v>
      </c>
      <c r="J103" s="139"/>
      <c r="K103" s="140">
        <f>ROUND(E103*J103,2)</f>
        <v>0</v>
      </c>
      <c r="L103" s="140">
        <v>21</v>
      </c>
      <c r="M103" s="140">
        <f>G103*(1+L103/100)</f>
        <v>0</v>
      </c>
      <c r="N103" s="138">
        <v>1.1E-4</v>
      </c>
      <c r="O103" s="138">
        <f>ROUND(E103*N103,2)</f>
        <v>0</v>
      </c>
      <c r="P103" s="138">
        <v>0</v>
      </c>
      <c r="Q103" s="138">
        <f>ROUND(E103*P103,2)</f>
        <v>0</v>
      </c>
      <c r="R103" s="140" t="s">
        <v>995</v>
      </c>
      <c r="S103" s="140" t="s">
        <v>929</v>
      </c>
      <c r="T103" s="141" t="s">
        <v>929</v>
      </c>
      <c r="U103" s="115">
        <v>0.37535000000000002</v>
      </c>
      <c r="V103" s="115">
        <f>ROUND(E103*U103,2)</f>
        <v>0.38</v>
      </c>
      <c r="W103" s="115"/>
      <c r="X103" s="115" t="s">
        <v>275</v>
      </c>
      <c r="Y103" s="115" t="s">
        <v>276</v>
      </c>
      <c r="Z103" s="108"/>
      <c r="AA103" s="108"/>
      <c r="AB103" s="108"/>
      <c r="AC103" s="108"/>
      <c r="AD103" s="108"/>
      <c r="AE103" s="108"/>
      <c r="AF103" s="108"/>
      <c r="AG103" s="108" t="s">
        <v>277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 x14ac:dyDescent="0.2">
      <c r="A104" s="135">
        <v>34</v>
      </c>
      <c r="B104" s="136" t="s">
        <v>1655</v>
      </c>
      <c r="C104" s="144" t="s">
        <v>1656</v>
      </c>
      <c r="D104" s="137" t="s">
        <v>468</v>
      </c>
      <c r="E104" s="138">
        <v>2</v>
      </c>
      <c r="F104" s="139"/>
      <c r="G104" s="140">
        <f>ROUND(E104*F104,2)</f>
        <v>0</v>
      </c>
      <c r="H104" s="139"/>
      <c r="I104" s="140">
        <f>ROUND(E104*H104,2)</f>
        <v>0</v>
      </c>
      <c r="J104" s="139"/>
      <c r="K104" s="140">
        <f>ROUND(E104*J104,2)</f>
        <v>0</v>
      </c>
      <c r="L104" s="140">
        <v>21</v>
      </c>
      <c r="M104" s="140">
        <f>G104*(1+L104/100)</f>
        <v>0</v>
      </c>
      <c r="N104" s="138">
        <v>0</v>
      </c>
      <c r="O104" s="138">
        <f>ROUND(E104*N104,2)</f>
        <v>0</v>
      </c>
      <c r="P104" s="138">
        <v>0</v>
      </c>
      <c r="Q104" s="138">
        <f>ROUND(E104*P104,2)</f>
        <v>0</v>
      </c>
      <c r="R104" s="140"/>
      <c r="S104" s="140" t="s">
        <v>929</v>
      </c>
      <c r="T104" s="141" t="s">
        <v>929</v>
      </c>
      <c r="U104" s="115">
        <v>0.46239999999999998</v>
      </c>
      <c r="V104" s="115">
        <f>ROUND(E104*U104,2)</f>
        <v>0.92</v>
      </c>
      <c r="W104" s="115"/>
      <c r="X104" s="115" t="s">
        <v>275</v>
      </c>
      <c r="Y104" s="115" t="s">
        <v>276</v>
      </c>
      <c r="Z104" s="108"/>
      <c r="AA104" s="108"/>
      <c r="AB104" s="108"/>
      <c r="AC104" s="108"/>
      <c r="AD104" s="108"/>
      <c r="AE104" s="108"/>
      <c r="AF104" s="108"/>
      <c r="AG104" s="108" t="s">
        <v>277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 x14ac:dyDescent="0.2">
      <c r="A105" s="128">
        <v>35</v>
      </c>
      <c r="B105" s="129" t="s">
        <v>1657</v>
      </c>
      <c r="C105" s="145" t="s">
        <v>1658</v>
      </c>
      <c r="D105" s="130" t="s">
        <v>493</v>
      </c>
      <c r="E105" s="131">
        <v>37</v>
      </c>
      <c r="F105" s="132"/>
      <c r="G105" s="133">
        <f>ROUND(E105*F105,2)</f>
        <v>0</v>
      </c>
      <c r="H105" s="132"/>
      <c r="I105" s="133">
        <f>ROUND(E105*H105,2)</f>
        <v>0</v>
      </c>
      <c r="J105" s="132"/>
      <c r="K105" s="133">
        <f>ROUND(E105*J105,2)</f>
        <v>0</v>
      </c>
      <c r="L105" s="133">
        <v>21</v>
      </c>
      <c r="M105" s="133">
        <f>G105*(1+L105/100)</f>
        <v>0</v>
      </c>
      <c r="N105" s="131">
        <v>4.2999999999999999E-4</v>
      </c>
      <c r="O105" s="131">
        <f>ROUND(E105*N105,2)</f>
        <v>0.02</v>
      </c>
      <c r="P105" s="131">
        <v>0</v>
      </c>
      <c r="Q105" s="131">
        <f>ROUND(E105*P105,2)</f>
        <v>0</v>
      </c>
      <c r="R105" s="133" t="s">
        <v>984</v>
      </c>
      <c r="S105" s="133" t="s">
        <v>929</v>
      </c>
      <c r="T105" s="134" t="s">
        <v>929</v>
      </c>
      <c r="U105" s="115">
        <v>0</v>
      </c>
      <c r="V105" s="115">
        <f>ROUND(E105*U105,2)</f>
        <v>0</v>
      </c>
      <c r="W105" s="115"/>
      <c r="X105" s="115" t="s">
        <v>463</v>
      </c>
      <c r="Y105" s="115" t="s">
        <v>276</v>
      </c>
      <c r="Z105" s="108"/>
      <c r="AA105" s="108"/>
      <c r="AB105" s="108"/>
      <c r="AC105" s="108"/>
      <c r="AD105" s="108"/>
      <c r="AE105" s="108"/>
      <c r="AF105" s="108"/>
      <c r="AG105" s="108" t="s">
        <v>464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2" x14ac:dyDescent="0.2">
      <c r="A106" s="111"/>
      <c r="B106" s="112"/>
      <c r="C106" s="150" t="s">
        <v>1659</v>
      </c>
      <c r="D106" s="148"/>
      <c r="E106" s="149">
        <v>37</v>
      </c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325</v>
      </c>
      <c r="AH106" s="108">
        <v>5</v>
      </c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ht="22.5" outlineLevel="1" x14ac:dyDescent="0.2">
      <c r="A107" s="128">
        <v>36</v>
      </c>
      <c r="B107" s="129" t="s">
        <v>1660</v>
      </c>
      <c r="C107" s="145" t="s">
        <v>1661</v>
      </c>
      <c r="D107" s="130" t="s">
        <v>468</v>
      </c>
      <c r="E107" s="131">
        <v>8.24</v>
      </c>
      <c r="F107" s="132"/>
      <c r="G107" s="133">
        <f>ROUND(E107*F107,2)</f>
        <v>0</v>
      </c>
      <c r="H107" s="132"/>
      <c r="I107" s="133">
        <f>ROUND(E107*H107,2)</f>
        <v>0</v>
      </c>
      <c r="J107" s="132"/>
      <c r="K107" s="133">
        <f>ROUND(E107*J107,2)</f>
        <v>0</v>
      </c>
      <c r="L107" s="133">
        <v>21</v>
      </c>
      <c r="M107" s="133">
        <f>G107*(1+L107/100)</f>
        <v>0</v>
      </c>
      <c r="N107" s="131">
        <v>7.7999999999999999E-4</v>
      </c>
      <c r="O107" s="131">
        <f>ROUND(E107*N107,2)</f>
        <v>0.01</v>
      </c>
      <c r="P107" s="131">
        <v>0</v>
      </c>
      <c r="Q107" s="131">
        <f>ROUND(E107*P107,2)</f>
        <v>0</v>
      </c>
      <c r="R107" s="133" t="s">
        <v>984</v>
      </c>
      <c r="S107" s="133" t="s">
        <v>929</v>
      </c>
      <c r="T107" s="134" t="s">
        <v>929</v>
      </c>
      <c r="U107" s="115">
        <v>0</v>
      </c>
      <c r="V107" s="115">
        <f>ROUND(E107*U107,2)</f>
        <v>0</v>
      </c>
      <c r="W107" s="115"/>
      <c r="X107" s="115" t="s">
        <v>463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464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 x14ac:dyDescent="0.2">
      <c r="A108" s="111"/>
      <c r="B108" s="112"/>
      <c r="C108" s="150" t="s">
        <v>1662</v>
      </c>
      <c r="D108" s="148"/>
      <c r="E108" s="149">
        <v>8.24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325</v>
      </c>
      <c r="AH108" s="108">
        <v>0</v>
      </c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ht="22.5" outlineLevel="1" x14ac:dyDescent="0.2">
      <c r="A109" s="128">
        <v>37</v>
      </c>
      <c r="B109" s="129" t="s">
        <v>1663</v>
      </c>
      <c r="C109" s="145" t="s">
        <v>1664</v>
      </c>
      <c r="D109" s="130" t="s">
        <v>468</v>
      </c>
      <c r="E109" s="131">
        <v>1.03</v>
      </c>
      <c r="F109" s="132"/>
      <c r="G109" s="133">
        <f>ROUND(E109*F109,2)</f>
        <v>0</v>
      </c>
      <c r="H109" s="132"/>
      <c r="I109" s="133">
        <f>ROUND(E109*H109,2)</f>
        <v>0</v>
      </c>
      <c r="J109" s="132"/>
      <c r="K109" s="133">
        <f>ROUND(E109*J109,2)</f>
        <v>0</v>
      </c>
      <c r="L109" s="133">
        <v>21</v>
      </c>
      <c r="M109" s="133">
        <f>G109*(1+L109/100)</f>
        <v>0</v>
      </c>
      <c r="N109" s="131">
        <v>1.67E-3</v>
      </c>
      <c r="O109" s="131">
        <f>ROUND(E109*N109,2)</f>
        <v>0</v>
      </c>
      <c r="P109" s="131">
        <v>0</v>
      </c>
      <c r="Q109" s="131">
        <f>ROUND(E109*P109,2)</f>
        <v>0</v>
      </c>
      <c r="R109" s="133" t="s">
        <v>984</v>
      </c>
      <c r="S109" s="133" t="s">
        <v>929</v>
      </c>
      <c r="T109" s="134" t="s">
        <v>934</v>
      </c>
      <c r="U109" s="115">
        <v>0</v>
      </c>
      <c r="V109" s="115">
        <f>ROUND(E109*U109,2)</f>
        <v>0</v>
      </c>
      <c r="W109" s="115"/>
      <c r="X109" s="115" t="s">
        <v>463</v>
      </c>
      <c r="Y109" s="115" t="s">
        <v>276</v>
      </c>
      <c r="Z109" s="108"/>
      <c r="AA109" s="108"/>
      <c r="AB109" s="108"/>
      <c r="AC109" s="108"/>
      <c r="AD109" s="108"/>
      <c r="AE109" s="108"/>
      <c r="AF109" s="108"/>
      <c r="AG109" s="108" t="s">
        <v>464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2" x14ac:dyDescent="0.2">
      <c r="A110" s="111"/>
      <c r="B110" s="112"/>
      <c r="C110" s="150" t="s">
        <v>1665</v>
      </c>
      <c r="D110" s="148"/>
      <c r="E110" s="149">
        <v>1.03</v>
      </c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325</v>
      </c>
      <c r="AH110" s="108">
        <v>0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ht="22.5" outlineLevel="1" x14ac:dyDescent="0.2">
      <c r="A111" s="128">
        <v>38</v>
      </c>
      <c r="B111" s="129" t="s">
        <v>1666</v>
      </c>
      <c r="C111" s="145" t="s">
        <v>1667</v>
      </c>
      <c r="D111" s="130" t="s">
        <v>468</v>
      </c>
      <c r="E111" s="131">
        <v>6.18</v>
      </c>
      <c r="F111" s="132"/>
      <c r="G111" s="133">
        <f>ROUND(E111*F111,2)</f>
        <v>0</v>
      </c>
      <c r="H111" s="132"/>
      <c r="I111" s="133">
        <f>ROUND(E111*H111,2)</f>
        <v>0</v>
      </c>
      <c r="J111" s="132"/>
      <c r="K111" s="133">
        <f>ROUND(E111*J111,2)</f>
        <v>0</v>
      </c>
      <c r="L111" s="133">
        <v>21</v>
      </c>
      <c r="M111" s="133">
        <f>G111*(1+L111/100)</f>
        <v>0</v>
      </c>
      <c r="N111" s="131">
        <v>3.1199999999999999E-3</v>
      </c>
      <c r="O111" s="131">
        <f>ROUND(E111*N111,2)</f>
        <v>0.02</v>
      </c>
      <c r="P111" s="131">
        <v>0</v>
      </c>
      <c r="Q111" s="131">
        <f>ROUND(E111*P111,2)</f>
        <v>0</v>
      </c>
      <c r="R111" s="133" t="s">
        <v>984</v>
      </c>
      <c r="S111" s="133" t="s">
        <v>929</v>
      </c>
      <c r="T111" s="134" t="s">
        <v>929</v>
      </c>
      <c r="U111" s="115">
        <v>0</v>
      </c>
      <c r="V111" s="115">
        <f>ROUND(E111*U111,2)</f>
        <v>0</v>
      </c>
      <c r="W111" s="115"/>
      <c r="X111" s="115" t="s">
        <v>463</v>
      </c>
      <c r="Y111" s="115" t="s">
        <v>276</v>
      </c>
      <c r="Z111" s="108"/>
      <c r="AA111" s="108"/>
      <c r="AB111" s="108"/>
      <c r="AC111" s="108"/>
      <c r="AD111" s="108"/>
      <c r="AE111" s="108"/>
      <c r="AF111" s="108"/>
      <c r="AG111" s="108" t="s">
        <v>464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2" x14ac:dyDescent="0.2">
      <c r="A112" s="111"/>
      <c r="B112" s="112"/>
      <c r="C112" s="150" t="s">
        <v>1668</v>
      </c>
      <c r="D112" s="148"/>
      <c r="E112" s="149">
        <v>6.18</v>
      </c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8"/>
      <c r="AA112" s="108"/>
      <c r="AB112" s="108"/>
      <c r="AC112" s="108"/>
      <c r="AD112" s="108"/>
      <c r="AE112" s="108"/>
      <c r="AF112" s="108"/>
      <c r="AG112" s="108" t="s">
        <v>325</v>
      </c>
      <c r="AH112" s="108">
        <v>0</v>
      </c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ht="22.5" outlineLevel="1" x14ac:dyDescent="0.2">
      <c r="A113" s="128">
        <v>39</v>
      </c>
      <c r="B113" s="129" t="s">
        <v>1669</v>
      </c>
      <c r="C113" s="145" t="s">
        <v>1670</v>
      </c>
      <c r="D113" s="130" t="s">
        <v>468</v>
      </c>
      <c r="E113" s="131">
        <v>2.06</v>
      </c>
      <c r="F113" s="132"/>
      <c r="G113" s="133">
        <f>ROUND(E113*F113,2)</f>
        <v>0</v>
      </c>
      <c r="H113" s="132"/>
      <c r="I113" s="133">
        <f>ROUND(E113*H113,2)</f>
        <v>0</v>
      </c>
      <c r="J113" s="132"/>
      <c r="K113" s="133">
        <f>ROUND(E113*J113,2)</f>
        <v>0</v>
      </c>
      <c r="L113" s="133">
        <v>21</v>
      </c>
      <c r="M113" s="133">
        <f>G113*(1+L113/100)</f>
        <v>0</v>
      </c>
      <c r="N113" s="131">
        <v>4.6800000000000001E-3</v>
      </c>
      <c r="O113" s="131">
        <f>ROUND(E113*N113,2)</f>
        <v>0.01</v>
      </c>
      <c r="P113" s="131">
        <v>0</v>
      </c>
      <c r="Q113" s="131">
        <f>ROUND(E113*P113,2)</f>
        <v>0</v>
      </c>
      <c r="R113" s="133" t="s">
        <v>984</v>
      </c>
      <c r="S113" s="133" t="s">
        <v>929</v>
      </c>
      <c r="T113" s="134" t="s">
        <v>934</v>
      </c>
      <c r="U113" s="115">
        <v>0</v>
      </c>
      <c r="V113" s="115">
        <f>ROUND(E113*U113,2)</f>
        <v>0</v>
      </c>
      <c r="W113" s="115"/>
      <c r="X113" s="115" t="s">
        <v>463</v>
      </c>
      <c r="Y113" s="115" t="s">
        <v>276</v>
      </c>
      <c r="Z113" s="108"/>
      <c r="AA113" s="108"/>
      <c r="AB113" s="108"/>
      <c r="AC113" s="108"/>
      <c r="AD113" s="108"/>
      <c r="AE113" s="108"/>
      <c r="AF113" s="108"/>
      <c r="AG113" s="108" t="s">
        <v>464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2" x14ac:dyDescent="0.2">
      <c r="A114" s="111"/>
      <c r="B114" s="112"/>
      <c r="C114" s="150" t="s">
        <v>1671</v>
      </c>
      <c r="D114" s="148"/>
      <c r="E114" s="149">
        <v>2.06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325</v>
      </c>
      <c r="AH114" s="108">
        <v>0</v>
      </c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ht="22.5" outlineLevel="1" x14ac:dyDescent="0.2">
      <c r="A115" s="128">
        <v>40</v>
      </c>
      <c r="B115" s="129" t="s">
        <v>1672</v>
      </c>
      <c r="C115" s="145" t="s">
        <v>1673</v>
      </c>
      <c r="D115" s="130" t="s">
        <v>468</v>
      </c>
      <c r="E115" s="131">
        <v>1.03</v>
      </c>
      <c r="F115" s="132"/>
      <c r="G115" s="133">
        <f>ROUND(E115*F115,2)</f>
        <v>0</v>
      </c>
      <c r="H115" s="132"/>
      <c r="I115" s="133">
        <f>ROUND(E115*H115,2)</f>
        <v>0</v>
      </c>
      <c r="J115" s="132"/>
      <c r="K115" s="133">
        <f>ROUND(E115*J115,2)</f>
        <v>0</v>
      </c>
      <c r="L115" s="133">
        <v>21</v>
      </c>
      <c r="M115" s="133">
        <f>G115*(1+L115/100)</f>
        <v>0</v>
      </c>
      <c r="N115" s="131">
        <v>6.0600000000000003E-3</v>
      </c>
      <c r="O115" s="131">
        <f>ROUND(E115*N115,2)</f>
        <v>0.01</v>
      </c>
      <c r="P115" s="131">
        <v>0</v>
      </c>
      <c r="Q115" s="131">
        <f>ROUND(E115*P115,2)</f>
        <v>0</v>
      </c>
      <c r="R115" s="133" t="s">
        <v>984</v>
      </c>
      <c r="S115" s="133" t="s">
        <v>929</v>
      </c>
      <c r="T115" s="134" t="s">
        <v>934</v>
      </c>
      <c r="U115" s="115">
        <v>0</v>
      </c>
      <c r="V115" s="115">
        <f>ROUND(E115*U115,2)</f>
        <v>0</v>
      </c>
      <c r="W115" s="115"/>
      <c r="X115" s="115" t="s">
        <v>463</v>
      </c>
      <c r="Y115" s="115" t="s">
        <v>276</v>
      </c>
      <c r="Z115" s="108"/>
      <c r="AA115" s="108"/>
      <c r="AB115" s="108"/>
      <c r="AC115" s="108"/>
      <c r="AD115" s="108"/>
      <c r="AE115" s="108"/>
      <c r="AF115" s="108"/>
      <c r="AG115" s="108" t="s">
        <v>464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2" x14ac:dyDescent="0.2">
      <c r="A116" s="111"/>
      <c r="B116" s="112"/>
      <c r="C116" s="150" t="s">
        <v>1665</v>
      </c>
      <c r="D116" s="148"/>
      <c r="E116" s="149">
        <v>1.03</v>
      </c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325</v>
      </c>
      <c r="AH116" s="108">
        <v>0</v>
      </c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ht="22.5" outlineLevel="1" x14ac:dyDescent="0.2">
      <c r="A117" s="128">
        <v>41</v>
      </c>
      <c r="B117" s="129" t="s">
        <v>1674</v>
      </c>
      <c r="C117" s="145" t="s">
        <v>1675</v>
      </c>
      <c r="D117" s="130" t="s">
        <v>468</v>
      </c>
      <c r="E117" s="131">
        <v>1.03</v>
      </c>
      <c r="F117" s="132"/>
      <c r="G117" s="133">
        <f>ROUND(E117*F117,2)</f>
        <v>0</v>
      </c>
      <c r="H117" s="132"/>
      <c r="I117" s="133">
        <f>ROUND(E117*H117,2)</f>
        <v>0</v>
      </c>
      <c r="J117" s="132"/>
      <c r="K117" s="133">
        <f>ROUND(E117*J117,2)</f>
        <v>0</v>
      </c>
      <c r="L117" s="133">
        <v>21</v>
      </c>
      <c r="M117" s="133">
        <f>G117*(1+L117/100)</f>
        <v>0</v>
      </c>
      <c r="N117" s="131">
        <v>9.8200000000000006E-3</v>
      </c>
      <c r="O117" s="131">
        <f>ROUND(E117*N117,2)</f>
        <v>0.01</v>
      </c>
      <c r="P117" s="131">
        <v>0</v>
      </c>
      <c r="Q117" s="131">
        <f>ROUND(E117*P117,2)</f>
        <v>0</v>
      </c>
      <c r="R117" s="133" t="s">
        <v>984</v>
      </c>
      <c r="S117" s="133" t="s">
        <v>929</v>
      </c>
      <c r="T117" s="134" t="s">
        <v>934</v>
      </c>
      <c r="U117" s="115">
        <v>0</v>
      </c>
      <c r="V117" s="115">
        <f>ROUND(E117*U117,2)</f>
        <v>0</v>
      </c>
      <c r="W117" s="115"/>
      <c r="X117" s="115" t="s">
        <v>463</v>
      </c>
      <c r="Y117" s="115" t="s">
        <v>276</v>
      </c>
      <c r="Z117" s="108"/>
      <c r="AA117" s="108"/>
      <c r="AB117" s="108"/>
      <c r="AC117" s="108"/>
      <c r="AD117" s="108"/>
      <c r="AE117" s="108"/>
      <c r="AF117" s="108"/>
      <c r="AG117" s="108" t="s">
        <v>464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2" x14ac:dyDescent="0.2">
      <c r="A118" s="111"/>
      <c r="B118" s="112"/>
      <c r="C118" s="150" t="s">
        <v>1665</v>
      </c>
      <c r="D118" s="148"/>
      <c r="E118" s="149">
        <v>1.03</v>
      </c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325</v>
      </c>
      <c r="AH118" s="108">
        <v>0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ht="22.5" outlineLevel="1" x14ac:dyDescent="0.2">
      <c r="A119" s="128">
        <v>42</v>
      </c>
      <c r="B119" s="129" t="s">
        <v>1676</v>
      </c>
      <c r="C119" s="145" t="s">
        <v>1677</v>
      </c>
      <c r="D119" s="130" t="s">
        <v>468</v>
      </c>
      <c r="E119" s="131">
        <v>1.03</v>
      </c>
      <c r="F119" s="132"/>
      <c r="G119" s="133">
        <f>ROUND(E119*F119,2)</f>
        <v>0</v>
      </c>
      <c r="H119" s="132"/>
      <c r="I119" s="133">
        <f>ROUND(E119*H119,2)</f>
        <v>0</v>
      </c>
      <c r="J119" s="132"/>
      <c r="K119" s="133">
        <f>ROUND(E119*J119,2)</f>
        <v>0</v>
      </c>
      <c r="L119" s="133">
        <v>21</v>
      </c>
      <c r="M119" s="133">
        <f>G119*(1+L119/100)</f>
        <v>0</v>
      </c>
      <c r="N119" s="131">
        <v>1.6199999999999999E-3</v>
      </c>
      <c r="O119" s="131">
        <f>ROUND(E119*N119,2)</f>
        <v>0</v>
      </c>
      <c r="P119" s="131">
        <v>0</v>
      </c>
      <c r="Q119" s="131">
        <f>ROUND(E119*P119,2)</f>
        <v>0</v>
      </c>
      <c r="R119" s="133" t="s">
        <v>984</v>
      </c>
      <c r="S119" s="133" t="s">
        <v>929</v>
      </c>
      <c r="T119" s="134" t="s">
        <v>929</v>
      </c>
      <c r="U119" s="115">
        <v>0</v>
      </c>
      <c r="V119" s="115">
        <f>ROUND(E119*U119,2)</f>
        <v>0</v>
      </c>
      <c r="W119" s="115"/>
      <c r="X119" s="115" t="s">
        <v>463</v>
      </c>
      <c r="Y119" s="115" t="s">
        <v>276</v>
      </c>
      <c r="Z119" s="108"/>
      <c r="AA119" s="108"/>
      <c r="AB119" s="108"/>
      <c r="AC119" s="108"/>
      <c r="AD119" s="108"/>
      <c r="AE119" s="108"/>
      <c r="AF119" s="108"/>
      <c r="AG119" s="108" t="s">
        <v>464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2" x14ac:dyDescent="0.2">
      <c r="A120" s="111"/>
      <c r="B120" s="112"/>
      <c r="C120" s="150" t="s">
        <v>1678</v>
      </c>
      <c r="D120" s="148"/>
      <c r="E120" s="149">
        <v>1.03</v>
      </c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8"/>
      <c r="AA120" s="108"/>
      <c r="AB120" s="108"/>
      <c r="AC120" s="108"/>
      <c r="AD120" s="108"/>
      <c r="AE120" s="108"/>
      <c r="AF120" s="108"/>
      <c r="AG120" s="108" t="s">
        <v>325</v>
      </c>
      <c r="AH120" s="108">
        <v>0</v>
      </c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ht="22.5" outlineLevel="1" x14ac:dyDescent="0.2">
      <c r="A121" s="128">
        <v>43</v>
      </c>
      <c r="B121" s="129" t="s">
        <v>1679</v>
      </c>
      <c r="C121" s="145" t="s">
        <v>1680</v>
      </c>
      <c r="D121" s="130" t="s">
        <v>468</v>
      </c>
      <c r="E121" s="131">
        <v>1.03</v>
      </c>
      <c r="F121" s="132"/>
      <c r="G121" s="133">
        <f>ROUND(E121*F121,2)</f>
        <v>0</v>
      </c>
      <c r="H121" s="132"/>
      <c r="I121" s="133">
        <f>ROUND(E121*H121,2)</f>
        <v>0</v>
      </c>
      <c r="J121" s="132"/>
      <c r="K121" s="133">
        <f>ROUND(E121*J121,2)</f>
        <v>0</v>
      </c>
      <c r="L121" s="133">
        <v>21</v>
      </c>
      <c r="M121" s="133">
        <f>G121*(1+L121/100)</f>
        <v>0</v>
      </c>
      <c r="N121" s="131">
        <v>6.6E-3</v>
      </c>
      <c r="O121" s="131">
        <f>ROUND(E121*N121,2)</f>
        <v>0.01</v>
      </c>
      <c r="P121" s="131">
        <v>0</v>
      </c>
      <c r="Q121" s="131">
        <f>ROUND(E121*P121,2)</f>
        <v>0</v>
      </c>
      <c r="R121" s="133" t="s">
        <v>984</v>
      </c>
      <c r="S121" s="133" t="s">
        <v>929</v>
      </c>
      <c r="T121" s="134" t="s">
        <v>934</v>
      </c>
      <c r="U121" s="115">
        <v>0</v>
      </c>
      <c r="V121" s="115">
        <f>ROUND(E121*U121,2)</f>
        <v>0</v>
      </c>
      <c r="W121" s="115"/>
      <c r="X121" s="115" t="s">
        <v>463</v>
      </c>
      <c r="Y121" s="115" t="s">
        <v>276</v>
      </c>
      <c r="Z121" s="108"/>
      <c r="AA121" s="108"/>
      <c r="AB121" s="108"/>
      <c r="AC121" s="108"/>
      <c r="AD121" s="108"/>
      <c r="AE121" s="108"/>
      <c r="AF121" s="108"/>
      <c r="AG121" s="108" t="s">
        <v>464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2" x14ac:dyDescent="0.2">
      <c r="A122" s="111"/>
      <c r="B122" s="112"/>
      <c r="C122" s="150" t="s">
        <v>1665</v>
      </c>
      <c r="D122" s="148"/>
      <c r="E122" s="149">
        <v>1.03</v>
      </c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325</v>
      </c>
      <c r="AH122" s="108">
        <v>0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ht="22.5" outlineLevel="1" x14ac:dyDescent="0.2">
      <c r="A123" s="128">
        <v>44</v>
      </c>
      <c r="B123" s="129" t="s">
        <v>1681</v>
      </c>
      <c r="C123" s="145" t="s">
        <v>1682</v>
      </c>
      <c r="D123" s="130" t="s">
        <v>468</v>
      </c>
      <c r="E123" s="131">
        <v>3.09</v>
      </c>
      <c r="F123" s="132"/>
      <c r="G123" s="133">
        <f>ROUND(E123*F123,2)</f>
        <v>0</v>
      </c>
      <c r="H123" s="132"/>
      <c r="I123" s="133">
        <f>ROUND(E123*H123,2)</f>
        <v>0</v>
      </c>
      <c r="J123" s="132"/>
      <c r="K123" s="133">
        <f>ROUND(E123*J123,2)</f>
        <v>0</v>
      </c>
      <c r="L123" s="133">
        <v>21</v>
      </c>
      <c r="M123" s="133">
        <f>G123*(1+L123/100)</f>
        <v>0</v>
      </c>
      <c r="N123" s="131">
        <v>9.6900000000000007E-3</v>
      </c>
      <c r="O123" s="131">
        <f>ROUND(E123*N123,2)</f>
        <v>0.03</v>
      </c>
      <c r="P123" s="131">
        <v>0</v>
      </c>
      <c r="Q123" s="131">
        <f>ROUND(E123*P123,2)</f>
        <v>0</v>
      </c>
      <c r="R123" s="133" t="s">
        <v>984</v>
      </c>
      <c r="S123" s="133" t="s">
        <v>929</v>
      </c>
      <c r="T123" s="134" t="s">
        <v>929</v>
      </c>
      <c r="U123" s="115">
        <v>0</v>
      </c>
      <c r="V123" s="115">
        <f>ROUND(E123*U123,2)</f>
        <v>0</v>
      </c>
      <c r="W123" s="115"/>
      <c r="X123" s="115" t="s">
        <v>463</v>
      </c>
      <c r="Y123" s="115" t="s">
        <v>276</v>
      </c>
      <c r="Z123" s="108"/>
      <c r="AA123" s="108"/>
      <c r="AB123" s="108"/>
      <c r="AC123" s="108"/>
      <c r="AD123" s="108"/>
      <c r="AE123" s="108"/>
      <c r="AF123" s="108"/>
      <c r="AG123" s="108" t="s">
        <v>464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2" x14ac:dyDescent="0.2">
      <c r="A124" s="111"/>
      <c r="B124" s="112"/>
      <c r="C124" s="150" t="s">
        <v>1683</v>
      </c>
      <c r="D124" s="148"/>
      <c r="E124" s="149">
        <v>3.09</v>
      </c>
      <c r="F124" s="115"/>
      <c r="G124" s="1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325</v>
      </c>
      <c r="AH124" s="108">
        <v>0</v>
      </c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ht="22.5" outlineLevel="1" x14ac:dyDescent="0.2">
      <c r="A125" s="128">
        <v>45</v>
      </c>
      <c r="B125" s="129" t="s">
        <v>1684</v>
      </c>
      <c r="C125" s="145" t="s">
        <v>1685</v>
      </c>
      <c r="D125" s="130" t="s">
        <v>468</v>
      </c>
      <c r="E125" s="131">
        <v>5.15</v>
      </c>
      <c r="F125" s="132"/>
      <c r="G125" s="133">
        <f>ROUND(E125*F125,2)</f>
        <v>0</v>
      </c>
      <c r="H125" s="132"/>
      <c r="I125" s="133">
        <f>ROUND(E125*H125,2)</f>
        <v>0</v>
      </c>
      <c r="J125" s="132"/>
      <c r="K125" s="133">
        <f>ROUND(E125*J125,2)</f>
        <v>0</v>
      </c>
      <c r="L125" s="133">
        <v>21</v>
      </c>
      <c r="M125" s="133">
        <f>G125*(1+L125/100)</f>
        <v>0</v>
      </c>
      <c r="N125" s="131">
        <v>1.6150000000000001E-2</v>
      </c>
      <c r="O125" s="131">
        <f>ROUND(E125*N125,2)</f>
        <v>0.08</v>
      </c>
      <c r="P125" s="131">
        <v>0</v>
      </c>
      <c r="Q125" s="131">
        <f>ROUND(E125*P125,2)</f>
        <v>0</v>
      </c>
      <c r="R125" s="133" t="s">
        <v>984</v>
      </c>
      <c r="S125" s="133" t="s">
        <v>929</v>
      </c>
      <c r="T125" s="134" t="s">
        <v>929</v>
      </c>
      <c r="U125" s="115">
        <v>0</v>
      </c>
      <c r="V125" s="115">
        <f>ROUND(E125*U125,2)</f>
        <v>0</v>
      </c>
      <c r="W125" s="115"/>
      <c r="X125" s="115" t="s">
        <v>463</v>
      </c>
      <c r="Y125" s="115" t="s">
        <v>276</v>
      </c>
      <c r="Z125" s="108"/>
      <c r="AA125" s="108"/>
      <c r="AB125" s="108"/>
      <c r="AC125" s="108"/>
      <c r="AD125" s="108"/>
      <c r="AE125" s="108"/>
      <c r="AF125" s="108"/>
      <c r="AG125" s="108" t="s">
        <v>464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2" x14ac:dyDescent="0.2">
      <c r="A126" s="111"/>
      <c r="B126" s="112"/>
      <c r="C126" s="150" t="s">
        <v>1686</v>
      </c>
      <c r="D126" s="148"/>
      <c r="E126" s="149">
        <v>5.15</v>
      </c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325</v>
      </c>
      <c r="AH126" s="108">
        <v>0</v>
      </c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ht="22.5" outlineLevel="1" x14ac:dyDescent="0.2">
      <c r="A127" s="135">
        <v>46</v>
      </c>
      <c r="B127" s="136" t="s">
        <v>1687</v>
      </c>
      <c r="C127" s="144" t="s">
        <v>1688</v>
      </c>
      <c r="D127" s="137" t="s">
        <v>468</v>
      </c>
      <c r="E127" s="138">
        <v>1</v>
      </c>
      <c r="F127" s="139"/>
      <c r="G127" s="140">
        <f t="shared" ref="G127:G134" si="0">ROUND(E127*F127,2)</f>
        <v>0</v>
      </c>
      <c r="H127" s="139"/>
      <c r="I127" s="140">
        <f t="shared" ref="I127:I134" si="1">ROUND(E127*H127,2)</f>
        <v>0</v>
      </c>
      <c r="J127" s="139"/>
      <c r="K127" s="140">
        <f t="shared" ref="K127:K134" si="2">ROUND(E127*J127,2)</f>
        <v>0</v>
      </c>
      <c r="L127" s="140">
        <v>21</v>
      </c>
      <c r="M127" s="140">
        <f t="shared" ref="M127:M134" si="3">G127*(1+L127/100)</f>
        <v>0</v>
      </c>
      <c r="N127" s="138">
        <v>5.2999999999999998E-4</v>
      </c>
      <c r="O127" s="138">
        <f t="shared" ref="O127:O134" si="4">ROUND(E127*N127,2)</f>
        <v>0</v>
      </c>
      <c r="P127" s="138">
        <v>0</v>
      </c>
      <c r="Q127" s="138">
        <f t="shared" ref="Q127:Q134" si="5">ROUND(E127*P127,2)</f>
        <v>0</v>
      </c>
      <c r="R127" s="140" t="s">
        <v>984</v>
      </c>
      <c r="S127" s="140" t="s">
        <v>929</v>
      </c>
      <c r="T127" s="141" t="s">
        <v>929</v>
      </c>
      <c r="U127" s="115">
        <v>0</v>
      </c>
      <c r="V127" s="115">
        <f t="shared" ref="V127:V134" si="6">ROUND(E127*U127,2)</f>
        <v>0</v>
      </c>
      <c r="W127" s="115"/>
      <c r="X127" s="115" t="s">
        <v>463</v>
      </c>
      <c r="Y127" s="115" t="s">
        <v>276</v>
      </c>
      <c r="Z127" s="108"/>
      <c r="AA127" s="108"/>
      <c r="AB127" s="108"/>
      <c r="AC127" s="108"/>
      <c r="AD127" s="108"/>
      <c r="AE127" s="108"/>
      <c r="AF127" s="108"/>
      <c r="AG127" s="108" t="s">
        <v>464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1" x14ac:dyDescent="0.2">
      <c r="A128" s="135">
        <v>47</v>
      </c>
      <c r="B128" s="136" t="s">
        <v>1689</v>
      </c>
      <c r="C128" s="144" t="s">
        <v>1690</v>
      </c>
      <c r="D128" s="137" t="s">
        <v>468</v>
      </c>
      <c r="E128" s="138">
        <v>1</v>
      </c>
      <c r="F128" s="139"/>
      <c r="G128" s="140">
        <f t="shared" si="0"/>
        <v>0</v>
      </c>
      <c r="H128" s="139"/>
      <c r="I128" s="140">
        <f t="shared" si="1"/>
        <v>0</v>
      </c>
      <c r="J128" s="139"/>
      <c r="K128" s="140">
        <f t="shared" si="2"/>
        <v>0</v>
      </c>
      <c r="L128" s="140">
        <v>21</v>
      </c>
      <c r="M128" s="140">
        <f t="shared" si="3"/>
        <v>0</v>
      </c>
      <c r="N128" s="138">
        <v>2.1000000000000001E-4</v>
      </c>
      <c r="O128" s="138">
        <f t="shared" si="4"/>
        <v>0</v>
      </c>
      <c r="P128" s="138">
        <v>0</v>
      </c>
      <c r="Q128" s="138">
        <f t="shared" si="5"/>
        <v>0</v>
      </c>
      <c r="R128" s="140" t="s">
        <v>984</v>
      </c>
      <c r="S128" s="140" t="s">
        <v>929</v>
      </c>
      <c r="T128" s="141" t="s">
        <v>929</v>
      </c>
      <c r="U128" s="115">
        <v>0</v>
      </c>
      <c r="V128" s="115">
        <f t="shared" si="6"/>
        <v>0</v>
      </c>
      <c r="W128" s="115"/>
      <c r="X128" s="115" t="s">
        <v>463</v>
      </c>
      <c r="Y128" s="115" t="s">
        <v>276</v>
      </c>
      <c r="Z128" s="108"/>
      <c r="AA128" s="108"/>
      <c r="AB128" s="108"/>
      <c r="AC128" s="108"/>
      <c r="AD128" s="108"/>
      <c r="AE128" s="108"/>
      <c r="AF128" s="108"/>
      <c r="AG128" s="108" t="s">
        <v>464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ht="22.5" outlineLevel="1" x14ac:dyDescent="0.2">
      <c r="A129" s="135">
        <v>48</v>
      </c>
      <c r="B129" s="136" t="s">
        <v>1691</v>
      </c>
      <c r="C129" s="144" t="s">
        <v>1692</v>
      </c>
      <c r="D129" s="137" t="s">
        <v>468</v>
      </c>
      <c r="E129" s="138">
        <v>9</v>
      </c>
      <c r="F129" s="139"/>
      <c r="G129" s="140">
        <f t="shared" si="0"/>
        <v>0</v>
      </c>
      <c r="H129" s="139"/>
      <c r="I129" s="140">
        <f t="shared" si="1"/>
        <v>0</v>
      </c>
      <c r="J129" s="139"/>
      <c r="K129" s="140">
        <f t="shared" si="2"/>
        <v>0</v>
      </c>
      <c r="L129" s="140">
        <v>21</v>
      </c>
      <c r="M129" s="140">
        <f t="shared" si="3"/>
        <v>0</v>
      </c>
      <c r="N129" s="138">
        <v>3.8999999999999999E-4</v>
      </c>
      <c r="O129" s="138">
        <f t="shared" si="4"/>
        <v>0</v>
      </c>
      <c r="P129" s="138">
        <v>0</v>
      </c>
      <c r="Q129" s="138">
        <f t="shared" si="5"/>
        <v>0</v>
      </c>
      <c r="R129" s="140" t="s">
        <v>984</v>
      </c>
      <c r="S129" s="140" t="s">
        <v>929</v>
      </c>
      <c r="T129" s="141" t="s">
        <v>934</v>
      </c>
      <c r="U129" s="115">
        <v>0</v>
      </c>
      <c r="V129" s="115">
        <f t="shared" si="6"/>
        <v>0</v>
      </c>
      <c r="W129" s="115"/>
      <c r="X129" s="115" t="s">
        <v>463</v>
      </c>
      <c r="Y129" s="115" t="s">
        <v>276</v>
      </c>
      <c r="Z129" s="108"/>
      <c r="AA129" s="108"/>
      <c r="AB129" s="108"/>
      <c r="AC129" s="108"/>
      <c r="AD129" s="108"/>
      <c r="AE129" s="108"/>
      <c r="AF129" s="108"/>
      <c r="AG129" s="108" t="s">
        <v>464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ht="22.5" outlineLevel="1" x14ac:dyDescent="0.2">
      <c r="A130" s="135">
        <v>49</v>
      </c>
      <c r="B130" s="136" t="s">
        <v>1693</v>
      </c>
      <c r="C130" s="144" t="s">
        <v>1694</v>
      </c>
      <c r="D130" s="137" t="s">
        <v>468</v>
      </c>
      <c r="E130" s="138">
        <v>2</v>
      </c>
      <c r="F130" s="139"/>
      <c r="G130" s="140">
        <f t="shared" si="0"/>
        <v>0</v>
      </c>
      <c r="H130" s="139"/>
      <c r="I130" s="140">
        <f t="shared" si="1"/>
        <v>0</v>
      </c>
      <c r="J130" s="139"/>
      <c r="K130" s="140">
        <f t="shared" si="2"/>
        <v>0</v>
      </c>
      <c r="L130" s="140">
        <v>21</v>
      </c>
      <c r="M130" s="140">
        <f t="shared" si="3"/>
        <v>0</v>
      </c>
      <c r="N130" s="138">
        <v>5.6999999999999998E-4</v>
      </c>
      <c r="O130" s="138">
        <f t="shared" si="4"/>
        <v>0</v>
      </c>
      <c r="P130" s="138">
        <v>0</v>
      </c>
      <c r="Q130" s="138">
        <f t="shared" si="5"/>
        <v>0</v>
      </c>
      <c r="R130" s="140" t="s">
        <v>984</v>
      </c>
      <c r="S130" s="140" t="s">
        <v>929</v>
      </c>
      <c r="T130" s="141" t="s">
        <v>934</v>
      </c>
      <c r="U130" s="115">
        <v>0</v>
      </c>
      <c r="V130" s="115">
        <f t="shared" si="6"/>
        <v>0</v>
      </c>
      <c r="W130" s="115"/>
      <c r="X130" s="115" t="s">
        <v>463</v>
      </c>
      <c r="Y130" s="115" t="s">
        <v>276</v>
      </c>
      <c r="Z130" s="108"/>
      <c r="AA130" s="108"/>
      <c r="AB130" s="108"/>
      <c r="AC130" s="108"/>
      <c r="AD130" s="108"/>
      <c r="AE130" s="108"/>
      <c r="AF130" s="108"/>
      <c r="AG130" s="108" t="s">
        <v>464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ht="22.5" outlineLevel="1" x14ac:dyDescent="0.2">
      <c r="A131" s="135">
        <v>50</v>
      </c>
      <c r="B131" s="136" t="s">
        <v>1695</v>
      </c>
      <c r="C131" s="144" t="s">
        <v>1696</v>
      </c>
      <c r="D131" s="137" t="s">
        <v>468</v>
      </c>
      <c r="E131" s="138">
        <v>6</v>
      </c>
      <c r="F131" s="139"/>
      <c r="G131" s="140">
        <f t="shared" si="0"/>
        <v>0</v>
      </c>
      <c r="H131" s="139"/>
      <c r="I131" s="140">
        <f t="shared" si="1"/>
        <v>0</v>
      </c>
      <c r="J131" s="139"/>
      <c r="K131" s="140">
        <f t="shared" si="2"/>
        <v>0</v>
      </c>
      <c r="L131" s="140">
        <v>21</v>
      </c>
      <c r="M131" s="140">
        <f t="shared" si="3"/>
        <v>0</v>
      </c>
      <c r="N131" s="138">
        <v>1.07E-3</v>
      </c>
      <c r="O131" s="138">
        <f t="shared" si="4"/>
        <v>0.01</v>
      </c>
      <c r="P131" s="138">
        <v>0</v>
      </c>
      <c r="Q131" s="138">
        <f t="shared" si="5"/>
        <v>0</v>
      </c>
      <c r="R131" s="140" t="s">
        <v>984</v>
      </c>
      <c r="S131" s="140" t="s">
        <v>929</v>
      </c>
      <c r="T131" s="141" t="s">
        <v>934</v>
      </c>
      <c r="U131" s="115">
        <v>0</v>
      </c>
      <c r="V131" s="115">
        <f t="shared" si="6"/>
        <v>0</v>
      </c>
      <c r="W131" s="115"/>
      <c r="X131" s="115" t="s">
        <v>463</v>
      </c>
      <c r="Y131" s="115" t="s">
        <v>276</v>
      </c>
      <c r="Z131" s="108"/>
      <c r="AA131" s="108"/>
      <c r="AB131" s="108"/>
      <c r="AC131" s="108"/>
      <c r="AD131" s="108"/>
      <c r="AE131" s="108"/>
      <c r="AF131" s="108"/>
      <c r="AG131" s="108" t="s">
        <v>464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ht="22.5" outlineLevel="1" x14ac:dyDescent="0.2">
      <c r="A132" s="135">
        <v>51</v>
      </c>
      <c r="B132" s="136" t="s">
        <v>1697</v>
      </c>
      <c r="C132" s="144" t="s">
        <v>1698</v>
      </c>
      <c r="D132" s="137" t="s">
        <v>468</v>
      </c>
      <c r="E132" s="138">
        <v>2</v>
      </c>
      <c r="F132" s="139"/>
      <c r="G132" s="140">
        <f t="shared" si="0"/>
        <v>0</v>
      </c>
      <c r="H132" s="139"/>
      <c r="I132" s="140">
        <f t="shared" si="1"/>
        <v>0</v>
      </c>
      <c r="J132" s="139"/>
      <c r="K132" s="140">
        <f t="shared" si="2"/>
        <v>0</v>
      </c>
      <c r="L132" s="140">
        <v>21</v>
      </c>
      <c r="M132" s="140">
        <f t="shared" si="3"/>
        <v>0</v>
      </c>
      <c r="N132" s="138">
        <v>3.8999999999999999E-4</v>
      </c>
      <c r="O132" s="138">
        <f t="shared" si="4"/>
        <v>0</v>
      </c>
      <c r="P132" s="138">
        <v>0</v>
      </c>
      <c r="Q132" s="138">
        <f t="shared" si="5"/>
        <v>0</v>
      </c>
      <c r="R132" s="140" t="s">
        <v>984</v>
      </c>
      <c r="S132" s="140" t="s">
        <v>929</v>
      </c>
      <c r="T132" s="141" t="s">
        <v>934</v>
      </c>
      <c r="U132" s="115">
        <v>0</v>
      </c>
      <c r="V132" s="115">
        <f t="shared" si="6"/>
        <v>0</v>
      </c>
      <c r="W132" s="115"/>
      <c r="X132" s="115" t="s">
        <v>463</v>
      </c>
      <c r="Y132" s="115" t="s">
        <v>276</v>
      </c>
      <c r="Z132" s="108"/>
      <c r="AA132" s="108"/>
      <c r="AB132" s="108"/>
      <c r="AC132" s="108"/>
      <c r="AD132" s="108"/>
      <c r="AE132" s="108"/>
      <c r="AF132" s="108"/>
      <c r="AG132" s="108" t="s">
        <v>464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ht="22.5" outlineLevel="1" x14ac:dyDescent="0.2">
      <c r="A133" s="135">
        <v>52</v>
      </c>
      <c r="B133" s="136" t="s">
        <v>1699</v>
      </c>
      <c r="C133" s="144" t="s">
        <v>1700</v>
      </c>
      <c r="D133" s="137" t="s">
        <v>468</v>
      </c>
      <c r="E133" s="138">
        <v>1</v>
      </c>
      <c r="F133" s="139"/>
      <c r="G133" s="140">
        <f t="shared" si="0"/>
        <v>0</v>
      </c>
      <c r="H133" s="139"/>
      <c r="I133" s="140">
        <f t="shared" si="1"/>
        <v>0</v>
      </c>
      <c r="J133" s="139"/>
      <c r="K133" s="140">
        <f t="shared" si="2"/>
        <v>0</v>
      </c>
      <c r="L133" s="140">
        <v>21</v>
      </c>
      <c r="M133" s="140">
        <f t="shared" si="3"/>
        <v>0</v>
      </c>
      <c r="N133" s="138">
        <v>6.9999999999999999E-4</v>
      </c>
      <c r="O133" s="138">
        <f t="shared" si="4"/>
        <v>0</v>
      </c>
      <c r="P133" s="138">
        <v>0</v>
      </c>
      <c r="Q133" s="138">
        <f t="shared" si="5"/>
        <v>0</v>
      </c>
      <c r="R133" s="140" t="s">
        <v>984</v>
      </c>
      <c r="S133" s="140" t="s">
        <v>929</v>
      </c>
      <c r="T133" s="141" t="s">
        <v>934</v>
      </c>
      <c r="U133" s="115">
        <v>0</v>
      </c>
      <c r="V133" s="115">
        <f t="shared" si="6"/>
        <v>0</v>
      </c>
      <c r="W133" s="115"/>
      <c r="X133" s="115" t="s">
        <v>463</v>
      </c>
      <c r="Y133" s="115" t="s">
        <v>276</v>
      </c>
      <c r="Z133" s="108"/>
      <c r="AA133" s="108"/>
      <c r="AB133" s="108"/>
      <c r="AC133" s="108"/>
      <c r="AD133" s="108"/>
      <c r="AE133" s="108"/>
      <c r="AF133" s="108"/>
      <c r="AG133" s="108" t="s">
        <v>464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ht="22.5" outlineLevel="1" x14ac:dyDescent="0.2">
      <c r="A134" s="135">
        <v>53</v>
      </c>
      <c r="B134" s="136" t="s">
        <v>1701</v>
      </c>
      <c r="C134" s="144" t="s">
        <v>1702</v>
      </c>
      <c r="D134" s="137" t="s">
        <v>468</v>
      </c>
      <c r="E134" s="138">
        <v>1</v>
      </c>
      <c r="F134" s="139"/>
      <c r="G134" s="140">
        <f t="shared" si="0"/>
        <v>0</v>
      </c>
      <c r="H134" s="139"/>
      <c r="I134" s="140">
        <f t="shared" si="1"/>
        <v>0</v>
      </c>
      <c r="J134" s="139"/>
      <c r="K134" s="140">
        <f t="shared" si="2"/>
        <v>0</v>
      </c>
      <c r="L134" s="140">
        <v>21</v>
      </c>
      <c r="M134" s="140">
        <f t="shared" si="3"/>
        <v>0</v>
      </c>
      <c r="N134" s="138">
        <v>6.7000000000000002E-4</v>
      </c>
      <c r="O134" s="138">
        <f t="shared" si="4"/>
        <v>0</v>
      </c>
      <c r="P134" s="138">
        <v>0</v>
      </c>
      <c r="Q134" s="138">
        <f t="shared" si="5"/>
        <v>0</v>
      </c>
      <c r="R134" s="140" t="s">
        <v>984</v>
      </c>
      <c r="S134" s="140" t="s">
        <v>929</v>
      </c>
      <c r="T134" s="141" t="s">
        <v>934</v>
      </c>
      <c r="U134" s="115">
        <v>0</v>
      </c>
      <c r="V134" s="115">
        <f t="shared" si="6"/>
        <v>0</v>
      </c>
      <c r="W134" s="115"/>
      <c r="X134" s="115" t="s">
        <v>463</v>
      </c>
      <c r="Y134" s="115" t="s">
        <v>276</v>
      </c>
      <c r="Z134" s="108"/>
      <c r="AA134" s="108"/>
      <c r="AB134" s="108"/>
      <c r="AC134" s="108"/>
      <c r="AD134" s="108"/>
      <c r="AE134" s="108"/>
      <c r="AF134" s="108"/>
      <c r="AG134" s="108" t="s">
        <v>464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x14ac:dyDescent="0.2">
      <c r="A135" s="121" t="s">
        <v>268</v>
      </c>
      <c r="B135" s="122" t="s">
        <v>141</v>
      </c>
      <c r="C135" s="143" t="s">
        <v>142</v>
      </c>
      <c r="D135" s="123"/>
      <c r="E135" s="124"/>
      <c r="F135" s="125"/>
      <c r="G135" s="125">
        <f>SUMIF(AG136:AG144,"&lt;&gt;NOR",G136:G144)</f>
        <v>0</v>
      </c>
      <c r="H135" s="125"/>
      <c r="I135" s="125">
        <f>SUM(I136:I144)</f>
        <v>0</v>
      </c>
      <c r="J135" s="125"/>
      <c r="K135" s="125">
        <f>SUM(K136:K144)</f>
        <v>0</v>
      </c>
      <c r="L135" s="125"/>
      <c r="M135" s="125">
        <f>SUM(M136:M144)</f>
        <v>0</v>
      </c>
      <c r="N135" s="124"/>
      <c r="O135" s="124">
        <f>SUM(O136:O144)</f>
        <v>0</v>
      </c>
      <c r="P135" s="124"/>
      <c r="Q135" s="124">
        <f>SUM(Q136:Q144)</f>
        <v>7.03</v>
      </c>
      <c r="R135" s="125"/>
      <c r="S135" s="125"/>
      <c r="T135" s="126"/>
      <c r="U135" s="120"/>
      <c r="V135" s="120">
        <f>SUM(V136:V144)</f>
        <v>52.8</v>
      </c>
      <c r="W135" s="120"/>
      <c r="X135" s="120"/>
      <c r="Y135" s="120"/>
      <c r="AG135" t="s">
        <v>269</v>
      </c>
    </row>
    <row r="136" spans="1:60" outlineLevel="1" x14ac:dyDescent="0.2">
      <c r="A136" s="128">
        <v>54</v>
      </c>
      <c r="B136" s="129" t="s">
        <v>653</v>
      </c>
      <c r="C136" s="145" t="s">
        <v>654</v>
      </c>
      <c r="D136" s="130" t="s">
        <v>1109</v>
      </c>
      <c r="E136" s="131">
        <v>1</v>
      </c>
      <c r="F136" s="132"/>
      <c r="G136" s="133">
        <f>ROUND(E136*F136,2)</f>
        <v>0</v>
      </c>
      <c r="H136" s="132"/>
      <c r="I136" s="133">
        <f>ROUND(E136*H136,2)</f>
        <v>0</v>
      </c>
      <c r="J136" s="132"/>
      <c r="K136" s="133">
        <f>ROUND(E136*J136,2)</f>
        <v>0</v>
      </c>
      <c r="L136" s="133">
        <v>21</v>
      </c>
      <c r="M136" s="133">
        <f>G136*(1+L136/100)</f>
        <v>0</v>
      </c>
      <c r="N136" s="131">
        <v>0</v>
      </c>
      <c r="O136" s="131">
        <f>ROUND(E136*N136,2)</f>
        <v>0</v>
      </c>
      <c r="P136" s="131">
        <v>2</v>
      </c>
      <c r="Q136" s="131">
        <f>ROUND(E136*P136,2)</f>
        <v>2</v>
      </c>
      <c r="R136" s="133" t="s">
        <v>935</v>
      </c>
      <c r="S136" s="133" t="s">
        <v>929</v>
      </c>
      <c r="T136" s="134" t="s">
        <v>274</v>
      </c>
      <c r="U136" s="115">
        <v>6.4359999999999999</v>
      </c>
      <c r="V136" s="115">
        <f>ROUND(E136*U136,2)</f>
        <v>6.44</v>
      </c>
      <c r="W136" s="115"/>
      <c r="X136" s="115" t="s">
        <v>275</v>
      </c>
      <c r="Y136" s="115" t="s">
        <v>276</v>
      </c>
      <c r="Z136" s="108"/>
      <c r="AA136" s="108"/>
      <c r="AB136" s="108"/>
      <c r="AC136" s="108"/>
      <c r="AD136" s="108"/>
      <c r="AE136" s="108"/>
      <c r="AF136" s="108"/>
      <c r="AG136" s="108" t="s">
        <v>277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2" x14ac:dyDescent="0.2">
      <c r="A137" s="111"/>
      <c r="B137" s="112"/>
      <c r="C137" s="269" t="s">
        <v>655</v>
      </c>
      <c r="D137" s="270"/>
      <c r="E137" s="270"/>
      <c r="F137" s="270"/>
      <c r="G137" s="270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930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ht="22.5" outlineLevel="1" x14ac:dyDescent="0.2">
      <c r="A138" s="128">
        <v>55</v>
      </c>
      <c r="B138" s="129" t="s">
        <v>1703</v>
      </c>
      <c r="C138" s="145" t="s">
        <v>1704</v>
      </c>
      <c r="D138" s="130" t="s">
        <v>1109</v>
      </c>
      <c r="E138" s="131">
        <v>1</v>
      </c>
      <c r="F138" s="132"/>
      <c r="G138" s="133">
        <f>ROUND(E138*F138,2)</f>
        <v>0</v>
      </c>
      <c r="H138" s="132"/>
      <c r="I138" s="133">
        <f>ROUND(E138*H138,2)</f>
        <v>0</v>
      </c>
      <c r="J138" s="132"/>
      <c r="K138" s="133">
        <f>ROUND(E138*J138,2)</f>
        <v>0</v>
      </c>
      <c r="L138" s="133">
        <v>21</v>
      </c>
      <c r="M138" s="133">
        <f>G138*(1+L138/100)</f>
        <v>0</v>
      </c>
      <c r="N138" s="131">
        <v>1.82E-3</v>
      </c>
      <c r="O138" s="131">
        <f>ROUND(E138*N138,2)</f>
        <v>0</v>
      </c>
      <c r="P138" s="131">
        <v>2.4</v>
      </c>
      <c r="Q138" s="131">
        <f>ROUND(E138*P138,2)</f>
        <v>2.4</v>
      </c>
      <c r="R138" s="133" t="s">
        <v>935</v>
      </c>
      <c r="S138" s="133" t="s">
        <v>929</v>
      </c>
      <c r="T138" s="134" t="s">
        <v>274</v>
      </c>
      <c r="U138" s="115">
        <v>27.326000000000001</v>
      </c>
      <c r="V138" s="115">
        <f>ROUND(E138*U138,2)</f>
        <v>27.33</v>
      </c>
      <c r="W138" s="115"/>
      <c r="X138" s="115" t="s">
        <v>275</v>
      </c>
      <c r="Y138" s="115" t="s">
        <v>276</v>
      </c>
      <c r="Z138" s="108"/>
      <c r="AA138" s="108"/>
      <c r="AB138" s="108"/>
      <c r="AC138" s="108"/>
      <c r="AD138" s="108"/>
      <c r="AE138" s="108"/>
      <c r="AF138" s="108"/>
      <c r="AG138" s="108" t="s">
        <v>277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2" x14ac:dyDescent="0.2">
      <c r="A139" s="111"/>
      <c r="B139" s="112"/>
      <c r="C139" s="269" t="s">
        <v>1705</v>
      </c>
      <c r="D139" s="270"/>
      <c r="E139" s="270"/>
      <c r="F139" s="270"/>
      <c r="G139" s="270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8"/>
      <c r="AA139" s="108"/>
      <c r="AB139" s="108"/>
      <c r="AC139" s="108"/>
      <c r="AD139" s="108"/>
      <c r="AE139" s="108"/>
      <c r="AF139" s="108"/>
      <c r="AG139" s="108" t="s">
        <v>930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2" x14ac:dyDescent="0.2">
      <c r="A140" s="111"/>
      <c r="B140" s="112"/>
      <c r="C140" s="267" t="s">
        <v>709</v>
      </c>
      <c r="D140" s="268"/>
      <c r="E140" s="268"/>
      <c r="F140" s="268"/>
      <c r="G140" s="268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286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1" x14ac:dyDescent="0.2">
      <c r="A141" s="135">
        <v>56</v>
      </c>
      <c r="B141" s="136" t="s">
        <v>1706</v>
      </c>
      <c r="C141" s="144" t="s">
        <v>1707</v>
      </c>
      <c r="D141" s="137" t="s">
        <v>1109</v>
      </c>
      <c r="E141" s="138">
        <v>1</v>
      </c>
      <c r="F141" s="139"/>
      <c r="G141" s="140">
        <f>ROUND(E141*F141,2)</f>
        <v>0</v>
      </c>
      <c r="H141" s="139"/>
      <c r="I141" s="140">
        <f>ROUND(E141*H141,2)</f>
        <v>0</v>
      </c>
      <c r="J141" s="139"/>
      <c r="K141" s="140">
        <f>ROUND(E141*J141,2)</f>
        <v>0</v>
      </c>
      <c r="L141" s="140">
        <v>21</v>
      </c>
      <c r="M141" s="140">
        <f>G141*(1+L141/100)</f>
        <v>0</v>
      </c>
      <c r="N141" s="138">
        <v>0</v>
      </c>
      <c r="O141" s="138">
        <f>ROUND(E141*N141,2)</f>
        <v>0</v>
      </c>
      <c r="P141" s="138">
        <v>0</v>
      </c>
      <c r="Q141" s="138">
        <f>ROUND(E141*P141,2)</f>
        <v>0</v>
      </c>
      <c r="R141" s="140"/>
      <c r="S141" s="140" t="s">
        <v>273</v>
      </c>
      <c r="T141" s="141" t="s">
        <v>274</v>
      </c>
      <c r="U141" s="115">
        <v>16.54</v>
      </c>
      <c r="V141" s="115">
        <f>ROUND(E141*U141,2)</f>
        <v>16.54</v>
      </c>
      <c r="W141" s="115"/>
      <c r="X141" s="115" t="s">
        <v>275</v>
      </c>
      <c r="Y141" s="115" t="s">
        <v>276</v>
      </c>
      <c r="Z141" s="108"/>
      <c r="AA141" s="108"/>
      <c r="AB141" s="108"/>
      <c r="AC141" s="108"/>
      <c r="AD141" s="108"/>
      <c r="AE141" s="108"/>
      <c r="AF141" s="108"/>
      <c r="AG141" s="108" t="s">
        <v>277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 x14ac:dyDescent="0.2">
      <c r="A142" s="135">
        <v>57</v>
      </c>
      <c r="B142" s="136" t="s">
        <v>1708</v>
      </c>
      <c r="C142" s="144" t="s">
        <v>1709</v>
      </c>
      <c r="D142" s="137" t="s">
        <v>1109</v>
      </c>
      <c r="E142" s="138">
        <v>1</v>
      </c>
      <c r="F142" s="139"/>
      <c r="G142" s="140">
        <f>ROUND(E142*F142,2)</f>
        <v>0</v>
      </c>
      <c r="H142" s="139"/>
      <c r="I142" s="140">
        <f>ROUND(E142*H142,2)</f>
        <v>0</v>
      </c>
      <c r="J142" s="139"/>
      <c r="K142" s="140">
        <f>ROUND(E142*J142,2)</f>
        <v>0</v>
      </c>
      <c r="L142" s="140">
        <v>21</v>
      </c>
      <c r="M142" s="140">
        <f>G142*(1+L142/100)</f>
        <v>0</v>
      </c>
      <c r="N142" s="138">
        <v>0</v>
      </c>
      <c r="O142" s="138">
        <f>ROUND(E142*N142,2)</f>
        <v>0</v>
      </c>
      <c r="P142" s="138">
        <v>2.5</v>
      </c>
      <c r="Q142" s="138">
        <f>ROUND(E142*P142,2)</f>
        <v>2.5</v>
      </c>
      <c r="R142" s="140"/>
      <c r="S142" s="140" t="s">
        <v>273</v>
      </c>
      <c r="T142" s="141" t="s">
        <v>274</v>
      </c>
      <c r="U142" s="115">
        <v>1.8240000000000001</v>
      </c>
      <c r="V142" s="115">
        <f>ROUND(E142*U142,2)</f>
        <v>1.82</v>
      </c>
      <c r="W142" s="115"/>
      <c r="X142" s="115" t="s">
        <v>275</v>
      </c>
      <c r="Y142" s="115" t="s">
        <v>276</v>
      </c>
      <c r="Z142" s="108"/>
      <c r="AA142" s="108"/>
      <c r="AB142" s="108"/>
      <c r="AC142" s="108"/>
      <c r="AD142" s="108"/>
      <c r="AE142" s="108"/>
      <c r="AF142" s="108"/>
      <c r="AG142" s="108" t="s">
        <v>277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1" x14ac:dyDescent="0.2">
      <c r="A143" s="128">
        <v>58</v>
      </c>
      <c r="B143" s="129" t="s">
        <v>1710</v>
      </c>
      <c r="C143" s="145" t="s">
        <v>1711</v>
      </c>
      <c r="D143" s="130" t="s">
        <v>743</v>
      </c>
      <c r="E143" s="131">
        <v>1</v>
      </c>
      <c r="F143" s="132"/>
      <c r="G143" s="133">
        <f>ROUND(E143*F143,2)</f>
        <v>0</v>
      </c>
      <c r="H143" s="132"/>
      <c r="I143" s="133">
        <f>ROUND(E143*H143,2)</f>
        <v>0</v>
      </c>
      <c r="J143" s="132"/>
      <c r="K143" s="133">
        <f>ROUND(E143*J143,2)</f>
        <v>0</v>
      </c>
      <c r="L143" s="133">
        <v>21</v>
      </c>
      <c r="M143" s="133">
        <f>G143*(1+L143/100)</f>
        <v>0</v>
      </c>
      <c r="N143" s="131">
        <v>1.65E-3</v>
      </c>
      <c r="O143" s="131">
        <f>ROUND(E143*N143,2)</f>
        <v>0</v>
      </c>
      <c r="P143" s="131">
        <v>0.125</v>
      </c>
      <c r="Q143" s="131">
        <f>ROUND(E143*P143,2)</f>
        <v>0.13</v>
      </c>
      <c r="R143" s="133"/>
      <c r="S143" s="133" t="s">
        <v>273</v>
      </c>
      <c r="T143" s="134" t="s">
        <v>1203</v>
      </c>
      <c r="U143" s="115">
        <v>0.67200000000000004</v>
      </c>
      <c r="V143" s="115">
        <f>ROUND(E143*U143,2)</f>
        <v>0.67</v>
      </c>
      <c r="W143" s="115"/>
      <c r="X143" s="115" t="s">
        <v>377</v>
      </c>
      <c r="Y143" s="115" t="s">
        <v>276</v>
      </c>
      <c r="Z143" s="108"/>
      <c r="AA143" s="108"/>
      <c r="AB143" s="108"/>
      <c r="AC143" s="108"/>
      <c r="AD143" s="108"/>
      <c r="AE143" s="108"/>
      <c r="AF143" s="108"/>
      <c r="AG143" s="108" t="s">
        <v>378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2" x14ac:dyDescent="0.2">
      <c r="A144" s="111"/>
      <c r="B144" s="112"/>
      <c r="C144" s="258" t="s">
        <v>709</v>
      </c>
      <c r="D144" s="259"/>
      <c r="E144" s="259"/>
      <c r="F144" s="259"/>
      <c r="G144" s="259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8"/>
      <c r="AA144" s="108"/>
      <c r="AB144" s="108"/>
      <c r="AC144" s="108"/>
      <c r="AD144" s="108"/>
      <c r="AE144" s="108"/>
      <c r="AF144" s="108"/>
      <c r="AG144" s="108" t="s">
        <v>286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x14ac:dyDescent="0.2">
      <c r="A145" s="121" t="s">
        <v>268</v>
      </c>
      <c r="B145" s="122" t="s">
        <v>145</v>
      </c>
      <c r="C145" s="143" t="s">
        <v>146</v>
      </c>
      <c r="D145" s="123"/>
      <c r="E145" s="124"/>
      <c r="F145" s="125"/>
      <c r="G145" s="125">
        <f>SUMIF(AG146:AG147,"&lt;&gt;NOR",G146:G147)</f>
        <v>0</v>
      </c>
      <c r="H145" s="125"/>
      <c r="I145" s="125">
        <f>SUM(I146:I147)</f>
        <v>0</v>
      </c>
      <c r="J145" s="125"/>
      <c r="K145" s="125">
        <f>SUM(K146:K147)</f>
        <v>0</v>
      </c>
      <c r="L145" s="125"/>
      <c r="M145" s="125">
        <f>SUM(M146:M147)</f>
        <v>0</v>
      </c>
      <c r="N145" s="124"/>
      <c r="O145" s="124">
        <f>SUM(O146:O147)</f>
        <v>0</v>
      </c>
      <c r="P145" s="124"/>
      <c r="Q145" s="124">
        <f>SUM(Q146:Q147)</f>
        <v>0</v>
      </c>
      <c r="R145" s="125"/>
      <c r="S145" s="125"/>
      <c r="T145" s="126"/>
      <c r="U145" s="120"/>
      <c r="V145" s="120">
        <f>SUM(V146:V147)</f>
        <v>76.06</v>
      </c>
      <c r="W145" s="120"/>
      <c r="X145" s="120"/>
      <c r="Y145" s="120"/>
      <c r="AG145" t="s">
        <v>269</v>
      </c>
    </row>
    <row r="146" spans="1:60" ht="22.5" outlineLevel="1" x14ac:dyDescent="0.2">
      <c r="A146" s="128">
        <v>59</v>
      </c>
      <c r="B146" s="129" t="s">
        <v>1712</v>
      </c>
      <c r="C146" s="145" t="s">
        <v>1713</v>
      </c>
      <c r="D146" s="130" t="s">
        <v>395</v>
      </c>
      <c r="E146" s="131">
        <v>359.62416000000002</v>
      </c>
      <c r="F146" s="132"/>
      <c r="G146" s="133">
        <f>ROUND(E146*F146,2)</f>
        <v>0</v>
      </c>
      <c r="H146" s="132"/>
      <c r="I146" s="133">
        <f>ROUND(E146*H146,2)</f>
        <v>0</v>
      </c>
      <c r="J146" s="132"/>
      <c r="K146" s="133">
        <f>ROUND(E146*J146,2)</f>
        <v>0</v>
      </c>
      <c r="L146" s="133">
        <v>21</v>
      </c>
      <c r="M146" s="133">
        <f>G146*(1+L146/100)</f>
        <v>0</v>
      </c>
      <c r="N146" s="131">
        <v>0</v>
      </c>
      <c r="O146" s="131">
        <f>ROUND(E146*N146,2)</f>
        <v>0</v>
      </c>
      <c r="P146" s="131">
        <v>0</v>
      </c>
      <c r="Q146" s="131">
        <f>ROUND(E146*P146,2)</f>
        <v>0</v>
      </c>
      <c r="R146" s="133" t="s">
        <v>1625</v>
      </c>
      <c r="S146" s="133" t="s">
        <v>929</v>
      </c>
      <c r="T146" s="134" t="s">
        <v>929</v>
      </c>
      <c r="U146" s="115">
        <v>0.21149999999999999</v>
      </c>
      <c r="V146" s="115">
        <f>ROUND(E146*U146,2)</f>
        <v>76.06</v>
      </c>
      <c r="W146" s="115"/>
      <c r="X146" s="115" t="s">
        <v>991</v>
      </c>
      <c r="Y146" s="115" t="s">
        <v>276</v>
      </c>
      <c r="Z146" s="108"/>
      <c r="AA146" s="108"/>
      <c r="AB146" s="108"/>
      <c r="AC146" s="108"/>
      <c r="AD146" s="108"/>
      <c r="AE146" s="108"/>
      <c r="AF146" s="108"/>
      <c r="AG146" s="108" t="s">
        <v>992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 x14ac:dyDescent="0.2">
      <c r="A147" s="111"/>
      <c r="B147" s="112"/>
      <c r="C147" s="269" t="s">
        <v>1714</v>
      </c>
      <c r="D147" s="270"/>
      <c r="E147" s="270"/>
      <c r="F147" s="270"/>
      <c r="G147" s="270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930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x14ac:dyDescent="0.2">
      <c r="A148" s="121" t="s">
        <v>268</v>
      </c>
      <c r="B148" s="122" t="s">
        <v>171</v>
      </c>
      <c r="C148" s="143" t="s">
        <v>172</v>
      </c>
      <c r="D148" s="123"/>
      <c r="E148" s="124"/>
      <c r="F148" s="125"/>
      <c r="G148" s="125">
        <f>SUMIF(AG149:AG187,"&lt;&gt;NOR",G149:G187)</f>
        <v>0</v>
      </c>
      <c r="H148" s="125"/>
      <c r="I148" s="125">
        <f>SUM(I149:I187)</f>
        <v>0</v>
      </c>
      <c r="J148" s="125"/>
      <c r="K148" s="125">
        <f>SUM(K149:K187)</f>
        <v>0</v>
      </c>
      <c r="L148" s="125"/>
      <c r="M148" s="125">
        <f>SUM(M149:M187)</f>
        <v>0</v>
      </c>
      <c r="N148" s="124"/>
      <c r="O148" s="124">
        <f>SUM(O149:O187)</f>
        <v>0</v>
      </c>
      <c r="P148" s="124"/>
      <c r="Q148" s="124">
        <f>SUM(Q149:Q187)</f>
        <v>0</v>
      </c>
      <c r="R148" s="125"/>
      <c r="S148" s="125"/>
      <c r="T148" s="126"/>
      <c r="U148" s="120"/>
      <c r="V148" s="120">
        <f>SUM(V149:V187)</f>
        <v>37.89</v>
      </c>
      <c r="W148" s="120"/>
      <c r="X148" s="120"/>
      <c r="Y148" s="120"/>
      <c r="AG148" t="s">
        <v>269</v>
      </c>
    </row>
    <row r="149" spans="1:60" outlineLevel="1" x14ac:dyDescent="0.2">
      <c r="A149" s="128">
        <v>60</v>
      </c>
      <c r="B149" s="129" t="s">
        <v>1235</v>
      </c>
      <c r="C149" s="145" t="s">
        <v>1236</v>
      </c>
      <c r="D149" s="130" t="s">
        <v>493</v>
      </c>
      <c r="E149" s="131">
        <v>566.5</v>
      </c>
      <c r="F149" s="132"/>
      <c r="G149" s="133">
        <f>ROUND(E149*F149,2)</f>
        <v>0</v>
      </c>
      <c r="H149" s="132"/>
      <c r="I149" s="133">
        <f>ROUND(E149*H149,2)</f>
        <v>0</v>
      </c>
      <c r="J149" s="132"/>
      <c r="K149" s="133">
        <f>ROUND(E149*J149,2)</f>
        <v>0</v>
      </c>
      <c r="L149" s="133">
        <v>21</v>
      </c>
      <c r="M149" s="133">
        <f>G149*(1+L149/100)</f>
        <v>0</v>
      </c>
      <c r="N149" s="131">
        <v>0</v>
      </c>
      <c r="O149" s="131">
        <f>ROUND(E149*N149,2)</f>
        <v>0</v>
      </c>
      <c r="P149" s="131">
        <v>0</v>
      </c>
      <c r="Q149" s="131">
        <f>ROUND(E149*P149,2)</f>
        <v>0</v>
      </c>
      <c r="R149" s="133" t="s">
        <v>1188</v>
      </c>
      <c r="S149" s="133" t="s">
        <v>929</v>
      </c>
      <c r="T149" s="134" t="s">
        <v>274</v>
      </c>
      <c r="U149" s="115">
        <v>6.3E-2</v>
      </c>
      <c r="V149" s="115">
        <f>ROUND(E149*U149,2)</f>
        <v>35.69</v>
      </c>
      <c r="W149" s="115"/>
      <c r="X149" s="115" t="s">
        <v>275</v>
      </c>
      <c r="Y149" s="115" t="s">
        <v>276</v>
      </c>
      <c r="Z149" s="108"/>
      <c r="AA149" s="108"/>
      <c r="AB149" s="108"/>
      <c r="AC149" s="108"/>
      <c r="AD149" s="108"/>
      <c r="AE149" s="108"/>
      <c r="AF149" s="108"/>
      <c r="AG149" s="108" t="s">
        <v>277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2" x14ac:dyDescent="0.2">
      <c r="A150" s="111"/>
      <c r="B150" s="112"/>
      <c r="C150" s="258" t="s">
        <v>1035</v>
      </c>
      <c r="D150" s="259"/>
      <c r="E150" s="259"/>
      <c r="F150" s="259"/>
      <c r="G150" s="259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286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2" x14ac:dyDescent="0.2">
      <c r="A151" s="111"/>
      <c r="B151" s="112"/>
      <c r="C151" s="150" t="s">
        <v>1715</v>
      </c>
      <c r="D151" s="148"/>
      <c r="E151" s="149">
        <v>566.5</v>
      </c>
      <c r="F151" s="115"/>
      <c r="G151" s="115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325</v>
      </c>
      <c r="AH151" s="108">
        <v>5</v>
      </c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1" x14ac:dyDescent="0.2">
      <c r="A152" s="135">
        <v>61</v>
      </c>
      <c r="B152" s="136" t="s">
        <v>1716</v>
      </c>
      <c r="C152" s="144" t="s">
        <v>1717</v>
      </c>
      <c r="D152" s="137" t="s">
        <v>468</v>
      </c>
      <c r="E152" s="138">
        <v>2</v>
      </c>
      <c r="F152" s="139"/>
      <c r="G152" s="140">
        <f>ROUND(E152*F152,2)</f>
        <v>0</v>
      </c>
      <c r="H152" s="139"/>
      <c r="I152" s="140">
        <f>ROUND(E152*H152,2)</f>
        <v>0</v>
      </c>
      <c r="J152" s="139"/>
      <c r="K152" s="140">
        <f>ROUND(E152*J152,2)</f>
        <v>0</v>
      </c>
      <c r="L152" s="140">
        <v>21</v>
      </c>
      <c r="M152" s="140">
        <f>G152*(1+L152/100)</f>
        <v>0</v>
      </c>
      <c r="N152" s="138">
        <v>1.14E-3</v>
      </c>
      <c r="O152" s="138">
        <f>ROUND(E152*N152,2)</f>
        <v>0</v>
      </c>
      <c r="P152" s="138">
        <v>0</v>
      </c>
      <c r="Q152" s="138">
        <f>ROUND(E152*P152,2)</f>
        <v>0</v>
      </c>
      <c r="R152" s="140"/>
      <c r="S152" s="140" t="s">
        <v>273</v>
      </c>
      <c r="T152" s="141" t="s">
        <v>274</v>
      </c>
      <c r="U152" s="115">
        <v>1.1020000000000001</v>
      </c>
      <c r="V152" s="115">
        <f>ROUND(E152*U152,2)</f>
        <v>2.2000000000000002</v>
      </c>
      <c r="W152" s="115"/>
      <c r="X152" s="115" t="s">
        <v>275</v>
      </c>
      <c r="Y152" s="115" t="s">
        <v>276</v>
      </c>
      <c r="Z152" s="108"/>
      <c r="AA152" s="108"/>
      <c r="AB152" s="108"/>
      <c r="AC152" s="108"/>
      <c r="AD152" s="108"/>
      <c r="AE152" s="108"/>
      <c r="AF152" s="108"/>
      <c r="AG152" s="108" t="s">
        <v>277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1" x14ac:dyDescent="0.2">
      <c r="A153" s="128">
        <v>62</v>
      </c>
      <c r="B153" s="129" t="s">
        <v>1718</v>
      </c>
      <c r="C153" s="145" t="s">
        <v>1719</v>
      </c>
      <c r="D153" s="130" t="s">
        <v>493</v>
      </c>
      <c r="E153" s="131">
        <v>566.5</v>
      </c>
      <c r="F153" s="132"/>
      <c r="G153" s="133">
        <f>ROUND(E153*F153,2)</f>
        <v>0</v>
      </c>
      <c r="H153" s="132"/>
      <c r="I153" s="133">
        <f>ROUND(E153*H153,2)</f>
        <v>0</v>
      </c>
      <c r="J153" s="132"/>
      <c r="K153" s="133">
        <f>ROUND(E153*J153,2)</f>
        <v>0</v>
      </c>
      <c r="L153" s="133">
        <v>21</v>
      </c>
      <c r="M153" s="133">
        <f>G153*(1+L153/100)</f>
        <v>0</v>
      </c>
      <c r="N153" s="131">
        <v>0</v>
      </c>
      <c r="O153" s="131">
        <f>ROUND(E153*N153,2)</f>
        <v>0</v>
      </c>
      <c r="P153" s="131">
        <v>0</v>
      </c>
      <c r="Q153" s="131">
        <f>ROUND(E153*P153,2)</f>
        <v>0</v>
      </c>
      <c r="R153" s="133"/>
      <c r="S153" s="133" t="s">
        <v>273</v>
      </c>
      <c r="T153" s="134" t="s">
        <v>274</v>
      </c>
      <c r="U153" s="115">
        <v>0</v>
      </c>
      <c r="V153" s="115">
        <f>ROUND(E153*U153,2)</f>
        <v>0</v>
      </c>
      <c r="W153" s="115"/>
      <c r="X153" s="115" t="s">
        <v>275</v>
      </c>
      <c r="Y153" s="115" t="s">
        <v>276</v>
      </c>
      <c r="Z153" s="108"/>
      <c r="AA153" s="108"/>
      <c r="AB153" s="108"/>
      <c r="AC153" s="108"/>
      <c r="AD153" s="108"/>
      <c r="AE153" s="108"/>
      <c r="AF153" s="108"/>
      <c r="AG153" s="108" t="s">
        <v>277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2" x14ac:dyDescent="0.2">
      <c r="A154" s="111"/>
      <c r="B154" s="112"/>
      <c r="C154" s="258" t="s">
        <v>1720</v>
      </c>
      <c r="D154" s="259"/>
      <c r="E154" s="259"/>
      <c r="F154" s="259"/>
      <c r="G154" s="259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286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3" x14ac:dyDescent="0.2">
      <c r="A155" s="111"/>
      <c r="B155" s="112"/>
      <c r="C155" s="267" t="s">
        <v>1721</v>
      </c>
      <c r="D155" s="268"/>
      <c r="E155" s="268"/>
      <c r="F155" s="268"/>
      <c r="G155" s="268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/>
      <c r="V155" s="115"/>
      <c r="W155" s="115"/>
      <c r="X155" s="115"/>
      <c r="Y155" s="115"/>
      <c r="Z155" s="108"/>
      <c r="AA155" s="108"/>
      <c r="AB155" s="108"/>
      <c r="AC155" s="108"/>
      <c r="AD155" s="108"/>
      <c r="AE155" s="108"/>
      <c r="AF155" s="108"/>
      <c r="AG155" s="108" t="s">
        <v>286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3" x14ac:dyDescent="0.2">
      <c r="A156" s="111"/>
      <c r="B156" s="112"/>
      <c r="C156" s="267" t="s">
        <v>1722</v>
      </c>
      <c r="D156" s="268"/>
      <c r="E156" s="268"/>
      <c r="F156" s="268"/>
      <c r="G156" s="268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8"/>
      <c r="AA156" s="108"/>
      <c r="AB156" s="108"/>
      <c r="AC156" s="108"/>
      <c r="AD156" s="108"/>
      <c r="AE156" s="108"/>
      <c r="AF156" s="108"/>
      <c r="AG156" s="108" t="s">
        <v>286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2" x14ac:dyDescent="0.2">
      <c r="A157" s="111"/>
      <c r="B157" s="112"/>
      <c r="C157" s="150" t="s">
        <v>1723</v>
      </c>
      <c r="D157" s="148"/>
      <c r="E157" s="149">
        <v>432</v>
      </c>
      <c r="F157" s="115"/>
      <c r="G157" s="1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325</v>
      </c>
      <c r="AH157" s="108">
        <v>0</v>
      </c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3" x14ac:dyDescent="0.2">
      <c r="A158" s="111"/>
      <c r="B158" s="112"/>
      <c r="C158" s="150" t="s">
        <v>1724</v>
      </c>
      <c r="D158" s="148"/>
      <c r="E158" s="149">
        <v>24</v>
      </c>
      <c r="F158" s="115"/>
      <c r="G158" s="115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8"/>
      <c r="AA158" s="108"/>
      <c r="AB158" s="108"/>
      <c r="AC158" s="108"/>
      <c r="AD158" s="108"/>
      <c r="AE158" s="108"/>
      <c r="AF158" s="108"/>
      <c r="AG158" s="108" t="s">
        <v>325</v>
      </c>
      <c r="AH158" s="108">
        <v>0</v>
      </c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3" x14ac:dyDescent="0.2">
      <c r="A159" s="111"/>
      <c r="B159" s="112"/>
      <c r="C159" s="150" t="s">
        <v>1725</v>
      </c>
      <c r="D159" s="148"/>
      <c r="E159" s="149">
        <v>38</v>
      </c>
      <c r="F159" s="115"/>
      <c r="G159" s="115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8"/>
      <c r="AA159" s="108"/>
      <c r="AB159" s="108"/>
      <c r="AC159" s="108"/>
      <c r="AD159" s="108"/>
      <c r="AE159" s="108"/>
      <c r="AF159" s="108"/>
      <c r="AG159" s="108" t="s">
        <v>325</v>
      </c>
      <c r="AH159" s="108">
        <v>0</v>
      </c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3" x14ac:dyDescent="0.2">
      <c r="A160" s="111"/>
      <c r="B160" s="112"/>
      <c r="C160" s="150" t="s">
        <v>1726</v>
      </c>
      <c r="D160" s="148"/>
      <c r="E160" s="149">
        <v>42.5</v>
      </c>
      <c r="F160" s="115"/>
      <c r="G160" s="115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8"/>
      <c r="AA160" s="108"/>
      <c r="AB160" s="108"/>
      <c r="AC160" s="108"/>
      <c r="AD160" s="108"/>
      <c r="AE160" s="108"/>
      <c r="AF160" s="108"/>
      <c r="AG160" s="108" t="s">
        <v>325</v>
      </c>
      <c r="AH160" s="108">
        <v>0</v>
      </c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3" x14ac:dyDescent="0.2">
      <c r="A161" s="111"/>
      <c r="B161" s="112"/>
      <c r="C161" s="150" t="s">
        <v>483</v>
      </c>
      <c r="D161" s="148"/>
      <c r="E161" s="149">
        <v>4</v>
      </c>
      <c r="F161" s="115"/>
      <c r="G161" s="1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325</v>
      </c>
      <c r="AH161" s="108">
        <v>0</v>
      </c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3" x14ac:dyDescent="0.2">
      <c r="A162" s="111"/>
      <c r="B162" s="112"/>
      <c r="C162" s="150" t="s">
        <v>1727</v>
      </c>
      <c r="D162" s="148"/>
      <c r="E162" s="149">
        <v>8</v>
      </c>
      <c r="F162" s="115"/>
      <c r="G162" s="115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325</v>
      </c>
      <c r="AH162" s="108">
        <v>0</v>
      </c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3" x14ac:dyDescent="0.2">
      <c r="A163" s="111"/>
      <c r="B163" s="112"/>
      <c r="C163" s="150" t="s">
        <v>483</v>
      </c>
      <c r="D163" s="148"/>
      <c r="E163" s="149">
        <v>4</v>
      </c>
      <c r="F163" s="115"/>
      <c r="G163" s="115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8"/>
      <c r="AA163" s="108"/>
      <c r="AB163" s="108"/>
      <c r="AC163" s="108"/>
      <c r="AD163" s="108"/>
      <c r="AE163" s="108"/>
      <c r="AF163" s="108"/>
      <c r="AG163" s="108" t="s">
        <v>325</v>
      </c>
      <c r="AH163" s="108">
        <v>0</v>
      </c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3" x14ac:dyDescent="0.2">
      <c r="A164" s="111"/>
      <c r="B164" s="112"/>
      <c r="C164" s="150" t="s">
        <v>1728</v>
      </c>
      <c r="D164" s="148"/>
      <c r="E164" s="149">
        <v>5</v>
      </c>
      <c r="F164" s="115"/>
      <c r="G164" s="115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8"/>
      <c r="AA164" s="108"/>
      <c r="AB164" s="108"/>
      <c r="AC164" s="108"/>
      <c r="AD164" s="108"/>
      <c r="AE164" s="108"/>
      <c r="AF164" s="108"/>
      <c r="AG164" s="108" t="s">
        <v>325</v>
      </c>
      <c r="AH164" s="108">
        <v>0</v>
      </c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3" x14ac:dyDescent="0.2">
      <c r="A165" s="111"/>
      <c r="B165" s="112"/>
      <c r="C165" s="150" t="s">
        <v>1729</v>
      </c>
      <c r="D165" s="148"/>
      <c r="E165" s="149">
        <v>9</v>
      </c>
      <c r="F165" s="115"/>
      <c r="G165" s="115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8"/>
      <c r="AA165" s="108"/>
      <c r="AB165" s="108"/>
      <c r="AC165" s="108"/>
      <c r="AD165" s="108"/>
      <c r="AE165" s="108"/>
      <c r="AF165" s="108"/>
      <c r="AG165" s="108" t="s">
        <v>325</v>
      </c>
      <c r="AH165" s="108">
        <v>0</v>
      </c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1" x14ac:dyDescent="0.2">
      <c r="A166" s="135">
        <v>63</v>
      </c>
      <c r="B166" s="136" t="s">
        <v>1730</v>
      </c>
      <c r="C166" s="144" t="s">
        <v>1731</v>
      </c>
      <c r="D166" s="137" t="s">
        <v>976</v>
      </c>
      <c r="E166" s="138">
        <v>36</v>
      </c>
      <c r="F166" s="139"/>
      <c r="G166" s="140">
        <f t="shared" ref="G166:G187" si="7">ROUND(E166*F166,2)</f>
        <v>0</v>
      </c>
      <c r="H166" s="139"/>
      <c r="I166" s="140">
        <f t="shared" ref="I166:I187" si="8">ROUND(E166*H166,2)</f>
        <v>0</v>
      </c>
      <c r="J166" s="139"/>
      <c r="K166" s="140">
        <f t="shared" ref="K166:K187" si="9">ROUND(E166*J166,2)</f>
        <v>0</v>
      </c>
      <c r="L166" s="140">
        <v>21</v>
      </c>
      <c r="M166" s="140">
        <f t="shared" ref="M166:M187" si="10">G166*(1+L166/100)</f>
        <v>0</v>
      </c>
      <c r="N166" s="138">
        <v>0</v>
      </c>
      <c r="O166" s="138">
        <f t="shared" ref="O166:O187" si="11">ROUND(E166*N166,2)</f>
        <v>0</v>
      </c>
      <c r="P166" s="138">
        <v>0</v>
      </c>
      <c r="Q166" s="138">
        <f t="shared" ref="Q166:Q187" si="12">ROUND(E166*P166,2)</f>
        <v>0</v>
      </c>
      <c r="R166" s="140"/>
      <c r="S166" s="140" t="s">
        <v>273</v>
      </c>
      <c r="T166" s="141" t="s">
        <v>274</v>
      </c>
      <c r="U166" s="115">
        <v>0</v>
      </c>
      <c r="V166" s="115">
        <f t="shared" ref="V166:V187" si="13">ROUND(E166*U166,2)</f>
        <v>0</v>
      </c>
      <c r="W166" s="115"/>
      <c r="X166" s="115" t="s">
        <v>275</v>
      </c>
      <c r="Y166" s="115" t="s">
        <v>276</v>
      </c>
      <c r="Z166" s="108"/>
      <c r="AA166" s="108"/>
      <c r="AB166" s="108"/>
      <c r="AC166" s="108"/>
      <c r="AD166" s="108"/>
      <c r="AE166" s="108"/>
      <c r="AF166" s="108"/>
      <c r="AG166" s="108" t="s">
        <v>277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1" x14ac:dyDescent="0.2">
      <c r="A167" s="135">
        <v>64</v>
      </c>
      <c r="B167" s="136" t="s">
        <v>1732</v>
      </c>
      <c r="C167" s="144" t="s">
        <v>1733</v>
      </c>
      <c r="D167" s="137" t="s">
        <v>976</v>
      </c>
      <c r="E167" s="138">
        <v>4</v>
      </c>
      <c r="F167" s="139"/>
      <c r="G167" s="140">
        <f t="shared" si="7"/>
        <v>0</v>
      </c>
      <c r="H167" s="139"/>
      <c r="I167" s="140">
        <f t="shared" si="8"/>
        <v>0</v>
      </c>
      <c r="J167" s="139"/>
      <c r="K167" s="140">
        <f t="shared" si="9"/>
        <v>0</v>
      </c>
      <c r="L167" s="140">
        <v>21</v>
      </c>
      <c r="M167" s="140">
        <f t="shared" si="10"/>
        <v>0</v>
      </c>
      <c r="N167" s="138">
        <v>0</v>
      </c>
      <c r="O167" s="138">
        <f t="shared" si="11"/>
        <v>0</v>
      </c>
      <c r="P167" s="138">
        <v>0</v>
      </c>
      <c r="Q167" s="138">
        <f t="shared" si="12"/>
        <v>0</v>
      </c>
      <c r="R167" s="140"/>
      <c r="S167" s="140" t="s">
        <v>273</v>
      </c>
      <c r="T167" s="141" t="s">
        <v>274</v>
      </c>
      <c r="U167" s="115">
        <v>0</v>
      </c>
      <c r="V167" s="115">
        <f t="shared" si="13"/>
        <v>0</v>
      </c>
      <c r="W167" s="115"/>
      <c r="X167" s="115" t="s">
        <v>275</v>
      </c>
      <c r="Y167" s="115" t="s">
        <v>276</v>
      </c>
      <c r="Z167" s="108"/>
      <c r="AA167" s="108"/>
      <c r="AB167" s="108"/>
      <c r="AC167" s="108"/>
      <c r="AD167" s="108"/>
      <c r="AE167" s="108"/>
      <c r="AF167" s="108"/>
      <c r="AG167" s="108" t="s">
        <v>277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1" x14ac:dyDescent="0.2">
      <c r="A168" s="135">
        <v>65</v>
      </c>
      <c r="B168" s="136" t="s">
        <v>1734</v>
      </c>
      <c r="C168" s="144" t="s">
        <v>1735</v>
      </c>
      <c r="D168" s="137" t="s">
        <v>976</v>
      </c>
      <c r="E168" s="138">
        <v>19</v>
      </c>
      <c r="F168" s="139"/>
      <c r="G168" s="140">
        <f t="shared" si="7"/>
        <v>0</v>
      </c>
      <c r="H168" s="139"/>
      <c r="I168" s="140">
        <f t="shared" si="8"/>
        <v>0</v>
      </c>
      <c r="J168" s="139"/>
      <c r="K168" s="140">
        <f t="shared" si="9"/>
        <v>0</v>
      </c>
      <c r="L168" s="140">
        <v>21</v>
      </c>
      <c r="M168" s="140">
        <f t="shared" si="10"/>
        <v>0</v>
      </c>
      <c r="N168" s="138">
        <v>0</v>
      </c>
      <c r="O168" s="138">
        <f t="shared" si="11"/>
        <v>0</v>
      </c>
      <c r="P168" s="138">
        <v>0</v>
      </c>
      <c r="Q168" s="138">
        <f t="shared" si="12"/>
        <v>0</v>
      </c>
      <c r="R168" s="140"/>
      <c r="S168" s="140" t="s">
        <v>273</v>
      </c>
      <c r="T168" s="141" t="s">
        <v>274</v>
      </c>
      <c r="U168" s="115">
        <v>0</v>
      </c>
      <c r="V168" s="115">
        <f t="shared" si="13"/>
        <v>0</v>
      </c>
      <c r="W168" s="115"/>
      <c r="X168" s="115" t="s">
        <v>275</v>
      </c>
      <c r="Y168" s="115" t="s">
        <v>276</v>
      </c>
      <c r="Z168" s="108"/>
      <c r="AA168" s="108"/>
      <c r="AB168" s="108"/>
      <c r="AC168" s="108"/>
      <c r="AD168" s="108"/>
      <c r="AE168" s="108"/>
      <c r="AF168" s="108"/>
      <c r="AG168" s="108" t="s">
        <v>277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1" x14ac:dyDescent="0.2">
      <c r="A169" s="135">
        <v>66</v>
      </c>
      <c r="B169" s="136" t="s">
        <v>1736</v>
      </c>
      <c r="C169" s="144" t="s">
        <v>1737</v>
      </c>
      <c r="D169" s="137" t="s">
        <v>976</v>
      </c>
      <c r="E169" s="138">
        <v>17</v>
      </c>
      <c r="F169" s="139"/>
      <c r="G169" s="140">
        <f t="shared" si="7"/>
        <v>0</v>
      </c>
      <c r="H169" s="139"/>
      <c r="I169" s="140">
        <f t="shared" si="8"/>
        <v>0</v>
      </c>
      <c r="J169" s="139"/>
      <c r="K169" s="140">
        <f t="shared" si="9"/>
        <v>0</v>
      </c>
      <c r="L169" s="140">
        <v>21</v>
      </c>
      <c r="M169" s="140">
        <f t="shared" si="10"/>
        <v>0</v>
      </c>
      <c r="N169" s="138">
        <v>0</v>
      </c>
      <c r="O169" s="138">
        <f t="shared" si="11"/>
        <v>0</v>
      </c>
      <c r="P169" s="138">
        <v>0</v>
      </c>
      <c r="Q169" s="138">
        <f t="shared" si="12"/>
        <v>0</v>
      </c>
      <c r="R169" s="140"/>
      <c r="S169" s="140" t="s">
        <v>273</v>
      </c>
      <c r="T169" s="141" t="s">
        <v>274</v>
      </c>
      <c r="U169" s="115">
        <v>0</v>
      </c>
      <c r="V169" s="115">
        <f t="shared" si="13"/>
        <v>0</v>
      </c>
      <c r="W169" s="115"/>
      <c r="X169" s="115" t="s">
        <v>275</v>
      </c>
      <c r="Y169" s="115" t="s">
        <v>276</v>
      </c>
      <c r="Z169" s="108"/>
      <c r="AA169" s="108"/>
      <c r="AB169" s="108"/>
      <c r="AC169" s="108"/>
      <c r="AD169" s="108"/>
      <c r="AE169" s="108"/>
      <c r="AF169" s="108"/>
      <c r="AG169" s="108" t="s">
        <v>277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outlineLevel="1" x14ac:dyDescent="0.2">
      <c r="A170" s="135">
        <v>67</v>
      </c>
      <c r="B170" s="136" t="s">
        <v>1738</v>
      </c>
      <c r="C170" s="144" t="s">
        <v>1739</v>
      </c>
      <c r="D170" s="137" t="s">
        <v>976</v>
      </c>
      <c r="E170" s="138">
        <v>2</v>
      </c>
      <c r="F170" s="139"/>
      <c r="G170" s="140">
        <f t="shared" si="7"/>
        <v>0</v>
      </c>
      <c r="H170" s="139"/>
      <c r="I170" s="140">
        <f t="shared" si="8"/>
        <v>0</v>
      </c>
      <c r="J170" s="139"/>
      <c r="K170" s="140">
        <f t="shared" si="9"/>
        <v>0</v>
      </c>
      <c r="L170" s="140">
        <v>21</v>
      </c>
      <c r="M170" s="140">
        <f t="shared" si="10"/>
        <v>0</v>
      </c>
      <c r="N170" s="138">
        <v>0</v>
      </c>
      <c r="O170" s="138">
        <f t="shared" si="11"/>
        <v>0</v>
      </c>
      <c r="P170" s="138">
        <v>0</v>
      </c>
      <c r="Q170" s="138">
        <f t="shared" si="12"/>
        <v>0</v>
      </c>
      <c r="R170" s="140"/>
      <c r="S170" s="140" t="s">
        <v>273</v>
      </c>
      <c r="T170" s="141" t="s">
        <v>274</v>
      </c>
      <c r="U170" s="115">
        <v>0</v>
      </c>
      <c r="V170" s="115">
        <f t="shared" si="13"/>
        <v>0</v>
      </c>
      <c r="W170" s="115"/>
      <c r="X170" s="115" t="s">
        <v>275</v>
      </c>
      <c r="Y170" s="115" t="s">
        <v>276</v>
      </c>
      <c r="Z170" s="108"/>
      <c r="AA170" s="108"/>
      <c r="AB170" s="108"/>
      <c r="AC170" s="108"/>
      <c r="AD170" s="108"/>
      <c r="AE170" s="108"/>
      <c r="AF170" s="108"/>
      <c r="AG170" s="108" t="s">
        <v>277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1" x14ac:dyDescent="0.2">
      <c r="A171" s="135">
        <v>68</v>
      </c>
      <c r="B171" s="136" t="s">
        <v>1740</v>
      </c>
      <c r="C171" s="144" t="s">
        <v>1741</v>
      </c>
      <c r="D171" s="137" t="s">
        <v>976</v>
      </c>
      <c r="E171" s="138">
        <v>4</v>
      </c>
      <c r="F171" s="139"/>
      <c r="G171" s="140">
        <f t="shared" si="7"/>
        <v>0</v>
      </c>
      <c r="H171" s="139"/>
      <c r="I171" s="140">
        <f t="shared" si="8"/>
        <v>0</v>
      </c>
      <c r="J171" s="139"/>
      <c r="K171" s="140">
        <f t="shared" si="9"/>
        <v>0</v>
      </c>
      <c r="L171" s="140">
        <v>21</v>
      </c>
      <c r="M171" s="140">
        <f t="shared" si="10"/>
        <v>0</v>
      </c>
      <c r="N171" s="138">
        <v>0</v>
      </c>
      <c r="O171" s="138">
        <f t="shared" si="11"/>
        <v>0</v>
      </c>
      <c r="P171" s="138">
        <v>0</v>
      </c>
      <c r="Q171" s="138">
        <f t="shared" si="12"/>
        <v>0</v>
      </c>
      <c r="R171" s="140"/>
      <c r="S171" s="140" t="s">
        <v>273</v>
      </c>
      <c r="T171" s="141" t="s">
        <v>274</v>
      </c>
      <c r="U171" s="115">
        <v>0</v>
      </c>
      <c r="V171" s="115">
        <f t="shared" si="13"/>
        <v>0</v>
      </c>
      <c r="W171" s="115"/>
      <c r="X171" s="115" t="s">
        <v>275</v>
      </c>
      <c r="Y171" s="115" t="s">
        <v>276</v>
      </c>
      <c r="Z171" s="108"/>
      <c r="AA171" s="108"/>
      <c r="AB171" s="108"/>
      <c r="AC171" s="108"/>
      <c r="AD171" s="108"/>
      <c r="AE171" s="108"/>
      <c r="AF171" s="108"/>
      <c r="AG171" s="108" t="s">
        <v>277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1" x14ac:dyDescent="0.2">
      <c r="A172" s="135">
        <v>69</v>
      </c>
      <c r="B172" s="136" t="s">
        <v>1742</v>
      </c>
      <c r="C172" s="144" t="s">
        <v>1743</v>
      </c>
      <c r="D172" s="137" t="s">
        <v>976</v>
      </c>
      <c r="E172" s="138">
        <v>2</v>
      </c>
      <c r="F172" s="139"/>
      <c r="G172" s="140">
        <f t="shared" si="7"/>
        <v>0</v>
      </c>
      <c r="H172" s="139"/>
      <c r="I172" s="140">
        <f t="shared" si="8"/>
        <v>0</v>
      </c>
      <c r="J172" s="139"/>
      <c r="K172" s="140">
        <f t="shared" si="9"/>
        <v>0</v>
      </c>
      <c r="L172" s="140">
        <v>21</v>
      </c>
      <c r="M172" s="140">
        <f t="shared" si="10"/>
        <v>0</v>
      </c>
      <c r="N172" s="138">
        <v>0</v>
      </c>
      <c r="O172" s="138">
        <f t="shared" si="11"/>
        <v>0</v>
      </c>
      <c r="P172" s="138">
        <v>0</v>
      </c>
      <c r="Q172" s="138">
        <f t="shared" si="12"/>
        <v>0</v>
      </c>
      <c r="R172" s="140"/>
      <c r="S172" s="140" t="s">
        <v>273</v>
      </c>
      <c r="T172" s="141" t="s">
        <v>274</v>
      </c>
      <c r="U172" s="115">
        <v>0</v>
      </c>
      <c r="V172" s="115">
        <f t="shared" si="13"/>
        <v>0</v>
      </c>
      <c r="W172" s="115"/>
      <c r="X172" s="115" t="s">
        <v>275</v>
      </c>
      <c r="Y172" s="115" t="s">
        <v>276</v>
      </c>
      <c r="Z172" s="108"/>
      <c r="AA172" s="108"/>
      <c r="AB172" s="108"/>
      <c r="AC172" s="108"/>
      <c r="AD172" s="108"/>
      <c r="AE172" s="108"/>
      <c r="AF172" s="108"/>
      <c r="AG172" s="108" t="s">
        <v>277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1" x14ac:dyDescent="0.2">
      <c r="A173" s="135">
        <v>70</v>
      </c>
      <c r="B173" s="136" t="s">
        <v>1744</v>
      </c>
      <c r="C173" s="144" t="s">
        <v>1745</v>
      </c>
      <c r="D173" s="137" t="s">
        <v>976</v>
      </c>
      <c r="E173" s="138">
        <v>2</v>
      </c>
      <c r="F173" s="139"/>
      <c r="G173" s="140">
        <f t="shared" si="7"/>
        <v>0</v>
      </c>
      <c r="H173" s="139"/>
      <c r="I173" s="140">
        <f t="shared" si="8"/>
        <v>0</v>
      </c>
      <c r="J173" s="139"/>
      <c r="K173" s="140">
        <f t="shared" si="9"/>
        <v>0</v>
      </c>
      <c r="L173" s="140">
        <v>21</v>
      </c>
      <c r="M173" s="140">
        <f t="shared" si="10"/>
        <v>0</v>
      </c>
      <c r="N173" s="138">
        <v>0</v>
      </c>
      <c r="O173" s="138">
        <f t="shared" si="11"/>
        <v>0</v>
      </c>
      <c r="P173" s="138">
        <v>0</v>
      </c>
      <c r="Q173" s="138">
        <f t="shared" si="12"/>
        <v>0</v>
      </c>
      <c r="R173" s="140"/>
      <c r="S173" s="140" t="s">
        <v>273</v>
      </c>
      <c r="T173" s="141" t="s">
        <v>274</v>
      </c>
      <c r="U173" s="115">
        <v>0</v>
      </c>
      <c r="V173" s="115">
        <f t="shared" si="13"/>
        <v>0</v>
      </c>
      <c r="W173" s="115"/>
      <c r="X173" s="115" t="s">
        <v>275</v>
      </c>
      <c r="Y173" s="115" t="s">
        <v>276</v>
      </c>
      <c r="Z173" s="108"/>
      <c r="AA173" s="108"/>
      <c r="AB173" s="108"/>
      <c r="AC173" s="108"/>
      <c r="AD173" s="108"/>
      <c r="AE173" s="108"/>
      <c r="AF173" s="108"/>
      <c r="AG173" s="108" t="s">
        <v>277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1" x14ac:dyDescent="0.2">
      <c r="A174" s="135">
        <v>71</v>
      </c>
      <c r="B174" s="136" t="s">
        <v>1746</v>
      </c>
      <c r="C174" s="144" t="s">
        <v>1747</v>
      </c>
      <c r="D174" s="137" t="s">
        <v>976</v>
      </c>
      <c r="E174" s="138">
        <v>2</v>
      </c>
      <c r="F174" s="139"/>
      <c r="G174" s="140">
        <f t="shared" si="7"/>
        <v>0</v>
      </c>
      <c r="H174" s="139"/>
      <c r="I174" s="140">
        <f t="shared" si="8"/>
        <v>0</v>
      </c>
      <c r="J174" s="139"/>
      <c r="K174" s="140">
        <f t="shared" si="9"/>
        <v>0</v>
      </c>
      <c r="L174" s="140">
        <v>21</v>
      </c>
      <c r="M174" s="140">
        <f t="shared" si="10"/>
        <v>0</v>
      </c>
      <c r="N174" s="138">
        <v>0</v>
      </c>
      <c r="O174" s="138">
        <f t="shared" si="11"/>
        <v>0</v>
      </c>
      <c r="P174" s="138">
        <v>0</v>
      </c>
      <c r="Q174" s="138">
        <f t="shared" si="12"/>
        <v>0</v>
      </c>
      <c r="R174" s="140"/>
      <c r="S174" s="140" t="s">
        <v>273</v>
      </c>
      <c r="T174" s="141" t="s">
        <v>274</v>
      </c>
      <c r="U174" s="115">
        <v>0</v>
      </c>
      <c r="V174" s="115">
        <f t="shared" si="13"/>
        <v>0</v>
      </c>
      <c r="W174" s="115"/>
      <c r="X174" s="115" t="s">
        <v>275</v>
      </c>
      <c r="Y174" s="115" t="s">
        <v>276</v>
      </c>
      <c r="Z174" s="108"/>
      <c r="AA174" s="108"/>
      <c r="AB174" s="108"/>
      <c r="AC174" s="108"/>
      <c r="AD174" s="108"/>
      <c r="AE174" s="108"/>
      <c r="AF174" s="108"/>
      <c r="AG174" s="108" t="s">
        <v>277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1" x14ac:dyDescent="0.2">
      <c r="A175" s="135">
        <v>72</v>
      </c>
      <c r="B175" s="136" t="s">
        <v>1748</v>
      </c>
      <c r="C175" s="144" t="s">
        <v>1749</v>
      </c>
      <c r="D175" s="137" t="s">
        <v>976</v>
      </c>
      <c r="E175" s="138">
        <v>4</v>
      </c>
      <c r="F175" s="139"/>
      <c r="G175" s="140">
        <f t="shared" si="7"/>
        <v>0</v>
      </c>
      <c r="H175" s="139"/>
      <c r="I175" s="140">
        <f t="shared" si="8"/>
        <v>0</v>
      </c>
      <c r="J175" s="139"/>
      <c r="K175" s="140">
        <f t="shared" si="9"/>
        <v>0</v>
      </c>
      <c r="L175" s="140">
        <v>21</v>
      </c>
      <c r="M175" s="140">
        <f t="shared" si="10"/>
        <v>0</v>
      </c>
      <c r="N175" s="138">
        <v>0</v>
      </c>
      <c r="O175" s="138">
        <f t="shared" si="11"/>
        <v>0</v>
      </c>
      <c r="P175" s="138">
        <v>0</v>
      </c>
      <c r="Q175" s="138">
        <f t="shared" si="12"/>
        <v>0</v>
      </c>
      <c r="R175" s="140"/>
      <c r="S175" s="140" t="s">
        <v>273</v>
      </c>
      <c r="T175" s="141" t="s">
        <v>274</v>
      </c>
      <c r="U175" s="115">
        <v>0</v>
      </c>
      <c r="V175" s="115">
        <f t="shared" si="13"/>
        <v>0</v>
      </c>
      <c r="W175" s="115"/>
      <c r="X175" s="115" t="s">
        <v>275</v>
      </c>
      <c r="Y175" s="115" t="s">
        <v>276</v>
      </c>
      <c r="Z175" s="108"/>
      <c r="AA175" s="108"/>
      <c r="AB175" s="108"/>
      <c r="AC175" s="108"/>
      <c r="AD175" s="108"/>
      <c r="AE175" s="108"/>
      <c r="AF175" s="108"/>
      <c r="AG175" s="108" t="s">
        <v>277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1" x14ac:dyDescent="0.2">
      <c r="A176" s="135">
        <v>73</v>
      </c>
      <c r="B176" s="136" t="s">
        <v>1750</v>
      </c>
      <c r="C176" s="144" t="s">
        <v>1751</v>
      </c>
      <c r="D176" s="137" t="s">
        <v>976</v>
      </c>
      <c r="E176" s="138">
        <v>100</v>
      </c>
      <c r="F176" s="139"/>
      <c r="G176" s="140">
        <f t="shared" si="7"/>
        <v>0</v>
      </c>
      <c r="H176" s="139"/>
      <c r="I176" s="140">
        <f t="shared" si="8"/>
        <v>0</v>
      </c>
      <c r="J176" s="139"/>
      <c r="K176" s="140">
        <f t="shared" si="9"/>
        <v>0</v>
      </c>
      <c r="L176" s="140">
        <v>21</v>
      </c>
      <c r="M176" s="140">
        <f t="shared" si="10"/>
        <v>0</v>
      </c>
      <c r="N176" s="138">
        <v>0</v>
      </c>
      <c r="O176" s="138">
        <f t="shared" si="11"/>
        <v>0</v>
      </c>
      <c r="P176" s="138">
        <v>0</v>
      </c>
      <c r="Q176" s="138">
        <f t="shared" si="12"/>
        <v>0</v>
      </c>
      <c r="R176" s="140"/>
      <c r="S176" s="140" t="s">
        <v>273</v>
      </c>
      <c r="T176" s="141" t="s">
        <v>274</v>
      </c>
      <c r="U176" s="115">
        <v>0</v>
      </c>
      <c r="V176" s="115">
        <f t="shared" si="13"/>
        <v>0</v>
      </c>
      <c r="W176" s="115"/>
      <c r="X176" s="115" t="s">
        <v>275</v>
      </c>
      <c r="Y176" s="115" t="s">
        <v>276</v>
      </c>
      <c r="Z176" s="108"/>
      <c r="AA176" s="108"/>
      <c r="AB176" s="108"/>
      <c r="AC176" s="108"/>
      <c r="AD176" s="108"/>
      <c r="AE176" s="108"/>
      <c r="AF176" s="108"/>
      <c r="AG176" s="108" t="s">
        <v>277</v>
      </c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1" x14ac:dyDescent="0.2">
      <c r="A177" s="135">
        <v>74</v>
      </c>
      <c r="B177" s="136" t="s">
        <v>1752</v>
      </c>
      <c r="C177" s="144" t="s">
        <v>1753</v>
      </c>
      <c r="D177" s="137" t="s">
        <v>976</v>
      </c>
      <c r="E177" s="138">
        <v>4</v>
      </c>
      <c r="F177" s="139"/>
      <c r="G177" s="140">
        <f t="shared" si="7"/>
        <v>0</v>
      </c>
      <c r="H177" s="139"/>
      <c r="I177" s="140">
        <f t="shared" si="8"/>
        <v>0</v>
      </c>
      <c r="J177" s="139"/>
      <c r="K177" s="140">
        <f t="shared" si="9"/>
        <v>0</v>
      </c>
      <c r="L177" s="140">
        <v>21</v>
      </c>
      <c r="M177" s="140">
        <f t="shared" si="10"/>
        <v>0</v>
      </c>
      <c r="N177" s="138">
        <v>0</v>
      </c>
      <c r="O177" s="138">
        <f t="shared" si="11"/>
        <v>0</v>
      </c>
      <c r="P177" s="138">
        <v>0</v>
      </c>
      <c r="Q177" s="138">
        <f t="shared" si="12"/>
        <v>0</v>
      </c>
      <c r="R177" s="140"/>
      <c r="S177" s="140" t="s">
        <v>273</v>
      </c>
      <c r="T177" s="141" t="s">
        <v>274</v>
      </c>
      <c r="U177" s="115">
        <v>0</v>
      </c>
      <c r="V177" s="115">
        <f t="shared" si="13"/>
        <v>0</v>
      </c>
      <c r="W177" s="115"/>
      <c r="X177" s="115" t="s">
        <v>275</v>
      </c>
      <c r="Y177" s="115" t="s">
        <v>276</v>
      </c>
      <c r="Z177" s="108"/>
      <c r="AA177" s="108"/>
      <c r="AB177" s="108"/>
      <c r="AC177" s="108"/>
      <c r="AD177" s="108"/>
      <c r="AE177" s="108"/>
      <c r="AF177" s="108"/>
      <c r="AG177" s="108" t="s">
        <v>277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1" x14ac:dyDescent="0.2">
      <c r="A178" s="135">
        <v>75</v>
      </c>
      <c r="B178" s="136" t="s">
        <v>1754</v>
      </c>
      <c r="C178" s="144" t="s">
        <v>1755</v>
      </c>
      <c r="D178" s="137" t="s">
        <v>976</v>
      </c>
      <c r="E178" s="138">
        <v>6</v>
      </c>
      <c r="F178" s="139"/>
      <c r="G178" s="140">
        <f t="shared" si="7"/>
        <v>0</v>
      </c>
      <c r="H178" s="139"/>
      <c r="I178" s="140">
        <f t="shared" si="8"/>
        <v>0</v>
      </c>
      <c r="J178" s="139"/>
      <c r="K178" s="140">
        <f t="shared" si="9"/>
        <v>0</v>
      </c>
      <c r="L178" s="140">
        <v>21</v>
      </c>
      <c r="M178" s="140">
        <f t="shared" si="10"/>
        <v>0</v>
      </c>
      <c r="N178" s="138">
        <v>0</v>
      </c>
      <c r="O178" s="138">
        <f t="shared" si="11"/>
        <v>0</v>
      </c>
      <c r="P178" s="138">
        <v>0</v>
      </c>
      <c r="Q178" s="138">
        <f t="shared" si="12"/>
        <v>0</v>
      </c>
      <c r="R178" s="140"/>
      <c r="S178" s="140" t="s">
        <v>273</v>
      </c>
      <c r="T178" s="141" t="s">
        <v>274</v>
      </c>
      <c r="U178" s="115">
        <v>0</v>
      </c>
      <c r="V178" s="115">
        <f t="shared" si="13"/>
        <v>0</v>
      </c>
      <c r="W178" s="115"/>
      <c r="X178" s="115" t="s">
        <v>275</v>
      </c>
      <c r="Y178" s="115" t="s">
        <v>276</v>
      </c>
      <c r="Z178" s="108"/>
      <c r="AA178" s="108"/>
      <c r="AB178" s="108"/>
      <c r="AC178" s="108"/>
      <c r="AD178" s="108"/>
      <c r="AE178" s="108"/>
      <c r="AF178" s="108"/>
      <c r="AG178" s="108" t="s">
        <v>277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1" x14ac:dyDescent="0.2">
      <c r="A179" s="135">
        <v>76</v>
      </c>
      <c r="B179" s="136" t="s">
        <v>1756</v>
      </c>
      <c r="C179" s="144" t="s">
        <v>1757</v>
      </c>
      <c r="D179" s="137" t="s">
        <v>976</v>
      </c>
      <c r="E179" s="138">
        <v>4</v>
      </c>
      <c r="F179" s="139"/>
      <c r="G179" s="140">
        <f t="shared" si="7"/>
        <v>0</v>
      </c>
      <c r="H179" s="139"/>
      <c r="I179" s="140">
        <f t="shared" si="8"/>
        <v>0</v>
      </c>
      <c r="J179" s="139"/>
      <c r="K179" s="140">
        <f t="shared" si="9"/>
        <v>0</v>
      </c>
      <c r="L179" s="140">
        <v>21</v>
      </c>
      <c r="M179" s="140">
        <f t="shared" si="10"/>
        <v>0</v>
      </c>
      <c r="N179" s="138">
        <v>0</v>
      </c>
      <c r="O179" s="138">
        <f t="shared" si="11"/>
        <v>0</v>
      </c>
      <c r="P179" s="138">
        <v>0</v>
      </c>
      <c r="Q179" s="138">
        <f t="shared" si="12"/>
        <v>0</v>
      </c>
      <c r="R179" s="140"/>
      <c r="S179" s="140" t="s">
        <v>273</v>
      </c>
      <c r="T179" s="141" t="s">
        <v>274</v>
      </c>
      <c r="U179" s="115">
        <v>0</v>
      </c>
      <c r="V179" s="115">
        <f t="shared" si="13"/>
        <v>0</v>
      </c>
      <c r="W179" s="115"/>
      <c r="X179" s="115" t="s">
        <v>275</v>
      </c>
      <c r="Y179" s="115" t="s">
        <v>276</v>
      </c>
      <c r="Z179" s="108"/>
      <c r="AA179" s="108"/>
      <c r="AB179" s="108"/>
      <c r="AC179" s="108"/>
      <c r="AD179" s="108"/>
      <c r="AE179" s="108"/>
      <c r="AF179" s="108"/>
      <c r="AG179" s="108" t="s">
        <v>277</v>
      </c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1" x14ac:dyDescent="0.2">
      <c r="A180" s="135">
        <v>77</v>
      </c>
      <c r="B180" s="136" t="s">
        <v>1758</v>
      </c>
      <c r="C180" s="144" t="s">
        <v>1759</v>
      </c>
      <c r="D180" s="137" t="s">
        <v>976</v>
      </c>
      <c r="E180" s="138">
        <v>25</v>
      </c>
      <c r="F180" s="139"/>
      <c r="G180" s="140">
        <f t="shared" si="7"/>
        <v>0</v>
      </c>
      <c r="H180" s="139"/>
      <c r="I180" s="140">
        <f t="shared" si="8"/>
        <v>0</v>
      </c>
      <c r="J180" s="139"/>
      <c r="K180" s="140">
        <f t="shared" si="9"/>
        <v>0</v>
      </c>
      <c r="L180" s="140">
        <v>21</v>
      </c>
      <c r="M180" s="140">
        <f t="shared" si="10"/>
        <v>0</v>
      </c>
      <c r="N180" s="138">
        <v>0</v>
      </c>
      <c r="O180" s="138">
        <f t="shared" si="11"/>
        <v>0</v>
      </c>
      <c r="P180" s="138">
        <v>0</v>
      </c>
      <c r="Q180" s="138">
        <f t="shared" si="12"/>
        <v>0</v>
      </c>
      <c r="R180" s="140"/>
      <c r="S180" s="140" t="s">
        <v>273</v>
      </c>
      <c r="T180" s="141" t="s">
        <v>274</v>
      </c>
      <c r="U180" s="115">
        <v>0</v>
      </c>
      <c r="V180" s="115">
        <f t="shared" si="13"/>
        <v>0</v>
      </c>
      <c r="W180" s="115"/>
      <c r="X180" s="115" t="s">
        <v>275</v>
      </c>
      <c r="Y180" s="115" t="s">
        <v>276</v>
      </c>
      <c r="Z180" s="108"/>
      <c r="AA180" s="108"/>
      <c r="AB180" s="108"/>
      <c r="AC180" s="108"/>
      <c r="AD180" s="108"/>
      <c r="AE180" s="108"/>
      <c r="AF180" s="108"/>
      <c r="AG180" s="108" t="s">
        <v>277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1" x14ac:dyDescent="0.2">
      <c r="A181" s="135">
        <v>78</v>
      </c>
      <c r="B181" s="136" t="s">
        <v>1760</v>
      </c>
      <c r="C181" s="144" t="s">
        <v>1761</v>
      </c>
      <c r="D181" s="137" t="s">
        <v>976</v>
      </c>
      <c r="E181" s="138">
        <v>1</v>
      </c>
      <c r="F181" s="139"/>
      <c r="G181" s="140">
        <f t="shared" si="7"/>
        <v>0</v>
      </c>
      <c r="H181" s="139"/>
      <c r="I181" s="140">
        <f t="shared" si="8"/>
        <v>0</v>
      </c>
      <c r="J181" s="139"/>
      <c r="K181" s="140">
        <f t="shared" si="9"/>
        <v>0</v>
      </c>
      <c r="L181" s="140">
        <v>21</v>
      </c>
      <c r="M181" s="140">
        <f t="shared" si="10"/>
        <v>0</v>
      </c>
      <c r="N181" s="138">
        <v>0</v>
      </c>
      <c r="O181" s="138">
        <f t="shared" si="11"/>
        <v>0</v>
      </c>
      <c r="P181" s="138">
        <v>0</v>
      </c>
      <c r="Q181" s="138">
        <f t="shared" si="12"/>
        <v>0</v>
      </c>
      <c r="R181" s="140"/>
      <c r="S181" s="140" t="s">
        <v>273</v>
      </c>
      <c r="T181" s="141" t="s">
        <v>274</v>
      </c>
      <c r="U181" s="115">
        <v>0</v>
      </c>
      <c r="V181" s="115">
        <f t="shared" si="13"/>
        <v>0</v>
      </c>
      <c r="W181" s="115"/>
      <c r="X181" s="115" t="s">
        <v>275</v>
      </c>
      <c r="Y181" s="115" t="s">
        <v>276</v>
      </c>
      <c r="Z181" s="108"/>
      <c r="AA181" s="108"/>
      <c r="AB181" s="108"/>
      <c r="AC181" s="108"/>
      <c r="AD181" s="108"/>
      <c r="AE181" s="108"/>
      <c r="AF181" s="108"/>
      <c r="AG181" s="108" t="s">
        <v>277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1" x14ac:dyDescent="0.2">
      <c r="A182" s="135">
        <v>79</v>
      </c>
      <c r="B182" s="136" t="s">
        <v>1762</v>
      </c>
      <c r="C182" s="144" t="s">
        <v>1763</v>
      </c>
      <c r="D182" s="137" t="s">
        <v>976</v>
      </c>
      <c r="E182" s="138">
        <v>2</v>
      </c>
      <c r="F182" s="139"/>
      <c r="G182" s="140">
        <f t="shared" si="7"/>
        <v>0</v>
      </c>
      <c r="H182" s="139"/>
      <c r="I182" s="140">
        <f t="shared" si="8"/>
        <v>0</v>
      </c>
      <c r="J182" s="139"/>
      <c r="K182" s="140">
        <f t="shared" si="9"/>
        <v>0</v>
      </c>
      <c r="L182" s="140">
        <v>21</v>
      </c>
      <c r="M182" s="140">
        <f t="shared" si="10"/>
        <v>0</v>
      </c>
      <c r="N182" s="138">
        <v>0</v>
      </c>
      <c r="O182" s="138">
        <f t="shared" si="11"/>
        <v>0</v>
      </c>
      <c r="P182" s="138">
        <v>0</v>
      </c>
      <c r="Q182" s="138">
        <f t="shared" si="12"/>
        <v>0</v>
      </c>
      <c r="R182" s="140"/>
      <c r="S182" s="140" t="s">
        <v>273</v>
      </c>
      <c r="T182" s="141" t="s">
        <v>274</v>
      </c>
      <c r="U182" s="115">
        <v>0</v>
      </c>
      <c r="V182" s="115">
        <f t="shared" si="13"/>
        <v>0</v>
      </c>
      <c r="W182" s="115"/>
      <c r="X182" s="115" t="s">
        <v>275</v>
      </c>
      <c r="Y182" s="115" t="s">
        <v>276</v>
      </c>
      <c r="Z182" s="108"/>
      <c r="AA182" s="108"/>
      <c r="AB182" s="108"/>
      <c r="AC182" s="108"/>
      <c r="AD182" s="108"/>
      <c r="AE182" s="108"/>
      <c r="AF182" s="108"/>
      <c r="AG182" s="108" t="s">
        <v>277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1" x14ac:dyDescent="0.2">
      <c r="A183" s="135">
        <v>80</v>
      </c>
      <c r="B183" s="136" t="s">
        <v>1764</v>
      </c>
      <c r="C183" s="144" t="s">
        <v>1765</v>
      </c>
      <c r="D183" s="137" t="s">
        <v>976</v>
      </c>
      <c r="E183" s="138">
        <v>4</v>
      </c>
      <c r="F183" s="139"/>
      <c r="G183" s="140">
        <f t="shared" si="7"/>
        <v>0</v>
      </c>
      <c r="H183" s="139"/>
      <c r="I183" s="140">
        <f t="shared" si="8"/>
        <v>0</v>
      </c>
      <c r="J183" s="139"/>
      <c r="K183" s="140">
        <f t="shared" si="9"/>
        <v>0</v>
      </c>
      <c r="L183" s="140">
        <v>21</v>
      </c>
      <c r="M183" s="140">
        <f t="shared" si="10"/>
        <v>0</v>
      </c>
      <c r="N183" s="138">
        <v>0</v>
      </c>
      <c r="O183" s="138">
        <f t="shared" si="11"/>
        <v>0</v>
      </c>
      <c r="P183" s="138">
        <v>0</v>
      </c>
      <c r="Q183" s="138">
        <f t="shared" si="12"/>
        <v>0</v>
      </c>
      <c r="R183" s="140"/>
      <c r="S183" s="140" t="s">
        <v>273</v>
      </c>
      <c r="T183" s="141" t="s">
        <v>274</v>
      </c>
      <c r="U183" s="115">
        <v>0</v>
      </c>
      <c r="V183" s="115">
        <f t="shared" si="13"/>
        <v>0</v>
      </c>
      <c r="W183" s="115"/>
      <c r="X183" s="115" t="s">
        <v>275</v>
      </c>
      <c r="Y183" s="115" t="s">
        <v>276</v>
      </c>
      <c r="Z183" s="108"/>
      <c r="AA183" s="108"/>
      <c r="AB183" s="108"/>
      <c r="AC183" s="108"/>
      <c r="AD183" s="108"/>
      <c r="AE183" s="108"/>
      <c r="AF183" s="108"/>
      <c r="AG183" s="108" t="s">
        <v>277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1" x14ac:dyDescent="0.2">
      <c r="A184" s="135">
        <v>81</v>
      </c>
      <c r="B184" s="136" t="s">
        <v>1766</v>
      </c>
      <c r="C184" s="144" t="s">
        <v>1767</v>
      </c>
      <c r="D184" s="137" t="s">
        <v>976</v>
      </c>
      <c r="E184" s="138">
        <v>2</v>
      </c>
      <c r="F184" s="139"/>
      <c r="G184" s="140">
        <f t="shared" si="7"/>
        <v>0</v>
      </c>
      <c r="H184" s="139"/>
      <c r="I184" s="140">
        <f t="shared" si="8"/>
        <v>0</v>
      </c>
      <c r="J184" s="139"/>
      <c r="K184" s="140">
        <f t="shared" si="9"/>
        <v>0</v>
      </c>
      <c r="L184" s="140">
        <v>21</v>
      </c>
      <c r="M184" s="140">
        <f t="shared" si="10"/>
        <v>0</v>
      </c>
      <c r="N184" s="138">
        <v>0</v>
      </c>
      <c r="O184" s="138">
        <f t="shared" si="11"/>
        <v>0</v>
      </c>
      <c r="P184" s="138">
        <v>0</v>
      </c>
      <c r="Q184" s="138">
        <f t="shared" si="12"/>
        <v>0</v>
      </c>
      <c r="R184" s="140"/>
      <c r="S184" s="140" t="s">
        <v>273</v>
      </c>
      <c r="T184" s="141" t="s">
        <v>274</v>
      </c>
      <c r="U184" s="115">
        <v>0</v>
      </c>
      <c r="V184" s="115">
        <f t="shared" si="13"/>
        <v>0</v>
      </c>
      <c r="W184" s="115"/>
      <c r="X184" s="115" t="s">
        <v>275</v>
      </c>
      <c r="Y184" s="115" t="s">
        <v>276</v>
      </c>
      <c r="Z184" s="108"/>
      <c r="AA184" s="108"/>
      <c r="AB184" s="108"/>
      <c r="AC184" s="108"/>
      <c r="AD184" s="108"/>
      <c r="AE184" s="108"/>
      <c r="AF184" s="108"/>
      <c r="AG184" s="108" t="s">
        <v>277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1" x14ac:dyDescent="0.2">
      <c r="A185" s="135">
        <v>82</v>
      </c>
      <c r="B185" s="136" t="s">
        <v>1768</v>
      </c>
      <c r="C185" s="144" t="s">
        <v>1769</v>
      </c>
      <c r="D185" s="137" t="s">
        <v>976</v>
      </c>
      <c r="E185" s="138">
        <v>2</v>
      </c>
      <c r="F185" s="139"/>
      <c r="G185" s="140">
        <f t="shared" si="7"/>
        <v>0</v>
      </c>
      <c r="H185" s="139"/>
      <c r="I185" s="140">
        <f t="shared" si="8"/>
        <v>0</v>
      </c>
      <c r="J185" s="139"/>
      <c r="K185" s="140">
        <f t="shared" si="9"/>
        <v>0</v>
      </c>
      <c r="L185" s="140">
        <v>21</v>
      </c>
      <c r="M185" s="140">
        <f t="shared" si="10"/>
        <v>0</v>
      </c>
      <c r="N185" s="138">
        <v>0</v>
      </c>
      <c r="O185" s="138">
        <f t="shared" si="11"/>
        <v>0</v>
      </c>
      <c r="P185" s="138">
        <v>0</v>
      </c>
      <c r="Q185" s="138">
        <f t="shared" si="12"/>
        <v>0</v>
      </c>
      <c r="R185" s="140"/>
      <c r="S185" s="140" t="s">
        <v>273</v>
      </c>
      <c r="T185" s="141" t="s">
        <v>274</v>
      </c>
      <c r="U185" s="115">
        <v>0</v>
      </c>
      <c r="V185" s="115">
        <f t="shared" si="13"/>
        <v>0</v>
      </c>
      <c r="W185" s="115"/>
      <c r="X185" s="115" t="s">
        <v>275</v>
      </c>
      <c r="Y185" s="115" t="s">
        <v>276</v>
      </c>
      <c r="Z185" s="108"/>
      <c r="AA185" s="108"/>
      <c r="AB185" s="108"/>
      <c r="AC185" s="108"/>
      <c r="AD185" s="108"/>
      <c r="AE185" s="108"/>
      <c r="AF185" s="108"/>
      <c r="AG185" s="108" t="s">
        <v>277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1" x14ac:dyDescent="0.2">
      <c r="A186" s="128">
        <v>83</v>
      </c>
      <c r="B186" s="129" t="s">
        <v>1770</v>
      </c>
      <c r="C186" s="145" t="s">
        <v>1771</v>
      </c>
      <c r="D186" s="130" t="s">
        <v>976</v>
      </c>
      <c r="E186" s="131">
        <v>1</v>
      </c>
      <c r="F186" s="132"/>
      <c r="G186" s="133">
        <f t="shared" si="7"/>
        <v>0</v>
      </c>
      <c r="H186" s="132"/>
      <c r="I186" s="133">
        <f t="shared" si="8"/>
        <v>0</v>
      </c>
      <c r="J186" s="132"/>
      <c r="K186" s="133">
        <f t="shared" si="9"/>
        <v>0</v>
      </c>
      <c r="L186" s="133">
        <v>21</v>
      </c>
      <c r="M186" s="133">
        <f t="shared" si="10"/>
        <v>0</v>
      </c>
      <c r="N186" s="131">
        <v>0</v>
      </c>
      <c r="O186" s="131">
        <f t="shared" si="11"/>
        <v>0</v>
      </c>
      <c r="P186" s="131">
        <v>0</v>
      </c>
      <c r="Q186" s="131">
        <f t="shared" si="12"/>
        <v>0</v>
      </c>
      <c r="R186" s="133"/>
      <c r="S186" s="133" t="s">
        <v>273</v>
      </c>
      <c r="T186" s="134" t="s">
        <v>274</v>
      </c>
      <c r="U186" s="115">
        <v>0</v>
      </c>
      <c r="V186" s="115">
        <f t="shared" si="13"/>
        <v>0</v>
      </c>
      <c r="W186" s="115"/>
      <c r="X186" s="115" t="s">
        <v>275</v>
      </c>
      <c r="Y186" s="115" t="s">
        <v>276</v>
      </c>
      <c r="Z186" s="108"/>
      <c r="AA186" s="108"/>
      <c r="AB186" s="108"/>
      <c r="AC186" s="108"/>
      <c r="AD186" s="108"/>
      <c r="AE186" s="108"/>
      <c r="AF186" s="108"/>
      <c r="AG186" s="108" t="s">
        <v>277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1" x14ac:dyDescent="0.2">
      <c r="A187" s="111">
        <v>84</v>
      </c>
      <c r="B187" s="112" t="s">
        <v>1237</v>
      </c>
      <c r="C187" s="152" t="s">
        <v>1238</v>
      </c>
      <c r="D187" s="113" t="s">
        <v>24</v>
      </c>
      <c r="E187" s="151"/>
      <c r="F187" s="116"/>
      <c r="G187" s="115">
        <f t="shared" si="7"/>
        <v>0</v>
      </c>
      <c r="H187" s="116"/>
      <c r="I187" s="115">
        <f t="shared" si="8"/>
        <v>0</v>
      </c>
      <c r="J187" s="116"/>
      <c r="K187" s="115">
        <f t="shared" si="9"/>
        <v>0</v>
      </c>
      <c r="L187" s="115">
        <v>21</v>
      </c>
      <c r="M187" s="115">
        <f t="shared" si="10"/>
        <v>0</v>
      </c>
      <c r="N187" s="114">
        <v>0</v>
      </c>
      <c r="O187" s="114">
        <f t="shared" si="11"/>
        <v>0</v>
      </c>
      <c r="P187" s="114">
        <v>0</v>
      </c>
      <c r="Q187" s="114">
        <f t="shared" si="12"/>
        <v>0</v>
      </c>
      <c r="R187" s="115" t="s">
        <v>1188</v>
      </c>
      <c r="S187" s="115" t="s">
        <v>929</v>
      </c>
      <c r="T187" s="115" t="s">
        <v>274</v>
      </c>
      <c r="U187" s="115">
        <v>0</v>
      </c>
      <c r="V187" s="115">
        <f t="shared" si="13"/>
        <v>0</v>
      </c>
      <c r="W187" s="115"/>
      <c r="X187" s="115" t="s">
        <v>991</v>
      </c>
      <c r="Y187" s="115" t="s">
        <v>276</v>
      </c>
      <c r="Z187" s="108"/>
      <c r="AA187" s="108"/>
      <c r="AB187" s="108"/>
      <c r="AC187" s="108"/>
      <c r="AD187" s="108"/>
      <c r="AE187" s="108"/>
      <c r="AF187" s="108"/>
      <c r="AG187" s="108" t="s">
        <v>992</v>
      </c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x14ac:dyDescent="0.2">
      <c r="A188" s="121" t="s">
        <v>268</v>
      </c>
      <c r="B188" s="122" t="s">
        <v>173</v>
      </c>
      <c r="C188" s="143" t="s">
        <v>174</v>
      </c>
      <c r="D188" s="123"/>
      <c r="E188" s="124"/>
      <c r="F188" s="125"/>
      <c r="G188" s="125">
        <f>SUMIF(AG189:AG193,"&lt;&gt;NOR",G189:G193)</f>
        <v>0</v>
      </c>
      <c r="H188" s="125"/>
      <c r="I188" s="125">
        <f>SUM(I189:I193)</f>
        <v>0</v>
      </c>
      <c r="J188" s="125"/>
      <c r="K188" s="125">
        <f>SUM(K189:K193)</f>
        <v>0</v>
      </c>
      <c r="L188" s="125"/>
      <c r="M188" s="125">
        <f>SUM(M189:M193)</f>
        <v>0</v>
      </c>
      <c r="N188" s="124"/>
      <c r="O188" s="124">
        <f>SUM(O189:O193)</f>
        <v>0</v>
      </c>
      <c r="P188" s="124"/>
      <c r="Q188" s="124">
        <f>SUM(Q189:Q193)</f>
        <v>0</v>
      </c>
      <c r="R188" s="125"/>
      <c r="S188" s="125"/>
      <c r="T188" s="126"/>
      <c r="U188" s="120"/>
      <c r="V188" s="120">
        <f>SUM(V189:V193)</f>
        <v>2.21</v>
      </c>
      <c r="W188" s="120"/>
      <c r="X188" s="120"/>
      <c r="Y188" s="120"/>
      <c r="AG188" t="s">
        <v>269</v>
      </c>
    </row>
    <row r="189" spans="1:60" outlineLevel="1" x14ac:dyDescent="0.2">
      <c r="A189" s="135">
        <v>85</v>
      </c>
      <c r="B189" s="136" t="s">
        <v>1772</v>
      </c>
      <c r="C189" s="144" t="s">
        <v>1773</v>
      </c>
      <c r="D189" s="137" t="s">
        <v>468</v>
      </c>
      <c r="E189" s="138">
        <v>2</v>
      </c>
      <c r="F189" s="139"/>
      <c r="G189" s="140">
        <f>ROUND(E189*F189,2)</f>
        <v>0</v>
      </c>
      <c r="H189" s="139"/>
      <c r="I189" s="140">
        <f>ROUND(E189*H189,2)</f>
        <v>0</v>
      </c>
      <c r="J189" s="139"/>
      <c r="K189" s="140">
        <f>ROUND(E189*J189,2)</f>
        <v>0</v>
      </c>
      <c r="L189" s="140">
        <v>21</v>
      </c>
      <c r="M189" s="140">
        <f>G189*(1+L189/100)</f>
        <v>0</v>
      </c>
      <c r="N189" s="138">
        <v>0</v>
      </c>
      <c r="O189" s="138">
        <f>ROUND(E189*N189,2)</f>
        <v>0</v>
      </c>
      <c r="P189" s="138">
        <v>0</v>
      </c>
      <c r="Q189" s="138">
        <f>ROUND(E189*P189,2)</f>
        <v>0</v>
      </c>
      <c r="R189" s="140" t="s">
        <v>1188</v>
      </c>
      <c r="S189" s="140" t="s">
        <v>929</v>
      </c>
      <c r="T189" s="141" t="s">
        <v>929</v>
      </c>
      <c r="U189" s="115">
        <v>5.2999999999999999E-2</v>
      </c>
      <c r="V189" s="115">
        <f>ROUND(E189*U189,2)</f>
        <v>0.11</v>
      </c>
      <c r="W189" s="115"/>
      <c r="X189" s="115" t="s">
        <v>275</v>
      </c>
      <c r="Y189" s="115" t="s">
        <v>276</v>
      </c>
      <c r="Z189" s="108"/>
      <c r="AA189" s="108"/>
      <c r="AB189" s="108"/>
      <c r="AC189" s="108"/>
      <c r="AD189" s="108"/>
      <c r="AE189" s="108"/>
      <c r="AF189" s="108"/>
      <c r="AG189" s="108" t="s">
        <v>277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1" x14ac:dyDescent="0.2">
      <c r="A190" s="135">
        <v>86</v>
      </c>
      <c r="B190" s="136" t="s">
        <v>1255</v>
      </c>
      <c r="C190" s="144" t="s">
        <v>1256</v>
      </c>
      <c r="D190" s="137" t="s">
        <v>468</v>
      </c>
      <c r="E190" s="138">
        <v>4</v>
      </c>
      <c r="F190" s="139"/>
      <c r="G190" s="140">
        <f>ROUND(E190*F190,2)</f>
        <v>0</v>
      </c>
      <c r="H190" s="139"/>
      <c r="I190" s="140">
        <f>ROUND(E190*H190,2)</f>
        <v>0</v>
      </c>
      <c r="J190" s="139"/>
      <c r="K190" s="140">
        <f>ROUND(E190*J190,2)</f>
        <v>0</v>
      </c>
      <c r="L190" s="140">
        <v>21</v>
      </c>
      <c r="M190" s="140">
        <f>G190*(1+L190/100)</f>
        <v>0</v>
      </c>
      <c r="N190" s="138">
        <v>0</v>
      </c>
      <c r="O190" s="138">
        <f>ROUND(E190*N190,2)</f>
        <v>0</v>
      </c>
      <c r="P190" s="138">
        <v>0</v>
      </c>
      <c r="Q190" s="138">
        <f>ROUND(E190*P190,2)</f>
        <v>0</v>
      </c>
      <c r="R190" s="140" t="s">
        <v>1188</v>
      </c>
      <c r="S190" s="140" t="s">
        <v>929</v>
      </c>
      <c r="T190" s="141" t="s">
        <v>929</v>
      </c>
      <c r="U190" s="115">
        <v>0.20599999999999999</v>
      </c>
      <c r="V190" s="115">
        <f>ROUND(E190*U190,2)</f>
        <v>0.82</v>
      </c>
      <c r="W190" s="115"/>
      <c r="X190" s="115" t="s">
        <v>275</v>
      </c>
      <c r="Y190" s="115" t="s">
        <v>276</v>
      </c>
      <c r="Z190" s="108"/>
      <c r="AA190" s="108"/>
      <c r="AB190" s="108"/>
      <c r="AC190" s="108"/>
      <c r="AD190" s="108"/>
      <c r="AE190" s="108"/>
      <c r="AF190" s="108"/>
      <c r="AG190" s="108" t="s">
        <v>277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1" x14ac:dyDescent="0.2">
      <c r="A191" s="135">
        <v>87</v>
      </c>
      <c r="B191" s="136" t="s">
        <v>1774</v>
      </c>
      <c r="C191" s="144" t="s">
        <v>1775</v>
      </c>
      <c r="D191" s="137" t="s">
        <v>468</v>
      </c>
      <c r="E191" s="138">
        <v>4</v>
      </c>
      <c r="F191" s="139"/>
      <c r="G191" s="140">
        <f>ROUND(E191*F191,2)</f>
        <v>0</v>
      </c>
      <c r="H191" s="139"/>
      <c r="I191" s="140">
        <f>ROUND(E191*H191,2)</f>
        <v>0</v>
      </c>
      <c r="J191" s="139"/>
      <c r="K191" s="140">
        <f>ROUND(E191*J191,2)</f>
        <v>0</v>
      </c>
      <c r="L191" s="140">
        <v>21</v>
      </c>
      <c r="M191" s="140">
        <f>G191*(1+L191/100)</f>
        <v>0</v>
      </c>
      <c r="N191" s="138">
        <v>3.1E-4</v>
      </c>
      <c r="O191" s="138">
        <f>ROUND(E191*N191,2)</f>
        <v>0</v>
      </c>
      <c r="P191" s="138">
        <v>0</v>
      </c>
      <c r="Q191" s="138">
        <f>ROUND(E191*P191,2)</f>
        <v>0</v>
      </c>
      <c r="R191" s="140" t="s">
        <v>1188</v>
      </c>
      <c r="S191" s="140" t="s">
        <v>929</v>
      </c>
      <c r="T191" s="141" t="s">
        <v>929</v>
      </c>
      <c r="U191" s="115">
        <v>0.20699999999999999</v>
      </c>
      <c r="V191" s="115">
        <f>ROUND(E191*U191,2)</f>
        <v>0.83</v>
      </c>
      <c r="W191" s="115"/>
      <c r="X191" s="115" t="s">
        <v>275</v>
      </c>
      <c r="Y191" s="115" t="s">
        <v>276</v>
      </c>
      <c r="Z191" s="108"/>
      <c r="AA191" s="108"/>
      <c r="AB191" s="108"/>
      <c r="AC191" s="108"/>
      <c r="AD191" s="108"/>
      <c r="AE191" s="108"/>
      <c r="AF191" s="108"/>
      <c r="AG191" s="108" t="s">
        <v>277</v>
      </c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ht="22.5" outlineLevel="1" x14ac:dyDescent="0.2">
      <c r="A192" s="128">
        <v>88</v>
      </c>
      <c r="B192" s="129" t="s">
        <v>1776</v>
      </c>
      <c r="C192" s="145" t="s">
        <v>1777</v>
      </c>
      <c r="D192" s="130" t="s">
        <v>468</v>
      </c>
      <c r="E192" s="131">
        <v>4</v>
      </c>
      <c r="F192" s="132"/>
      <c r="G192" s="133">
        <f>ROUND(E192*F192,2)</f>
        <v>0</v>
      </c>
      <c r="H192" s="132"/>
      <c r="I192" s="133">
        <f>ROUND(E192*H192,2)</f>
        <v>0</v>
      </c>
      <c r="J192" s="132"/>
      <c r="K192" s="133">
        <f>ROUND(E192*J192,2)</f>
        <v>0</v>
      </c>
      <c r="L192" s="133">
        <v>21</v>
      </c>
      <c r="M192" s="133">
        <f>G192*(1+L192/100)</f>
        <v>0</v>
      </c>
      <c r="N192" s="131">
        <v>2.2000000000000001E-4</v>
      </c>
      <c r="O192" s="131">
        <f>ROUND(E192*N192,2)</f>
        <v>0</v>
      </c>
      <c r="P192" s="131">
        <v>0</v>
      </c>
      <c r="Q192" s="131">
        <f>ROUND(E192*P192,2)</f>
        <v>0</v>
      </c>
      <c r="R192" s="133" t="s">
        <v>1188</v>
      </c>
      <c r="S192" s="133" t="s">
        <v>929</v>
      </c>
      <c r="T192" s="134" t="s">
        <v>929</v>
      </c>
      <c r="U192" s="115">
        <v>0.113</v>
      </c>
      <c r="V192" s="115">
        <f>ROUND(E192*U192,2)</f>
        <v>0.45</v>
      </c>
      <c r="W192" s="115"/>
      <c r="X192" s="115" t="s">
        <v>275</v>
      </c>
      <c r="Y192" s="115" t="s">
        <v>276</v>
      </c>
      <c r="Z192" s="108"/>
      <c r="AA192" s="108"/>
      <c r="AB192" s="108"/>
      <c r="AC192" s="108"/>
      <c r="AD192" s="108"/>
      <c r="AE192" s="108"/>
      <c r="AF192" s="108"/>
      <c r="AG192" s="108" t="s">
        <v>277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1" x14ac:dyDescent="0.2">
      <c r="A193" s="111">
        <v>89</v>
      </c>
      <c r="B193" s="112" t="s">
        <v>1296</v>
      </c>
      <c r="C193" s="152" t="s">
        <v>1297</v>
      </c>
      <c r="D193" s="113" t="s">
        <v>24</v>
      </c>
      <c r="E193" s="151"/>
      <c r="F193" s="116"/>
      <c r="G193" s="115">
        <f>ROUND(E193*F193,2)</f>
        <v>0</v>
      </c>
      <c r="H193" s="116"/>
      <c r="I193" s="115">
        <f>ROUND(E193*H193,2)</f>
        <v>0</v>
      </c>
      <c r="J193" s="116"/>
      <c r="K193" s="115">
        <f>ROUND(E193*J193,2)</f>
        <v>0</v>
      </c>
      <c r="L193" s="115">
        <v>21</v>
      </c>
      <c r="M193" s="115">
        <f>G193*(1+L193/100)</f>
        <v>0</v>
      </c>
      <c r="N193" s="114">
        <v>0</v>
      </c>
      <c r="O193" s="114">
        <f>ROUND(E193*N193,2)</f>
        <v>0</v>
      </c>
      <c r="P193" s="114">
        <v>0</v>
      </c>
      <c r="Q193" s="114">
        <f>ROUND(E193*P193,2)</f>
        <v>0</v>
      </c>
      <c r="R193" s="115" t="s">
        <v>1188</v>
      </c>
      <c r="S193" s="115" t="s">
        <v>929</v>
      </c>
      <c r="T193" s="115" t="s">
        <v>929</v>
      </c>
      <c r="U193" s="115">
        <v>0</v>
      </c>
      <c r="V193" s="115">
        <f>ROUND(E193*U193,2)</f>
        <v>0</v>
      </c>
      <c r="W193" s="115"/>
      <c r="X193" s="115" t="s">
        <v>991</v>
      </c>
      <c r="Y193" s="115" t="s">
        <v>276</v>
      </c>
      <c r="Z193" s="108"/>
      <c r="AA193" s="108"/>
      <c r="AB193" s="108"/>
      <c r="AC193" s="108"/>
      <c r="AD193" s="108"/>
      <c r="AE193" s="108"/>
      <c r="AF193" s="108"/>
      <c r="AG193" s="108" t="s">
        <v>992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x14ac:dyDescent="0.2">
      <c r="A194" s="121" t="s">
        <v>268</v>
      </c>
      <c r="B194" s="122" t="s">
        <v>231</v>
      </c>
      <c r="C194" s="143" t="s">
        <v>232</v>
      </c>
      <c r="D194" s="123"/>
      <c r="E194" s="124"/>
      <c r="F194" s="125"/>
      <c r="G194" s="125">
        <f>SUMIF(AG195:AG199,"&lt;&gt;NOR",G195:G199)</f>
        <v>0</v>
      </c>
      <c r="H194" s="125"/>
      <c r="I194" s="125">
        <f>SUM(I195:I199)</f>
        <v>0</v>
      </c>
      <c r="J194" s="125"/>
      <c r="K194" s="125">
        <f>SUM(K195:K199)</f>
        <v>0</v>
      </c>
      <c r="L194" s="125"/>
      <c r="M194" s="125">
        <f>SUM(M195:M199)</f>
        <v>0</v>
      </c>
      <c r="N194" s="124"/>
      <c r="O194" s="124">
        <f>SUM(O195:O199)</f>
        <v>0</v>
      </c>
      <c r="P194" s="124"/>
      <c r="Q194" s="124">
        <f>SUM(Q195:Q199)</f>
        <v>0</v>
      </c>
      <c r="R194" s="125"/>
      <c r="S194" s="125"/>
      <c r="T194" s="126"/>
      <c r="U194" s="120"/>
      <c r="V194" s="120">
        <f>SUM(V195:V199)</f>
        <v>35.130000000000003</v>
      </c>
      <c r="W194" s="120"/>
      <c r="X194" s="120"/>
      <c r="Y194" s="120"/>
      <c r="AG194" t="s">
        <v>269</v>
      </c>
    </row>
    <row r="195" spans="1:60" outlineLevel="1" x14ac:dyDescent="0.2">
      <c r="A195" s="128">
        <v>90</v>
      </c>
      <c r="B195" s="129" t="s">
        <v>1778</v>
      </c>
      <c r="C195" s="145" t="s">
        <v>1779</v>
      </c>
      <c r="D195" s="130" t="s">
        <v>395</v>
      </c>
      <c r="E195" s="131">
        <v>71.7</v>
      </c>
      <c r="F195" s="132"/>
      <c r="G195" s="133">
        <f>ROUND(E195*F195,2)</f>
        <v>0</v>
      </c>
      <c r="H195" s="132"/>
      <c r="I195" s="133">
        <f>ROUND(E195*H195,2)</f>
        <v>0</v>
      </c>
      <c r="J195" s="132"/>
      <c r="K195" s="133">
        <f>ROUND(E195*J195,2)</f>
        <v>0</v>
      </c>
      <c r="L195" s="133">
        <v>21</v>
      </c>
      <c r="M195" s="133">
        <f>G195*(1+L195/100)</f>
        <v>0</v>
      </c>
      <c r="N195" s="131">
        <v>0</v>
      </c>
      <c r="O195" s="131">
        <f>ROUND(E195*N195,2)</f>
        <v>0</v>
      </c>
      <c r="P195" s="131">
        <v>0</v>
      </c>
      <c r="Q195" s="131">
        <f>ROUND(E195*P195,2)</f>
        <v>0</v>
      </c>
      <c r="R195" s="133" t="s">
        <v>935</v>
      </c>
      <c r="S195" s="133" t="s">
        <v>929</v>
      </c>
      <c r="T195" s="134" t="s">
        <v>929</v>
      </c>
      <c r="U195" s="115">
        <v>0.49</v>
      </c>
      <c r="V195" s="115">
        <f>ROUND(E195*U195,2)</f>
        <v>35.130000000000003</v>
      </c>
      <c r="W195" s="115"/>
      <c r="X195" s="115" t="s">
        <v>1780</v>
      </c>
      <c r="Y195" s="115" t="s">
        <v>276</v>
      </c>
      <c r="Z195" s="108"/>
      <c r="AA195" s="108"/>
      <c r="AB195" s="108"/>
      <c r="AC195" s="108"/>
      <c r="AD195" s="108"/>
      <c r="AE195" s="108"/>
      <c r="AF195" s="108"/>
      <c r="AG195" s="108" t="s">
        <v>1781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2" x14ac:dyDescent="0.2">
      <c r="A196" s="111"/>
      <c r="B196" s="112"/>
      <c r="C196" s="258" t="s">
        <v>1782</v>
      </c>
      <c r="D196" s="259"/>
      <c r="E196" s="259"/>
      <c r="F196" s="259"/>
      <c r="G196" s="259"/>
      <c r="H196" s="115"/>
      <c r="I196" s="115"/>
      <c r="J196" s="115"/>
      <c r="K196" s="115"/>
      <c r="L196" s="115"/>
      <c r="M196" s="115"/>
      <c r="N196" s="114"/>
      <c r="O196" s="114"/>
      <c r="P196" s="114"/>
      <c r="Q196" s="114"/>
      <c r="R196" s="115"/>
      <c r="S196" s="115"/>
      <c r="T196" s="115"/>
      <c r="U196" s="115"/>
      <c r="V196" s="115"/>
      <c r="W196" s="115"/>
      <c r="X196" s="115"/>
      <c r="Y196" s="115"/>
      <c r="Z196" s="108"/>
      <c r="AA196" s="108"/>
      <c r="AB196" s="108"/>
      <c r="AC196" s="108"/>
      <c r="AD196" s="108"/>
      <c r="AE196" s="108"/>
      <c r="AF196" s="108"/>
      <c r="AG196" s="108" t="s">
        <v>286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1" x14ac:dyDescent="0.2">
      <c r="A197" s="135">
        <v>91</v>
      </c>
      <c r="B197" s="136" t="s">
        <v>906</v>
      </c>
      <c r="C197" s="144" t="s">
        <v>907</v>
      </c>
      <c r="D197" s="137" t="s">
        <v>395</v>
      </c>
      <c r="E197" s="138">
        <v>1075.5</v>
      </c>
      <c r="F197" s="139"/>
      <c r="G197" s="140">
        <f>ROUND(E197*F197,2)</f>
        <v>0</v>
      </c>
      <c r="H197" s="139"/>
      <c r="I197" s="140">
        <f>ROUND(E197*H197,2)</f>
        <v>0</v>
      </c>
      <c r="J197" s="139"/>
      <c r="K197" s="140">
        <f>ROUND(E197*J197,2)</f>
        <v>0</v>
      </c>
      <c r="L197" s="140">
        <v>21</v>
      </c>
      <c r="M197" s="140">
        <f>G197*(1+L197/100)</f>
        <v>0</v>
      </c>
      <c r="N197" s="138">
        <v>0</v>
      </c>
      <c r="O197" s="138">
        <f>ROUND(E197*N197,2)</f>
        <v>0</v>
      </c>
      <c r="P197" s="138">
        <v>0</v>
      </c>
      <c r="Q197" s="138">
        <f>ROUND(E197*P197,2)</f>
        <v>0</v>
      </c>
      <c r="R197" s="140" t="s">
        <v>935</v>
      </c>
      <c r="S197" s="140" t="s">
        <v>929</v>
      </c>
      <c r="T197" s="141" t="s">
        <v>929</v>
      </c>
      <c r="U197" s="115">
        <v>0</v>
      </c>
      <c r="V197" s="115">
        <f>ROUND(E197*U197,2)</f>
        <v>0</v>
      </c>
      <c r="W197" s="115"/>
      <c r="X197" s="115" t="s">
        <v>1780</v>
      </c>
      <c r="Y197" s="115" t="s">
        <v>276</v>
      </c>
      <c r="Z197" s="108"/>
      <c r="AA197" s="108"/>
      <c r="AB197" s="108"/>
      <c r="AC197" s="108"/>
      <c r="AD197" s="108"/>
      <c r="AE197" s="108"/>
      <c r="AF197" s="108"/>
      <c r="AG197" s="108" t="s">
        <v>1781</v>
      </c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ht="22.5" outlineLevel="1" x14ac:dyDescent="0.2">
      <c r="A198" s="128">
        <v>92</v>
      </c>
      <c r="B198" s="129" t="s">
        <v>1783</v>
      </c>
      <c r="C198" s="145" t="s">
        <v>1784</v>
      </c>
      <c r="D198" s="130" t="s">
        <v>395</v>
      </c>
      <c r="E198" s="131">
        <v>71.7</v>
      </c>
      <c r="F198" s="132"/>
      <c r="G198" s="133">
        <f>ROUND(E198*F198,2)</f>
        <v>0</v>
      </c>
      <c r="H198" s="132"/>
      <c r="I198" s="133">
        <f>ROUND(E198*H198,2)</f>
        <v>0</v>
      </c>
      <c r="J198" s="132"/>
      <c r="K198" s="133">
        <f>ROUND(E198*J198,2)</f>
        <v>0</v>
      </c>
      <c r="L198" s="133">
        <v>21</v>
      </c>
      <c r="M198" s="133">
        <f>G198*(1+L198/100)</f>
        <v>0</v>
      </c>
      <c r="N198" s="131">
        <v>0</v>
      </c>
      <c r="O198" s="131">
        <f>ROUND(E198*N198,2)</f>
        <v>0</v>
      </c>
      <c r="P198" s="131">
        <v>0</v>
      </c>
      <c r="Q198" s="131">
        <f>ROUND(E198*P198,2)</f>
        <v>0</v>
      </c>
      <c r="R198" s="133" t="s">
        <v>935</v>
      </c>
      <c r="S198" s="133" t="s">
        <v>929</v>
      </c>
      <c r="T198" s="134" t="s">
        <v>929</v>
      </c>
      <c r="U198" s="115">
        <v>0</v>
      </c>
      <c r="V198" s="115">
        <f>ROUND(E198*U198,2)</f>
        <v>0</v>
      </c>
      <c r="W198" s="115"/>
      <c r="X198" s="115" t="s">
        <v>1780</v>
      </c>
      <c r="Y198" s="115" t="s">
        <v>276</v>
      </c>
      <c r="Z198" s="108"/>
      <c r="AA198" s="108"/>
      <c r="AB198" s="108"/>
      <c r="AC198" s="108"/>
      <c r="AD198" s="108"/>
      <c r="AE198" s="108"/>
      <c r="AF198" s="108"/>
      <c r="AG198" s="108" t="s">
        <v>1781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2" x14ac:dyDescent="0.2">
      <c r="A199" s="111"/>
      <c r="B199" s="112"/>
      <c r="C199" s="258" t="s">
        <v>1785</v>
      </c>
      <c r="D199" s="259"/>
      <c r="E199" s="259"/>
      <c r="F199" s="259"/>
      <c r="G199" s="259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8"/>
      <c r="AA199" s="108"/>
      <c r="AB199" s="108"/>
      <c r="AC199" s="108"/>
      <c r="AD199" s="108"/>
      <c r="AE199" s="108"/>
      <c r="AF199" s="108"/>
      <c r="AG199" s="108" t="s">
        <v>286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x14ac:dyDescent="0.2">
      <c r="A200" s="121" t="s">
        <v>268</v>
      </c>
      <c r="B200" s="122" t="s">
        <v>18</v>
      </c>
      <c r="C200" s="143" t="s">
        <v>19</v>
      </c>
      <c r="D200" s="123"/>
      <c r="E200" s="124"/>
      <c r="F200" s="125"/>
      <c r="G200" s="125">
        <f>SUMIF(AG201:AG201,"&lt;&gt;NOR",G201:G201)</f>
        <v>0</v>
      </c>
      <c r="H200" s="125"/>
      <c r="I200" s="125">
        <f>SUM(I201:I201)</f>
        <v>0</v>
      </c>
      <c r="J200" s="125"/>
      <c r="K200" s="125">
        <f>SUM(K201:K201)</f>
        <v>0</v>
      </c>
      <c r="L200" s="125"/>
      <c r="M200" s="125">
        <f>SUM(M201:M201)</f>
        <v>0</v>
      </c>
      <c r="N200" s="124"/>
      <c r="O200" s="124">
        <f>SUM(O201:O201)</f>
        <v>0</v>
      </c>
      <c r="P200" s="124"/>
      <c r="Q200" s="124">
        <f>SUM(Q201:Q201)</f>
        <v>0</v>
      </c>
      <c r="R200" s="125"/>
      <c r="S200" s="125"/>
      <c r="T200" s="126"/>
      <c r="U200" s="120"/>
      <c r="V200" s="120">
        <f>SUM(V201:V201)</f>
        <v>0</v>
      </c>
      <c r="W200" s="120"/>
      <c r="X200" s="120"/>
      <c r="Y200" s="120"/>
      <c r="AG200" t="s">
        <v>269</v>
      </c>
    </row>
    <row r="201" spans="1:60" outlineLevel="1" x14ac:dyDescent="0.2">
      <c r="A201" s="128">
        <v>93</v>
      </c>
      <c r="B201" s="129" t="s">
        <v>1786</v>
      </c>
      <c r="C201" s="145" t="s">
        <v>1787</v>
      </c>
      <c r="D201" s="130" t="s">
        <v>1109</v>
      </c>
      <c r="E201" s="131">
        <v>1</v>
      </c>
      <c r="F201" s="132"/>
      <c r="G201" s="133">
        <f>ROUND(E201*F201,2)</f>
        <v>0</v>
      </c>
      <c r="H201" s="132"/>
      <c r="I201" s="133">
        <f>ROUND(E201*H201,2)</f>
        <v>0</v>
      </c>
      <c r="J201" s="132"/>
      <c r="K201" s="133">
        <f>ROUND(E201*J201,2)</f>
        <v>0</v>
      </c>
      <c r="L201" s="133">
        <v>21</v>
      </c>
      <c r="M201" s="133">
        <f>G201*(1+L201/100)</f>
        <v>0</v>
      </c>
      <c r="N201" s="131">
        <v>0</v>
      </c>
      <c r="O201" s="131">
        <f>ROUND(E201*N201,2)</f>
        <v>0</v>
      </c>
      <c r="P201" s="131">
        <v>0</v>
      </c>
      <c r="Q201" s="131">
        <f>ROUND(E201*P201,2)</f>
        <v>0</v>
      </c>
      <c r="R201" s="133"/>
      <c r="S201" s="133" t="s">
        <v>273</v>
      </c>
      <c r="T201" s="134" t="s">
        <v>274</v>
      </c>
      <c r="U201" s="115">
        <v>0</v>
      </c>
      <c r="V201" s="115">
        <f>ROUND(E201*U201,2)</f>
        <v>0</v>
      </c>
      <c r="W201" s="115"/>
      <c r="X201" s="115" t="s">
        <v>275</v>
      </c>
      <c r="Y201" s="115" t="s">
        <v>276</v>
      </c>
      <c r="Z201" s="108"/>
      <c r="AA201" s="108"/>
      <c r="AB201" s="108"/>
      <c r="AC201" s="108"/>
      <c r="AD201" s="108"/>
      <c r="AE201" s="108"/>
      <c r="AF201" s="108"/>
      <c r="AG201" s="108" t="s">
        <v>277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x14ac:dyDescent="0.2">
      <c r="A202" s="3"/>
      <c r="B202" s="4"/>
      <c r="C202" s="146"/>
      <c r="D202" s="6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AE202">
        <v>12</v>
      </c>
      <c r="AF202">
        <v>21</v>
      </c>
      <c r="AG202" t="s">
        <v>254</v>
      </c>
    </row>
    <row r="203" spans="1:60" x14ac:dyDescent="0.2">
      <c r="A203" s="197"/>
      <c r="B203" s="198" t="s">
        <v>14</v>
      </c>
      <c r="C203" s="199"/>
      <c r="D203" s="200"/>
      <c r="E203" s="201"/>
      <c r="F203" s="201"/>
      <c r="G203" s="127">
        <f>G8+G70+G79+G84+G135+G145+G148+G188+G194+G200</f>
        <v>0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E203">
        <f>SUMIF(L7:L201,AE202,G7:G201)</f>
        <v>0</v>
      </c>
      <c r="AF203">
        <f>SUMIF(L7:L201,AF202,G7:G201)</f>
        <v>0</v>
      </c>
      <c r="AG203" t="s">
        <v>317</v>
      </c>
    </row>
    <row r="204" spans="1:60" x14ac:dyDescent="0.2">
      <c r="C204" s="147"/>
      <c r="D204" s="10"/>
      <c r="AG204" t="s">
        <v>318</v>
      </c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WknsK7T/XJIkRIdbTcuKiK6H8OmW/W/Be65siFa5xTE5sL3CFgmeEiQXxQp9TzPN8Wvb7etpkNKS6VgSefPBQ==" saltValue="Ht3IbY5xPPXm+dVR0WEnew==" spinCount="100000" sheet="1" formatRows="0"/>
  <mergeCells count="39">
    <mergeCell ref="C156:G156"/>
    <mergeCell ref="C196:G196"/>
    <mergeCell ref="C199:G199"/>
    <mergeCell ref="C140:G140"/>
    <mergeCell ref="C144:G144"/>
    <mergeCell ref="C147:G147"/>
    <mergeCell ref="C150:G150"/>
    <mergeCell ref="C154:G154"/>
    <mergeCell ref="C155:G155"/>
    <mergeCell ref="C139:G139"/>
    <mergeCell ref="C54:G54"/>
    <mergeCell ref="C57:G57"/>
    <mergeCell ref="C60:G60"/>
    <mergeCell ref="C63:G63"/>
    <mergeCell ref="C69:G69"/>
    <mergeCell ref="C77:G77"/>
    <mergeCell ref="C86:G86"/>
    <mergeCell ref="C88:G88"/>
    <mergeCell ref="C93:G93"/>
    <mergeCell ref="C95:G95"/>
    <mergeCell ref="C137:G137"/>
    <mergeCell ref="C51:G51"/>
    <mergeCell ref="C18:G18"/>
    <mergeCell ref="C21:G21"/>
    <mergeCell ref="C24:G24"/>
    <mergeCell ref="C27:G27"/>
    <mergeCell ref="C30:G30"/>
    <mergeCell ref="C33:G33"/>
    <mergeCell ref="C36:G36"/>
    <mergeCell ref="C39:G39"/>
    <mergeCell ref="C42:G42"/>
    <mergeCell ref="C47:G47"/>
    <mergeCell ref="C48:G48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2311E-0030-4B74-A9DB-9F91BE81704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60</v>
      </c>
      <c r="C4" s="264" t="s">
        <v>61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111</v>
      </c>
      <c r="C8" s="143" t="s">
        <v>112</v>
      </c>
      <c r="D8" s="123"/>
      <c r="E8" s="124"/>
      <c r="F8" s="125"/>
      <c r="G8" s="125">
        <f>SUMIF(AG9:AG28,"&lt;&gt;NOR",G9:G28)</f>
        <v>0</v>
      </c>
      <c r="H8" s="125"/>
      <c r="I8" s="125">
        <f>SUM(I9:I28)</f>
        <v>0</v>
      </c>
      <c r="J8" s="125"/>
      <c r="K8" s="125">
        <f>SUM(K9:K28)</f>
        <v>0</v>
      </c>
      <c r="L8" s="125"/>
      <c r="M8" s="125">
        <f>SUM(M9:M28)</f>
        <v>0</v>
      </c>
      <c r="N8" s="124"/>
      <c r="O8" s="124">
        <f>SUM(O9:O28)</f>
        <v>0.48</v>
      </c>
      <c r="P8" s="124"/>
      <c r="Q8" s="124">
        <f>SUM(Q9:Q28)</f>
        <v>0</v>
      </c>
      <c r="R8" s="125"/>
      <c r="S8" s="125"/>
      <c r="T8" s="126"/>
      <c r="U8" s="120"/>
      <c r="V8" s="120">
        <f>SUM(V9:V28)</f>
        <v>3.0599999999999996</v>
      </c>
      <c r="W8" s="120"/>
      <c r="X8" s="120"/>
      <c r="Y8" s="120"/>
      <c r="AG8" t="s">
        <v>269</v>
      </c>
    </row>
    <row r="9" spans="1:60" outlineLevel="1" x14ac:dyDescent="0.2">
      <c r="A9" s="128">
        <v>1</v>
      </c>
      <c r="B9" s="129" t="s">
        <v>342</v>
      </c>
      <c r="C9" s="145" t="s">
        <v>343</v>
      </c>
      <c r="D9" s="130" t="s">
        <v>331</v>
      </c>
      <c r="E9" s="131">
        <v>0.86399999999999999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0</v>
      </c>
      <c r="O9" s="131">
        <f>ROUND(E9*N9,2)</f>
        <v>0</v>
      </c>
      <c r="P9" s="131">
        <v>0</v>
      </c>
      <c r="Q9" s="131">
        <f>ROUND(E9*P9,2)</f>
        <v>0</v>
      </c>
      <c r="R9" s="133"/>
      <c r="S9" s="133" t="s">
        <v>273</v>
      </c>
      <c r="T9" s="134" t="s">
        <v>274</v>
      </c>
      <c r="U9" s="115">
        <v>3.53</v>
      </c>
      <c r="V9" s="115">
        <f>ROUND(E9*U9,2)</f>
        <v>3.05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 x14ac:dyDescent="0.2">
      <c r="A10" s="111"/>
      <c r="B10" s="112"/>
      <c r="C10" s="258" t="s">
        <v>344</v>
      </c>
      <c r="D10" s="259"/>
      <c r="E10" s="259"/>
      <c r="F10" s="259"/>
      <c r="G10" s="259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286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 x14ac:dyDescent="0.2">
      <c r="A11" s="111"/>
      <c r="B11" s="112"/>
      <c r="C11" s="150" t="s">
        <v>1788</v>
      </c>
      <c r="D11" s="148"/>
      <c r="E11" s="149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325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 x14ac:dyDescent="0.2">
      <c r="A12" s="111"/>
      <c r="B12" s="112"/>
      <c r="C12" s="150" t="s">
        <v>1789</v>
      </c>
      <c r="D12" s="148"/>
      <c r="E12" s="149"/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325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 x14ac:dyDescent="0.2">
      <c r="A13" s="111"/>
      <c r="B13" s="112"/>
      <c r="C13" s="150" t="s">
        <v>1790</v>
      </c>
      <c r="D13" s="148"/>
      <c r="E13" s="149">
        <v>0.86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325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ht="22.5" outlineLevel="1" x14ac:dyDescent="0.2">
      <c r="A14" s="128">
        <v>2</v>
      </c>
      <c r="B14" s="129" t="s">
        <v>353</v>
      </c>
      <c r="C14" s="145" t="s">
        <v>354</v>
      </c>
      <c r="D14" s="130" t="s">
        <v>331</v>
      </c>
      <c r="E14" s="131">
        <v>0.86399999999999999</v>
      </c>
      <c r="F14" s="132"/>
      <c r="G14" s="133">
        <f>ROUND(E14*F14,2)</f>
        <v>0</v>
      </c>
      <c r="H14" s="132"/>
      <c r="I14" s="133">
        <f>ROUND(E14*H14,2)</f>
        <v>0</v>
      </c>
      <c r="J14" s="132"/>
      <c r="K14" s="133">
        <f>ROUND(E14*J14,2)</f>
        <v>0</v>
      </c>
      <c r="L14" s="133">
        <v>21</v>
      </c>
      <c r="M14" s="133">
        <f>G14*(1+L14/100)</f>
        <v>0</v>
      </c>
      <c r="N14" s="131">
        <v>0</v>
      </c>
      <c r="O14" s="131">
        <f>ROUND(E14*N14,2)</f>
        <v>0</v>
      </c>
      <c r="P14" s="131">
        <v>0</v>
      </c>
      <c r="Q14" s="131">
        <f>ROUND(E14*P14,2)</f>
        <v>0</v>
      </c>
      <c r="R14" s="133"/>
      <c r="S14" s="133" t="s">
        <v>273</v>
      </c>
      <c r="T14" s="134" t="s">
        <v>274</v>
      </c>
      <c r="U14" s="115">
        <v>0.01</v>
      </c>
      <c r="V14" s="115">
        <f>ROUND(E14*U14,2)</f>
        <v>0.01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 x14ac:dyDescent="0.2">
      <c r="A15" s="111"/>
      <c r="B15" s="112"/>
      <c r="C15" s="258" t="s">
        <v>355</v>
      </c>
      <c r="D15" s="259"/>
      <c r="E15" s="259"/>
      <c r="F15" s="259"/>
      <c r="G15" s="259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286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2" x14ac:dyDescent="0.2">
      <c r="A16" s="111"/>
      <c r="B16" s="112"/>
      <c r="C16" s="150" t="s">
        <v>1788</v>
      </c>
      <c r="D16" s="148"/>
      <c r="E16" s="149"/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325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3" x14ac:dyDescent="0.2">
      <c r="A17" s="111"/>
      <c r="B17" s="112"/>
      <c r="C17" s="150" t="s">
        <v>1789</v>
      </c>
      <c r="D17" s="148"/>
      <c r="E17" s="149"/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325</v>
      </c>
      <c r="AH17" s="108">
        <v>0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3" x14ac:dyDescent="0.2">
      <c r="A18" s="111"/>
      <c r="B18" s="112"/>
      <c r="C18" s="150" t="s">
        <v>1790</v>
      </c>
      <c r="D18" s="148"/>
      <c r="E18" s="149">
        <v>0.86</v>
      </c>
      <c r="F18" s="115"/>
      <c r="G18" s="1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325</v>
      </c>
      <c r="AH18" s="108">
        <v>0</v>
      </c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28">
        <v>3</v>
      </c>
      <c r="B19" s="129" t="s">
        <v>372</v>
      </c>
      <c r="C19" s="145" t="s">
        <v>373</v>
      </c>
      <c r="D19" s="130" t="s">
        <v>331</v>
      </c>
      <c r="E19" s="131">
        <v>0.86399999999999999</v>
      </c>
      <c r="F19" s="132"/>
      <c r="G19" s="133">
        <f>ROUND(E19*F19,2)</f>
        <v>0</v>
      </c>
      <c r="H19" s="132"/>
      <c r="I19" s="133">
        <f>ROUND(E19*H19,2)</f>
        <v>0</v>
      </c>
      <c r="J19" s="132"/>
      <c r="K19" s="133">
        <f>ROUND(E19*J19,2)</f>
        <v>0</v>
      </c>
      <c r="L19" s="133">
        <v>21</v>
      </c>
      <c r="M19" s="133">
        <f>G19*(1+L19/100)</f>
        <v>0</v>
      </c>
      <c r="N19" s="131">
        <v>0</v>
      </c>
      <c r="O19" s="131">
        <f>ROUND(E19*N19,2)</f>
        <v>0</v>
      </c>
      <c r="P19" s="131">
        <v>0</v>
      </c>
      <c r="Q19" s="131">
        <f>ROUND(E19*P19,2)</f>
        <v>0</v>
      </c>
      <c r="R19" s="133"/>
      <c r="S19" s="133" t="s">
        <v>273</v>
      </c>
      <c r="T19" s="134" t="s">
        <v>274</v>
      </c>
      <c r="U19" s="115">
        <v>0</v>
      </c>
      <c r="V19" s="115">
        <f>ROUND(E19*U19,2)</f>
        <v>0</v>
      </c>
      <c r="W19" s="115"/>
      <c r="X19" s="115" t="s">
        <v>275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277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2" x14ac:dyDescent="0.2">
      <c r="A20" s="111"/>
      <c r="B20" s="112"/>
      <c r="C20" s="258" t="s">
        <v>374</v>
      </c>
      <c r="D20" s="259"/>
      <c r="E20" s="259"/>
      <c r="F20" s="259"/>
      <c r="G20" s="259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286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2" x14ac:dyDescent="0.2">
      <c r="A21" s="111"/>
      <c r="B21" s="112"/>
      <c r="C21" s="150" t="s">
        <v>1788</v>
      </c>
      <c r="D21" s="148"/>
      <c r="E21" s="149"/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325</v>
      </c>
      <c r="AH21" s="108">
        <v>0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3" x14ac:dyDescent="0.2">
      <c r="A22" s="111"/>
      <c r="B22" s="112"/>
      <c r="C22" s="150" t="s">
        <v>1789</v>
      </c>
      <c r="D22" s="148"/>
      <c r="E22" s="149"/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325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3" x14ac:dyDescent="0.2">
      <c r="A23" s="111"/>
      <c r="B23" s="112"/>
      <c r="C23" s="150" t="s">
        <v>1790</v>
      </c>
      <c r="D23" s="148"/>
      <c r="E23" s="149">
        <v>0.86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325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 x14ac:dyDescent="0.2">
      <c r="A24" s="128">
        <v>4</v>
      </c>
      <c r="B24" s="129" t="s">
        <v>375</v>
      </c>
      <c r="C24" s="145" t="s">
        <v>376</v>
      </c>
      <c r="D24" s="130" t="s">
        <v>331</v>
      </c>
      <c r="E24" s="131">
        <v>0.28799999999999998</v>
      </c>
      <c r="F24" s="132"/>
      <c r="G24" s="133">
        <f>ROUND(E24*F24,2)</f>
        <v>0</v>
      </c>
      <c r="H24" s="132"/>
      <c r="I24" s="133">
        <f>ROUND(E24*H24,2)</f>
        <v>0</v>
      </c>
      <c r="J24" s="132"/>
      <c r="K24" s="133">
        <f>ROUND(E24*J24,2)</f>
        <v>0</v>
      </c>
      <c r="L24" s="133">
        <v>21</v>
      </c>
      <c r="M24" s="133">
        <f>G24*(1+L24/100)</f>
        <v>0</v>
      </c>
      <c r="N24" s="131">
        <v>1.67</v>
      </c>
      <c r="O24" s="131">
        <f>ROUND(E24*N24,2)</f>
        <v>0.48</v>
      </c>
      <c r="P24" s="131">
        <v>0</v>
      </c>
      <c r="Q24" s="131">
        <f>ROUND(E24*P24,2)</f>
        <v>0</v>
      </c>
      <c r="R24" s="133"/>
      <c r="S24" s="133" t="s">
        <v>273</v>
      </c>
      <c r="T24" s="134" t="s">
        <v>274</v>
      </c>
      <c r="U24" s="115">
        <v>0</v>
      </c>
      <c r="V24" s="115">
        <f>ROUND(E24*U24,2)</f>
        <v>0</v>
      </c>
      <c r="W24" s="115"/>
      <c r="X24" s="115" t="s">
        <v>377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378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2" x14ac:dyDescent="0.2">
      <c r="A25" s="111"/>
      <c r="B25" s="112"/>
      <c r="C25" s="258" t="s">
        <v>379</v>
      </c>
      <c r="D25" s="259"/>
      <c r="E25" s="259"/>
      <c r="F25" s="259"/>
      <c r="G25" s="259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286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2" x14ac:dyDescent="0.2">
      <c r="A26" s="111"/>
      <c r="B26" s="112"/>
      <c r="C26" s="150" t="s">
        <v>1788</v>
      </c>
      <c r="D26" s="148"/>
      <c r="E26" s="149"/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325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3" x14ac:dyDescent="0.2">
      <c r="A27" s="111"/>
      <c r="B27" s="112"/>
      <c r="C27" s="150" t="s">
        <v>1789</v>
      </c>
      <c r="D27" s="148"/>
      <c r="E27" s="149"/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325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3" x14ac:dyDescent="0.2">
      <c r="A28" s="111"/>
      <c r="B28" s="112"/>
      <c r="C28" s="150" t="s">
        <v>1791</v>
      </c>
      <c r="D28" s="148"/>
      <c r="E28" s="149">
        <v>0.28999999999999998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325</v>
      </c>
      <c r="AH28" s="108">
        <v>0</v>
      </c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x14ac:dyDescent="0.2">
      <c r="A29" s="121" t="s">
        <v>268</v>
      </c>
      <c r="B29" s="122" t="s">
        <v>113</v>
      </c>
      <c r="C29" s="143" t="s">
        <v>114</v>
      </c>
      <c r="D29" s="123"/>
      <c r="E29" s="124"/>
      <c r="F29" s="125"/>
      <c r="G29" s="125">
        <f>SUMIF(AG30:AG57,"&lt;&gt;NOR",G30:G57)</f>
        <v>0</v>
      </c>
      <c r="H29" s="125"/>
      <c r="I29" s="125">
        <f>SUM(I30:I57)</f>
        <v>0</v>
      </c>
      <c r="J29" s="125"/>
      <c r="K29" s="125">
        <f>SUM(K30:K57)</f>
        <v>0</v>
      </c>
      <c r="L29" s="125"/>
      <c r="M29" s="125">
        <f>SUM(M30:M57)</f>
        <v>0</v>
      </c>
      <c r="N29" s="124"/>
      <c r="O29" s="124">
        <f>SUM(O30:O57)</f>
        <v>1.96</v>
      </c>
      <c r="P29" s="124"/>
      <c r="Q29" s="124">
        <f>SUM(Q30:Q57)</f>
        <v>0</v>
      </c>
      <c r="R29" s="125"/>
      <c r="S29" s="125"/>
      <c r="T29" s="126"/>
      <c r="U29" s="120"/>
      <c r="V29" s="120">
        <f>SUM(V30:V57)</f>
        <v>11.49</v>
      </c>
      <c r="W29" s="120"/>
      <c r="X29" s="120"/>
      <c r="Y29" s="120"/>
      <c r="AG29" t="s">
        <v>269</v>
      </c>
    </row>
    <row r="30" spans="1:60" outlineLevel="1" x14ac:dyDescent="0.2">
      <c r="A30" s="128">
        <v>5</v>
      </c>
      <c r="B30" s="129" t="s">
        <v>1792</v>
      </c>
      <c r="C30" s="145" t="s">
        <v>1793</v>
      </c>
      <c r="D30" s="130" t="s">
        <v>331</v>
      </c>
      <c r="E30" s="131">
        <v>8.2799999999999999E-2</v>
      </c>
      <c r="F30" s="132"/>
      <c r="G30" s="133">
        <f>ROUND(E30*F30,2)</f>
        <v>0</v>
      </c>
      <c r="H30" s="132"/>
      <c r="I30" s="133">
        <f>ROUND(E30*H30,2)</f>
        <v>0</v>
      </c>
      <c r="J30" s="132"/>
      <c r="K30" s="133">
        <f>ROUND(E30*J30,2)</f>
        <v>0</v>
      </c>
      <c r="L30" s="133">
        <v>21</v>
      </c>
      <c r="M30" s="133">
        <f>G30*(1+L30/100)</f>
        <v>0</v>
      </c>
      <c r="N30" s="131">
        <v>2.1</v>
      </c>
      <c r="O30" s="131">
        <f>ROUND(E30*N30,2)</f>
        <v>0.17</v>
      </c>
      <c r="P30" s="131">
        <v>0</v>
      </c>
      <c r="Q30" s="131">
        <f>ROUND(E30*P30,2)</f>
        <v>0</v>
      </c>
      <c r="R30" s="133"/>
      <c r="S30" s="133" t="s">
        <v>273</v>
      </c>
      <c r="T30" s="134" t="s">
        <v>274</v>
      </c>
      <c r="U30" s="115">
        <v>0.97</v>
      </c>
      <c r="V30" s="115">
        <f>ROUND(E30*U30,2)</f>
        <v>0.08</v>
      </c>
      <c r="W30" s="115"/>
      <c r="X30" s="115" t="s">
        <v>275</v>
      </c>
      <c r="Y30" s="115" t="s">
        <v>276</v>
      </c>
      <c r="Z30" s="108"/>
      <c r="AA30" s="108"/>
      <c r="AB30" s="108"/>
      <c r="AC30" s="108"/>
      <c r="AD30" s="108"/>
      <c r="AE30" s="108"/>
      <c r="AF30" s="108"/>
      <c r="AG30" s="108" t="s">
        <v>277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 x14ac:dyDescent="0.2">
      <c r="A31" s="111"/>
      <c r="B31" s="112"/>
      <c r="C31" s="150" t="s">
        <v>1788</v>
      </c>
      <c r="D31" s="148"/>
      <c r="E31" s="149"/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3" x14ac:dyDescent="0.2">
      <c r="A32" s="111"/>
      <c r="B32" s="112"/>
      <c r="C32" s="150" t="s">
        <v>1789</v>
      </c>
      <c r="D32" s="148"/>
      <c r="E32" s="149"/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325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3" x14ac:dyDescent="0.2">
      <c r="A33" s="111"/>
      <c r="B33" s="112"/>
      <c r="C33" s="150" t="s">
        <v>1794</v>
      </c>
      <c r="D33" s="148"/>
      <c r="E33" s="149">
        <v>0.08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325</v>
      </c>
      <c r="AH33" s="108">
        <v>0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 x14ac:dyDescent="0.2">
      <c r="A34" s="128">
        <v>6</v>
      </c>
      <c r="B34" s="129" t="s">
        <v>411</v>
      </c>
      <c r="C34" s="145" t="s">
        <v>412</v>
      </c>
      <c r="D34" s="130" t="s">
        <v>331</v>
      </c>
      <c r="E34" s="131">
        <v>0.57599999999999996</v>
      </c>
      <c r="F34" s="132"/>
      <c r="G34" s="133">
        <f>ROUND(E34*F34,2)</f>
        <v>0</v>
      </c>
      <c r="H34" s="132"/>
      <c r="I34" s="133">
        <f>ROUND(E34*H34,2)</f>
        <v>0</v>
      </c>
      <c r="J34" s="132"/>
      <c r="K34" s="133">
        <f>ROUND(E34*J34,2)</f>
        <v>0</v>
      </c>
      <c r="L34" s="133">
        <v>21</v>
      </c>
      <c r="M34" s="133">
        <f>G34*(1+L34/100)</f>
        <v>0</v>
      </c>
      <c r="N34" s="131">
        <v>2.5249999999999999</v>
      </c>
      <c r="O34" s="131">
        <f>ROUND(E34*N34,2)</f>
        <v>1.45</v>
      </c>
      <c r="P34" s="131">
        <v>0</v>
      </c>
      <c r="Q34" s="131">
        <f>ROUND(E34*P34,2)</f>
        <v>0</v>
      </c>
      <c r="R34" s="133"/>
      <c r="S34" s="133" t="s">
        <v>273</v>
      </c>
      <c r="T34" s="134" t="s">
        <v>274</v>
      </c>
      <c r="U34" s="115">
        <v>0.48</v>
      </c>
      <c r="V34" s="115">
        <f>ROUND(E34*U34,2)</f>
        <v>0.28000000000000003</v>
      </c>
      <c r="W34" s="115"/>
      <c r="X34" s="115" t="s">
        <v>275</v>
      </c>
      <c r="Y34" s="115" t="s">
        <v>276</v>
      </c>
      <c r="Z34" s="108"/>
      <c r="AA34" s="108"/>
      <c r="AB34" s="108"/>
      <c r="AC34" s="108"/>
      <c r="AD34" s="108"/>
      <c r="AE34" s="108"/>
      <c r="AF34" s="108"/>
      <c r="AG34" s="108" t="s">
        <v>277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2" x14ac:dyDescent="0.2">
      <c r="A35" s="111"/>
      <c r="B35" s="112"/>
      <c r="C35" s="258" t="s">
        <v>384</v>
      </c>
      <c r="D35" s="259"/>
      <c r="E35" s="259"/>
      <c r="F35" s="259"/>
      <c r="G35" s="259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286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150" t="s">
        <v>1795</v>
      </c>
      <c r="D36" s="148"/>
      <c r="E36" s="149"/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325</v>
      </c>
      <c r="AH36" s="108">
        <v>0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3" x14ac:dyDescent="0.2">
      <c r="A37" s="111"/>
      <c r="B37" s="112"/>
      <c r="C37" s="150" t="s">
        <v>1788</v>
      </c>
      <c r="D37" s="148"/>
      <c r="E37" s="149"/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325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3" x14ac:dyDescent="0.2">
      <c r="A38" s="111"/>
      <c r="B38" s="112"/>
      <c r="C38" s="150" t="s">
        <v>1789</v>
      </c>
      <c r="D38" s="148"/>
      <c r="E38" s="149"/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325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3" x14ac:dyDescent="0.2">
      <c r="A39" s="111"/>
      <c r="B39" s="112"/>
      <c r="C39" s="150" t="s">
        <v>1796</v>
      </c>
      <c r="D39" s="148"/>
      <c r="E39" s="149">
        <v>0.57999999999999996</v>
      </c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325</v>
      </c>
      <c r="AH39" s="108">
        <v>0</v>
      </c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 x14ac:dyDescent="0.2">
      <c r="A40" s="128">
        <v>7</v>
      </c>
      <c r="B40" s="129" t="s">
        <v>414</v>
      </c>
      <c r="C40" s="145" t="s">
        <v>415</v>
      </c>
      <c r="D40" s="130" t="s">
        <v>322</v>
      </c>
      <c r="E40" s="131">
        <v>7.04</v>
      </c>
      <c r="F40" s="132"/>
      <c r="G40" s="133">
        <f>ROUND(E40*F40,2)</f>
        <v>0</v>
      </c>
      <c r="H40" s="132"/>
      <c r="I40" s="133">
        <f>ROUND(E40*H40,2)</f>
        <v>0</v>
      </c>
      <c r="J40" s="132"/>
      <c r="K40" s="133">
        <f>ROUND(E40*J40,2)</f>
        <v>0</v>
      </c>
      <c r="L40" s="133">
        <v>21</v>
      </c>
      <c r="M40" s="133">
        <f>G40*(1+L40/100)</f>
        <v>0</v>
      </c>
      <c r="N40" s="131">
        <v>3.9199999999999999E-2</v>
      </c>
      <c r="O40" s="131">
        <f>ROUND(E40*N40,2)</f>
        <v>0.28000000000000003</v>
      </c>
      <c r="P40" s="131">
        <v>0</v>
      </c>
      <c r="Q40" s="131">
        <f>ROUND(E40*P40,2)</f>
        <v>0</v>
      </c>
      <c r="R40" s="133"/>
      <c r="S40" s="133" t="s">
        <v>273</v>
      </c>
      <c r="T40" s="134" t="s">
        <v>274</v>
      </c>
      <c r="U40" s="115">
        <v>1.05</v>
      </c>
      <c r="V40" s="115">
        <f>ROUND(E40*U40,2)</f>
        <v>7.39</v>
      </c>
      <c r="W40" s="115"/>
      <c r="X40" s="115" t="s">
        <v>275</v>
      </c>
      <c r="Y40" s="115" t="s">
        <v>276</v>
      </c>
      <c r="Z40" s="108"/>
      <c r="AA40" s="108"/>
      <c r="AB40" s="108"/>
      <c r="AC40" s="108"/>
      <c r="AD40" s="108"/>
      <c r="AE40" s="108"/>
      <c r="AF40" s="108"/>
      <c r="AG40" s="108" t="s">
        <v>277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ht="22.5" outlineLevel="2" x14ac:dyDescent="0.2">
      <c r="A41" s="111"/>
      <c r="B41" s="112"/>
      <c r="C41" s="258" t="s">
        <v>416</v>
      </c>
      <c r="D41" s="259"/>
      <c r="E41" s="259"/>
      <c r="F41" s="259"/>
      <c r="G41" s="259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286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42" t="str">
        <f>C41</f>
        <v>bednění svislé nebo šikmé (odkloněné), půdorysně přímé nebo zalomené, stěn základových patek ve volných nebo zapažených jámách, rýhách, šachtách, včetně případných vzpěr,</v>
      </c>
      <c r="BB41" s="108"/>
      <c r="BC41" s="108"/>
      <c r="BD41" s="108"/>
      <c r="BE41" s="108"/>
      <c r="BF41" s="108"/>
      <c r="BG41" s="108"/>
      <c r="BH41" s="108"/>
    </row>
    <row r="42" spans="1:60" outlineLevel="2" x14ac:dyDescent="0.2">
      <c r="A42" s="111"/>
      <c r="B42" s="112"/>
      <c r="C42" s="150" t="s">
        <v>1795</v>
      </c>
      <c r="D42" s="148"/>
      <c r="E42" s="149"/>
      <c r="F42" s="115"/>
      <c r="G42" s="115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325</v>
      </c>
      <c r="AH42" s="108">
        <v>0</v>
      </c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3" x14ac:dyDescent="0.2">
      <c r="A43" s="111"/>
      <c r="B43" s="112"/>
      <c r="C43" s="150" t="s">
        <v>1788</v>
      </c>
      <c r="D43" s="148"/>
      <c r="E43" s="149"/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325</v>
      </c>
      <c r="AH43" s="108">
        <v>0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3" x14ac:dyDescent="0.2">
      <c r="A44" s="111"/>
      <c r="B44" s="112"/>
      <c r="C44" s="150" t="s">
        <v>1789</v>
      </c>
      <c r="D44" s="148"/>
      <c r="E44" s="149"/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325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3" x14ac:dyDescent="0.2">
      <c r="A45" s="111"/>
      <c r="B45" s="112"/>
      <c r="C45" s="150" t="s">
        <v>1797</v>
      </c>
      <c r="D45" s="148"/>
      <c r="E45" s="149">
        <v>7.04</v>
      </c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325</v>
      </c>
      <c r="AH45" s="108">
        <v>0</v>
      </c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 x14ac:dyDescent="0.2">
      <c r="A46" s="128">
        <v>8</v>
      </c>
      <c r="B46" s="129" t="s">
        <v>418</v>
      </c>
      <c r="C46" s="145" t="s">
        <v>419</v>
      </c>
      <c r="D46" s="130" t="s">
        <v>322</v>
      </c>
      <c r="E46" s="131">
        <v>7.04</v>
      </c>
      <c r="F46" s="132"/>
      <c r="G46" s="133">
        <f>ROUND(E46*F46,2)</f>
        <v>0</v>
      </c>
      <c r="H46" s="132"/>
      <c r="I46" s="133">
        <f>ROUND(E46*H46,2)</f>
        <v>0</v>
      </c>
      <c r="J46" s="132"/>
      <c r="K46" s="133">
        <f>ROUND(E46*J46,2)</f>
        <v>0</v>
      </c>
      <c r="L46" s="133">
        <v>21</v>
      </c>
      <c r="M46" s="133">
        <f>G46*(1+L46/100)</f>
        <v>0</v>
      </c>
      <c r="N46" s="131">
        <v>0</v>
      </c>
      <c r="O46" s="131">
        <f>ROUND(E46*N46,2)</f>
        <v>0</v>
      </c>
      <c r="P46" s="131">
        <v>0</v>
      </c>
      <c r="Q46" s="131">
        <f>ROUND(E46*P46,2)</f>
        <v>0</v>
      </c>
      <c r="R46" s="133"/>
      <c r="S46" s="133" t="s">
        <v>273</v>
      </c>
      <c r="T46" s="134" t="s">
        <v>274</v>
      </c>
      <c r="U46" s="115">
        <v>0.32</v>
      </c>
      <c r="V46" s="115">
        <f>ROUND(E46*U46,2)</f>
        <v>2.25</v>
      </c>
      <c r="W46" s="115"/>
      <c r="X46" s="115" t="s">
        <v>275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277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ht="22.5" outlineLevel="2" x14ac:dyDescent="0.2">
      <c r="A47" s="111"/>
      <c r="B47" s="112"/>
      <c r="C47" s="258" t="s">
        <v>416</v>
      </c>
      <c r="D47" s="259"/>
      <c r="E47" s="259"/>
      <c r="F47" s="259"/>
      <c r="G47" s="259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286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42" t="str">
        <f>C47</f>
        <v>bednění svislé nebo šikmé (odkloněné), půdorysně přímé nebo zalomené, stěn základových patek ve volných nebo zapažených jámách, rýhách, šachtách, včetně případných vzpěr,</v>
      </c>
      <c r="BB47" s="108"/>
      <c r="BC47" s="108"/>
      <c r="BD47" s="108"/>
      <c r="BE47" s="108"/>
      <c r="BF47" s="108"/>
      <c r="BG47" s="108"/>
      <c r="BH47" s="108"/>
    </row>
    <row r="48" spans="1:60" outlineLevel="3" x14ac:dyDescent="0.2">
      <c r="A48" s="111"/>
      <c r="B48" s="112"/>
      <c r="C48" s="267" t="s">
        <v>420</v>
      </c>
      <c r="D48" s="268"/>
      <c r="E48" s="268"/>
      <c r="F48" s="268"/>
      <c r="G48" s="268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286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 x14ac:dyDescent="0.2">
      <c r="A49" s="111"/>
      <c r="B49" s="112"/>
      <c r="C49" s="150" t="s">
        <v>1795</v>
      </c>
      <c r="D49" s="148"/>
      <c r="E49" s="149"/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325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3" x14ac:dyDescent="0.2">
      <c r="A50" s="111"/>
      <c r="B50" s="112"/>
      <c r="C50" s="150" t="s">
        <v>1788</v>
      </c>
      <c r="D50" s="148"/>
      <c r="E50" s="149"/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325</v>
      </c>
      <c r="AH50" s="108">
        <v>0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3" x14ac:dyDescent="0.2">
      <c r="A51" s="111"/>
      <c r="B51" s="112"/>
      <c r="C51" s="150" t="s">
        <v>1789</v>
      </c>
      <c r="D51" s="148"/>
      <c r="E51" s="149"/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325</v>
      </c>
      <c r="AH51" s="108">
        <v>0</v>
      </c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3" x14ac:dyDescent="0.2">
      <c r="A52" s="111"/>
      <c r="B52" s="112"/>
      <c r="C52" s="150" t="s">
        <v>1797</v>
      </c>
      <c r="D52" s="148"/>
      <c r="E52" s="149">
        <v>7.04</v>
      </c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325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1" x14ac:dyDescent="0.2">
      <c r="A53" s="128">
        <v>9</v>
      </c>
      <c r="B53" s="129" t="s">
        <v>421</v>
      </c>
      <c r="C53" s="145" t="s">
        <v>422</v>
      </c>
      <c r="D53" s="130" t="s">
        <v>395</v>
      </c>
      <c r="E53" s="131">
        <v>6.336E-2</v>
      </c>
      <c r="F53" s="132"/>
      <c r="G53" s="133">
        <f>ROUND(E53*F53,2)</f>
        <v>0</v>
      </c>
      <c r="H53" s="132"/>
      <c r="I53" s="133">
        <f>ROUND(E53*H53,2)</f>
        <v>0</v>
      </c>
      <c r="J53" s="132"/>
      <c r="K53" s="133">
        <f>ROUND(E53*J53,2)</f>
        <v>0</v>
      </c>
      <c r="L53" s="133">
        <v>21</v>
      </c>
      <c r="M53" s="133">
        <f>G53*(1+L53/100)</f>
        <v>0</v>
      </c>
      <c r="N53" s="131">
        <v>1.0249299999999999</v>
      </c>
      <c r="O53" s="131">
        <f>ROUND(E53*N53,2)</f>
        <v>0.06</v>
      </c>
      <c r="P53" s="131">
        <v>0</v>
      </c>
      <c r="Q53" s="131">
        <f>ROUND(E53*P53,2)</f>
        <v>0</v>
      </c>
      <c r="R53" s="133"/>
      <c r="S53" s="133" t="s">
        <v>273</v>
      </c>
      <c r="T53" s="134" t="s">
        <v>274</v>
      </c>
      <c r="U53" s="115">
        <v>23.530999999999999</v>
      </c>
      <c r="V53" s="115">
        <f>ROUND(E53*U53,2)</f>
        <v>1.49</v>
      </c>
      <c r="W53" s="115"/>
      <c r="X53" s="115" t="s">
        <v>275</v>
      </c>
      <c r="Y53" s="115" t="s">
        <v>276</v>
      </c>
      <c r="Z53" s="108"/>
      <c r="AA53" s="108"/>
      <c r="AB53" s="108"/>
      <c r="AC53" s="108"/>
      <c r="AD53" s="108"/>
      <c r="AE53" s="108"/>
      <c r="AF53" s="108"/>
      <c r="AG53" s="108" t="s">
        <v>277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2" x14ac:dyDescent="0.2">
      <c r="A54" s="111"/>
      <c r="B54" s="112"/>
      <c r="C54" s="150" t="s">
        <v>1798</v>
      </c>
      <c r="D54" s="148"/>
      <c r="E54" s="149"/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325</v>
      </c>
      <c r="AH54" s="108">
        <v>0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3" x14ac:dyDescent="0.2">
      <c r="A55" s="111"/>
      <c r="B55" s="112"/>
      <c r="C55" s="150" t="s">
        <v>1788</v>
      </c>
      <c r="D55" s="148"/>
      <c r="E55" s="149"/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0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3" x14ac:dyDescent="0.2">
      <c r="A56" s="111"/>
      <c r="B56" s="112"/>
      <c r="C56" s="150" t="s">
        <v>1789</v>
      </c>
      <c r="D56" s="148"/>
      <c r="E56" s="149"/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325</v>
      </c>
      <c r="AH56" s="108">
        <v>0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3" x14ac:dyDescent="0.2">
      <c r="A57" s="111"/>
      <c r="B57" s="112"/>
      <c r="C57" s="150" t="s">
        <v>1799</v>
      </c>
      <c r="D57" s="148"/>
      <c r="E57" s="149">
        <v>0.06</v>
      </c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325</v>
      </c>
      <c r="AH57" s="108">
        <v>0</v>
      </c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x14ac:dyDescent="0.2">
      <c r="A58" s="121" t="s">
        <v>268</v>
      </c>
      <c r="B58" s="122" t="s">
        <v>117</v>
      </c>
      <c r="C58" s="143" t="s">
        <v>118</v>
      </c>
      <c r="D58" s="123"/>
      <c r="E58" s="124"/>
      <c r="F58" s="125"/>
      <c r="G58" s="125">
        <f>SUMIF(AG59:AG66,"&lt;&gt;NOR",G59:G66)</f>
        <v>0</v>
      </c>
      <c r="H58" s="125"/>
      <c r="I58" s="125">
        <f>SUM(I59:I66)</f>
        <v>0</v>
      </c>
      <c r="J58" s="125"/>
      <c r="K58" s="125">
        <f>SUM(K59:K66)</f>
        <v>0</v>
      </c>
      <c r="L58" s="125"/>
      <c r="M58" s="125">
        <f>SUM(M59:M66)</f>
        <v>0</v>
      </c>
      <c r="N58" s="124"/>
      <c r="O58" s="124">
        <f>SUM(O59:O66)</f>
        <v>0.63</v>
      </c>
      <c r="P58" s="124"/>
      <c r="Q58" s="124">
        <f>SUM(Q59:Q66)</f>
        <v>0</v>
      </c>
      <c r="R58" s="125"/>
      <c r="S58" s="125"/>
      <c r="T58" s="126"/>
      <c r="U58" s="120"/>
      <c r="V58" s="120">
        <f>SUM(V59:V66)</f>
        <v>1.82</v>
      </c>
      <c r="W58" s="120"/>
      <c r="X58" s="120"/>
      <c r="Y58" s="120"/>
      <c r="AG58" t="s">
        <v>269</v>
      </c>
    </row>
    <row r="59" spans="1:60" ht="22.5" outlineLevel="1" x14ac:dyDescent="0.2">
      <c r="A59" s="128">
        <v>10</v>
      </c>
      <c r="B59" s="129" t="s">
        <v>1800</v>
      </c>
      <c r="C59" s="145" t="s">
        <v>1801</v>
      </c>
      <c r="D59" s="130" t="s">
        <v>331</v>
      </c>
      <c r="E59" s="131">
        <v>0.36293999999999998</v>
      </c>
      <c r="F59" s="132"/>
      <c r="G59" s="133">
        <f>ROUND(E59*F59,2)</f>
        <v>0</v>
      </c>
      <c r="H59" s="132"/>
      <c r="I59" s="133">
        <f>ROUND(E59*H59,2)</f>
        <v>0</v>
      </c>
      <c r="J59" s="132"/>
      <c r="K59" s="133">
        <f>ROUND(E59*J59,2)</f>
        <v>0</v>
      </c>
      <c r="L59" s="133">
        <v>21</v>
      </c>
      <c r="M59" s="133">
        <f>G59*(1+L59/100)</f>
        <v>0</v>
      </c>
      <c r="N59" s="131">
        <v>1.73946</v>
      </c>
      <c r="O59" s="131">
        <f>ROUND(E59*N59,2)</f>
        <v>0.63</v>
      </c>
      <c r="P59" s="131">
        <v>0</v>
      </c>
      <c r="Q59" s="131">
        <f>ROUND(E59*P59,2)</f>
        <v>0</v>
      </c>
      <c r="R59" s="133"/>
      <c r="S59" s="133" t="s">
        <v>273</v>
      </c>
      <c r="T59" s="134" t="s">
        <v>274</v>
      </c>
      <c r="U59" s="115">
        <v>4.8926999999999996</v>
      </c>
      <c r="V59" s="115">
        <f>ROUND(E59*U59,2)</f>
        <v>1.78</v>
      </c>
      <c r="W59" s="115"/>
      <c r="X59" s="115" t="s">
        <v>275</v>
      </c>
      <c r="Y59" s="115" t="s">
        <v>276</v>
      </c>
      <c r="Z59" s="108"/>
      <c r="AA59" s="108"/>
      <c r="AB59" s="108"/>
      <c r="AC59" s="108"/>
      <c r="AD59" s="108"/>
      <c r="AE59" s="108"/>
      <c r="AF59" s="108"/>
      <c r="AG59" s="108" t="s">
        <v>277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 x14ac:dyDescent="0.2">
      <c r="A60" s="111"/>
      <c r="B60" s="112"/>
      <c r="C60" s="258" t="s">
        <v>1802</v>
      </c>
      <c r="D60" s="259"/>
      <c r="E60" s="259"/>
      <c r="F60" s="259"/>
      <c r="G60" s="259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286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2" x14ac:dyDescent="0.2">
      <c r="A61" s="111"/>
      <c r="B61" s="112"/>
      <c r="C61" s="150" t="s">
        <v>488</v>
      </c>
      <c r="D61" s="148"/>
      <c r="E61" s="149"/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325</v>
      </c>
      <c r="AH61" s="108">
        <v>0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3" x14ac:dyDescent="0.2">
      <c r="A62" s="111"/>
      <c r="B62" s="112"/>
      <c r="C62" s="150" t="s">
        <v>1803</v>
      </c>
      <c r="D62" s="148"/>
      <c r="E62" s="149"/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325</v>
      </c>
      <c r="AH62" s="108">
        <v>0</v>
      </c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3" x14ac:dyDescent="0.2">
      <c r="A63" s="111"/>
      <c r="B63" s="112"/>
      <c r="C63" s="150" t="s">
        <v>1804</v>
      </c>
      <c r="D63" s="148"/>
      <c r="E63" s="149">
        <v>0.17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325</v>
      </c>
      <c r="AH63" s="108">
        <v>0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3" x14ac:dyDescent="0.2">
      <c r="A64" s="111"/>
      <c r="B64" s="112"/>
      <c r="C64" s="150" t="s">
        <v>1805</v>
      </c>
      <c r="D64" s="148"/>
      <c r="E64" s="149">
        <v>0.2</v>
      </c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325</v>
      </c>
      <c r="AH64" s="108">
        <v>0</v>
      </c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 x14ac:dyDescent="0.2">
      <c r="A65" s="135">
        <v>11</v>
      </c>
      <c r="B65" s="136" t="s">
        <v>496</v>
      </c>
      <c r="C65" s="144" t="s">
        <v>1806</v>
      </c>
      <c r="D65" s="137" t="s">
        <v>468</v>
      </c>
      <c r="E65" s="138">
        <v>1</v>
      </c>
      <c r="F65" s="139"/>
      <c r="G65" s="140">
        <f>ROUND(E65*F65,2)</f>
        <v>0</v>
      </c>
      <c r="H65" s="139"/>
      <c r="I65" s="140">
        <f>ROUND(E65*H65,2)</f>
        <v>0</v>
      </c>
      <c r="J65" s="139"/>
      <c r="K65" s="140">
        <f>ROUND(E65*J65,2)</f>
        <v>0</v>
      </c>
      <c r="L65" s="140">
        <v>21</v>
      </c>
      <c r="M65" s="140">
        <f>G65*(1+L65/100)</f>
        <v>0</v>
      </c>
      <c r="N65" s="138">
        <v>0</v>
      </c>
      <c r="O65" s="138">
        <f>ROUND(E65*N65,2)</f>
        <v>0</v>
      </c>
      <c r="P65" s="138">
        <v>0</v>
      </c>
      <c r="Q65" s="138">
        <f>ROUND(E65*P65,2)</f>
        <v>0</v>
      </c>
      <c r="R65" s="140"/>
      <c r="S65" s="140" t="s">
        <v>273</v>
      </c>
      <c r="T65" s="141" t="s">
        <v>274</v>
      </c>
      <c r="U65" s="115">
        <v>0.02</v>
      </c>
      <c r="V65" s="115">
        <f>ROUND(E65*U65,2)</f>
        <v>0.02</v>
      </c>
      <c r="W65" s="115"/>
      <c r="X65" s="115" t="s">
        <v>275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277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1" x14ac:dyDescent="0.2">
      <c r="A66" s="135">
        <v>12</v>
      </c>
      <c r="B66" s="136" t="s">
        <v>1807</v>
      </c>
      <c r="C66" s="144" t="s">
        <v>1808</v>
      </c>
      <c r="D66" s="137" t="s">
        <v>468</v>
      </c>
      <c r="E66" s="138">
        <v>1</v>
      </c>
      <c r="F66" s="139"/>
      <c r="G66" s="140">
        <f>ROUND(E66*F66,2)</f>
        <v>0</v>
      </c>
      <c r="H66" s="139"/>
      <c r="I66" s="140">
        <f>ROUND(E66*H66,2)</f>
        <v>0</v>
      </c>
      <c r="J66" s="139"/>
      <c r="K66" s="140">
        <f>ROUND(E66*J66,2)</f>
        <v>0</v>
      </c>
      <c r="L66" s="140">
        <v>21</v>
      </c>
      <c r="M66" s="140">
        <f>G66*(1+L66/100)</f>
        <v>0</v>
      </c>
      <c r="N66" s="138">
        <v>0</v>
      </c>
      <c r="O66" s="138">
        <f>ROUND(E66*N66,2)</f>
        <v>0</v>
      </c>
      <c r="P66" s="138">
        <v>0</v>
      </c>
      <c r="Q66" s="138">
        <f>ROUND(E66*P66,2)</f>
        <v>0</v>
      </c>
      <c r="R66" s="140"/>
      <c r="S66" s="140" t="s">
        <v>273</v>
      </c>
      <c r="T66" s="141" t="s">
        <v>274</v>
      </c>
      <c r="U66" s="115">
        <v>0.02</v>
      </c>
      <c r="V66" s="115">
        <f>ROUND(E66*U66,2)</f>
        <v>0.02</v>
      </c>
      <c r="W66" s="115"/>
      <c r="X66" s="115" t="s">
        <v>275</v>
      </c>
      <c r="Y66" s="115" t="s">
        <v>276</v>
      </c>
      <c r="Z66" s="108"/>
      <c r="AA66" s="108"/>
      <c r="AB66" s="108"/>
      <c r="AC66" s="108"/>
      <c r="AD66" s="108"/>
      <c r="AE66" s="108"/>
      <c r="AF66" s="108"/>
      <c r="AG66" s="108" t="s">
        <v>277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x14ac:dyDescent="0.2">
      <c r="A67" s="121" t="s">
        <v>268</v>
      </c>
      <c r="B67" s="122" t="s">
        <v>125</v>
      </c>
      <c r="C67" s="143" t="s">
        <v>126</v>
      </c>
      <c r="D67" s="123"/>
      <c r="E67" s="124"/>
      <c r="F67" s="125"/>
      <c r="G67" s="125">
        <f>SUMIF(AG68:AG71,"&lt;&gt;NOR",G68:G71)</f>
        <v>0</v>
      </c>
      <c r="H67" s="125"/>
      <c r="I67" s="125">
        <f>SUM(I68:I71)</f>
        <v>0</v>
      </c>
      <c r="J67" s="125"/>
      <c r="K67" s="125">
        <f>SUM(K68:K71)</f>
        <v>0</v>
      </c>
      <c r="L67" s="125"/>
      <c r="M67" s="125">
        <f>SUM(M68:M71)</f>
        <v>0</v>
      </c>
      <c r="N67" s="124"/>
      <c r="O67" s="124">
        <f>SUM(O68:O71)</f>
        <v>0.14000000000000001</v>
      </c>
      <c r="P67" s="124"/>
      <c r="Q67" s="124">
        <f>SUM(Q68:Q71)</f>
        <v>0</v>
      </c>
      <c r="R67" s="125"/>
      <c r="S67" s="125"/>
      <c r="T67" s="126"/>
      <c r="U67" s="120"/>
      <c r="V67" s="120">
        <f>SUM(V68:V71)</f>
        <v>3.53</v>
      </c>
      <c r="W67" s="120"/>
      <c r="X67" s="120"/>
      <c r="Y67" s="120"/>
      <c r="AG67" t="s">
        <v>269</v>
      </c>
    </row>
    <row r="68" spans="1:60" outlineLevel="1" x14ac:dyDescent="0.2">
      <c r="A68" s="128">
        <v>13</v>
      </c>
      <c r="B68" s="129" t="s">
        <v>1809</v>
      </c>
      <c r="C68" s="145" t="s">
        <v>1810</v>
      </c>
      <c r="D68" s="130" t="s">
        <v>468</v>
      </c>
      <c r="E68" s="131">
        <v>4</v>
      </c>
      <c r="F68" s="132"/>
      <c r="G68" s="133">
        <f>ROUND(E68*F68,2)</f>
        <v>0</v>
      </c>
      <c r="H68" s="132"/>
      <c r="I68" s="133">
        <f>ROUND(E68*H68,2)</f>
        <v>0</v>
      </c>
      <c r="J68" s="132"/>
      <c r="K68" s="133">
        <f>ROUND(E68*J68,2)</f>
        <v>0</v>
      </c>
      <c r="L68" s="133">
        <v>21</v>
      </c>
      <c r="M68" s="133">
        <f>G68*(1+L68/100)</f>
        <v>0</v>
      </c>
      <c r="N68" s="131">
        <v>3.6119999999999999E-2</v>
      </c>
      <c r="O68" s="131">
        <f>ROUND(E68*N68,2)</f>
        <v>0.14000000000000001</v>
      </c>
      <c r="P68" s="131">
        <v>0</v>
      </c>
      <c r="Q68" s="131">
        <f>ROUND(E68*P68,2)</f>
        <v>0</v>
      </c>
      <c r="R68" s="133"/>
      <c r="S68" s="133" t="s">
        <v>273</v>
      </c>
      <c r="T68" s="134" t="s">
        <v>274</v>
      </c>
      <c r="U68" s="115">
        <v>0.88292999999999999</v>
      </c>
      <c r="V68" s="115">
        <f>ROUND(E68*U68,2)</f>
        <v>3.53</v>
      </c>
      <c r="W68" s="115"/>
      <c r="X68" s="115" t="s">
        <v>275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277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2" x14ac:dyDescent="0.2">
      <c r="A69" s="111"/>
      <c r="B69" s="112"/>
      <c r="C69" s="258" t="s">
        <v>1811</v>
      </c>
      <c r="D69" s="259"/>
      <c r="E69" s="259"/>
      <c r="F69" s="259"/>
      <c r="G69" s="259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286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42" t="str">
        <f>C69</f>
        <v>jakoukoliv maltou, z pomocného pracovního lešení o výšce podlahy do 1900 mm a pro zatížení do 1,5 kPa,</v>
      </c>
      <c r="BB69" s="108"/>
      <c r="BC69" s="108"/>
      <c r="BD69" s="108"/>
      <c r="BE69" s="108"/>
      <c r="BF69" s="108"/>
      <c r="BG69" s="108"/>
      <c r="BH69" s="108"/>
    </row>
    <row r="70" spans="1:60" outlineLevel="2" x14ac:dyDescent="0.2">
      <c r="A70" s="111"/>
      <c r="B70" s="112"/>
      <c r="C70" s="150" t="s">
        <v>1803</v>
      </c>
      <c r="D70" s="148"/>
      <c r="E70" s="149"/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325</v>
      </c>
      <c r="AH70" s="108">
        <v>0</v>
      </c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3" x14ac:dyDescent="0.2">
      <c r="A71" s="111"/>
      <c r="B71" s="112"/>
      <c r="C71" s="150" t="s">
        <v>121</v>
      </c>
      <c r="D71" s="148"/>
      <c r="E71" s="149">
        <v>4</v>
      </c>
      <c r="F71" s="115"/>
      <c r="G71" s="115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 t="s">
        <v>325</v>
      </c>
      <c r="AH71" s="108">
        <v>0</v>
      </c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x14ac:dyDescent="0.2">
      <c r="A72" s="121" t="s">
        <v>268</v>
      </c>
      <c r="B72" s="122" t="s">
        <v>127</v>
      </c>
      <c r="C72" s="143" t="s">
        <v>128</v>
      </c>
      <c r="D72" s="123"/>
      <c r="E72" s="124"/>
      <c r="F72" s="125"/>
      <c r="G72" s="125">
        <f>SUMIF(AG73:AG80,"&lt;&gt;NOR",G73:G80)</f>
        <v>0</v>
      </c>
      <c r="H72" s="125"/>
      <c r="I72" s="125">
        <f>SUM(I73:I80)</f>
        <v>0</v>
      </c>
      <c r="J72" s="125"/>
      <c r="K72" s="125">
        <f>SUM(K73:K80)</f>
        <v>0</v>
      </c>
      <c r="L72" s="125"/>
      <c r="M72" s="125">
        <f>SUM(M73:M80)</f>
        <v>0</v>
      </c>
      <c r="N72" s="124"/>
      <c r="O72" s="124">
        <f>SUM(O73:O80)</f>
        <v>0.29000000000000004</v>
      </c>
      <c r="P72" s="124"/>
      <c r="Q72" s="124">
        <f>SUM(Q73:Q80)</f>
        <v>0</v>
      </c>
      <c r="R72" s="125"/>
      <c r="S72" s="125"/>
      <c r="T72" s="126"/>
      <c r="U72" s="120"/>
      <c r="V72" s="120">
        <f>SUM(V73:V80)</f>
        <v>4.72</v>
      </c>
      <c r="W72" s="120"/>
      <c r="X72" s="120"/>
      <c r="Y72" s="120"/>
      <c r="AG72" t="s">
        <v>269</v>
      </c>
    </row>
    <row r="73" spans="1:60" outlineLevel="1" x14ac:dyDescent="0.2">
      <c r="A73" s="128">
        <v>14</v>
      </c>
      <c r="B73" s="129" t="s">
        <v>571</v>
      </c>
      <c r="C73" s="145" t="s">
        <v>572</v>
      </c>
      <c r="D73" s="130" t="s">
        <v>322</v>
      </c>
      <c r="E73" s="131">
        <v>7.5</v>
      </c>
      <c r="F73" s="132"/>
      <c r="G73" s="133">
        <f>ROUND(E73*F73,2)</f>
        <v>0</v>
      </c>
      <c r="H73" s="132"/>
      <c r="I73" s="133">
        <f>ROUND(E73*H73,2)</f>
        <v>0</v>
      </c>
      <c r="J73" s="132"/>
      <c r="K73" s="133">
        <f>ROUND(E73*J73,2)</f>
        <v>0</v>
      </c>
      <c r="L73" s="133">
        <v>21</v>
      </c>
      <c r="M73" s="133">
        <f>G73*(1+L73/100)</f>
        <v>0</v>
      </c>
      <c r="N73" s="131">
        <v>3.6150000000000002E-2</v>
      </c>
      <c r="O73" s="131">
        <f>ROUND(E73*N73,2)</f>
        <v>0.27</v>
      </c>
      <c r="P73" s="131">
        <v>0</v>
      </c>
      <c r="Q73" s="131">
        <f>ROUND(E73*P73,2)</f>
        <v>0</v>
      </c>
      <c r="R73" s="133"/>
      <c r="S73" s="133" t="s">
        <v>273</v>
      </c>
      <c r="T73" s="134" t="s">
        <v>274</v>
      </c>
      <c r="U73" s="115">
        <v>0.41402</v>
      </c>
      <c r="V73" s="115">
        <f>ROUND(E73*U73,2)</f>
        <v>3.11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277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2" x14ac:dyDescent="0.2">
      <c r="A74" s="111"/>
      <c r="B74" s="112"/>
      <c r="C74" s="150" t="s">
        <v>1812</v>
      </c>
      <c r="D74" s="148"/>
      <c r="E74" s="149"/>
      <c r="F74" s="115"/>
      <c r="G74" s="115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325</v>
      </c>
      <c r="AH74" s="108">
        <v>0</v>
      </c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3" x14ac:dyDescent="0.2">
      <c r="A75" s="111"/>
      <c r="B75" s="112"/>
      <c r="C75" s="150" t="s">
        <v>884</v>
      </c>
      <c r="D75" s="148"/>
      <c r="E75" s="149"/>
      <c r="F75" s="115"/>
      <c r="G75" s="115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325</v>
      </c>
      <c r="AH75" s="108">
        <v>0</v>
      </c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3" x14ac:dyDescent="0.2">
      <c r="A76" s="111"/>
      <c r="B76" s="112"/>
      <c r="C76" s="150" t="s">
        <v>1813</v>
      </c>
      <c r="D76" s="148"/>
      <c r="E76" s="149">
        <v>7.5</v>
      </c>
      <c r="F76" s="115"/>
      <c r="G76" s="1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325</v>
      </c>
      <c r="AH76" s="108">
        <v>0</v>
      </c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1" x14ac:dyDescent="0.2">
      <c r="A77" s="128">
        <v>15</v>
      </c>
      <c r="B77" s="129" t="s">
        <v>1814</v>
      </c>
      <c r="C77" s="145" t="s">
        <v>1815</v>
      </c>
      <c r="D77" s="130" t="s">
        <v>322</v>
      </c>
      <c r="E77" s="131">
        <v>7.5</v>
      </c>
      <c r="F77" s="132"/>
      <c r="G77" s="133">
        <f>ROUND(E77*F77,2)</f>
        <v>0</v>
      </c>
      <c r="H77" s="132"/>
      <c r="I77" s="133">
        <f>ROUND(E77*H77,2)</f>
        <v>0</v>
      </c>
      <c r="J77" s="132"/>
      <c r="K77" s="133">
        <f>ROUND(E77*J77,2)</f>
        <v>0</v>
      </c>
      <c r="L77" s="133">
        <v>21</v>
      </c>
      <c r="M77" s="133">
        <f>G77*(1+L77/100)</f>
        <v>0</v>
      </c>
      <c r="N77" s="131">
        <v>2.5200000000000001E-3</v>
      </c>
      <c r="O77" s="131">
        <f>ROUND(E77*N77,2)</f>
        <v>0.02</v>
      </c>
      <c r="P77" s="131">
        <v>0</v>
      </c>
      <c r="Q77" s="131">
        <f>ROUND(E77*P77,2)</f>
        <v>0</v>
      </c>
      <c r="R77" s="133"/>
      <c r="S77" s="133" t="s">
        <v>273</v>
      </c>
      <c r="T77" s="134" t="s">
        <v>274</v>
      </c>
      <c r="U77" s="115">
        <v>0.215</v>
      </c>
      <c r="V77" s="115">
        <f>ROUND(E77*U77,2)</f>
        <v>1.61</v>
      </c>
      <c r="W77" s="115"/>
      <c r="X77" s="115" t="s">
        <v>275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277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2" x14ac:dyDescent="0.2">
      <c r="A78" s="111"/>
      <c r="B78" s="112"/>
      <c r="C78" s="150" t="s">
        <v>1812</v>
      </c>
      <c r="D78" s="148"/>
      <c r="E78" s="149"/>
      <c r="F78" s="115"/>
      <c r="G78" s="115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8"/>
      <c r="AA78" s="108"/>
      <c r="AB78" s="108"/>
      <c r="AC78" s="108"/>
      <c r="AD78" s="108"/>
      <c r="AE78" s="108"/>
      <c r="AF78" s="108"/>
      <c r="AG78" s="108" t="s">
        <v>325</v>
      </c>
      <c r="AH78" s="108">
        <v>0</v>
      </c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3" x14ac:dyDescent="0.2">
      <c r="A79" s="111"/>
      <c r="B79" s="112"/>
      <c r="C79" s="150" t="s">
        <v>884</v>
      </c>
      <c r="D79" s="148"/>
      <c r="E79" s="149"/>
      <c r="F79" s="115"/>
      <c r="G79" s="1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325</v>
      </c>
      <c r="AH79" s="108">
        <v>0</v>
      </c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3" x14ac:dyDescent="0.2">
      <c r="A80" s="111"/>
      <c r="B80" s="112"/>
      <c r="C80" s="150" t="s">
        <v>1813</v>
      </c>
      <c r="D80" s="148"/>
      <c r="E80" s="149">
        <v>7.5</v>
      </c>
      <c r="F80" s="115"/>
      <c r="G80" s="115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8"/>
      <c r="AA80" s="108"/>
      <c r="AB80" s="108"/>
      <c r="AC80" s="108"/>
      <c r="AD80" s="108"/>
      <c r="AE80" s="108"/>
      <c r="AF80" s="108"/>
      <c r="AG80" s="108" t="s">
        <v>325</v>
      </c>
      <c r="AH80" s="108">
        <v>0</v>
      </c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x14ac:dyDescent="0.2">
      <c r="A81" s="121" t="s">
        <v>268</v>
      </c>
      <c r="B81" s="122" t="s">
        <v>129</v>
      </c>
      <c r="C81" s="143" t="s">
        <v>130</v>
      </c>
      <c r="D81" s="123"/>
      <c r="E81" s="124"/>
      <c r="F81" s="125"/>
      <c r="G81" s="125">
        <f>SUMIF(AG82:AG111,"&lt;&gt;NOR",G82:G111)</f>
        <v>0</v>
      </c>
      <c r="H81" s="125"/>
      <c r="I81" s="125">
        <f>SUM(I82:I111)</f>
        <v>0</v>
      </c>
      <c r="J81" s="125"/>
      <c r="K81" s="125">
        <f>SUM(K82:K111)</f>
        <v>0</v>
      </c>
      <c r="L81" s="125"/>
      <c r="M81" s="125">
        <f>SUM(M82:M111)</f>
        <v>0</v>
      </c>
      <c r="N81" s="124"/>
      <c r="O81" s="124">
        <f>SUM(O82:O111)</f>
        <v>1.04</v>
      </c>
      <c r="P81" s="124"/>
      <c r="Q81" s="124">
        <f>SUM(Q82:Q111)</f>
        <v>0</v>
      </c>
      <c r="R81" s="125"/>
      <c r="S81" s="125"/>
      <c r="T81" s="126"/>
      <c r="U81" s="120"/>
      <c r="V81" s="120">
        <f>SUM(V82:V111)</f>
        <v>3.6900000000000004</v>
      </c>
      <c r="W81" s="120"/>
      <c r="X81" s="120"/>
      <c r="Y81" s="120"/>
      <c r="AG81" t="s">
        <v>269</v>
      </c>
    </row>
    <row r="82" spans="1:60" outlineLevel="1" x14ac:dyDescent="0.2">
      <c r="A82" s="128">
        <v>16</v>
      </c>
      <c r="B82" s="129" t="s">
        <v>1816</v>
      </c>
      <c r="C82" s="145" t="s">
        <v>1817</v>
      </c>
      <c r="D82" s="130" t="s">
        <v>331</v>
      </c>
      <c r="E82" s="131">
        <v>0.124</v>
      </c>
      <c r="F82" s="132"/>
      <c r="G82" s="133">
        <f>ROUND(E82*F82,2)</f>
        <v>0</v>
      </c>
      <c r="H82" s="132"/>
      <c r="I82" s="133">
        <f>ROUND(E82*H82,2)</f>
        <v>0</v>
      </c>
      <c r="J82" s="132"/>
      <c r="K82" s="133">
        <f>ROUND(E82*J82,2)</f>
        <v>0</v>
      </c>
      <c r="L82" s="133">
        <v>21</v>
      </c>
      <c r="M82" s="133">
        <f>G82*(1+L82/100)</f>
        <v>0</v>
      </c>
      <c r="N82" s="131">
        <v>2.5249999999999999</v>
      </c>
      <c r="O82" s="131">
        <f>ROUND(E82*N82,2)</f>
        <v>0.31</v>
      </c>
      <c r="P82" s="131">
        <v>0</v>
      </c>
      <c r="Q82" s="131">
        <f>ROUND(E82*P82,2)</f>
        <v>0</v>
      </c>
      <c r="R82" s="133"/>
      <c r="S82" s="133" t="s">
        <v>273</v>
      </c>
      <c r="T82" s="134" t="s">
        <v>274</v>
      </c>
      <c r="U82" s="115">
        <v>3.2130000000000001</v>
      </c>
      <c r="V82" s="115">
        <f>ROUND(E82*U82,2)</f>
        <v>0.4</v>
      </c>
      <c r="W82" s="115"/>
      <c r="X82" s="115" t="s">
        <v>275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277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2" x14ac:dyDescent="0.2">
      <c r="A83" s="111"/>
      <c r="B83" s="112"/>
      <c r="C83" s="258" t="s">
        <v>448</v>
      </c>
      <c r="D83" s="259"/>
      <c r="E83" s="259"/>
      <c r="F83" s="259"/>
      <c r="G83" s="259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8"/>
      <c r="AA83" s="108"/>
      <c r="AB83" s="108"/>
      <c r="AC83" s="108"/>
      <c r="AD83" s="108"/>
      <c r="AE83" s="108"/>
      <c r="AF83" s="108"/>
      <c r="AG83" s="108" t="s">
        <v>286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3" x14ac:dyDescent="0.2">
      <c r="A84" s="111"/>
      <c r="B84" s="112"/>
      <c r="C84" s="267" t="s">
        <v>449</v>
      </c>
      <c r="D84" s="268"/>
      <c r="E84" s="268"/>
      <c r="F84" s="268"/>
      <c r="G84" s="268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286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2" x14ac:dyDescent="0.2">
      <c r="A85" s="111"/>
      <c r="B85" s="112"/>
      <c r="C85" s="150" t="s">
        <v>1803</v>
      </c>
      <c r="D85" s="148"/>
      <c r="E85" s="149"/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325</v>
      </c>
      <c r="AH85" s="108">
        <v>0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3" x14ac:dyDescent="0.2">
      <c r="A86" s="111"/>
      <c r="B86" s="112"/>
      <c r="C86" s="150" t="s">
        <v>444</v>
      </c>
      <c r="D86" s="148"/>
      <c r="E86" s="149"/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325</v>
      </c>
      <c r="AH86" s="108">
        <v>0</v>
      </c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3" x14ac:dyDescent="0.2">
      <c r="A87" s="111"/>
      <c r="B87" s="112"/>
      <c r="C87" s="150" t="s">
        <v>1818</v>
      </c>
      <c r="D87" s="148"/>
      <c r="E87" s="149">
        <v>0.12</v>
      </c>
      <c r="F87" s="115"/>
      <c r="G87" s="115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8"/>
      <c r="AA87" s="108"/>
      <c r="AB87" s="108"/>
      <c r="AC87" s="108"/>
      <c r="AD87" s="108"/>
      <c r="AE87" s="108"/>
      <c r="AF87" s="108"/>
      <c r="AG87" s="108" t="s">
        <v>325</v>
      </c>
      <c r="AH87" s="108">
        <v>0</v>
      </c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1" x14ac:dyDescent="0.2">
      <c r="A88" s="128">
        <v>17</v>
      </c>
      <c r="B88" s="129" t="s">
        <v>595</v>
      </c>
      <c r="C88" s="145" t="s">
        <v>596</v>
      </c>
      <c r="D88" s="130" t="s">
        <v>331</v>
      </c>
      <c r="E88" s="131">
        <v>0.27279999999999999</v>
      </c>
      <c r="F88" s="132"/>
      <c r="G88" s="133">
        <f>ROUND(E88*F88,2)</f>
        <v>0</v>
      </c>
      <c r="H88" s="132"/>
      <c r="I88" s="133">
        <f>ROUND(E88*H88,2)</f>
        <v>0</v>
      </c>
      <c r="J88" s="132"/>
      <c r="K88" s="133">
        <f>ROUND(E88*J88,2)</f>
        <v>0</v>
      </c>
      <c r="L88" s="133">
        <v>21</v>
      </c>
      <c r="M88" s="133">
        <f>G88*(1+L88/100)</f>
        <v>0</v>
      </c>
      <c r="N88" s="131">
        <v>2.5249999999999999</v>
      </c>
      <c r="O88" s="131">
        <f>ROUND(E88*N88,2)</f>
        <v>0.69</v>
      </c>
      <c r="P88" s="131">
        <v>0</v>
      </c>
      <c r="Q88" s="131">
        <f>ROUND(E88*P88,2)</f>
        <v>0</v>
      </c>
      <c r="R88" s="133"/>
      <c r="S88" s="133" t="s">
        <v>273</v>
      </c>
      <c r="T88" s="134" t="s">
        <v>274</v>
      </c>
      <c r="U88" s="115">
        <v>2.58</v>
      </c>
      <c r="V88" s="115">
        <f>ROUND(E88*U88,2)</f>
        <v>0.7</v>
      </c>
      <c r="W88" s="115"/>
      <c r="X88" s="115" t="s">
        <v>275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277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2" x14ac:dyDescent="0.2">
      <c r="A89" s="111"/>
      <c r="B89" s="112"/>
      <c r="C89" s="258" t="s">
        <v>448</v>
      </c>
      <c r="D89" s="259"/>
      <c r="E89" s="259"/>
      <c r="F89" s="259"/>
      <c r="G89" s="259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286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3" x14ac:dyDescent="0.2">
      <c r="A90" s="111"/>
      <c r="B90" s="112"/>
      <c r="C90" s="267" t="s">
        <v>449</v>
      </c>
      <c r="D90" s="268"/>
      <c r="E90" s="268"/>
      <c r="F90" s="268"/>
      <c r="G90" s="268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8"/>
      <c r="AA90" s="108"/>
      <c r="AB90" s="108"/>
      <c r="AC90" s="108"/>
      <c r="AD90" s="108"/>
      <c r="AE90" s="108"/>
      <c r="AF90" s="108"/>
      <c r="AG90" s="108" t="s">
        <v>286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 x14ac:dyDescent="0.2">
      <c r="A91" s="111"/>
      <c r="B91" s="112"/>
      <c r="C91" s="150" t="s">
        <v>1803</v>
      </c>
      <c r="D91" s="148"/>
      <c r="E91" s="149"/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325</v>
      </c>
      <c r="AH91" s="108">
        <v>0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3" x14ac:dyDescent="0.2">
      <c r="A92" s="111"/>
      <c r="B92" s="112"/>
      <c r="C92" s="150" t="s">
        <v>444</v>
      </c>
      <c r="D92" s="148"/>
      <c r="E92" s="149"/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325</v>
      </c>
      <c r="AH92" s="108">
        <v>0</v>
      </c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3" x14ac:dyDescent="0.2">
      <c r="A93" s="111"/>
      <c r="B93" s="112"/>
      <c r="C93" s="150" t="s">
        <v>1819</v>
      </c>
      <c r="D93" s="148"/>
      <c r="E93" s="149">
        <v>0.27</v>
      </c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8"/>
      <c r="AA93" s="108"/>
      <c r="AB93" s="108"/>
      <c r="AC93" s="108"/>
      <c r="AD93" s="108"/>
      <c r="AE93" s="108"/>
      <c r="AF93" s="108"/>
      <c r="AG93" s="108" t="s">
        <v>325</v>
      </c>
      <c r="AH93" s="108">
        <v>0</v>
      </c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1" x14ac:dyDescent="0.2">
      <c r="A94" s="128">
        <v>18</v>
      </c>
      <c r="B94" s="129" t="s">
        <v>1820</v>
      </c>
      <c r="C94" s="145" t="s">
        <v>1821</v>
      </c>
      <c r="D94" s="130" t="s">
        <v>331</v>
      </c>
      <c r="E94" s="131">
        <v>0.27279999999999999</v>
      </c>
      <c r="F94" s="132"/>
      <c r="G94" s="133">
        <f>ROUND(E94*F94,2)</f>
        <v>0</v>
      </c>
      <c r="H94" s="132"/>
      <c r="I94" s="133">
        <f>ROUND(E94*H94,2)</f>
        <v>0</v>
      </c>
      <c r="J94" s="132"/>
      <c r="K94" s="133">
        <f>ROUND(E94*J94,2)</f>
        <v>0</v>
      </c>
      <c r="L94" s="133">
        <v>21</v>
      </c>
      <c r="M94" s="133">
        <f>G94*(1+L94/100)</f>
        <v>0</v>
      </c>
      <c r="N94" s="131">
        <v>0.02</v>
      </c>
      <c r="O94" s="131">
        <f>ROUND(E94*N94,2)</f>
        <v>0.01</v>
      </c>
      <c r="P94" s="131">
        <v>0</v>
      </c>
      <c r="Q94" s="131">
        <f>ROUND(E94*P94,2)</f>
        <v>0</v>
      </c>
      <c r="R94" s="133"/>
      <c r="S94" s="133" t="s">
        <v>273</v>
      </c>
      <c r="T94" s="134" t="s">
        <v>274</v>
      </c>
      <c r="U94" s="115">
        <v>1.35</v>
      </c>
      <c r="V94" s="115">
        <f>ROUND(E94*U94,2)</f>
        <v>0.37</v>
      </c>
      <c r="W94" s="115"/>
      <c r="X94" s="115" t="s">
        <v>275</v>
      </c>
      <c r="Y94" s="115" t="s">
        <v>276</v>
      </c>
      <c r="Z94" s="108"/>
      <c r="AA94" s="108"/>
      <c r="AB94" s="108"/>
      <c r="AC94" s="108"/>
      <c r="AD94" s="108"/>
      <c r="AE94" s="108"/>
      <c r="AF94" s="108"/>
      <c r="AG94" s="108" t="s">
        <v>277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2" x14ac:dyDescent="0.2">
      <c r="A95" s="111"/>
      <c r="B95" s="112"/>
      <c r="C95" s="258" t="s">
        <v>1822</v>
      </c>
      <c r="D95" s="259"/>
      <c r="E95" s="259"/>
      <c r="F95" s="259"/>
      <c r="G95" s="259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286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 x14ac:dyDescent="0.2">
      <c r="A96" s="111"/>
      <c r="B96" s="112"/>
      <c r="C96" s="150" t="s">
        <v>1803</v>
      </c>
      <c r="D96" s="148"/>
      <c r="E96" s="149"/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325</v>
      </c>
      <c r="AH96" s="108">
        <v>0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3" x14ac:dyDescent="0.2">
      <c r="A97" s="111"/>
      <c r="B97" s="112"/>
      <c r="C97" s="150" t="s">
        <v>444</v>
      </c>
      <c r="D97" s="148"/>
      <c r="E97" s="149"/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325</v>
      </c>
      <c r="AH97" s="108">
        <v>0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3" x14ac:dyDescent="0.2">
      <c r="A98" s="111"/>
      <c r="B98" s="112"/>
      <c r="C98" s="150" t="s">
        <v>1819</v>
      </c>
      <c r="D98" s="148"/>
      <c r="E98" s="149">
        <v>0.27</v>
      </c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325</v>
      </c>
      <c r="AH98" s="108">
        <v>0</v>
      </c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1" x14ac:dyDescent="0.2">
      <c r="A99" s="128">
        <v>19</v>
      </c>
      <c r="B99" s="129" t="s">
        <v>1823</v>
      </c>
      <c r="C99" s="145" t="s">
        <v>1824</v>
      </c>
      <c r="D99" s="130" t="s">
        <v>331</v>
      </c>
      <c r="E99" s="131">
        <v>0.27279999999999999</v>
      </c>
      <c r="F99" s="132"/>
      <c r="G99" s="133">
        <f>ROUND(E99*F99,2)</f>
        <v>0</v>
      </c>
      <c r="H99" s="132"/>
      <c r="I99" s="133">
        <f>ROUND(E99*H99,2)</f>
        <v>0</v>
      </c>
      <c r="J99" s="132"/>
      <c r="K99" s="133">
        <f>ROUND(E99*J99,2)</f>
        <v>0</v>
      </c>
      <c r="L99" s="133">
        <v>21</v>
      </c>
      <c r="M99" s="133">
        <f>G99*(1+L99/100)</f>
        <v>0</v>
      </c>
      <c r="N99" s="131">
        <v>0</v>
      </c>
      <c r="O99" s="131">
        <f>ROUND(E99*N99,2)</f>
        <v>0</v>
      </c>
      <c r="P99" s="131">
        <v>0</v>
      </c>
      <c r="Q99" s="131">
        <f>ROUND(E99*P99,2)</f>
        <v>0</v>
      </c>
      <c r="R99" s="133"/>
      <c r="S99" s="133" t="s">
        <v>273</v>
      </c>
      <c r="T99" s="134" t="s">
        <v>274</v>
      </c>
      <c r="U99" s="115">
        <v>0.41</v>
      </c>
      <c r="V99" s="115">
        <f>ROUND(E99*U99,2)</f>
        <v>0.11</v>
      </c>
      <c r="W99" s="115"/>
      <c r="X99" s="115" t="s">
        <v>275</v>
      </c>
      <c r="Y99" s="115" t="s">
        <v>276</v>
      </c>
      <c r="Z99" s="108"/>
      <c r="AA99" s="108"/>
      <c r="AB99" s="108"/>
      <c r="AC99" s="108"/>
      <c r="AD99" s="108"/>
      <c r="AE99" s="108"/>
      <c r="AF99" s="108"/>
      <c r="AG99" s="108" t="s">
        <v>277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2" x14ac:dyDescent="0.2">
      <c r="A100" s="111"/>
      <c r="B100" s="112"/>
      <c r="C100" s="258" t="s">
        <v>1825</v>
      </c>
      <c r="D100" s="259"/>
      <c r="E100" s="259"/>
      <c r="F100" s="259"/>
      <c r="G100" s="259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286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2" x14ac:dyDescent="0.2">
      <c r="A101" s="111"/>
      <c r="B101" s="112"/>
      <c r="C101" s="150" t="s">
        <v>1803</v>
      </c>
      <c r="D101" s="148"/>
      <c r="E101" s="149"/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325</v>
      </c>
      <c r="AH101" s="108">
        <v>0</v>
      </c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3" x14ac:dyDescent="0.2">
      <c r="A102" s="111"/>
      <c r="B102" s="112"/>
      <c r="C102" s="150" t="s">
        <v>444</v>
      </c>
      <c r="D102" s="148"/>
      <c r="E102" s="149"/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325</v>
      </c>
      <c r="AH102" s="108">
        <v>0</v>
      </c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3" x14ac:dyDescent="0.2">
      <c r="A103" s="111"/>
      <c r="B103" s="112"/>
      <c r="C103" s="150" t="s">
        <v>1819</v>
      </c>
      <c r="D103" s="148"/>
      <c r="E103" s="149">
        <v>0.27</v>
      </c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325</v>
      </c>
      <c r="AH103" s="108">
        <v>0</v>
      </c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ht="22.5" outlineLevel="1" x14ac:dyDescent="0.2">
      <c r="A104" s="128">
        <v>20</v>
      </c>
      <c r="B104" s="129" t="s">
        <v>1826</v>
      </c>
      <c r="C104" s="145" t="s">
        <v>1827</v>
      </c>
      <c r="D104" s="130" t="s">
        <v>395</v>
      </c>
      <c r="E104" s="131">
        <v>1.4189999999999999E-2</v>
      </c>
      <c r="F104" s="132"/>
      <c r="G104" s="133">
        <f>ROUND(E104*F104,2)</f>
        <v>0</v>
      </c>
      <c r="H104" s="132"/>
      <c r="I104" s="133">
        <f>ROUND(E104*H104,2)</f>
        <v>0</v>
      </c>
      <c r="J104" s="132"/>
      <c r="K104" s="133">
        <f>ROUND(E104*J104,2)</f>
        <v>0</v>
      </c>
      <c r="L104" s="133">
        <v>21</v>
      </c>
      <c r="M104" s="133">
        <f>G104*(1+L104/100)</f>
        <v>0</v>
      </c>
      <c r="N104" s="131">
        <v>1.08961</v>
      </c>
      <c r="O104" s="131">
        <f>ROUND(E104*N104,2)</f>
        <v>0.02</v>
      </c>
      <c r="P104" s="131">
        <v>0</v>
      </c>
      <c r="Q104" s="131">
        <f>ROUND(E104*P104,2)</f>
        <v>0</v>
      </c>
      <c r="R104" s="133"/>
      <c r="S104" s="133" t="s">
        <v>273</v>
      </c>
      <c r="T104" s="134" t="s">
        <v>274</v>
      </c>
      <c r="U104" s="115">
        <v>15.231</v>
      </c>
      <c r="V104" s="115">
        <f>ROUND(E104*U104,2)</f>
        <v>0.22</v>
      </c>
      <c r="W104" s="115"/>
      <c r="X104" s="115" t="s">
        <v>275</v>
      </c>
      <c r="Y104" s="115" t="s">
        <v>276</v>
      </c>
      <c r="Z104" s="108"/>
      <c r="AA104" s="108"/>
      <c r="AB104" s="108"/>
      <c r="AC104" s="108"/>
      <c r="AD104" s="108"/>
      <c r="AE104" s="108"/>
      <c r="AF104" s="108"/>
      <c r="AG104" s="108" t="s">
        <v>277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2" x14ac:dyDescent="0.2">
      <c r="A105" s="111"/>
      <c r="B105" s="112"/>
      <c r="C105" s="258" t="s">
        <v>396</v>
      </c>
      <c r="D105" s="259"/>
      <c r="E105" s="259"/>
      <c r="F105" s="259"/>
      <c r="G105" s="259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8"/>
      <c r="AA105" s="108"/>
      <c r="AB105" s="108"/>
      <c r="AC105" s="108"/>
      <c r="AD105" s="108"/>
      <c r="AE105" s="108"/>
      <c r="AF105" s="108"/>
      <c r="AG105" s="108" t="s">
        <v>286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2" x14ac:dyDescent="0.2">
      <c r="A106" s="111"/>
      <c r="B106" s="112"/>
      <c r="C106" s="150" t="s">
        <v>1803</v>
      </c>
      <c r="D106" s="148"/>
      <c r="E106" s="149"/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325</v>
      </c>
      <c r="AH106" s="108">
        <v>0</v>
      </c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3" x14ac:dyDescent="0.2">
      <c r="A107" s="111"/>
      <c r="B107" s="112"/>
      <c r="C107" s="150" t="s">
        <v>444</v>
      </c>
      <c r="D107" s="148"/>
      <c r="E107" s="149"/>
      <c r="F107" s="115"/>
      <c r="G107" s="115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8"/>
      <c r="AA107" s="108"/>
      <c r="AB107" s="108"/>
      <c r="AC107" s="108"/>
      <c r="AD107" s="108"/>
      <c r="AE107" s="108"/>
      <c r="AF107" s="108"/>
      <c r="AG107" s="108" t="s">
        <v>325</v>
      </c>
      <c r="AH107" s="108">
        <v>0</v>
      </c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3" x14ac:dyDescent="0.2">
      <c r="A108" s="111"/>
      <c r="B108" s="112"/>
      <c r="C108" s="150" t="s">
        <v>1828</v>
      </c>
      <c r="D108" s="148"/>
      <c r="E108" s="149">
        <v>0.01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325</v>
      </c>
      <c r="AH108" s="108">
        <v>0</v>
      </c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 x14ac:dyDescent="0.2">
      <c r="A109" s="128">
        <v>21</v>
      </c>
      <c r="B109" s="129" t="s">
        <v>1829</v>
      </c>
      <c r="C109" s="145" t="s">
        <v>1830</v>
      </c>
      <c r="D109" s="130" t="s">
        <v>767</v>
      </c>
      <c r="E109" s="131">
        <v>7</v>
      </c>
      <c r="F109" s="132"/>
      <c r="G109" s="133">
        <f>ROUND(E109*F109,2)</f>
        <v>0</v>
      </c>
      <c r="H109" s="132"/>
      <c r="I109" s="133">
        <f>ROUND(E109*H109,2)</f>
        <v>0</v>
      </c>
      <c r="J109" s="132"/>
      <c r="K109" s="133">
        <f>ROUND(E109*J109,2)</f>
        <v>0</v>
      </c>
      <c r="L109" s="133">
        <v>21</v>
      </c>
      <c r="M109" s="133">
        <f>G109*(1+L109/100)</f>
        <v>0</v>
      </c>
      <c r="N109" s="131">
        <v>7.2000000000000005E-4</v>
      </c>
      <c r="O109" s="131">
        <f>ROUND(E109*N109,2)</f>
        <v>0.01</v>
      </c>
      <c r="P109" s="131">
        <v>0</v>
      </c>
      <c r="Q109" s="131">
        <f>ROUND(E109*P109,2)</f>
        <v>0</v>
      </c>
      <c r="R109" s="133"/>
      <c r="S109" s="133" t="s">
        <v>273</v>
      </c>
      <c r="T109" s="134" t="s">
        <v>274</v>
      </c>
      <c r="U109" s="115">
        <v>0.27</v>
      </c>
      <c r="V109" s="115">
        <f>ROUND(E109*U109,2)</f>
        <v>1.89</v>
      </c>
      <c r="W109" s="115"/>
      <c r="X109" s="115" t="s">
        <v>275</v>
      </c>
      <c r="Y109" s="115" t="s">
        <v>276</v>
      </c>
      <c r="Z109" s="108"/>
      <c r="AA109" s="108"/>
      <c r="AB109" s="108"/>
      <c r="AC109" s="108"/>
      <c r="AD109" s="108"/>
      <c r="AE109" s="108"/>
      <c r="AF109" s="108"/>
      <c r="AG109" s="108" t="s">
        <v>277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2" x14ac:dyDescent="0.2">
      <c r="A110" s="111"/>
      <c r="B110" s="112"/>
      <c r="C110" s="150" t="s">
        <v>1803</v>
      </c>
      <c r="D110" s="148"/>
      <c r="E110" s="149"/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325</v>
      </c>
      <c r="AH110" s="108">
        <v>0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3" x14ac:dyDescent="0.2">
      <c r="A111" s="111"/>
      <c r="B111" s="112"/>
      <c r="C111" s="150" t="s">
        <v>1831</v>
      </c>
      <c r="D111" s="148"/>
      <c r="E111" s="149">
        <v>7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8"/>
      <c r="AA111" s="108"/>
      <c r="AB111" s="108"/>
      <c r="AC111" s="108"/>
      <c r="AD111" s="108"/>
      <c r="AE111" s="108"/>
      <c r="AF111" s="108"/>
      <c r="AG111" s="108" t="s">
        <v>325</v>
      </c>
      <c r="AH111" s="108">
        <v>0</v>
      </c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x14ac:dyDescent="0.2">
      <c r="A112" s="121" t="s">
        <v>268</v>
      </c>
      <c r="B112" s="122" t="s">
        <v>137</v>
      </c>
      <c r="C112" s="143" t="s">
        <v>138</v>
      </c>
      <c r="D112" s="123"/>
      <c r="E112" s="124"/>
      <c r="F112" s="125"/>
      <c r="G112" s="125">
        <f>SUMIF(AG113:AG115,"&lt;&gt;NOR",G113:G115)</f>
        <v>0</v>
      </c>
      <c r="H112" s="125"/>
      <c r="I112" s="125">
        <f>SUM(I113:I115)</f>
        <v>0</v>
      </c>
      <c r="J112" s="125"/>
      <c r="K112" s="125">
        <f>SUM(K113:K115)</f>
        <v>0</v>
      </c>
      <c r="L112" s="125"/>
      <c r="M112" s="125">
        <f>SUM(M113:M115)</f>
        <v>0</v>
      </c>
      <c r="N112" s="124"/>
      <c r="O112" s="124">
        <f>SUM(O113:O115)</f>
        <v>0.03</v>
      </c>
      <c r="P112" s="124"/>
      <c r="Q112" s="124">
        <f>SUM(Q113:Q115)</f>
        <v>0</v>
      </c>
      <c r="R112" s="125"/>
      <c r="S112" s="125"/>
      <c r="T112" s="126"/>
      <c r="U112" s="120"/>
      <c r="V112" s="120">
        <f>SUM(V113:V115)</f>
        <v>1.3</v>
      </c>
      <c r="W112" s="120"/>
      <c r="X112" s="120"/>
      <c r="Y112" s="120"/>
      <c r="AG112" t="s">
        <v>269</v>
      </c>
    </row>
    <row r="113" spans="1:60" outlineLevel="1" x14ac:dyDescent="0.2">
      <c r="A113" s="128">
        <v>22</v>
      </c>
      <c r="B113" s="129" t="s">
        <v>628</v>
      </c>
      <c r="C113" s="145" t="s">
        <v>629</v>
      </c>
      <c r="D113" s="130" t="s">
        <v>322</v>
      </c>
      <c r="E113" s="131">
        <v>5</v>
      </c>
      <c r="F113" s="132"/>
      <c r="G113" s="133">
        <f>ROUND(E113*F113,2)</f>
        <v>0</v>
      </c>
      <c r="H113" s="132"/>
      <c r="I113" s="133">
        <f>ROUND(E113*H113,2)</f>
        <v>0</v>
      </c>
      <c r="J113" s="132"/>
      <c r="K113" s="133">
        <f>ROUND(E113*J113,2)</f>
        <v>0</v>
      </c>
      <c r="L113" s="133">
        <v>21</v>
      </c>
      <c r="M113" s="133">
        <f>G113*(1+L113/100)</f>
        <v>0</v>
      </c>
      <c r="N113" s="131">
        <v>6.3400000000000001E-3</v>
      </c>
      <c r="O113" s="131">
        <f>ROUND(E113*N113,2)</f>
        <v>0.03</v>
      </c>
      <c r="P113" s="131">
        <v>0</v>
      </c>
      <c r="Q113" s="131">
        <f>ROUND(E113*P113,2)</f>
        <v>0</v>
      </c>
      <c r="R113" s="133"/>
      <c r="S113" s="133" t="s">
        <v>273</v>
      </c>
      <c r="T113" s="134" t="s">
        <v>274</v>
      </c>
      <c r="U113" s="115">
        <v>0.26</v>
      </c>
      <c r="V113" s="115">
        <f>ROUND(E113*U113,2)</f>
        <v>1.3</v>
      </c>
      <c r="W113" s="115"/>
      <c r="X113" s="115" t="s">
        <v>275</v>
      </c>
      <c r="Y113" s="115" t="s">
        <v>276</v>
      </c>
      <c r="Z113" s="108"/>
      <c r="AA113" s="108"/>
      <c r="AB113" s="108"/>
      <c r="AC113" s="108"/>
      <c r="AD113" s="108"/>
      <c r="AE113" s="108"/>
      <c r="AF113" s="108"/>
      <c r="AG113" s="108" t="s">
        <v>277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2" x14ac:dyDescent="0.2">
      <c r="A114" s="111"/>
      <c r="B114" s="112"/>
      <c r="C114" s="150" t="s">
        <v>1803</v>
      </c>
      <c r="D114" s="148"/>
      <c r="E114" s="149"/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325</v>
      </c>
      <c r="AH114" s="108">
        <v>0</v>
      </c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3" x14ac:dyDescent="0.2">
      <c r="A115" s="111"/>
      <c r="B115" s="112"/>
      <c r="C115" s="150" t="s">
        <v>123</v>
      </c>
      <c r="D115" s="148"/>
      <c r="E115" s="149">
        <v>5</v>
      </c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8"/>
      <c r="AA115" s="108"/>
      <c r="AB115" s="108"/>
      <c r="AC115" s="108"/>
      <c r="AD115" s="108"/>
      <c r="AE115" s="108"/>
      <c r="AF115" s="108"/>
      <c r="AG115" s="108" t="s">
        <v>325</v>
      </c>
      <c r="AH115" s="108">
        <v>0</v>
      </c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x14ac:dyDescent="0.2">
      <c r="A116" s="121" t="s">
        <v>268</v>
      </c>
      <c r="B116" s="122" t="s">
        <v>139</v>
      </c>
      <c r="C116" s="143" t="s">
        <v>140</v>
      </c>
      <c r="D116" s="123"/>
      <c r="E116" s="124"/>
      <c r="F116" s="125"/>
      <c r="G116" s="125">
        <f>SUMIF(AG117:AG123,"&lt;&gt;NOR",G117:G123)</f>
        <v>0</v>
      </c>
      <c r="H116" s="125"/>
      <c r="I116" s="125">
        <f>SUM(I117:I123)</f>
        <v>0</v>
      </c>
      <c r="J116" s="125"/>
      <c r="K116" s="125">
        <f>SUM(K117:K123)</f>
        <v>0</v>
      </c>
      <c r="L116" s="125"/>
      <c r="M116" s="125">
        <f>SUM(M117:M123)</f>
        <v>0</v>
      </c>
      <c r="N116" s="124"/>
      <c r="O116" s="124">
        <f>SUM(O117:O123)</f>
        <v>0</v>
      </c>
      <c r="P116" s="124"/>
      <c r="Q116" s="124">
        <f>SUM(Q117:Q123)</f>
        <v>0</v>
      </c>
      <c r="R116" s="125"/>
      <c r="S116" s="125"/>
      <c r="T116" s="126"/>
      <c r="U116" s="120"/>
      <c r="V116" s="120">
        <f>SUM(V117:V123)</f>
        <v>5.2</v>
      </c>
      <c r="W116" s="120"/>
      <c r="X116" s="120"/>
      <c r="Y116" s="120"/>
      <c r="AG116" t="s">
        <v>269</v>
      </c>
    </row>
    <row r="117" spans="1:60" ht="67.5" outlineLevel="1" x14ac:dyDescent="0.2">
      <c r="A117" s="128">
        <v>23</v>
      </c>
      <c r="B117" s="129" t="s">
        <v>647</v>
      </c>
      <c r="C117" s="145" t="s">
        <v>648</v>
      </c>
      <c r="D117" s="130" t="s">
        <v>322</v>
      </c>
      <c r="E117" s="131">
        <v>20</v>
      </c>
      <c r="F117" s="132"/>
      <c r="G117" s="133">
        <f>ROUND(E117*F117,2)</f>
        <v>0</v>
      </c>
      <c r="H117" s="132"/>
      <c r="I117" s="133">
        <f>ROUND(E117*H117,2)</f>
        <v>0</v>
      </c>
      <c r="J117" s="132"/>
      <c r="K117" s="133">
        <f>ROUND(E117*J117,2)</f>
        <v>0</v>
      </c>
      <c r="L117" s="133">
        <v>21</v>
      </c>
      <c r="M117" s="133">
        <f>G117*(1+L117/100)</f>
        <v>0</v>
      </c>
      <c r="N117" s="131">
        <v>4.0000000000000003E-5</v>
      </c>
      <c r="O117" s="131">
        <f>ROUND(E117*N117,2)</f>
        <v>0</v>
      </c>
      <c r="P117" s="131">
        <v>0</v>
      </c>
      <c r="Q117" s="131">
        <f>ROUND(E117*P117,2)</f>
        <v>0</v>
      </c>
      <c r="R117" s="133"/>
      <c r="S117" s="133" t="s">
        <v>273</v>
      </c>
      <c r="T117" s="134" t="s">
        <v>274</v>
      </c>
      <c r="U117" s="115">
        <v>0.26</v>
      </c>
      <c r="V117" s="115">
        <f>ROUND(E117*U117,2)</f>
        <v>5.2</v>
      </c>
      <c r="W117" s="115"/>
      <c r="X117" s="115" t="s">
        <v>275</v>
      </c>
      <c r="Y117" s="115" t="s">
        <v>276</v>
      </c>
      <c r="Z117" s="108"/>
      <c r="AA117" s="108"/>
      <c r="AB117" s="108"/>
      <c r="AC117" s="108"/>
      <c r="AD117" s="108"/>
      <c r="AE117" s="108"/>
      <c r="AF117" s="108"/>
      <c r="AG117" s="108" t="s">
        <v>277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ht="22.5" outlineLevel="2" x14ac:dyDescent="0.2">
      <c r="A118" s="111"/>
      <c r="B118" s="112"/>
      <c r="C118" s="258" t="s">
        <v>649</v>
      </c>
      <c r="D118" s="259"/>
      <c r="E118" s="259"/>
      <c r="F118" s="259"/>
      <c r="G118" s="259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286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42" t="str">
        <f>C118</f>
        <v>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v>
      </c>
      <c r="BB118" s="108"/>
      <c r="BC118" s="108"/>
      <c r="BD118" s="108"/>
      <c r="BE118" s="108"/>
      <c r="BF118" s="108"/>
      <c r="BG118" s="108"/>
      <c r="BH118" s="108"/>
    </row>
    <row r="119" spans="1:60" outlineLevel="2" x14ac:dyDescent="0.2">
      <c r="A119" s="111"/>
      <c r="B119" s="112"/>
      <c r="C119" s="150" t="s">
        <v>1803</v>
      </c>
      <c r="D119" s="148"/>
      <c r="E119" s="149"/>
      <c r="F119" s="115"/>
      <c r="G119" s="1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325</v>
      </c>
      <c r="AH119" s="108">
        <v>0</v>
      </c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3" x14ac:dyDescent="0.2">
      <c r="A120" s="111"/>
      <c r="B120" s="112"/>
      <c r="C120" s="150" t="s">
        <v>1832</v>
      </c>
      <c r="D120" s="148"/>
      <c r="E120" s="149">
        <v>20</v>
      </c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8"/>
      <c r="AA120" s="108"/>
      <c r="AB120" s="108"/>
      <c r="AC120" s="108"/>
      <c r="AD120" s="108"/>
      <c r="AE120" s="108"/>
      <c r="AF120" s="108"/>
      <c r="AG120" s="108" t="s">
        <v>325</v>
      </c>
      <c r="AH120" s="108">
        <v>0</v>
      </c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1" x14ac:dyDescent="0.2">
      <c r="A121" s="128">
        <v>24</v>
      </c>
      <c r="B121" s="129" t="s">
        <v>650</v>
      </c>
      <c r="C121" s="145" t="s">
        <v>651</v>
      </c>
      <c r="D121" s="130" t="s">
        <v>322</v>
      </c>
      <c r="E121" s="131">
        <v>50</v>
      </c>
      <c r="F121" s="132"/>
      <c r="G121" s="133">
        <f>ROUND(E121*F121,2)</f>
        <v>0</v>
      </c>
      <c r="H121" s="132"/>
      <c r="I121" s="133">
        <f>ROUND(E121*H121,2)</f>
        <v>0</v>
      </c>
      <c r="J121" s="132"/>
      <c r="K121" s="133">
        <f>ROUND(E121*J121,2)</f>
        <v>0</v>
      </c>
      <c r="L121" s="133">
        <v>21</v>
      </c>
      <c r="M121" s="133">
        <f>G121*(1+L121/100)</f>
        <v>0</v>
      </c>
      <c r="N121" s="131">
        <v>0</v>
      </c>
      <c r="O121" s="131">
        <f>ROUND(E121*N121,2)</f>
        <v>0</v>
      </c>
      <c r="P121" s="131">
        <v>0</v>
      </c>
      <c r="Q121" s="131">
        <f>ROUND(E121*P121,2)</f>
        <v>0</v>
      </c>
      <c r="R121" s="133"/>
      <c r="S121" s="133" t="s">
        <v>273</v>
      </c>
      <c r="T121" s="134" t="s">
        <v>274</v>
      </c>
      <c r="U121" s="115">
        <v>0</v>
      </c>
      <c r="V121" s="115">
        <f>ROUND(E121*U121,2)</f>
        <v>0</v>
      </c>
      <c r="W121" s="115"/>
      <c r="X121" s="115" t="s">
        <v>275</v>
      </c>
      <c r="Y121" s="115" t="s">
        <v>276</v>
      </c>
      <c r="Z121" s="108"/>
      <c r="AA121" s="108"/>
      <c r="AB121" s="108"/>
      <c r="AC121" s="108"/>
      <c r="AD121" s="108"/>
      <c r="AE121" s="108"/>
      <c r="AF121" s="108"/>
      <c r="AG121" s="108" t="s">
        <v>277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2" x14ac:dyDescent="0.2">
      <c r="A122" s="111"/>
      <c r="B122" s="112"/>
      <c r="C122" s="150" t="s">
        <v>1803</v>
      </c>
      <c r="D122" s="148"/>
      <c r="E122" s="149"/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325</v>
      </c>
      <c r="AH122" s="108">
        <v>0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3" x14ac:dyDescent="0.2">
      <c r="A123" s="111"/>
      <c r="B123" s="112"/>
      <c r="C123" s="150" t="s">
        <v>1833</v>
      </c>
      <c r="D123" s="148"/>
      <c r="E123" s="149">
        <v>50</v>
      </c>
      <c r="F123" s="115"/>
      <c r="G123" s="115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325</v>
      </c>
      <c r="AH123" s="108">
        <v>0</v>
      </c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x14ac:dyDescent="0.2">
      <c r="A124" s="121" t="s">
        <v>268</v>
      </c>
      <c r="B124" s="122" t="s">
        <v>141</v>
      </c>
      <c r="C124" s="143" t="s">
        <v>142</v>
      </c>
      <c r="D124" s="123"/>
      <c r="E124" s="124"/>
      <c r="F124" s="125"/>
      <c r="G124" s="125">
        <f>SUMIF(AG125:AG181,"&lt;&gt;NOR",G125:G181)</f>
        <v>0</v>
      </c>
      <c r="H124" s="125"/>
      <c r="I124" s="125">
        <f>SUM(I125:I181)</f>
        <v>0</v>
      </c>
      <c r="J124" s="125"/>
      <c r="K124" s="125">
        <f>SUM(K125:K181)</f>
        <v>0</v>
      </c>
      <c r="L124" s="125"/>
      <c r="M124" s="125">
        <f>SUM(M125:M181)</f>
        <v>0</v>
      </c>
      <c r="N124" s="124"/>
      <c r="O124" s="124">
        <f>SUM(O125:O181)</f>
        <v>0</v>
      </c>
      <c r="P124" s="124"/>
      <c r="Q124" s="124">
        <f>SUM(Q125:Q181)</f>
        <v>24.790000000000006</v>
      </c>
      <c r="R124" s="125"/>
      <c r="S124" s="125"/>
      <c r="T124" s="126"/>
      <c r="U124" s="120"/>
      <c r="V124" s="120">
        <f>SUM(V125:V181)</f>
        <v>118.41999999999999</v>
      </c>
      <c r="W124" s="120"/>
      <c r="X124" s="120"/>
      <c r="Y124" s="120"/>
      <c r="AG124" t="s">
        <v>269</v>
      </c>
    </row>
    <row r="125" spans="1:60" outlineLevel="1" x14ac:dyDescent="0.2">
      <c r="A125" s="128">
        <v>25</v>
      </c>
      <c r="B125" s="129" t="s">
        <v>653</v>
      </c>
      <c r="C125" s="145" t="s">
        <v>654</v>
      </c>
      <c r="D125" s="130" t="s">
        <v>331</v>
      </c>
      <c r="E125" s="131">
        <v>10.71843</v>
      </c>
      <c r="F125" s="132"/>
      <c r="G125" s="133">
        <f>ROUND(E125*F125,2)</f>
        <v>0</v>
      </c>
      <c r="H125" s="132"/>
      <c r="I125" s="133">
        <f>ROUND(E125*H125,2)</f>
        <v>0</v>
      </c>
      <c r="J125" s="132"/>
      <c r="K125" s="133">
        <f>ROUND(E125*J125,2)</f>
        <v>0</v>
      </c>
      <c r="L125" s="133">
        <v>21</v>
      </c>
      <c r="M125" s="133">
        <f>G125*(1+L125/100)</f>
        <v>0</v>
      </c>
      <c r="N125" s="131">
        <v>0</v>
      </c>
      <c r="O125" s="131">
        <f>ROUND(E125*N125,2)</f>
        <v>0</v>
      </c>
      <c r="P125" s="131">
        <v>2</v>
      </c>
      <c r="Q125" s="131">
        <f>ROUND(E125*P125,2)</f>
        <v>21.44</v>
      </c>
      <c r="R125" s="133"/>
      <c r="S125" s="133" t="s">
        <v>273</v>
      </c>
      <c r="T125" s="134" t="s">
        <v>274</v>
      </c>
      <c r="U125" s="115">
        <v>6.4359999999999999</v>
      </c>
      <c r="V125" s="115">
        <f>ROUND(E125*U125,2)</f>
        <v>68.98</v>
      </c>
      <c r="W125" s="115"/>
      <c r="X125" s="115" t="s">
        <v>275</v>
      </c>
      <c r="Y125" s="115" t="s">
        <v>276</v>
      </c>
      <c r="Z125" s="108"/>
      <c r="AA125" s="108"/>
      <c r="AB125" s="108"/>
      <c r="AC125" s="108"/>
      <c r="AD125" s="108"/>
      <c r="AE125" s="108"/>
      <c r="AF125" s="108"/>
      <c r="AG125" s="108" t="s">
        <v>277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2" x14ac:dyDescent="0.2">
      <c r="A126" s="111"/>
      <c r="B126" s="112"/>
      <c r="C126" s="258" t="s">
        <v>655</v>
      </c>
      <c r="D126" s="259"/>
      <c r="E126" s="259"/>
      <c r="F126" s="259"/>
      <c r="G126" s="259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286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2" x14ac:dyDescent="0.2">
      <c r="A127" s="111"/>
      <c r="B127" s="112"/>
      <c r="C127" s="150" t="s">
        <v>1834</v>
      </c>
      <c r="D127" s="148"/>
      <c r="E127" s="149"/>
      <c r="F127" s="115"/>
      <c r="G127" s="115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8"/>
      <c r="AA127" s="108"/>
      <c r="AB127" s="108"/>
      <c r="AC127" s="108"/>
      <c r="AD127" s="108"/>
      <c r="AE127" s="108"/>
      <c r="AF127" s="108"/>
      <c r="AG127" s="108" t="s">
        <v>325</v>
      </c>
      <c r="AH127" s="108">
        <v>0</v>
      </c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3" x14ac:dyDescent="0.2">
      <c r="A128" s="111"/>
      <c r="B128" s="112"/>
      <c r="C128" s="150" t="s">
        <v>1835</v>
      </c>
      <c r="D128" s="148"/>
      <c r="E128" s="149"/>
      <c r="F128" s="115"/>
      <c r="G128" s="1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8"/>
      <c r="AA128" s="108"/>
      <c r="AB128" s="108"/>
      <c r="AC128" s="108"/>
      <c r="AD128" s="108"/>
      <c r="AE128" s="108"/>
      <c r="AF128" s="108"/>
      <c r="AG128" s="108" t="s">
        <v>325</v>
      </c>
      <c r="AH128" s="108">
        <v>0</v>
      </c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3" x14ac:dyDescent="0.2">
      <c r="A129" s="111"/>
      <c r="B129" s="112"/>
      <c r="C129" s="150" t="s">
        <v>1836</v>
      </c>
      <c r="D129" s="148"/>
      <c r="E129" s="149">
        <v>7.41</v>
      </c>
      <c r="F129" s="115"/>
      <c r="G129" s="115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8"/>
      <c r="AA129" s="108"/>
      <c r="AB129" s="108"/>
      <c r="AC129" s="108"/>
      <c r="AD129" s="108"/>
      <c r="AE129" s="108"/>
      <c r="AF129" s="108"/>
      <c r="AG129" s="108" t="s">
        <v>325</v>
      </c>
      <c r="AH129" s="108">
        <v>0</v>
      </c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3" x14ac:dyDescent="0.2">
      <c r="A130" s="111"/>
      <c r="B130" s="112"/>
      <c r="C130" s="150" t="s">
        <v>1837</v>
      </c>
      <c r="D130" s="148"/>
      <c r="E130" s="149">
        <v>3.31</v>
      </c>
      <c r="F130" s="115"/>
      <c r="G130" s="1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8"/>
      <c r="AA130" s="108"/>
      <c r="AB130" s="108"/>
      <c r="AC130" s="108"/>
      <c r="AD130" s="108"/>
      <c r="AE130" s="108"/>
      <c r="AF130" s="108"/>
      <c r="AG130" s="108" t="s">
        <v>325</v>
      </c>
      <c r="AH130" s="108">
        <v>0</v>
      </c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1" x14ac:dyDescent="0.2">
      <c r="A131" s="128">
        <v>26</v>
      </c>
      <c r="B131" s="129" t="s">
        <v>1838</v>
      </c>
      <c r="C131" s="145" t="s">
        <v>1839</v>
      </c>
      <c r="D131" s="130" t="s">
        <v>493</v>
      </c>
      <c r="E131" s="131">
        <v>13.8</v>
      </c>
      <c r="F131" s="132"/>
      <c r="G131" s="133">
        <f>ROUND(E131*F131,2)</f>
        <v>0</v>
      </c>
      <c r="H131" s="132"/>
      <c r="I131" s="133">
        <f>ROUND(E131*H131,2)</f>
        <v>0</v>
      </c>
      <c r="J131" s="132"/>
      <c r="K131" s="133">
        <f>ROUND(E131*J131,2)</f>
        <v>0</v>
      </c>
      <c r="L131" s="133">
        <v>21</v>
      </c>
      <c r="M131" s="133">
        <f>G131*(1+L131/100)</f>
        <v>0</v>
      </c>
      <c r="N131" s="131">
        <v>0</v>
      </c>
      <c r="O131" s="131">
        <f>ROUND(E131*N131,2)</f>
        <v>0</v>
      </c>
      <c r="P131" s="131">
        <v>7.0000000000000007E-2</v>
      </c>
      <c r="Q131" s="131">
        <f>ROUND(E131*P131,2)</f>
        <v>0.97</v>
      </c>
      <c r="R131" s="133"/>
      <c r="S131" s="133" t="s">
        <v>273</v>
      </c>
      <c r="T131" s="134" t="s">
        <v>274</v>
      </c>
      <c r="U131" s="115">
        <v>0.64</v>
      </c>
      <c r="V131" s="115">
        <f>ROUND(E131*U131,2)</f>
        <v>8.83</v>
      </c>
      <c r="W131" s="115"/>
      <c r="X131" s="115" t="s">
        <v>275</v>
      </c>
      <c r="Y131" s="115" t="s">
        <v>276</v>
      </c>
      <c r="Z131" s="108"/>
      <c r="AA131" s="108"/>
      <c r="AB131" s="108"/>
      <c r="AC131" s="108"/>
      <c r="AD131" s="108"/>
      <c r="AE131" s="108"/>
      <c r="AF131" s="108"/>
      <c r="AG131" s="108" t="s">
        <v>277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2" x14ac:dyDescent="0.2">
      <c r="A132" s="111"/>
      <c r="B132" s="112"/>
      <c r="C132" s="150" t="s">
        <v>1834</v>
      </c>
      <c r="D132" s="148"/>
      <c r="E132" s="149"/>
      <c r="F132" s="115"/>
      <c r="G132" s="115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8"/>
      <c r="AA132" s="108"/>
      <c r="AB132" s="108"/>
      <c r="AC132" s="108"/>
      <c r="AD132" s="108"/>
      <c r="AE132" s="108"/>
      <c r="AF132" s="108"/>
      <c r="AG132" s="108" t="s">
        <v>325</v>
      </c>
      <c r="AH132" s="108">
        <v>0</v>
      </c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3" x14ac:dyDescent="0.2">
      <c r="A133" s="111"/>
      <c r="B133" s="112"/>
      <c r="C133" s="150" t="s">
        <v>1840</v>
      </c>
      <c r="D133" s="148"/>
      <c r="E133" s="149">
        <v>13.8</v>
      </c>
      <c r="F133" s="115"/>
      <c r="G133" s="115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8"/>
      <c r="AA133" s="108"/>
      <c r="AB133" s="108"/>
      <c r="AC133" s="108"/>
      <c r="AD133" s="108"/>
      <c r="AE133" s="108"/>
      <c r="AF133" s="108"/>
      <c r="AG133" s="108" t="s">
        <v>325</v>
      </c>
      <c r="AH133" s="108">
        <v>0</v>
      </c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ht="22.5" outlineLevel="1" x14ac:dyDescent="0.2">
      <c r="A134" s="128">
        <v>27</v>
      </c>
      <c r="B134" s="129" t="s">
        <v>1841</v>
      </c>
      <c r="C134" s="145" t="s">
        <v>1842</v>
      </c>
      <c r="D134" s="130" t="s">
        <v>331</v>
      </c>
      <c r="E134" s="131">
        <v>0.124</v>
      </c>
      <c r="F134" s="132"/>
      <c r="G134" s="133">
        <f>ROUND(E134*F134,2)</f>
        <v>0</v>
      </c>
      <c r="H134" s="132"/>
      <c r="I134" s="133">
        <f>ROUND(E134*H134,2)</f>
        <v>0</v>
      </c>
      <c r="J134" s="132"/>
      <c r="K134" s="133">
        <f>ROUND(E134*J134,2)</f>
        <v>0</v>
      </c>
      <c r="L134" s="133">
        <v>21</v>
      </c>
      <c r="M134" s="133">
        <f>G134*(1+L134/100)</f>
        <v>0</v>
      </c>
      <c r="N134" s="131">
        <v>0</v>
      </c>
      <c r="O134" s="131">
        <f>ROUND(E134*N134,2)</f>
        <v>0</v>
      </c>
      <c r="P134" s="131">
        <v>2.2000000000000002</v>
      </c>
      <c r="Q134" s="131">
        <f>ROUND(E134*P134,2)</f>
        <v>0.27</v>
      </c>
      <c r="R134" s="133"/>
      <c r="S134" s="133" t="s">
        <v>273</v>
      </c>
      <c r="T134" s="134" t="s">
        <v>274</v>
      </c>
      <c r="U134" s="115">
        <v>10.88</v>
      </c>
      <c r="V134" s="115">
        <f>ROUND(E134*U134,2)</f>
        <v>1.35</v>
      </c>
      <c r="W134" s="115"/>
      <c r="X134" s="115" t="s">
        <v>275</v>
      </c>
      <c r="Y134" s="115" t="s">
        <v>276</v>
      </c>
      <c r="Z134" s="108"/>
      <c r="AA134" s="108"/>
      <c r="AB134" s="108"/>
      <c r="AC134" s="108"/>
      <c r="AD134" s="108"/>
      <c r="AE134" s="108"/>
      <c r="AF134" s="108"/>
      <c r="AG134" s="108" t="s">
        <v>277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2" x14ac:dyDescent="0.2">
      <c r="A135" s="111"/>
      <c r="B135" s="112"/>
      <c r="C135" s="150" t="s">
        <v>1803</v>
      </c>
      <c r="D135" s="148"/>
      <c r="E135" s="149"/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8"/>
      <c r="AA135" s="108"/>
      <c r="AB135" s="108"/>
      <c r="AC135" s="108"/>
      <c r="AD135" s="108"/>
      <c r="AE135" s="108"/>
      <c r="AF135" s="108"/>
      <c r="AG135" s="108" t="s">
        <v>325</v>
      </c>
      <c r="AH135" s="108">
        <v>0</v>
      </c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3" x14ac:dyDescent="0.2">
      <c r="A136" s="111"/>
      <c r="B136" s="112"/>
      <c r="C136" s="150" t="s">
        <v>444</v>
      </c>
      <c r="D136" s="148"/>
      <c r="E136" s="149"/>
      <c r="F136" s="115"/>
      <c r="G136" s="115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8"/>
      <c r="AA136" s="108"/>
      <c r="AB136" s="108"/>
      <c r="AC136" s="108"/>
      <c r="AD136" s="108"/>
      <c r="AE136" s="108"/>
      <c r="AF136" s="108"/>
      <c r="AG136" s="108" t="s">
        <v>325</v>
      </c>
      <c r="AH136" s="108">
        <v>0</v>
      </c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3" x14ac:dyDescent="0.2">
      <c r="A137" s="111"/>
      <c r="B137" s="112"/>
      <c r="C137" s="150" t="s">
        <v>1818</v>
      </c>
      <c r="D137" s="148"/>
      <c r="E137" s="149">
        <v>0.12</v>
      </c>
      <c r="F137" s="115"/>
      <c r="G137" s="115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325</v>
      </c>
      <c r="AH137" s="108">
        <v>0</v>
      </c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ht="22.5" outlineLevel="1" x14ac:dyDescent="0.2">
      <c r="A138" s="128">
        <v>28</v>
      </c>
      <c r="B138" s="129" t="s">
        <v>1843</v>
      </c>
      <c r="C138" s="145" t="s">
        <v>1844</v>
      </c>
      <c r="D138" s="130" t="s">
        <v>331</v>
      </c>
      <c r="E138" s="131">
        <v>0.27279999999999999</v>
      </c>
      <c r="F138" s="132"/>
      <c r="G138" s="133">
        <f>ROUND(E138*F138,2)</f>
        <v>0</v>
      </c>
      <c r="H138" s="132"/>
      <c r="I138" s="133">
        <f>ROUND(E138*H138,2)</f>
        <v>0</v>
      </c>
      <c r="J138" s="132"/>
      <c r="K138" s="133">
        <f>ROUND(E138*J138,2)</f>
        <v>0</v>
      </c>
      <c r="L138" s="133">
        <v>21</v>
      </c>
      <c r="M138" s="133">
        <f>G138*(1+L138/100)</f>
        <v>0</v>
      </c>
      <c r="N138" s="131">
        <v>0</v>
      </c>
      <c r="O138" s="131">
        <f>ROUND(E138*N138,2)</f>
        <v>0</v>
      </c>
      <c r="P138" s="131">
        <v>2.2000000000000002</v>
      </c>
      <c r="Q138" s="131">
        <f>ROUND(E138*P138,2)</f>
        <v>0.6</v>
      </c>
      <c r="R138" s="133"/>
      <c r="S138" s="133" t="s">
        <v>273</v>
      </c>
      <c r="T138" s="134" t="s">
        <v>274</v>
      </c>
      <c r="U138" s="115">
        <v>9.07</v>
      </c>
      <c r="V138" s="115">
        <f>ROUND(E138*U138,2)</f>
        <v>2.4700000000000002</v>
      </c>
      <c r="W138" s="115"/>
      <c r="X138" s="115" t="s">
        <v>275</v>
      </c>
      <c r="Y138" s="115" t="s">
        <v>276</v>
      </c>
      <c r="Z138" s="108"/>
      <c r="AA138" s="108"/>
      <c r="AB138" s="108"/>
      <c r="AC138" s="108"/>
      <c r="AD138" s="108"/>
      <c r="AE138" s="108"/>
      <c r="AF138" s="108"/>
      <c r="AG138" s="108" t="s">
        <v>277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2" x14ac:dyDescent="0.2">
      <c r="A139" s="111"/>
      <c r="B139" s="112"/>
      <c r="C139" s="150" t="s">
        <v>1803</v>
      </c>
      <c r="D139" s="148"/>
      <c r="E139" s="149"/>
      <c r="F139" s="115"/>
      <c r="G139" s="115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8"/>
      <c r="AA139" s="108"/>
      <c r="AB139" s="108"/>
      <c r="AC139" s="108"/>
      <c r="AD139" s="108"/>
      <c r="AE139" s="108"/>
      <c r="AF139" s="108"/>
      <c r="AG139" s="108" t="s">
        <v>325</v>
      </c>
      <c r="AH139" s="108">
        <v>0</v>
      </c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3" x14ac:dyDescent="0.2">
      <c r="A140" s="111"/>
      <c r="B140" s="112"/>
      <c r="C140" s="150" t="s">
        <v>444</v>
      </c>
      <c r="D140" s="148"/>
      <c r="E140" s="149"/>
      <c r="F140" s="115"/>
      <c r="G140" s="1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325</v>
      </c>
      <c r="AH140" s="108">
        <v>0</v>
      </c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3" x14ac:dyDescent="0.2">
      <c r="A141" s="111"/>
      <c r="B141" s="112"/>
      <c r="C141" s="150" t="s">
        <v>1819</v>
      </c>
      <c r="D141" s="148"/>
      <c r="E141" s="149">
        <v>0.27</v>
      </c>
      <c r="F141" s="115"/>
      <c r="G141" s="115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325</v>
      </c>
      <c r="AH141" s="108">
        <v>0</v>
      </c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ht="22.5" outlineLevel="1" x14ac:dyDescent="0.2">
      <c r="A142" s="128">
        <v>29</v>
      </c>
      <c r="B142" s="129" t="s">
        <v>1845</v>
      </c>
      <c r="C142" s="145" t="s">
        <v>1846</v>
      </c>
      <c r="D142" s="130" t="s">
        <v>331</v>
      </c>
      <c r="E142" s="131">
        <v>0.27279999999999999</v>
      </c>
      <c r="F142" s="132"/>
      <c r="G142" s="133">
        <f>ROUND(E142*F142,2)</f>
        <v>0</v>
      </c>
      <c r="H142" s="132"/>
      <c r="I142" s="133">
        <f>ROUND(E142*H142,2)</f>
        <v>0</v>
      </c>
      <c r="J142" s="132"/>
      <c r="K142" s="133">
        <f>ROUND(E142*J142,2)</f>
        <v>0</v>
      </c>
      <c r="L142" s="133">
        <v>21</v>
      </c>
      <c r="M142" s="133">
        <f>G142*(1+L142/100)</f>
        <v>0</v>
      </c>
      <c r="N142" s="131">
        <v>0</v>
      </c>
      <c r="O142" s="131">
        <f>ROUND(E142*N142,2)</f>
        <v>0</v>
      </c>
      <c r="P142" s="131">
        <v>0</v>
      </c>
      <c r="Q142" s="131">
        <f>ROUND(E142*P142,2)</f>
        <v>0</v>
      </c>
      <c r="R142" s="133"/>
      <c r="S142" s="133" t="s">
        <v>273</v>
      </c>
      <c r="T142" s="134" t="s">
        <v>274</v>
      </c>
      <c r="U142" s="115">
        <v>4.0289999999999999</v>
      </c>
      <c r="V142" s="115">
        <f>ROUND(E142*U142,2)</f>
        <v>1.1000000000000001</v>
      </c>
      <c r="W142" s="115"/>
      <c r="X142" s="115" t="s">
        <v>275</v>
      </c>
      <c r="Y142" s="115" t="s">
        <v>276</v>
      </c>
      <c r="Z142" s="108"/>
      <c r="AA142" s="108"/>
      <c r="AB142" s="108"/>
      <c r="AC142" s="108"/>
      <c r="AD142" s="108"/>
      <c r="AE142" s="108"/>
      <c r="AF142" s="108"/>
      <c r="AG142" s="108" t="s">
        <v>277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2" x14ac:dyDescent="0.2">
      <c r="A143" s="111"/>
      <c r="B143" s="112"/>
      <c r="C143" s="150" t="s">
        <v>1803</v>
      </c>
      <c r="D143" s="148"/>
      <c r="E143" s="149"/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8"/>
      <c r="AA143" s="108"/>
      <c r="AB143" s="108"/>
      <c r="AC143" s="108"/>
      <c r="AD143" s="108"/>
      <c r="AE143" s="108"/>
      <c r="AF143" s="108"/>
      <c r="AG143" s="108" t="s">
        <v>325</v>
      </c>
      <c r="AH143" s="108">
        <v>0</v>
      </c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3" x14ac:dyDescent="0.2">
      <c r="A144" s="111"/>
      <c r="B144" s="112"/>
      <c r="C144" s="150" t="s">
        <v>444</v>
      </c>
      <c r="D144" s="148"/>
      <c r="E144" s="149"/>
      <c r="F144" s="115"/>
      <c r="G144" s="115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8"/>
      <c r="AA144" s="108"/>
      <c r="AB144" s="108"/>
      <c r="AC144" s="108"/>
      <c r="AD144" s="108"/>
      <c r="AE144" s="108"/>
      <c r="AF144" s="108"/>
      <c r="AG144" s="108" t="s">
        <v>325</v>
      </c>
      <c r="AH144" s="108">
        <v>0</v>
      </c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3" x14ac:dyDescent="0.2">
      <c r="A145" s="111"/>
      <c r="B145" s="112"/>
      <c r="C145" s="150" t="s">
        <v>1819</v>
      </c>
      <c r="D145" s="148"/>
      <c r="E145" s="149">
        <v>0.27</v>
      </c>
      <c r="F145" s="115"/>
      <c r="G145" s="1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8"/>
      <c r="AA145" s="108"/>
      <c r="AB145" s="108"/>
      <c r="AC145" s="108"/>
      <c r="AD145" s="108"/>
      <c r="AE145" s="108"/>
      <c r="AF145" s="108"/>
      <c r="AG145" s="108" t="s">
        <v>325</v>
      </c>
      <c r="AH145" s="108">
        <v>0</v>
      </c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ht="22.5" outlineLevel="1" x14ac:dyDescent="0.2">
      <c r="A146" s="128">
        <v>30</v>
      </c>
      <c r="B146" s="129" t="s">
        <v>690</v>
      </c>
      <c r="C146" s="145" t="s">
        <v>691</v>
      </c>
      <c r="D146" s="130" t="s">
        <v>322</v>
      </c>
      <c r="E146" s="131">
        <v>2.9211999999999998</v>
      </c>
      <c r="F146" s="132"/>
      <c r="G146" s="133">
        <f>ROUND(E146*F146,2)</f>
        <v>0</v>
      </c>
      <c r="H146" s="132"/>
      <c r="I146" s="133">
        <f>ROUND(E146*H146,2)</f>
        <v>0</v>
      </c>
      <c r="J146" s="132"/>
      <c r="K146" s="133">
        <f>ROUND(E146*J146,2)</f>
        <v>0</v>
      </c>
      <c r="L146" s="133">
        <v>21</v>
      </c>
      <c r="M146" s="133">
        <f>G146*(1+L146/100)</f>
        <v>0</v>
      </c>
      <c r="N146" s="131">
        <v>5.5999999999999995E-4</v>
      </c>
      <c r="O146" s="131">
        <f>ROUND(E146*N146,2)</f>
        <v>0</v>
      </c>
      <c r="P146" s="131">
        <v>6.6000000000000003E-2</v>
      </c>
      <c r="Q146" s="131">
        <f>ROUND(E146*P146,2)</f>
        <v>0.19</v>
      </c>
      <c r="R146" s="133"/>
      <c r="S146" s="133" t="s">
        <v>273</v>
      </c>
      <c r="T146" s="134" t="s">
        <v>274</v>
      </c>
      <c r="U146" s="115">
        <v>0.35</v>
      </c>
      <c r="V146" s="115">
        <f>ROUND(E146*U146,2)</f>
        <v>1.02</v>
      </c>
      <c r="W146" s="115"/>
      <c r="X146" s="115" t="s">
        <v>275</v>
      </c>
      <c r="Y146" s="115" t="s">
        <v>276</v>
      </c>
      <c r="Z146" s="108"/>
      <c r="AA146" s="108"/>
      <c r="AB146" s="108"/>
      <c r="AC146" s="108"/>
      <c r="AD146" s="108"/>
      <c r="AE146" s="108"/>
      <c r="AF146" s="108"/>
      <c r="AG146" s="108" t="s">
        <v>277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 x14ac:dyDescent="0.2">
      <c r="A147" s="111"/>
      <c r="B147" s="112"/>
      <c r="C147" s="150" t="s">
        <v>1834</v>
      </c>
      <c r="D147" s="148"/>
      <c r="E147" s="149"/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325</v>
      </c>
      <c r="AH147" s="108">
        <v>0</v>
      </c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3" x14ac:dyDescent="0.2">
      <c r="A148" s="111"/>
      <c r="B148" s="112"/>
      <c r="C148" s="150" t="s">
        <v>1847</v>
      </c>
      <c r="D148" s="148"/>
      <c r="E148" s="149">
        <v>2.92</v>
      </c>
      <c r="F148" s="115"/>
      <c r="G148" s="115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8"/>
      <c r="AA148" s="108"/>
      <c r="AB148" s="108"/>
      <c r="AC148" s="108"/>
      <c r="AD148" s="108"/>
      <c r="AE148" s="108"/>
      <c r="AF148" s="108"/>
      <c r="AG148" s="108" t="s">
        <v>325</v>
      </c>
      <c r="AH148" s="108">
        <v>0</v>
      </c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1" x14ac:dyDescent="0.2">
      <c r="A149" s="128">
        <v>31</v>
      </c>
      <c r="B149" s="129" t="s">
        <v>1848</v>
      </c>
      <c r="C149" s="145" t="s">
        <v>1849</v>
      </c>
      <c r="D149" s="130" t="s">
        <v>493</v>
      </c>
      <c r="E149" s="131">
        <v>2.2999999999999998</v>
      </c>
      <c r="F149" s="132"/>
      <c r="G149" s="133">
        <f>ROUND(E149*F149,2)</f>
        <v>0</v>
      </c>
      <c r="H149" s="132"/>
      <c r="I149" s="133">
        <f>ROUND(E149*H149,2)</f>
        <v>0</v>
      </c>
      <c r="J149" s="132"/>
      <c r="K149" s="133">
        <f>ROUND(E149*J149,2)</f>
        <v>0</v>
      </c>
      <c r="L149" s="133">
        <v>21</v>
      </c>
      <c r="M149" s="133">
        <f>G149*(1+L149/100)</f>
        <v>0</v>
      </c>
      <c r="N149" s="131">
        <v>0</v>
      </c>
      <c r="O149" s="131">
        <f>ROUND(E149*N149,2)</f>
        <v>0</v>
      </c>
      <c r="P149" s="131">
        <v>4.6000000000000001E-4</v>
      </c>
      <c r="Q149" s="131">
        <f>ROUND(E149*P149,2)</f>
        <v>0</v>
      </c>
      <c r="R149" s="133"/>
      <c r="S149" s="133" t="s">
        <v>273</v>
      </c>
      <c r="T149" s="134" t="s">
        <v>274</v>
      </c>
      <c r="U149" s="115">
        <v>2.4300000000000002</v>
      </c>
      <c r="V149" s="115">
        <f>ROUND(E149*U149,2)</f>
        <v>5.59</v>
      </c>
      <c r="W149" s="115"/>
      <c r="X149" s="115" t="s">
        <v>275</v>
      </c>
      <c r="Y149" s="115" t="s">
        <v>276</v>
      </c>
      <c r="Z149" s="108"/>
      <c r="AA149" s="108"/>
      <c r="AB149" s="108"/>
      <c r="AC149" s="108"/>
      <c r="AD149" s="108"/>
      <c r="AE149" s="108"/>
      <c r="AF149" s="108"/>
      <c r="AG149" s="108" t="s">
        <v>277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2" x14ac:dyDescent="0.2">
      <c r="A150" s="111"/>
      <c r="B150" s="112"/>
      <c r="C150" s="150" t="s">
        <v>1834</v>
      </c>
      <c r="D150" s="148"/>
      <c r="E150" s="149"/>
      <c r="F150" s="115"/>
      <c r="G150" s="115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325</v>
      </c>
      <c r="AH150" s="108">
        <v>0</v>
      </c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3" x14ac:dyDescent="0.2">
      <c r="A151" s="111"/>
      <c r="B151" s="112"/>
      <c r="C151" s="150" t="s">
        <v>1850</v>
      </c>
      <c r="D151" s="148"/>
      <c r="E151" s="149">
        <v>2.2999999999999998</v>
      </c>
      <c r="F151" s="115"/>
      <c r="G151" s="115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325</v>
      </c>
      <c r="AH151" s="108">
        <v>0</v>
      </c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1" x14ac:dyDescent="0.2">
      <c r="A152" s="128">
        <v>32</v>
      </c>
      <c r="B152" s="129" t="s">
        <v>697</v>
      </c>
      <c r="C152" s="145" t="s">
        <v>698</v>
      </c>
      <c r="D152" s="130" t="s">
        <v>493</v>
      </c>
      <c r="E152" s="131">
        <v>2.4380000000000002</v>
      </c>
      <c r="F152" s="132"/>
      <c r="G152" s="133">
        <f>ROUND(E152*F152,2)</f>
        <v>0</v>
      </c>
      <c r="H152" s="132"/>
      <c r="I152" s="133">
        <f>ROUND(E152*H152,2)</f>
        <v>0</v>
      </c>
      <c r="J152" s="132"/>
      <c r="K152" s="133">
        <f>ROUND(E152*J152,2)</f>
        <v>0</v>
      </c>
      <c r="L152" s="133">
        <v>21</v>
      </c>
      <c r="M152" s="133">
        <f>G152*(1+L152/100)</f>
        <v>0</v>
      </c>
      <c r="N152" s="131">
        <v>0</v>
      </c>
      <c r="O152" s="131">
        <f>ROUND(E152*N152,2)</f>
        <v>0</v>
      </c>
      <c r="P152" s="131">
        <v>4.6000000000000001E-4</v>
      </c>
      <c r="Q152" s="131">
        <f>ROUND(E152*P152,2)</f>
        <v>0</v>
      </c>
      <c r="R152" s="133"/>
      <c r="S152" s="133" t="s">
        <v>273</v>
      </c>
      <c r="T152" s="134" t="s">
        <v>274</v>
      </c>
      <c r="U152" s="115">
        <v>2.84</v>
      </c>
      <c r="V152" s="115">
        <f>ROUND(E152*U152,2)</f>
        <v>6.92</v>
      </c>
      <c r="W152" s="115"/>
      <c r="X152" s="115" t="s">
        <v>275</v>
      </c>
      <c r="Y152" s="115" t="s">
        <v>276</v>
      </c>
      <c r="Z152" s="108"/>
      <c r="AA152" s="108"/>
      <c r="AB152" s="108"/>
      <c r="AC152" s="108"/>
      <c r="AD152" s="108"/>
      <c r="AE152" s="108"/>
      <c r="AF152" s="108"/>
      <c r="AG152" s="108" t="s">
        <v>277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2" x14ac:dyDescent="0.2">
      <c r="A153" s="111"/>
      <c r="B153" s="112"/>
      <c r="C153" s="150" t="s">
        <v>1834</v>
      </c>
      <c r="D153" s="148"/>
      <c r="E153" s="149"/>
      <c r="F153" s="115"/>
      <c r="G153" s="115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325</v>
      </c>
      <c r="AH153" s="108">
        <v>0</v>
      </c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3" x14ac:dyDescent="0.2">
      <c r="A154" s="111"/>
      <c r="B154" s="112"/>
      <c r="C154" s="150" t="s">
        <v>1851</v>
      </c>
      <c r="D154" s="148"/>
      <c r="E154" s="149">
        <v>2.44</v>
      </c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325</v>
      </c>
      <c r="AH154" s="108">
        <v>0</v>
      </c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1" x14ac:dyDescent="0.2">
      <c r="A155" s="128">
        <v>33</v>
      </c>
      <c r="B155" s="129" t="s">
        <v>1852</v>
      </c>
      <c r="C155" s="145" t="s">
        <v>1853</v>
      </c>
      <c r="D155" s="130" t="s">
        <v>493</v>
      </c>
      <c r="E155" s="131">
        <v>7</v>
      </c>
      <c r="F155" s="132"/>
      <c r="G155" s="133">
        <f>ROUND(E155*F155,2)</f>
        <v>0</v>
      </c>
      <c r="H155" s="132"/>
      <c r="I155" s="133">
        <f>ROUND(E155*H155,2)</f>
        <v>0</v>
      </c>
      <c r="J155" s="132"/>
      <c r="K155" s="133">
        <f>ROUND(E155*J155,2)</f>
        <v>0</v>
      </c>
      <c r="L155" s="133">
        <v>21</v>
      </c>
      <c r="M155" s="133">
        <f>G155*(1+L155/100)</f>
        <v>0</v>
      </c>
      <c r="N155" s="131">
        <v>0</v>
      </c>
      <c r="O155" s="131">
        <f>ROUND(E155*N155,2)</f>
        <v>0</v>
      </c>
      <c r="P155" s="131">
        <v>4.6000000000000001E-4</v>
      </c>
      <c r="Q155" s="131">
        <f>ROUND(E155*P155,2)</f>
        <v>0</v>
      </c>
      <c r="R155" s="133"/>
      <c r="S155" s="133" t="s">
        <v>273</v>
      </c>
      <c r="T155" s="134" t="s">
        <v>274</v>
      </c>
      <c r="U155" s="115">
        <v>1.5</v>
      </c>
      <c r="V155" s="115">
        <f>ROUND(E155*U155,2)</f>
        <v>10.5</v>
      </c>
      <c r="W155" s="115"/>
      <c r="X155" s="115" t="s">
        <v>275</v>
      </c>
      <c r="Y155" s="115" t="s">
        <v>276</v>
      </c>
      <c r="Z155" s="108"/>
      <c r="AA155" s="108"/>
      <c r="AB155" s="108"/>
      <c r="AC155" s="108"/>
      <c r="AD155" s="108"/>
      <c r="AE155" s="108"/>
      <c r="AF155" s="108"/>
      <c r="AG155" s="108" t="s">
        <v>277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2" x14ac:dyDescent="0.2">
      <c r="A156" s="111"/>
      <c r="B156" s="112"/>
      <c r="C156" s="150" t="s">
        <v>1834</v>
      </c>
      <c r="D156" s="148"/>
      <c r="E156" s="149"/>
      <c r="F156" s="115"/>
      <c r="G156" s="115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8"/>
      <c r="AA156" s="108"/>
      <c r="AB156" s="108"/>
      <c r="AC156" s="108"/>
      <c r="AD156" s="108"/>
      <c r="AE156" s="108"/>
      <c r="AF156" s="108"/>
      <c r="AG156" s="108" t="s">
        <v>325</v>
      </c>
      <c r="AH156" s="108">
        <v>0</v>
      </c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3" x14ac:dyDescent="0.2">
      <c r="A157" s="111"/>
      <c r="B157" s="112"/>
      <c r="C157" s="150" t="s">
        <v>1831</v>
      </c>
      <c r="D157" s="148"/>
      <c r="E157" s="149">
        <v>7</v>
      </c>
      <c r="F157" s="115"/>
      <c r="G157" s="1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325</v>
      </c>
      <c r="AH157" s="108">
        <v>0</v>
      </c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ht="22.5" outlineLevel="1" x14ac:dyDescent="0.2">
      <c r="A158" s="128">
        <v>34</v>
      </c>
      <c r="B158" s="129" t="s">
        <v>1854</v>
      </c>
      <c r="C158" s="145" t="s">
        <v>1855</v>
      </c>
      <c r="D158" s="130" t="s">
        <v>331</v>
      </c>
      <c r="E158" s="131">
        <v>0.1656</v>
      </c>
      <c r="F158" s="132"/>
      <c r="G158" s="133">
        <f>ROUND(E158*F158,2)</f>
        <v>0</v>
      </c>
      <c r="H158" s="132"/>
      <c r="I158" s="133">
        <f>ROUND(E158*H158,2)</f>
        <v>0</v>
      </c>
      <c r="J158" s="132"/>
      <c r="K158" s="133">
        <f>ROUND(E158*J158,2)</f>
        <v>0</v>
      </c>
      <c r="L158" s="133">
        <v>21</v>
      </c>
      <c r="M158" s="133">
        <f>G158*(1+L158/100)</f>
        <v>0</v>
      </c>
      <c r="N158" s="131">
        <v>1.82E-3</v>
      </c>
      <c r="O158" s="131">
        <f>ROUND(E158*N158,2)</f>
        <v>0</v>
      </c>
      <c r="P158" s="131">
        <v>1.8</v>
      </c>
      <c r="Q158" s="131">
        <f>ROUND(E158*P158,2)</f>
        <v>0.3</v>
      </c>
      <c r="R158" s="133"/>
      <c r="S158" s="133" t="s">
        <v>273</v>
      </c>
      <c r="T158" s="134" t="s">
        <v>274</v>
      </c>
      <c r="U158" s="115">
        <v>5.016</v>
      </c>
      <c r="V158" s="115">
        <f>ROUND(E158*U158,2)</f>
        <v>0.83</v>
      </c>
      <c r="W158" s="115"/>
      <c r="X158" s="115" t="s">
        <v>275</v>
      </c>
      <c r="Y158" s="115" t="s">
        <v>276</v>
      </c>
      <c r="Z158" s="108"/>
      <c r="AA158" s="108"/>
      <c r="AB158" s="108"/>
      <c r="AC158" s="108"/>
      <c r="AD158" s="108"/>
      <c r="AE158" s="108"/>
      <c r="AF158" s="108"/>
      <c r="AG158" s="108" t="s">
        <v>277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2" x14ac:dyDescent="0.2">
      <c r="A159" s="111"/>
      <c r="B159" s="112"/>
      <c r="C159" s="258" t="s">
        <v>708</v>
      </c>
      <c r="D159" s="259"/>
      <c r="E159" s="259"/>
      <c r="F159" s="259"/>
      <c r="G159" s="259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8"/>
      <c r="AA159" s="108"/>
      <c r="AB159" s="108"/>
      <c r="AC159" s="108"/>
      <c r="AD159" s="108"/>
      <c r="AE159" s="108"/>
      <c r="AF159" s="108"/>
      <c r="AG159" s="108" t="s">
        <v>286</v>
      </c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3" x14ac:dyDescent="0.2">
      <c r="A160" s="111"/>
      <c r="B160" s="112"/>
      <c r="C160" s="267" t="s">
        <v>709</v>
      </c>
      <c r="D160" s="268"/>
      <c r="E160" s="268"/>
      <c r="F160" s="268"/>
      <c r="G160" s="268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8"/>
      <c r="AA160" s="108"/>
      <c r="AB160" s="108"/>
      <c r="AC160" s="108"/>
      <c r="AD160" s="108"/>
      <c r="AE160" s="108"/>
      <c r="AF160" s="108"/>
      <c r="AG160" s="108" t="s">
        <v>286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2" x14ac:dyDescent="0.2">
      <c r="A161" s="111"/>
      <c r="B161" s="112"/>
      <c r="C161" s="150" t="s">
        <v>1834</v>
      </c>
      <c r="D161" s="148"/>
      <c r="E161" s="149"/>
      <c r="F161" s="115"/>
      <c r="G161" s="1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325</v>
      </c>
      <c r="AH161" s="108">
        <v>0</v>
      </c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3" x14ac:dyDescent="0.2">
      <c r="A162" s="111"/>
      <c r="B162" s="112"/>
      <c r="C162" s="150" t="s">
        <v>1804</v>
      </c>
      <c r="D162" s="148"/>
      <c r="E162" s="149">
        <v>0.17</v>
      </c>
      <c r="F162" s="115"/>
      <c r="G162" s="115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325</v>
      </c>
      <c r="AH162" s="108">
        <v>0</v>
      </c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ht="22.5" outlineLevel="1" x14ac:dyDescent="0.2">
      <c r="A163" s="128">
        <v>35</v>
      </c>
      <c r="B163" s="129" t="s">
        <v>711</v>
      </c>
      <c r="C163" s="145" t="s">
        <v>712</v>
      </c>
      <c r="D163" s="130" t="s">
        <v>331</v>
      </c>
      <c r="E163" s="131">
        <v>0.19733999999999999</v>
      </c>
      <c r="F163" s="132"/>
      <c r="G163" s="133">
        <f>ROUND(E163*F163,2)</f>
        <v>0</v>
      </c>
      <c r="H163" s="132"/>
      <c r="I163" s="133">
        <f>ROUND(E163*H163,2)</f>
        <v>0</v>
      </c>
      <c r="J163" s="132"/>
      <c r="K163" s="133">
        <f>ROUND(E163*J163,2)</f>
        <v>0</v>
      </c>
      <c r="L163" s="133">
        <v>21</v>
      </c>
      <c r="M163" s="133">
        <f>G163*(1+L163/100)</f>
        <v>0</v>
      </c>
      <c r="N163" s="131">
        <v>1.82E-3</v>
      </c>
      <c r="O163" s="131">
        <f>ROUND(E163*N163,2)</f>
        <v>0</v>
      </c>
      <c r="P163" s="131">
        <v>1.8</v>
      </c>
      <c r="Q163" s="131">
        <f>ROUND(E163*P163,2)</f>
        <v>0.36</v>
      </c>
      <c r="R163" s="133"/>
      <c r="S163" s="133" t="s">
        <v>273</v>
      </c>
      <c r="T163" s="134" t="s">
        <v>274</v>
      </c>
      <c r="U163" s="115">
        <v>5.8</v>
      </c>
      <c r="V163" s="115">
        <f>ROUND(E163*U163,2)</f>
        <v>1.1399999999999999</v>
      </c>
      <c r="W163" s="115"/>
      <c r="X163" s="115" t="s">
        <v>275</v>
      </c>
      <c r="Y163" s="115" t="s">
        <v>276</v>
      </c>
      <c r="Z163" s="108"/>
      <c r="AA163" s="108"/>
      <c r="AB163" s="108"/>
      <c r="AC163" s="108"/>
      <c r="AD163" s="108"/>
      <c r="AE163" s="108"/>
      <c r="AF163" s="108"/>
      <c r="AG163" s="108" t="s">
        <v>277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2" x14ac:dyDescent="0.2">
      <c r="A164" s="111"/>
      <c r="B164" s="112"/>
      <c r="C164" s="258" t="s">
        <v>708</v>
      </c>
      <c r="D164" s="259"/>
      <c r="E164" s="259"/>
      <c r="F164" s="259"/>
      <c r="G164" s="259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8"/>
      <c r="AA164" s="108"/>
      <c r="AB164" s="108"/>
      <c r="AC164" s="108"/>
      <c r="AD164" s="108"/>
      <c r="AE164" s="108"/>
      <c r="AF164" s="108"/>
      <c r="AG164" s="108" t="s">
        <v>286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3" x14ac:dyDescent="0.2">
      <c r="A165" s="111"/>
      <c r="B165" s="112"/>
      <c r="C165" s="267" t="s">
        <v>709</v>
      </c>
      <c r="D165" s="268"/>
      <c r="E165" s="268"/>
      <c r="F165" s="268"/>
      <c r="G165" s="268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8"/>
      <c r="AA165" s="108"/>
      <c r="AB165" s="108"/>
      <c r="AC165" s="108"/>
      <c r="AD165" s="108"/>
      <c r="AE165" s="108"/>
      <c r="AF165" s="108"/>
      <c r="AG165" s="108" t="s">
        <v>286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2" x14ac:dyDescent="0.2">
      <c r="A166" s="111"/>
      <c r="B166" s="112"/>
      <c r="C166" s="150" t="s">
        <v>1834</v>
      </c>
      <c r="D166" s="148"/>
      <c r="E166" s="149"/>
      <c r="F166" s="115"/>
      <c r="G166" s="115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8"/>
      <c r="AA166" s="108"/>
      <c r="AB166" s="108"/>
      <c r="AC166" s="108"/>
      <c r="AD166" s="108"/>
      <c r="AE166" s="108"/>
      <c r="AF166" s="108"/>
      <c r="AG166" s="108" t="s">
        <v>325</v>
      </c>
      <c r="AH166" s="108">
        <v>0</v>
      </c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3" x14ac:dyDescent="0.2">
      <c r="A167" s="111"/>
      <c r="B167" s="112"/>
      <c r="C167" s="150" t="s">
        <v>1805</v>
      </c>
      <c r="D167" s="148"/>
      <c r="E167" s="149">
        <v>0.2</v>
      </c>
      <c r="F167" s="115"/>
      <c r="G167" s="115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8"/>
      <c r="AA167" s="108"/>
      <c r="AB167" s="108"/>
      <c r="AC167" s="108"/>
      <c r="AD167" s="108"/>
      <c r="AE167" s="108"/>
      <c r="AF167" s="108"/>
      <c r="AG167" s="108" t="s">
        <v>325</v>
      </c>
      <c r="AH167" s="108">
        <v>0</v>
      </c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ht="22.5" outlineLevel="1" x14ac:dyDescent="0.2">
      <c r="A168" s="128">
        <v>36</v>
      </c>
      <c r="B168" s="129" t="s">
        <v>1856</v>
      </c>
      <c r="C168" s="145" t="s">
        <v>1857</v>
      </c>
      <c r="D168" s="130" t="s">
        <v>493</v>
      </c>
      <c r="E168" s="131">
        <v>5.98</v>
      </c>
      <c r="F168" s="132"/>
      <c r="G168" s="133">
        <f>ROUND(E168*F168,2)</f>
        <v>0</v>
      </c>
      <c r="H168" s="132"/>
      <c r="I168" s="133">
        <f>ROUND(E168*H168,2)</f>
        <v>0</v>
      </c>
      <c r="J168" s="132"/>
      <c r="K168" s="133">
        <f>ROUND(E168*J168,2)</f>
        <v>0</v>
      </c>
      <c r="L168" s="133">
        <v>21</v>
      </c>
      <c r="M168" s="133">
        <f>G168*(1+L168/100)</f>
        <v>0</v>
      </c>
      <c r="N168" s="131">
        <v>0</v>
      </c>
      <c r="O168" s="131">
        <f>ROUND(E168*N168,2)</f>
        <v>0</v>
      </c>
      <c r="P168" s="131">
        <v>6.5000000000000002E-2</v>
      </c>
      <c r="Q168" s="131">
        <f>ROUND(E168*P168,2)</f>
        <v>0.39</v>
      </c>
      <c r="R168" s="133"/>
      <c r="S168" s="133" t="s">
        <v>273</v>
      </c>
      <c r="T168" s="134" t="s">
        <v>274</v>
      </c>
      <c r="U168" s="115">
        <v>0.93</v>
      </c>
      <c r="V168" s="115">
        <f>ROUND(E168*U168,2)</f>
        <v>5.56</v>
      </c>
      <c r="W168" s="115"/>
      <c r="X168" s="115" t="s">
        <v>275</v>
      </c>
      <c r="Y168" s="115" t="s">
        <v>276</v>
      </c>
      <c r="Z168" s="108"/>
      <c r="AA168" s="108"/>
      <c r="AB168" s="108"/>
      <c r="AC168" s="108"/>
      <c r="AD168" s="108"/>
      <c r="AE168" s="108"/>
      <c r="AF168" s="108"/>
      <c r="AG168" s="108" t="s">
        <v>277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2" x14ac:dyDescent="0.2">
      <c r="A169" s="111"/>
      <c r="B169" s="112"/>
      <c r="C169" s="150" t="s">
        <v>1834</v>
      </c>
      <c r="D169" s="148"/>
      <c r="E169" s="149"/>
      <c r="F169" s="115"/>
      <c r="G169" s="115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8"/>
      <c r="AA169" s="108"/>
      <c r="AB169" s="108"/>
      <c r="AC169" s="108"/>
      <c r="AD169" s="108"/>
      <c r="AE169" s="108"/>
      <c r="AF169" s="108"/>
      <c r="AG169" s="108" t="s">
        <v>325</v>
      </c>
      <c r="AH169" s="108">
        <v>0</v>
      </c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outlineLevel="3" x14ac:dyDescent="0.2">
      <c r="A170" s="111"/>
      <c r="B170" s="112"/>
      <c r="C170" s="150" t="s">
        <v>1858</v>
      </c>
      <c r="D170" s="148"/>
      <c r="E170" s="149">
        <v>5.98</v>
      </c>
      <c r="F170" s="115"/>
      <c r="G170" s="115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8"/>
      <c r="AA170" s="108"/>
      <c r="AB170" s="108"/>
      <c r="AC170" s="108"/>
      <c r="AD170" s="108"/>
      <c r="AE170" s="108"/>
      <c r="AF170" s="108"/>
      <c r="AG170" s="108" t="s">
        <v>325</v>
      </c>
      <c r="AH170" s="108">
        <v>0</v>
      </c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1" x14ac:dyDescent="0.2">
      <c r="A171" s="128">
        <v>37</v>
      </c>
      <c r="B171" s="129" t="s">
        <v>1859</v>
      </c>
      <c r="C171" s="145" t="s">
        <v>1860</v>
      </c>
      <c r="D171" s="130" t="s">
        <v>493</v>
      </c>
      <c r="E171" s="131">
        <v>7.0476999999999999</v>
      </c>
      <c r="F171" s="132"/>
      <c r="G171" s="133">
        <f>ROUND(E171*F171,2)</f>
        <v>0</v>
      </c>
      <c r="H171" s="132"/>
      <c r="I171" s="133">
        <f>ROUND(E171*H171,2)</f>
        <v>0</v>
      </c>
      <c r="J171" s="132"/>
      <c r="K171" s="133">
        <f>ROUND(E171*J171,2)</f>
        <v>0</v>
      </c>
      <c r="L171" s="133">
        <v>21</v>
      </c>
      <c r="M171" s="133">
        <f>G171*(1+L171/100)</f>
        <v>0</v>
      </c>
      <c r="N171" s="131">
        <v>0</v>
      </c>
      <c r="O171" s="131">
        <f>ROUND(E171*N171,2)</f>
        <v>0</v>
      </c>
      <c r="P171" s="131">
        <v>3.6999999999999998E-2</v>
      </c>
      <c r="Q171" s="131">
        <f>ROUND(E171*P171,2)</f>
        <v>0.26</v>
      </c>
      <c r="R171" s="133"/>
      <c r="S171" s="133" t="s">
        <v>273</v>
      </c>
      <c r="T171" s="134" t="s">
        <v>274</v>
      </c>
      <c r="U171" s="115">
        <v>0.55000000000000004</v>
      </c>
      <c r="V171" s="115">
        <f>ROUND(E171*U171,2)</f>
        <v>3.88</v>
      </c>
      <c r="W171" s="115"/>
      <c r="X171" s="115" t="s">
        <v>275</v>
      </c>
      <c r="Y171" s="115" t="s">
        <v>276</v>
      </c>
      <c r="Z171" s="108"/>
      <c r="AA171" s="108"/>
      <c r="AB171" s="108"/>
      <c r="AC171" s="108"/>
      <c r="AD171" s="108"/>
      <c r="AE171" s="108"/>
      <c r="AF171" s="108"/>
      <c r="AG171" s="108" t="s">
        <v>277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2" x14ac:dyDescent="0.2">
      <c r="A172" s="111"/>
      <c r="B172" s="112"/>
      <c r="C172" s="150" t="s">
        <v>1834</v>
      </c>
      <c r="D172" s="148"/>
      <c r="E172" s="149"/>
      <c r="F172" s="115"/>
      <c r="G172" s="115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8"/>
      <c r="AA172" s="108"/>
      <c r="AB172" s="108"/>
      <c r="AC172" s="108"/>
      <c r="AD172" s="108"/>
      <c r="AE172" s="108"/>
      <c r="AF172" s="108"/>
      <c r="AG172" s="108" t="s">
        <v>325</v>
      </c>
      <c r="AH172" s="108">
        <v>0</v>
      </c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3" x14ac:dyDescent="0.2">
      <c r="A173" s="111"/>
      <c r="B173" s="112"/>
      <c r="C173" s="150" t="s">
        <v>1861</v>
      </c>
      <c r="D173" s="148"/>
      <c r="E173" s="149">
        <v>7.05</v>
      </c>
      <c r="F173" s="115"/>
      <c r="G173" s="115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/>
      <c r="V173" s="115"/>
      <c r="W173" s="115"/>
      <c r="X173" s="115"/>
      <c r="Y173" s="115"/>
      <c r="Z173" s="108"/>
      <c r="AA173" s="108"/>
      <c r="AB173" s="108"/>
      <c r="AC173" s="108"/>
      <c r="AD173" s="108"/>
      <c r="AE173" s="108"/>
      <c r="AF173" s="108"/>
      <c r="AG173" s="108" t="s">
        <v>325</v>
      </c>
      <c r="AH173" s="108">
        <v>0</v>
      </c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1" x14ac:dyDescent="0.2">
      <c r="A174" s="128">
        <v>38</v>
      </c>
      <c r="B174" s="129" t="s">
        <v>1862</v>
      </c>
      <c r="C174" s="145" t="s">
        <v>1863</v>
      </c>
      <c r="D174" s="130" t="s">
        <v>322</v>
      </c>
      <c r="E174" s="131">
        <v>2.48</v>
      </c>
      <c r="F174" s="132"/>
      <c r="G174" s="133">
        <f>ROUND(E174*F174,2)</f>
        <v>0</v>
      </c>
      <c r="H174" s="132"/>
      <c r="I174" s="133">
        <f>ROUND(E174*H174,2)</f>
        <v>0</v>
      </c>
      <c r="J174" s="132"/>
      <c r="K174" s="133">
        <f>ROUND(E174*J174,2)</f>
        <v>0</v>
      </c>
      <c r="L174" s="133">
        <v>21</v>
      </c>
      <c r="M174" s="133">
        <f>G174*(1+L174/100)</f>
        <v>0</v>
      </c>
      <c r="N174" s="131">
        <v>0</v>
      </c>
      <c r="O174" s="131">
        <f>ROUND(E174*N174,2)</f>
        <v>0</v>
      </c>
      <c r="P174" s="131">
        <v>4.8700000000000002E-3</v>
      </c>
      <c r="Q174" s="131">
        <f>ROUND(E174*P174,2)</f>
        <v>0.01</v>
      </c>
      <c r="R174" s="133"/>
      <c r="S174" s="133" t="s">
        <v>273</v>
      </c>
      <c r="T174" s="134" t="s">
        <v>274</v>
      </c>
      <c r="U174" s="115">
        <v>4.1000000000000002E-2</v>
      </c>
      <c r="V174" s="115">
        <f>ROUND(E174*U174,2)</f>
        <v>0.1</v>
      </c>
      <c r="W174" s="115"/>
      <c r="X174" s="115" t="s">
        <v>275</v>
      </c>
      <c r="Y174" s="115" t="s">
        <v>276</v>
      </c>
      <c r="Z174" s="108"/>
      <c r="AA174" s="108"/>
      <c r="AB174" s="108"/>
      <c r="AC174" s="108"/>
      <c r="AD174" s="108"/>
      <c r="AE174" s="108"/>
      <c r="AF174" s="108"/>
      <c r="AG174" s="108" t="s">
        <v>277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2" x14ac:dyDescent="0.2">
      <c r="A175" s="111"/>
      <c r="B175" s="112"/>
      <c r="C175" s="150" t="s">
        <v>1803</v>
      </c>
      <c r="D175" s="148"/>
      <c r="E175" s="149"/>
      <c r="F175" s="115"/>
      <c r="G175" s="115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8"/>
      <c r="AA175" s="108"/>
      <c r="AB175" s="108"/>
      <c r="AC175" s="108"/>
      <c r="AD175" s="108"/>
      <c r="AE175" s="108"/>
      <c r="AF175" s="108"/>
      <c r="AG175" s="108" t="s">
        <v>325</v>
      </c>
      <c r="AH175" s="108">
        <v>0</v>
      </c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3" x14ac:dyDescent="0.2">
      <c r="A176" s="111"/>
      <c r="B176" s="112"/>
      <c r="C176" s="150" t="s">
        <v>444</v>
      </c>
      <c r="D176" s="148"/>
      <c r="E176" s="149"/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8"/>
      <c r="AA176" s="108"/>
      <c r="AB176" s="108"/>
      <c r="AC176" s="108"/>
      <c r="AD176" s="108"/>
      <c r="AE176" s="108"/>
      <c r="AF176" s="108"/>
      <c r="AG176" s="108" t="s">
        <v>325</v>
      </c>
      <c r="AH176" s="108">
        <v>0</v>
      </c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3" x14ac:dyDescent="0.2">
      <c r="A177" s="111"/>
      <c r="B177" s="112"/>
      <c r="C177" s="150" t="s">
        <v>1864</v>
      </c>
      <c r="D177" s="148"/>
      <c r="E177" s="149">
        <v>2.48</v>
      </c>
      <c r="F177" s="115"/>
      <c r="G177" s="115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8"/>
      <c r="AA177" s="108"/>
      <c r="AB177" s="108"/>
      <c r="AC177" s="108"/>
      <c r="AD177" s="108"/>
      <c r="AE177" s="108"/>
      <c r="AF177" s="108"/>
      <c r="AG177" s="108" t="s">
        <v>325</v>
      </c>
      <c r="AH177" s="108">
        <v>0</v>
      </c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1" x14ac:dyDescent="0.2">
      <c r="A178" s="128">
        <v>39</v>
      </c>
      <c r="B178" s="129" t="s">
        <v>1865</v>
      </c>
      <c r="C178" s="145" t="s">
        <v>1866</v>
      </c>
      <c r="D178" s="130" t="s">
        <v>322</v>
      </c>
      <c r="E178" s="131">
        <v>4.96</v>
      </c>
      <c r="F178" s="132"/>
      <c r="G178" s="133">
        <f>ROUND(E178*F178,2)</f>
        <v>0</v>
      </c>
      <c r="H178" s="132"/>
      <c r="I178" s="133">
        <f>ROUND(E178*H178,2)</f>
        <v>0</v>
      </c>
      <c r="J178" s="132"/>
      <c r="K178" s="133">
        <f>ROUND(E178*J178,2)</f>
        <v>0</v>
      </c>
      <c r="L178" s="133">
        <v>21</v>
      </c>
      <c r="M178" s="133">
        <f>G178*(1+L178/100)</f>
        <v>0</v>
      </c>
      <c r="N178" s="131">
        <v>0</v>
      </c>
      <c r="O178" s="131">
        <f>ROUND(E178*N178,2)</f>
        <v>0</v>
      </c>
      <c r="P178" s="131">
        <v>1.8000000000000001E-4</v>
      </c>
      <c r="Q178" s="131">
        <f>ROUND(E178*P178,2)</f>
        <v>0</v>
      </c>
      <c r="R178" s="133"/>
      <c r="S178" s="133" t="s">
        <v>273</v>
      </c>
      <c r="T178" s="134" t="s">
        <v>274</v>
      </c>
      <c r="U178" s="115">
        <v>0.03</v>
      </c>
      <c r="V178" s="115">
        <f>ROUND(E178*U178,2)</f>
        <v>0.15</v>
      </c>
      <c r="W178" s="115"/>
      <c r="X178" s="115" t="s">
        <v>275</v>
      </c>
      <c r="Y178" s="115" t="s">
        <v>276</v>
      </c>
      <c r="Z178" s="108"/>
      <c r="AA178" s="108"/>
      <c r="AB178" s="108"/>
      <c r="AC178" s="108"/>
      <c r="AD178" s="108"/>
      <c r="AE178" s="108"/>
      <c r="AF178" s="108"/>
      <c r="AG178" s="108" t="s">
        <v>277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2" x14ac:dyDescent="0.2">
      <c r="A179" s="111"/>
      <c r="B179" s="112"/>
      <c r="C179" s="150" t="s">
        <v>1803</v>
      </c>
      <c r="D179" s="148"/>
      <c r="E179" s="149"/>
      <c r="F179" s="115"/>
      <c r="G179" s="115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8"/>
      <c r="AA179" s="108"/>
      <c r="AB179" s="108"/>
      <c r="AC179" s="108"/>
      <c r="AD179" s="108"/>
      <c r="AE179" s="108"/>
      <c r="AF179" s="108"/>
      <c r="AG179" s="108" t="s">
        <v>325</v>
      </c>
      <c r="AH179" s="108">
        <v>0</v>
      </c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3" x14ac:dyDescent="0.2">
      <c r="A180" s="111"/>
      <c r="B180" s="112"/>
      <c r="C180" s="150" t="s">
        <v>444</v>
      </c>
      <c r="D180" s="148"/>
      <c r="E180" s="149"/>
      <c r="F180" s="115"/>
      <c r="G180" s="115"/>
      <c r="H180" s="115"/>
      <c r="I180" s="115"/>
      <c r="J180" s="115"/>
      <c r="K180" s="115"/>
      <c r="L180" s="115"/>
      <c r="M180" s="115"/>
      <c r="N180" s="114"/>
      <c r="O180" s="114"/>
      <c r="P180" s="114"/>
      <c r="Q180" s="114"/>
      <c r="R180" s="115"/>
      <c r="S180" s="115"/>
      <c r="T180" s="115"/>
      <c r="U180" s="115"/>
      <c r="V180" s="115"/>
      <c r="W180" s="115"/>
      <c r="X180" s="115"/>
      <c r="Y180" s="115"/>
      <c r="Z180" s="108"/>
      <c r="AA180" s="108"/>
      <c r="AB180" s="108"/>
      <c r="AC180" s="108"/>
      <c r="AD180" s="108"/>
      <c r="AE180" s="108"/>
      <c r="AF180" s="108"/>
      <c r="AG180" s="108" t="s">
        <v>325</v>
      </c>
      <c r="AH180" s="108">
        <v>0</v>
      </c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3" x14ac:dyDescent="0.2">
      <c r="A181" s="111"/>
      <c r="B181" s="112"/>
      <c r="C181" s="150" t="s">
        <v>1867</v>
      </c>
      <c r="D181" s="148"/>
      <c r="E181" s="149">
        <v>4.96</v>
      </c>
      <c r="F181" s="115"/>
      <c r="G181" s="115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8"/>
      <c r="AA181" s="108"/>
      <c r="AB181" s="108"/>
      <c r="AC181" s="108"/>
      <c r="AD181" s="108"/>
      <c r="AE181" s="108"/>
      <c r="AF181" s="108"/>
      <c r="AG181" s="108" t="s">
        <v>325</v>
      </c>
      <c r="AH181" s="108">
        <v>0</v>
      </c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x14ac:dyDescent="0.2">
      <c r="A182" s="121" t="s">
        <v>268</v>
      </c>
      <c r="B182" s="122" t="s">
        <v>145</v>
      </c>
      <c r="C182" s="143" t="s">
        <v>146</v>
      </c>
      <c r="D182" s="123"/>
      <c r="E182" s="124"/>
      <c r="F182" s="125"/>
      <c r="G182" s="125">
        <f>SUMIF(AG183:AG187,"&lt;&gt;NOR",G183:G187)</f>
        <v>0</v>
      </c>
      <c r="H182" s="125"/>
      <c r="I182" s="125">
        <f>SUM(I183:I187)</f>
        <v>0</v>
      </c>
      <c r="J182" s="125"/>
      <c r="K182" s="125">
        <f>SUM(K183:K187)</f>
        <v>0</v>
      </c>
      <c r="L182" s="125"/>
      <c r="M182" s="125">
        <f>SUM(M183:M187)</f>
        <v>0</v>
      </c>
      <c r="N182" s="124"/>
      <c r="O182" s="124">
        <f>SUM(O183:O187)</f>
        <v>0</v>
      </c>
      <c r="P182" s="124"/>
      <c r="Q182" s="124">
        <f>SUM(Q183:Q187)</f>
        <v>0</v>
      </c>
      <c r="R182" s="125"/>
      <c r="S182" s="125"/>
      <c r="T182" s="126"/>
      <c r="U182" s="120"/>
      <c r="V182" s="120">
        <f>SUM(V183:V187)</f>
        <v>3.85</v>
      </c>
      <c r="W182" s="120"/>
      <c r="X182" s="120"/>
      <c r="Y182" s="120"/>
      <c r="AG182" t="s">
        <v>269</v>
      </c>
    </row>
    <row r="183" spans="1:60" ht="22.5" outlineLevel="1" x14ac:dyDescent="0.2">
      <c r="A183" s="128">
        <v>40</v>
      </c>
      <c r="B183" s="129" t="s">
        <v>1868</v>
      </c>
      <c r="C183" s="145" t="s">
        <v>1869</v>
      </c>
      <c r="D183" s="130" t="s">
        <v>395</v>
      </c>
      <c r="E183" s="131">
        <v>4.0976900000000001</v>
      </c>
      <c r="F183" s="132"/>
      <c r="G183" s="133">
        <f>ROUND(E183*F183,2)</f>
        <v>0</v>
      </c>
      <c r="H183" s="132"/>
      <c r="I183" s="133">
        <f>ROUND(E183*H183,2)</f>
        <v>0</v>
      </c>
      <c r="J183" s="132"/>
      <c r="K183" s="133">
        <f>ROUND(E183*J183,2)</f>
        <v>0</v>
      </c>
      <c r="L183" s="133">
        <v>21</v>
      </c>
      <c r="M183" s="133">
        <f>G183*(1+L183/100)</f>
        <v>0</v>
      </c>
      <c r="N183" s="131">
        <v>0</v>
      </c>
      <c r="O183" s="131">
        <f>ROUND(E183*N183,2)</f>
        <v>0</v>
      </c>
      <c r="P183" s="131">
        <v>0</v>
      </c>
      <c r="Q183" s="131">
        <f>ROUND(E183*P183,2)</f>
        <v>0</v>
      </c>
      <c r="R183" s="133"/>
      <c r="S183" s="133" t="s">
        <v>273</v>
      </c>
      <c r="T183" s="134" t="s">
        <v>274</v>
      </c>
      <c r="U183" s="115">
        <v>0.9385</v>
      </c>
      <c r="V183" s="115">
        <f>ROUND(E183*U183,2)</f>
        <v>3.85</v>
      </c>
      <c r="W183" s="115"/>
      <c r="X183" s="115" t="s">
        <v>275</v>
      </c>
      <c r="Y183" s="115" t="s">
        <v>276</v>
      </c>
      <c r="Z183" s="108"/>
      <c r="AA183" s="108"/>
      <c r="AB183" s="108"/>
      <c r="AC183" s="108"/>
      <c r="AD183" s="108"/>
      <c r="AE183" s="108"/>
      <c r="AF183" s="108"/>
      <c r="AG183" s="108" t="s">
        <v>546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2" x14ac:dyDescent="0.2">
      <c r="A184" s="111"/>
      <c r="B184" s="112"/>
      <c r="C184" s="258" t="s">
        <v>760</v>
      </c>
      <c r="D184" s="259"/>
      <c r="E184" s="259"/>
      <c r="F184" s="259"/>
      <c r="G184" s="259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8"/>
      <c r="AA184" s="108"/>
      <c r="AB184" s="108"/>
      <c r="AC184" s="108"/>
      <c r="AD184" s="108"/>
      <c r="AE184" s="108"/>
      <c r="AF184" s="108"/>
      <c r="AG184" s="108" t="s">
        <v>286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2" x14ac:dyDescent="0.2">
      <c r="A185" s="111"/>
      <c r="B185" s="112"/>
      <c r="C185" s="150" t="s">
        <v>761</v>
      </c>
      <c r="D185" s="148"/>
      <c r="E185" s="149"/>
      <c r="F185" s="115"/>
      <c r="G185" s="115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8"/>
      <c r="AA185" s="108"/>
      <c r="AB185" s="108"/>
      <c r="AC185" s="108"/>
      <c r="AD185" s="108"/>
      <c r="AE185" s="108"/>
      <c r="AF185" s="108"/>
      <c r="AG185" s="108" t="s">
        <v>325</v>
      </c>
      <c r="AH185" s="108">
        <v>0</v>
      </c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3" x14ac:dyDescent="0.2">
      <c r="A186" s="111"/>
      <c r="B186" s="112"/>
      <c r="C186" s="150" t="s">
        <v>1870</v>
      </c>
      <c r="D186" s="148"/>
      <c r="E186" s="149"/>
      <c r="F186" s="115"/>
      <c r="G186" s="115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8"/>
      <c r="AA186" s="108"/>
      <c r="AB186" s="108"/>
      <c r="AC186" s="108"/>
      <c r="AD186" s="108"/>
      <c r="AE186" s="108"/>
      <c r="AF186" s="108"/>
      <c r="AG186" s="108" t="s">
        <v>325</v>
      </c>
      <c r="AH186" s="108">
        <v>0</v>
      </c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3" x14ac:dyDescent="0.2">
      <c r="A187" s="111"/>
      <c r="B187" s="112"/>
      <c r="C187" s="150" t="s">
        <v>1871</v>
      </c>
      <c r="D187" s="148"/>
      <c r="E187" s="149">
        <v>4.0999999999999996</v>
      </c>
      <c r="F187" s="115"/>
      <c r="G187" s="115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8"/>
      <c r="AA187" s="108"/>
      <c r="AB187" s="108"/>
      <c r="AC187" s="108"/>
      <c r="AD187" s="108"/>
      <c r="AE187" s="108"/>
      <c r="AF187" s="108"/>
      <c r="AG187" s="108" t="s">
        <v>325</v>
      </c>
      <c r="AH187" s="108">
        <v>0</v>
      </c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x14ac:dyDescent="0.2">
      <c r="A188" s="121" t="s">
        <v>268</v>
      </c>
      <c r="B188" s="122" t="s">
        <v>152</v>
      </c>
      <c r="C188" s="143" t="s">
        <v>153</v>
      </c>
      <c r="D188" s="123"/>
      <c r="E188" s="124"/>
      <c r="F188" s="125"/>
      <c r="G188" s="125">
        <f>SUMIF(AG189:AG209,"&lt;&gt;NOR",G189:G209)</f>
        <v>0</v>
      </c>
      <c r="H188" s="125"/>
      <c r="I188" s="125">
        <f>SUM(I189:I209)</f>
        <v>0</v>
      </c>
      <c r="J188" s="125"/>
      <c r="K188" s="125">
        <f>SUM(K189:K209)</f>
        <v>0</v>
      </c>
      <c r="L188" s="125"/>
      <c r="M188" s="125">
        <f>SUM(M189:M209)</f>
        <v>0</v>
      </c>
      <c r="N188" s="124"/>
      <c r="O188" s="124">
        <f>SUM(O189:O209)</f>
        <v>0.03</v>
      </c>
      <c r="P188" s="124"/>
      <c r="Q188" s="124">
        <f>SUM(Q189:Q209)</f>
        <v>0</v>
      </c>
      <c r="R188" s="125"/>
      <c r="S188" s="125"/>
      <c r="T188" s="126"/>
      <c r="U188" s="120"/>
      <c r="V188" s="120">
        <f>SUM(V189:V209)</f>
        <v>0.22</v>
      </c>
      <c r="W188" s="120"/>
      <c r="X188" s="120"/>
      <c r="Y188" s="120"/>
      <c r="AG188" t="s">
        <v>269</v>
      </c>
    </row>
    <row r="189" spans="1:60" ht="22.5" outlineLevel="1" x14ac:dyDescent="0.2">
      <c r="A189" s="128">
        <v>41</v>
      </c>
      <c r="B189" s="129" t="s">
        <v>775</v>
      </c>
      <c r="C189" s="145" t="s">
        <v>776</v>
      </c>
      <c r="D189" s="130" t="s">
        <v>322</v>
      </c>
      <c r="E189" s="131">
        <v>2.48</v>
      </c>
      <c r="F189" s="132"/>
      <c r="G189" s="133">
        <f>ROUND(E189*F189,2)</f>
        <v>0</v>
      </c>
      <c r="H189" s="132"/>
      <c r="I189" s="133">
        <f>ROUND(E189*H189,2)</f>
        <v>0</v>
      </c>
      <c r="J189" s="132"/>
      <c r="K189" s="133">
        <f>ROUND(E189*J189,2)</f>
        <v>0</v>
      </c>
      <c r="L189" s="133">
        <v>21</v>
      </c>
      <c r="M189" s="133">
        <f>G189*(1+L189/100)</f>
        <v>0</v>
      </c>
      <c r="N189" s="131">
        <v>0</v>
      </c>
      <c r="O189" s="131">
        <f>ROUND(E189*N189,2)</f>
        <v>0</v>
      </c>
      <c r="P189" s="131">
        <v>0</v>
      </c>
      <c r="Q189" s="131">
        <f>ROUND(E189*P189,2)</f>
        <v>0</v>
      </c>
      <c r="R189" s="133"/>
      <c r="S189" s="133" t="s">
        <v>273</v>
      </c>
      <c r="T189" s="134" t="s">
        <v>274</v>
      </c>
      <c r="U189" s="115">
        <v>0.09</v>
      </c>
      <c r="V189" s="115">
        <f>ROUND(E189*U189,2)</f>
        <v>0.22</v>
      </c>
      <c r="W189" s="115"/>
      <c r="X189" s="115" t="s">
        <v>275</v>
      </c>
      <c r="Y189" s="115" t="s">
        <v>276</v>
      </c>
      <c r="Z189" s="108"/>
      <c r="AA189" s="108"/>
      <c r="AB189" s="108"/>
      <c r="AC189" s="108"/>
      <c r="AD189" s="108"/>
      <c r="AE189" s="108"/>
      <c r="AF189" s="108"/>
      <c r="AG189" s="108" t="s">
        <v>277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2" x14ac:dyDescent="0.2">
      <c r="A190" s="111"/>
      <c r="B190" s="112"/>
      <c r="C190" s="150" t="s">
        <v>1803</v>
      </c>
      <c r="D190" s="148"/>
      <c r="E190" s="149"/>
      <c r="F190" s="115"/>
      <c r="G190" s="115"/>
      <c r="H190" s="115"/>
      <c r="I190" s="115"/>
      <c r="J190" s="115"/>
      <c r="K190" s="115"/>
      <c r="L190" s="115"/>
      <c r="M190" s="115"/>
      <c r="N190" s="114"/>
      <c r="O190" s="114"/>
      <c r="P190" s="114"/>
      <c r="Q190" s="114"/>
      <c r="R190" s="115"/>
      <c r="S190" s="115"/>
      <c r="T190" s="115"/>
      <c r="U190" s="115"/>
      <c r="V190" s="115"/>
      <c r="W190" s="115"/>
      <c r="X190" s="115"/>
      <c r="Y190" s="115"/>
      <c r="Z190" s="108"/>
      <c r="AA190" s="108"/>
      <c r="AB190" s="108"/>
      <c r="AC190" s="108"/>
      <c r="AD190" s="108"/>
      <c r="AE190" s="108"/>
      <c r="AF190" s="108"/>
      <c r="AG190" s="108" t="s">
        <v>325</v>
      </c>
      <c r="AH190" s="108">
        <v>0</v>
      </c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3" x14ac:dyDescent="0.2">
      <c r="A191" s="111"/>
      <c r="B191" s="112"/>
      <c r="C191" s="150" t="s">
        <v>444</v>
      </c>
      <c r="D191" s="148"/>
      <c r="E191" s="149"/>
      <c r="F191" s="115"/>
      <c r="G191" s="115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8"/>
      <c r="AA191" s="108"/>
      <c r="AB191" s="108"/>
      <c r="AC191" s="108"/>
      <c r="AD191" s="108"/>
      <c r="AE191" s="108"/>
      <c r="AF191" s="108"/>
      <c r="AG191" s="108" t="s">
        <v>325</v>
      </c>
      <c r="AH191" s="108">
        <v>0</v>
      </c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outlineLevel="3" x14ac:dyDescent="0.2">
      <c r="A192" s="111"/>
      <c r="B192" s="112"/>
      <c r="C192" s="150" t="s">
        <v>1864</v>
      </c>
      <c r="D192" s="148"/>
      <c r="E192" s="149">
        <v>2.48</v>
      </c>
      <c r="F192" s="115"/>
      <c r="G192" s="115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8"/>
      <c r="AA192" s="108"/>
      <c r="AB192" s="108"/>
      <c r="AC192" s="108"/>
      <c r="AD192" s="108"/>
      <c r="AE192" s="108"/>
      <c r="AF192" s="108"/>
      <c r="AG192" s="108" t="s">
        <v>325</v>
      </c>
      <c r="AH192" s="108">
        <v>0</v>
      </c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ht="45" outlineLevel="1" x14ac:dyDescent="0.2">
      <c r="A193" s="128">
        <v>42</v>
      </c>
      <c r="B193" s="129" t="s">
        <v>1872</v>
      </c>
      <c r="C193" s="145" t="s">
        <v>1873</v>
      </c>
      <c r="D193" s="130" t="s">
        <v>322</v>
      </c>
      <c r="E193" s="131">
        <v>2.8519999999999999</v>
      </c>
      <c r="F193" s="132"/>
      <c r="G193" s="133">
        <f>ROUND(E193*F193,2)</f>
        <v>0</v>
      </c>
      <c r="H193" s="132"/>
      <c r="I193" s="133">
        <f>ROUND(E193*H193,2)</f>
        <v>0</v>
      </c>
      <c r="J193" s="132"/>
      <c r="K193" s="133">
        <f>ROUND(E193*J193,2)</f>
        <v>0</v>
      </c>
      <c r="L193" s="133">
        <v>21</v>
      </c>
      <c r="M193" s="133">
        <f>G193*(1+L193/100)</f>
        <v>0</v>
      </c>
      <c r="N193" s="131">
        <v>5.6499999999999996E-3</v>
      </c>
      <c r="O193" s="131">
        <f>ROUND(E193*N193,2)</f>
        <v>0.02</v>
      </c>
      <c r="P193" s="131">
        <v>0</v>
      </c>
      <c r="Q193" s="131">
        <f>ROUND(E193*P193,2)</f>
        <v>0</v>
      </c>
      <c r="R193" s="133"/>
      <c r="S193" s="133" t="s">
        <v>273</v>
      </c>
      <c r="T193" s="134" t="s">
        <v>274</v>
      </c>
      <c r="U193" s="115">
        <v>0</v>
      </c>
      <c r="V193" s="115">
        <f>ROUND(E193*U193,2)</f>
        <v>0</v>
      </c>
      <c r="W193" s="115"/>
      <c r="X193" s="115" t="s">
        <v>377</v>
      </c>
      <c r="Y193" s="115" t="s">
        <v>276</v>
      </c>
      <c r="Z193" s="108"/>
      <c r="AA193" s="108"/>
      <c r="AB193" s="108"/>
      <c r="AC193" s="108"/>
      <c r="AD193" s="108"/>
      <c r="AE193" s="108"/>
      <c r="AF193" s="108"/>
      <c r="AG193" s="108" t="s">
        <v>378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ht="22.5" outlineLevel="2" x14ac:dyDescent="0.2">
      <c r="A194" s="111"/>
      <c r="B194" s="112"/>
      <c r="C194" s="258" t="s">
        <v>1874</v>
      </c>
      <c r="D194" s="259"/>
      <c r="E194" s="259"/>
      <c r="F194" s="259"/>
      <c r="G194" s="259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8"/>
      <c r="AA194" s="108"/>
      <c r="AB194" s="108"/>
      <c r="AC194" s="108"/>
      <c r="AD194" s="108"/>
      <c r="AE194" s="108"/>
      <c r="AF194" s="108"/>
      <c r="AG194" s="108" t="s">
        <v>286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42" t="str">
        <f>C194</f>
        <v>Pás hydroizolační asfaltový tl = 4,0 mm; funkce: protiradonová, parobrzdná; nosná vložka: skelná tkanina; asfalt: modifikovaný; horní strana: miner...</v>
      </c>
      <c r="BB194" s="108"/>
      <c r="BC194" s="108"/>
      <c r="BD194" s="108"/>
      <c r="BE194" s="108"/>
      <c r="BF194" s="108"/>
      <c r="BG194" s="108"/>
      <c r="BH194" s="108"/>
    </row>
    <row r="195" spans="1:60" outlineLevel="2" x14ac:dyDescent="0.2">
      <c r="A195" s="111"/>
      <c r="B195" s="112"/>
      <c r="C195" s="150" t="s">
        <v>1803</v>
      </c>
      <c r="D195" s="148"/>
      <c r="E195" s="149"/>
      <c r="F195" s="115"/>
      <c r="G195" s="115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8"/>
      <c r="AA195" s="108"/>
      <c r="AB195" s="108"/>
      <c r="AC195" s="108"/>
      <c r="AD195" s="108"/>
      <c r="AE195" s="108"/>
      <c r="AF195" s="108"/>
      <c r="AG195" s="108" t="s">
        <v>325</v>
      </c>
      <c r="AH195" s="108">
        <v>0</v>
      </c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3" x14ac:dyDescent="0.2">
      <c r="A196" s="111"/>
      <c r="B196" s="112"/>
      <c r="C196" s="150" t="s">
        <v>444</v>
      </c>
      <c r="D196" s="148"/>
      <c r="E196" s="149"/>
      <c r="F196" s="115"/>
      <c r="G196" s="115"/>
      <c r="H196" s="115"/>
      <c r="I196" s="115"/>
      <c r="J196" s="115"/>
      <c r="K196" s="115"/>
      <c r="L196" s="115"/>
      <c r="M196" s="115"/>
      <c r="N196" s="114"/>
      <c r="O196" s="114"/>
      <c r="P196" s="114"/>
      <c r="Q196" s="114"/>
      <c r="R196" s="115"/>
      <c r="S196" s="115"/>
      <c r="T196" s="115"/>
      <c r="U196" s="115"/>
      <c r="V196" s="115"/>
      <c r="W196" s="115"/>
      <c r="X196" s="115"/>
      <c r="Y196" s="115"/>
      <c r="Z196" s="108"/>
      <c r="AA196" s="108"/>
      <c r="AB196" s="108"/>
      <c r="AC196" s="108"/>
      <c r="AD196" s="108"/>
      <c r="AE196" s="108"/>
      <c r="AF196" s="108"/>
      <c r="AG196" s="108" t="s">
        <v>325</v>
      </c>
      <c r="AH196" s="108">
        <v>0</v>
      </c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3" x14ac:dyDescent="0.2">
      <c r="A197" s="111"/>
      <c r="B197" s="112"/>
      <c r="C197" s="150" t="s">
        <v>1875</v>
      </c>
      <c r="D197" s="148"/>
      <c r="E197" s="149">
        <v>2.85</v>
      </c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8"/>
      <c r="AA197" s="108"/>
      <c r="AB197" s="108"/>
      <c r="AC197" s="108"/>
      <c r="AD197" s="108"/>
      <c r="AE197" s="108"/>
      <c r="AF197" s="108"/>
      <c r="AG197" s="108" t="s">
        <v>325</v>
      </c>
      <c r="AH197" s="108">
        <v>0</v>
      </c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ht="22.5" outlineLevel="1" x14ac:dyDescent="0.2">
      <c r="A198" s="128">
        <v>43</v>
      </c>
      <c r="B198" s="129" t="s">
        <v>1876</v>
      </c>
      <c r="C198" s="145" t="s">
        <v>1877</v>
      </c>
      <c r="D198" s="130" t="s">
        <v>322</v>
      </c>
      <c r="E198" s="131">
        <v>1.1592</v>
      </c>
      <c r="F198" s="132"/>
      <c r="G198" s="133">
        <f>ROUND(E198*F198,2)</f>
        <v>0</v>
      </c>
      <c r="H198" s="132"/>
      <c r="I198" s="133">
        <f>ROUND(E198*H198,2)</f>
        <v>0</v>
      </c>
      <c r="J198" s="132"/>
      <c r="K198" s="133">
        <f>ROUND(E198*J198,2)</f>
        <v>0</v>
      </c>
      <c r="L198" s="133">
        <v>21</v>
      </c>
      <c r="M198" s="133">
        <f>G198*(1+L198/100)</f>
        <v>0</v>
      </c>
      <c r="N198" s="131">
        <v>4.8300000000000001E-3</v>
      </c>
      <c r="O198" s="131">
        <f>ROUND(E198*N198,2)</f>
        <v>0.01</v>
      </c>
      <c r="P198" s="131">
        <v>0</v>
      </c>
      <c r="Q198" s="131">
        <f>ROUND(E198*P198,2)</f>
        <v>0</v>
      </c>
      <c r="R198" s="133"/>
      <c r="S198" s="133" t="s">
        <v>273</v>
      </c>
      <c r="T198" s="134" t="s">
        <v>274</v>
      </c>
      <c r="U198" s="115">
        <v>0</v>
      </c>
      <c r="V198" s="115">
        <f>ROUND(E198*U198,2)</f>
        <v>0</v>
      </c>
      <c r="W198" s="115"/>
      <c r="X198" s="115" t="s">
        <v>377</v>
      </c>
      <c r="Y198" s="115" t="s">
        <v>276</v>
      </c>
      <c r="Z198" s="108"/>
      <c r="AA198" s="108"/>
      <c r="AB198" s="108"/>
      <c r="AC198" s="108"/>
      <c r="AD198" s="108"/>
      <c r="AE198" s="108"/>
      <c r="AF198" s="108"/>
      <c r="AG198" s="108" t="s">
        <v>378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ht="22.5" outlineLevel="2" x14ac:dyDescent="0.2">
      <c r="A199" s="111"/>
      <c r="B199" s="112"/>
      <c r="C199" s="258" t="s">
        <v>1878</v>
      </c>
      <c r="D199" s="259"/>
      <c r="E199" s="259"/>
      <c r="F199" s="259"/>
      <c r="G199" s="259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8"/>
      <c r="AA199" s="108"/>
      <c r="AB199" s="108"/>
      <c r="AC199" s="108"/>
      <c r="AD199" s="108"/>
      <c r="AE199" s="108"/>
      <c r="AF199" s="108"/>
      <c r="AG199" s="108" t="s">
        <v>286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42" t="str">
        <f>C199</f>
        <v>Nanesení hydroizolační stěrky ve dvou vrstvách. Vlepení těsnicí pásky do spoje podlaha-stěna, přitlačení a uhlazení, přetažení pásky další vrstvou izolační stěrky.</v>
      </c>
      <c r="BB199" s="108"/>
      <c r="BC199" s="108"/>
      <c r="BD199" s="108"/>
      <c r="BE199" s="108"/>
      <c r="BF199" s="108"/>
      <c r="BG199" s="108"/>
      <c r="BH199" s="108"/>
    </row>
    <row r="200" spans="1:60" outlineLevel="2" x14ac:dyDescent="0.2">
      <c r="A200" s="111"/>
      <c r="B200" s="112"/>
      <c r="C200" s="150" t="s">
        <v>488</v>
      </c>
      <c r="D200" s="148"/>
      <c r="E200" s="149"/>
      <c r="F200" s="115"/>
      <c r="G200" s="115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/>
      <c r="V200" s="115"/>
      <c r="W200" s="115"/>
      <c r="X200" s="115"/>
      <c r="Y200" s="115"/>
      <c r="Z200" s="108"/>
      <c r="AA200" s="108"/>
      <c r="AB200" s="108"/>
      <c r="AC200" s="108"/>
      <c r="AD200" s="108"/>
      <c r="AE200" s="108"/>
      <c r="AF200" s="108"/>
      <c r="AG200" s="108" t="s">
        <v>325</v>
      </c>
      <c r="AH200" s="108">
        <v>0</v>
      </c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outlineLevel="3" x14ac:dyDescent="0.2">
      <c r="A201" s="111"/>
      <c r="B201" s="112"/>
      <c r="C201" s="150" t="s">
        <v>1803</v>
      </c>
      <c r="D201" s="148"/>
      <c r="E201" s="149"/>
      <c r="F201" s="115"/>
      <c r="G201" s="115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8"/>
      <c r="AA201" s="108"/>
      <c r="AB201" s="108"/>
      <c r="AC201" s="108"/>
      <c r="AD201" s="108"/>
      <c r="AE201" s="108"/>
      <c r="AF201" s="108"/>
      <c r="AG201" s="108" t="s">
        <v>325</v>
      </c>
      <c r="AH201" s="108">
        <v>0</v>
      </c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3" x14ac:dyDescent="0.2">
      <c r="A202" s="111"/>
      <c r="B202" s="112"/>
      <c r="C202" s="150" t="s">
        <v>1879</v>
      </c>
      <c r="D202" s="148"/>
      <c r="E202" s="149">
        <v>0.55000000000000004</v>
      </c>
      <c r="F202" s="115"/>
      <c r="G202" s="115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8"/>
      <c r="AA202" s="108"/>
      <c r="AB202" s="108"/>
      <c r="AC202" s="108"/>
      <c r="AD202" s="108"/>
      <c r="AE202" s="108"/>
      <c r="AF202" s="108"/>
      <c r="AG202" s="108" t="s">
        <v>325</v>
      </c>
      <c r="AH202" s="108">
        <v>0</v>
      </c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3" x14ac:dyDescent="0.2">
      <c r="A203" s="111"/>
      <c r="B203" s="112"/>
      <c r="C203" s="150" t="s">
        <v>1880</v>
      </c>
      <c r="D203" s="148"/>
      <c r="E203" s="149">
        <v>0.61</v>
      </c>
      <c r="F203" s="115"/>
      <c r="G203" s="115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8"/>
      <c r="AA203" s="108"/>
      <c r="AB203" s="108"/>
      <c r="AC203" s="108"/>
      <c r="AD203" s="108"/>
      <c r="AE203" s="108"/>
      <c r="AF203" s="108"/>
      <c r="AG203" s="108" t="s">
        <v>325</v>
      </c>
      <c r="AH203" s="108">
        <v>0</v>
      </c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ht="22.5" outlineLevel="1" x14ac:dyDescent="0.2">
      <c r="A204" s="128">
        <v>44</v>
      </c>
      <c r="B204" s="129" t="s">
        <v>461</v>
      </c>
      <c r="C204" s="145" t="s">
        <v>462</v>
      </c>
      <c r="D204" s="130" t="s">
        <v>322</v>
      </c>
      <c r="E204" s="131">
        <v>2.8519999999999999</v>
      </c>
      <c r="F204" s="132"/>
      <c r="G204" s="133">
        <f>ROUND(E204*F204,2)</f>
        <v>0</v>
      </c>
      <c r="H204" s="132"/>
      <c r="I204" s="133">
        <f>ROUND(E204*H204,2)</f>
        <v>0</v>
      </c>
      <c r="J204" s="132"/>
      <c r="K204" s="133">
        <f>ROUND(E204*J204,2)</f>
        <v>0</v>
      </c>
      <c r="L204" s="133">
        <v>21</v>
      </c>
      <c r="M204" s="133">
        <f>G204*(1+L204/100)</f>
        <v>0</v>
      </c>
      <c r="N204" s="131">
        <v>5.0000000000000001E-4</v>
      </c>
      <c r="O204" s="131">
        <f>ROUND(E204*N204,2)</f>
        <v>0</v>
      </c>
      <c r="P204" s="131">
        <v>0</v>
      </c>
      <c r="Q204" s="131">
        <f>ROUND(E204*P204,2)</f>
        <v>0</v>
      </c>
      <c r="R204" s="133"/>
      <c r="S204" s="133" t="s">
        <v>273</v>
      </c>
      <c r="T204" s="134" t="s">
        <v>274</v>
      </c>
      <c r="U204" s="115">
        <v>0</v>
      </c>
      <c r="V204" s="115">
        <f>ROUND(E204*U204,2)</f>
        <v>0</v>
      </c>
      <c r="W204" s="115"/>
      <c r="X204" s="115" t="s">
        <v>463</v>
      </c>
      <c r="Y204" s="115" t="s">
        <v>276</v>
      </c>
      <c r="Z204" s="108"/>
      <c r="AA204" s="108"/>
      <c r="AB204" s="108"/>
      <c r="AC204" s="108"/>
      <c r="AD204" s="108"/>
      <c r="AE204" s="108"/>
      <c r="AF204" s="108"/>
      <c r="AG204" s="108" t="s">
        <v>464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2" x14ac:dyDescent="0.2">
      <c r="A205" s="111"/>
      <c r="B205" s="112"/>
      <c r="C205" s="150" t="s">
        <v>1803</v>
      </c>
      <c r="D205" s="148"/>
      <c r="E205" s="149"/>
      <c r="F205" s="115"/>
      <c r="G205" s="115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8"/>
      <c r="AA205" s="108"/>
      <c r="AB205" s="108"/>
      <c r="AC205" s="108"/>
      <c r="AD205" s="108"/>
      <c r="AE205" s="108"/>
      <c r="AF205" s="108"/>
      <c r="AG205" s="108" t="s">
        <v>325</v>
      </c>
      <c r="AH205" s="108">
        <v>0</v>
      </c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outlineLevel="3" x14ac:dyDescent="0.2">
      <c r="A206" s="111"/>
      <c r="B206" s="112"/>
      <c r="C206" s="150" t="s">
        <v>444</v>
      </c>
      <c r="D206" s="148"/>
      <c r="E206" s="149"/>
      <c r="F206" s="115"/>
      <c r="G206" s="115"/>
      <c r="H206" s="115"/>
      <c r="I206" s="115"/>
      <c r="J206" s="115"/>
      <c r="K206" s="115"/>
      <c r="L206" s="115"/>
      <c r="M206" s="115"/>
      <c r="N206" s="114"/>
      <c r="O206" s="114"/>
      <c r="P206" s="114"/>
      <c r="Q206" s="114"/>
      <c r="R206" s="115"/>
      <c r="S206" s="115"/>
      <c r="T206" s="115"/>
      <c r="U206" s="115"/>
      <c r="V206" s="115"/>
      <c r="W206" s="115"/>
      <c r="X206" s="115"/>
      <c r="Y206" s="115"/>
      <c r="Z206" s="108"/>
      <c r="AA206" s="108"/>
      <c r="AB206" s="108"/>
      <c r="AC206" s="108"/>
      <c r="AD206" s="108"/>
      <c r="AE206" s="108"/>
      <c r="AF206" s="108"/>
      <c r="AG206" s="108" t="s">
        <v>325</v>
      </c>
      <c r="AH206" s="108">
        <v>0</v>
      </c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3" x14ac:dyDescent="0.2">
      <c r="A207" s="111"/>
      <c r="B207" s="112"/>
      <c r="C207" s="150" t="s">
        <v>1875</v>
      </c>
      <c r="D207" s="148"/>
      <c r="E207" s="149">
        <v>2.85</v>
      </c>
      <c r="F207" s="115"/>
      <c r="G207" s="115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8"/>
      <c r="AA207" s="108"/>
      <c r="AB207" s="108"/>
      <c r="AC207" s="108"/>
      <c r="AD207" s="108"/>
      <c r="AE207" s="108"/>
      <c r="AF207" s="108"/>
      <c r="AG207" s="108" t="s">
        <v>325</v>
      </c>
      <c r="AH207" s="108">
        <v>0</v>
      </c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outlineLevel="1" x14ac:dyDescent="0.2">
      <c r="A208" s="128">
        <v>45</v>
      </c>
      <c r="B208" s="129" t="s">
        <v>1881</v>
      </c>
      <c r="C208" s="145" t="s">
        <v>1882</v>
      </c>
      <c r="D208" s="130" t="s">
        <v>24</v>
      </c>
      <c r="E208" s="131">
        <v>4.0715000000000003</v>
      </c>
      <c r="F208" s="132"/>
      <c r="G208" s="133">
        <f>ROUND(E208*F208,2)</f>
        <v>0</v>
      </c>
      <c r="H208" s="132"/>
      <c r="I208" s="133">
        <f>ROUND(E208*H208,2)</f>
        <v>0</v>
      </c>
      <c r="J208" s="132"/>
      <c r="K208" s="133">
        <f>ROUND(E208*J208,2)</f>
        <v>0</v>
      </c>
      <c r="L208" s="133">
        <v>21</v>
      </c>
      <c r="M208" s="133">
        <f>G208*(1+L208/100)</f>
        <v>0</v>
      </c>
      <c r="N208" s="131">
        <v>0</v>
      </c>
      <c r="O208" s="131">
        <f>ROUND(E208*N208,2)</f>
        <v>0</v>
      </c>
      <c r="P208" s="131">
        <v>0</v>
      </c>
      <c r="Q208" s="131">
        <f>ROUND(E208*P208,2)</f>
        <v>0</v>
      </c>
      <c r="R208" s="133"/>
      <c r="S208" s="133" t="s">
        <v>273</v>
      </c>
      <c r="T208" s="134" t="s">
        <v>274</v>
      </c>
      <c r="U208" s="115">
        <v>0</v>
      </c>
      <c r="V208" s="115">
        <f>ROUND(E208*U208,2)</f>
        <v>0</v>
      </c>
      <c r="W208" s="115"/>
      <c r="X208" s="115" t="s">
        <v>275</v>
      </c>
      <c r="Y208" s="115" t="s">
        <v>276</v>
      </c>
      <c r="Z208" s="108"/>
      <c r="AA208" s="108"/>
      <c r="AB208" s="108"/>
      <c r="AC208" s="108"/>
      <c r="AD208" s="108"/>
      <c r="AE208" s="108"/>
      <c r="AF208" s="108"/>
      <c r="AG208" s="108" t="s">
        <v>788</v>
      </c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outlineLevel="2" x14ac:dyDescent="0.2">
      <c r="A209" s="111"/>
      <c r="B209" s="112"/>
      <c r="C209" s="258" t="s">
        <v>789</v>
      </c>
      <c r="D209" s="259"/>
      <c r="E209" s="259"/>
      <c r="F209" s="259"/>
      <c r="G209" s="259"/>
      <c r="H209" s="115"/>
      <c r="I209" s="115"/>
      <c r="J209" s="115"/>
      <c r="K209" s="115"/>
      <c r="L209" s="115"/>
      <c r="M209" s="115"/>
      <c r="N209" s="114"/>
      <c r="O209" s="114"/>
      <c r="P209" s="114"/>
      <c r="Q209" s="114"/>
      <c r="R209" s="115"/>
      <c r="S209" s="115"/>
      <c r="T209" s="115"/>
      <c r="U209" s="115"/>
      <c r="V209" s="115"/>
      <c r="W209" s="115"/>
      <c r="X209" s="115"/>
      <c r="Y209" s="115"/>
      <c r="Z209" s="108"/>
      <c r="AA209" s="108"/>
      <c r="AB209" s="108"/>
      <c r="AC209" s="108"/>
      <c r="AD209" s="108"/>
      <c r="AE209" s="108"/>
      <c r="AF209" s="108"/>
      <c r="AG209" s="108" t="s">
        <v>286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x14ac:dyDescent="0.2">
      <c r="A210" s="121" t="s">
        <v>268</v>
      </c>
      <c r="B210" s="122" t="s">
        <v>156</v>
      </c>
      <c r="C210" s="143" t="s">
        <v>157</v>
      </c>
      <c r="D210" s="123"/>
      <c r="E210" s="124"/>
      <c r="F210" s="125"/>
      <c r="G210" s="125">
        <f>SUMIF(AG211:AG216,"&lt;&gt;NOR",G211:G216)</f>
        <v>0</v>
      </c>
      <c r="H210" s="125"/>
      <c r="I210" s="125">
        <f>SUM(I211:I216)</f>
        <v>0</v>
      </c>
      <c r="J210" s="125"/>
      <c r="K210" s="125">
        <f>SUM(K211:K216)</f>
        <v>0</v>
      </c>
      <c r="L210" s="125"/>
      <c r="M210" s="125">
        <f>SUM(M211:M216)</f>
        <v>0</v>
      </c>
      <c r="N210" s="124"/>
      <c r="O210" s="124">
        <f>SUM(O211:O216)</f>
        <v>0</v>
      </c>
      <c r="P210" s="124"/>
      <c r="Q210" s="124">
        <f>SUM(Q211:Q216)</f>
        <v>0</v>
      </c>
      <c r="R210" s="125"/>
      <c r="S210" s="125"/>
      <c r="T210" s="126"/>
      <c r="U210" s="120"/>
      <c r="V210" s="120">
        <f>SUM(V211:V216)</f>
        <v>0.17</v>
      </c>
      <c r="W210" s="120"/>
      <c r="X210" s="120"/>
      <c r="Y210" s="120"/>
      <c r="AG210" t="s">
        <v>269</v>
      </c>
    </row>
    <row r="211" spans="1:60" ht="22.5" outlineLevel="1" x14ac:dyDescent="0.2">
      <c r="A211" s="128">
        <v>46</v>
      </c>
      <c r="B211" s="129" t="s">
        <v>796</v>
      </c>
      <c r="C211" s="145" t="s">
        <v>797</v>
      </c>
      <c r="D211" s="130" t="s">
        <v>322</v>
      </c>
      <c r="E211" s="131">
        <v>2.48</v>
      </c>
      <c r="F211" s="132"/>
      <c r="G211" s="133">
        <f>ROUND(E211*F211,2)</f>
        <v>0</v>
      </c>
      <c r="H211" s="132"/>
      <c r="I211" s="133">
        <f>ROUND(E211*H211,2)</f>
        <v>0</v>
      </c>
      <c r="J211" s="132"/>
      <c r="K211" s="133">
        <f>ROUND(E211*J211,2)</f>
        <v>0</v>
      </c>
      <c r="L211" s="133">
        <v>21</v>
      </c>
      <c r="M211" s="133">
        <f>G211*(1+L211/100)</f>
        <v>0</v>
      </c>
      <c r="N211" s="131">
        <v>3.0000000000000001E-5</v>
      </c>
      <c r="O211" s="131">
        <f>ROUND(E211*N211,2)</f>
        <v>0</v>
      </c>
      <c r="P211" s="131">
        <v>0</v>
      </c>
      <c r="Q211" s="131">
        <f>ROUND(E211*P211,2)</f>
        <v>0</v>
      </c>
      <c r="R211" s="133"/>
      <c r="S211" s="133" t="s">
        <v>273</v>
      </c>
      <c r="T211" s="134" t="s">
        <v>274</v>
      </c>
      <c r="U211" s="115">
        <v>7.0000000000000007E-2</v>
      </c>
      <c r="V211" s="115">
        <f>ROUND(E211*U211,2)</f>
        <v>0.17</v>
      </c>
      <c r="W211" s="115"/>
      <c r="X211" s="115" t="s">
        <v>275</v>
      </c>
      <c r="Y211" s="115" t="s">
        <v>276</v>
      </c>
      <c r="Z211" s="108"/>
      <c r="AA211" s="108"/>
      <c r="AB211" s="108"/>
      <c r="AC211" s="108"/>
      <c r="AD211" s="108"/>
      <c r="AE211" s="108"/>
      <c r="AF211" s="108"/>
      <c r="AG211" s="108" t="s">
        <v>277</v>
      </c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outlineLevel="2" x14ac:dyDescent="0.2">
      <c r="A212" s="111"/>
      <c r="B212" s="112"/>
      <c r="C212" s="150" t="s">
        <v>1803</v>
      </c>
      <c r="D212" s="148"/>
      <c r="E212" s="149"/>
      <c r="F212" s="115"/>
      <c r="G212" s="115"/>
      <c r="H212" s="115"/>
      <c r="I212" s="115"/>
      <c r="J212" s="115"/>
      <c r="K212" s="115"/>
      <c r="L212" s="115"/>
      <c r="M212" s="115"/>
      <c r="N212" s="114"/>
      <c r="O212" s="114"/>
      <c r="P212" s="114"/>
      <c r="Q212" s="114"/>
      <c r="R212" s="115"/>
      <c r="S212" s="115"/>
      <c r="T212" s="115"/>
      <c r="U212" s="115"/>
      <c r="V212" s="115"/>
      <c r="W212" s="115"/>
      <c r="X212" s="115"/>
      <c r="Y212" s="115"/>
      <c r="Z212" s="108"/>
      <c r="AA212" s="108"/>
      <c r="AB212" s="108"/>
      <c r="AC212" s="108"/>
      <c r="AD212" s="108"/>
      <c r="AE212" s="108"/>
      <c r="AF212" s="108"/>
      <c r="AG212" s="108" t="s">
        <v>325</v>
      </c>
      <c r="AH212" s="108">
        <v>0</v>
      </c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outlineLevel="3" x14ac:dyDescent="0.2">
      <c r="A213" s="111"/>
      <c r="B213" s="112"/>
      <c r="C213" s="150" t="s">
        <v>444</v>
      </c>
      <c r="D213" s="148"/>
      <c r="E213" s="149"/>
      <c r="F213" s="115"/>
      <c r="G213" s="115"/>
      <c r="H213" s="115"/>
      <c r="I213" s="115"/>
      <c r="J213" s="115"/>
      <c r="K213" s="115"/>
      <c r="L213" s="115"/>
      <c r="M213" s="115"/>
      <c r="N213" s="114"/>
      <c r="O213" s="114"/>
      <c r="P213" s="114"/>
      <c r="Q213" s="114"/>
      <c r="R213" s="115"/>
      <c r="S213" s="115"/>
      <c r="T213" s="115"/>
      <c r="U213" s="115"/>
      <c r="V213" s="115"/>
      <c r="W213" s="115"/>
      <c r="X213" s="115"/>
      <c r="Y213" s="115"/>
      <c r="Z213" s="108"/>
      <c r="AA213" s="108"/>
      <c r="AB213" s="108"/>
      <c r="AC213" s="108"/>
      <c r="AD213" s="108"/>
      <c r="AE213" s="108"/>
      <c r="AF213" s="108"/>
      <c r="AG213" s="108" t="s">
        <v>325</v>
      </c>
      <c r="AH213" s="108">
        <v>0</v>
      </c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3" x14ac:dyDescent="0.2">
      <c r="A214" s="111"/>
      <c r="B214" s="112"/>
      <c r="C214" s="150" t="s">
        <v>1864</v>
      </c>
      <c r="D214" s="148"/>
      <c r="E214" s="149">
        <v>2.48</v>
      </c>
      <c r="F214" s="115"/>
      <c r="G214" s="115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8"/>
      <c r="AA214" s="108"/>
      <c r="AB214" s="108"/>
      <c r="AC214" s="108"/>
      <c r="AD214" s="108"/>
      <c r="AE214" s="108"/>
      <c r="AF214" s="108"/>
      <c r="AG214" s="108" t="s">
        <v>325</v>
      </c>
      <c r="AH214" s="108">
        <v>0</v>
      </c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1" x14ac:dyDescent="0.2">
      <c r="A215" s="128">
        <v>47</v>
      </c>
      <c r="B215" s="129" t="s">
        <v>989</v>
      </c>
      <c r="C215" s="145" t="s">
        <v>990</v>
      </c>
      <c r="D215" s="130" t="s">
        <v>24</v>
      </c>
      <c r="E215" s="131">
        <v>1.2598</v>
      </c>
      <c r="F215" s="132"/>
      <c r="G215" s="133">
        <f>ROUND(E215*F215,2)</f>
        <v>0</v>
      </c>
      <c r="H215" s="132"/>
      <c r="I215" s="133">
        <f>ROUND(E215*H215,2)</f>
        <v>0</v>
      </c>
      <c r="J215" s="132"/>
      <c r="K215" s="133">
        <f>ROUND(E215*J215,2)</f>
        <v>0</v>
      </c>
      <c r="L215" s="133">
        <v>21</v>
      </c>
      <c r="M215" s="133">
        <f>G215*(1+L215/100)</f>
        <v>0</v>
      </c>
      <c r="N215" s="131">
        <v>0</v>
      </c>
      <c r="O215" s="131">
        <f>ROUND(E215*N215,2)</f>
        <v>0</v>
      </c>
      <c r="P215" s="131">
        <v>0</v>
      </c>
      <c r="Q215" s="131">
        <f>ROUND(E215*P215,2)</f>
        <v>0</v>
      </c>
      <c r="R215" s="133"/>
      <c r="S215" s="133" t="s">
        <v>273</v>
      </c>
      <c r="T215" s="134" t="s">
        <v>274</v>
      </c>
      <c r="U215" s="115">
        <v>0</v>
      </c>
      <c r="V215" s="115">
        <f>ROUND(E215*U215,2)</f>
        <v>0</v>
      </c>
      <c r="W215" s="115"/>
      <c r="X215" s="115" t="s">
        <v>275</v>
      </c>
      <c r="Y215" s="115" t="s">
        <v>276</v>
      </c>
      <c r="Z215" s="108"/>
      <c r="AA215" s="108"/>
      <c r="AB215" s="108"/>
      <c r="AC215" s="108"/>
      <c r="AD215" s="108"/>
      <c r="AE215" s="108"/>
      <c r="AF215" s="108"/>
      <c r="AG215" s="108" t="s">
        <v>788</v>
      </c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2" x14ac:dyDescent="0.2">
      <c r="A216" s="111"/>
      <c r="B216" s="112"/>
      <c r="C216" s="258" t="s">
        <v>795</v>
      </c>
      <c r="D216" s="259"/>
      <c r="E216" s="259"/>
      <c r="F216" s="259"/>
      <c r="G216" s="259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8"/>
      <c r="AA216" s="108"/>
      <c r="AB216" s="108"/>
      <c r="AC216" s="108"/>
      <c r="AD216" s="108"/>
      <c r="AE216" s="108"/>
      <c r="AF216" s="108"/>
      <c r="AG216" s="108" t="s">
        <v>286</v>
      </c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x14ac:dyDescent="0.2">
      <c r="A217" s="121" t="s">
        <v>268</v>
      </c>
      <c r="B217" s="122" t="s">
        <v>185</v>
      </c>
      <c r="C217" s="143" t="s">
        <v>186</v>
      </c>
      <c r="D217" s="123"/>
      <c r="E217" s="124"/>
      <c r="F217" s="125"/>
      <c r="G217" s="125">
        <f>SUMIF(AG218:AG222,"&lt;&gt;NOR",G218:G222)</f>
        <v>0</v>
      </c>
      <c r="H217" s="125"/>
      <c r="I217" s="125">
        <f>SUM(I218:I222)</f>
        <v>0</v>
      </c>
      <c r="J217" s="125"/>
      <c r="K217" s="125">
        <f>SUM(K218:K222)</f>
        <v>0</v>
      </c>
      <c r="L217" s="125"/>
      <c r="M217" s="125">
        <f>SUM(M218:M222)</f>
        <v>0</v>
      </c>
      <c r="N217" s="124"/>
      <c r="O217" s="124">
        <f>SUM(O218:O222)</f>
        <v>0</v>
      </c>
      <c r="P217" s="124"/>
      <c r="Q217" s="124">
        <f>SUM(Q218:Q222)</f>
        <v>0</v>
      </c>
      <c r="R217" s="125"/>
      <c r="S217" s="125"/>
      <c r="T217" s="126"/>
      <c r="U217" s="120"/>
      <c r="V217" s="120">
        <f>SUM(V218:V222)</f>
        <v>0</v>
      </c>
      <c r="W217" s="120"/>
      <c r="X217" s="120"/>
      <c r="Y217" s="120"/>
      <c r="AG217" t="s">
        <v>269</v>
      </c>
    </row>
    <row r="218" spans="1:60" outlineLevel="1" x14ac:dyDescent="0.2">
      <c r="A218" s="135">
        <v>48</v>
      </c>
      <c r="B218" s="136" t="s">
        <v>1883</v>
      </c>
      <c r="C218" s="144" t="s">
        <v>1884</v>
      </c>
      <c r="D218" s="137" t="s">
        <v>804</v>
      </c>
      <c r="E218" s="138">
        <v>43</v>
      </c>
      <c r="F218" s="139"/>
      <c r="G218" s="140">
        <f>ROUND(E218*F218,2)</f>
        <v>0</v>
      </c>
      <c r="H218" s="139"/>
      <c r="I218" s="140">
        <f>ROUND(E218*H218,2)</f>
        <v>0</v>
      </c>
      <c r="J218" s="139"/>
      <c r="K218" s="140">
        <f>ROUND(E218*J218,2)</f>
        <v>0</v>
      </c>
      <c r="L218" s="140">
        <v>21</v>
      </c>
      <c r="M218" s="140">
        <f>G218*(1+L218/100)</f>
        <v>0</v>
      </c>
      <c r="N218" s="138">
        <v>0</v>
      </c>
      <c r="O218" s="138">
        <f>ROUND(E218*N218,2)</f>
        <v>0</v>
      </c>
      <c r="P218" s="138">
        <v>0</v>
      </c>
      <c r="Q218" s="138">
        <f>ROUND(E218*P218,2)</f>
        <v>0</v>
      </c>
      <c r="R218" s="140"/>
      <c r="S218" s="140" t="s">
        <v>273</v>
      </c>
      <c r="T218" s="141" t="s">
        <v>274</v>
      </c>
      <c r="U218" s="115">
        <v>0</v>
      </c>
      <c r="V218" s="115">
        <f>ROUND(E218*U218,2)</f>
        <v>0</v>
      </c>
      <c r="W218" s="115"/>
      <c r="X218" s="115" t="s">
        <v>275</v>
      </c>
      <c r="Y218" s="115" t="s">
        <v>276</v>
      </c>
      <c r="Z218" s="108"/>
      <c r="AA218" s="108"/>
      <c r="AB218" s="108"/>
      <c r="AC218" s="108"/>
      <c r="AD218" s="108"/>
      <c r="AE218" s="108"/>
      <c r="AF218" s="108"/>
      <c r="AG218" s="108" t="s">
        <v>277</v>
      </c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1" x14ac:dyDescent="0.2">
      <c r="A219" s="135">
        <v>49</v>
      </c>
      <c r="B219" s="136" t="s">
        <v>1885</v>
      </c>
      <c r="C219" s="144" t="s">
        <v>1886</v>
      </c>
      <c r="D219" s="137" t="s">
        <v>804</v>
      </c>
      <c r="E219" s="138">
        <v>680</v>
      </c>
      <c r="F219" s="139"/>
      <c r="G219" s="140">
        <f>ROUND(E219*F219,2)</f>
        <v>0</v>
      </c>
      <c r="H219" s="139"/>
      <c r="I219" s="140">
        <f>ROUND(E219*H219,2)</f>
        <v>0</v>
      </c>
      <c r="J219" s="139"/>
      <c r="K219" s="140">
        <f>ROUND(E219*J219,2)</f>
        <v>0</v>
      </c>
      <c r="L219" s="140">
        <v>21</v>
      </c>
      <c r="M219" s="140">
        <f>G219*(1+L219/100)</f>
        <v>0</v>
      </c>
      <c r="N219" s="138">
        <v>0</v>
      </c>
      <c r="O219" s="138">
        <f>ROUND(E219*N219,2)</f>
        <v>0</v>
      </c>
      <c r="P219" s="138">
        <v>0</v>
      </c>
      <c r="Q219" s="138">
        <f>ROUND(E219*P219,2)</f>
        <v>0</v>
      </c>
      <c r="R219" s="140"/>
      <c r="S219" s="140" t="s">
        <v>273</v>
      </c>
      <c r="T219" s="141" t="s">
        <v>274</v>
      </c>
      <c r="U219" s="115">
        <v>0</v>
      </c>
      <c r="V219" s="115">
        <f>ROUND(E219*U219,2)</f>
        <v>0</v>
      </c>
      <c r="W219" s="115"/>
      <c r="X219" s="115" t="s">
        <v>275</v>
      </c>
      <c r="Y219" s="115" t="s">
        <v>276</v>
      </c>
      <c r="Z219" s="108"/>
      <c r="AA219" s="108"/>
      <c r="AB219" s="108"/>
      <c r="AC219" s="108"/>
      <c r="AD219" s="108"/>
      <c r="AE219" s="108"/>
      <c r="AF219" s="108"/>
      <c r="AG219" s="108" t="s">
        <v>277</v>
      </c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1" x14ac:dyDescent="0.2">
      <c r="A220" s="135">
        <v>50</v>
      </c>
      <c r="B220" s="136" t="s">
        <v>1887</v>
      </c>
      <c r="C220" s="144" t="s">
        <v>1888</v>
      </c>
      <c r="D220" s="137" t="s">
        <v>804</v>
      </c>
      <c r="E220" s="138">
        <v>91.5</v>
      </c>
      <c r="F220" s="139"/>
      <c r="G220" s="140">
        <f>ROUND(E220*F220,2)</f>
        <v>0</v>
      </c>
      <c r="H220" s="139"/>
      <c r="I220" s="140">
        <f>ROUND(E220*H220,2)</f>
        <v>0</v>
      </c>
      <c r="J220" s="139"/>
      <c r="K220" s="140">
        <f>ROUND(E220*J220,2)</f>
        <v>0</v>
      </c>
      <c r="L220" s="140">
        <v>21</v>
      </c>
      <c r="M220" s="140">
        <f>G220*(1+L220/100)</f>
        <v>0</v>
      </c>
      <c r="N220" s="138">
        <v>0</v>
      </c>
      <c r="O220" s="138">
        <f>ROUND(E220*N220,2)</f>
        <v>0</v>
      </c>
      <c r="P220" s="138">
        <v>0</v>
      </c>
      <c r="Q220" s="138">
        <f>ROUND(E220*P220,2)</f>
        <v>0</v>
      </c>
      <c r="R220" s="140"/>
      <c r="S220" s="140" t="s">
        <v>273</v>
      </c>
      <c r="T220" s="141" t="s">
        <v>274</v>
      </c>
      <c r="U220" s="115">
        <v>0</v>
      </c>
      <c r="V220" s="115">
        <f>ROUND(E220*U220,2)</f>
        <v>0</v>
      </c>
      <c r="W220" s="115"/>
      <c r="X220" s="115" t="s">
        <v>275</v>
      </c>
      <c r="Y220" s="115" t="s">
        <v>276</v>
      </c>
      <c r="Z220" s="108"/>
      <c r="AA220" s="108"/>
      <c r="AB220" s="108"/>
      <c r="AC220" s="108"/>
      <c r="AD220" s="108"/>
      <c r="AE220" s="108"/>
      <c r="AF220" s="108"/>
      <c r="AG220" s="108" t="s">
        <v>277</v>
      </c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outlineLevel="1" x14ac:dyDescent="0.2">
      <c r="A221" s="128">
        <v>51</v>
      </c>
      <c r="B221" s="129" t="s">
        <v>1305</v>
      </c>
      <c r="C221" s="145" t="s">
        <v>1306</v>
      </c>
      <c r="D221" s="130" t="s">
        <v>24</v>
      </c>
      <c r="E221" s="131">
        <v>1274.3530000000001</v>
      </c>
      <c r="F221" s="132"/>
      <c r="G221" s="133">
        <f>ROUND(E221*F221,2)</f>
        <v>0</v>
      </c>
      <c r="H221" s="132"/>
      <c r="I221" s="133">
        <f>ROUND(E221*H221,2)</f>
        <v>0</v>
      </c>
      <c r="J221" s="132"/>
      <c r="K221" s="133">
        <f>ROUND(E221*J221,2)</f>
        <v>0</v>
      </c>
      <c r="L221" s="133">
        <v>21</v>
      </c>
      <c r="M221" s="133">
        <f>G221*(1+L221/100)</f>
        <v>0</v>
      </c>
      <c r="N221" s="131">
        <v>0</v>
      </c>
      <c r="O221" s="131">
        <f>ROUND(E221*N221,2)</f>
        <v>0</v>
      </c>
      <c r="P221" s="131">
        <v>0</v>
      </c>
      <c r="Q221" s="131">
        <f>ROUND(E221*P221,2)</f>
        <v>0</v>
      </c>
      <c r="R221" s="133"/>
      <c r="S221" s="133" t="s">
        <v>273</v>
      </c>
      <c r="T221" s="134" t="s">
        <v>274</v>
      </c>
      <c r="U221" s="115">
        <v>0</v>
      </c>
      <c r="V221" s="115">
        <f>ROUND(E221*U221,2)</f>
        <v>0</v>
      </c>
      <c r="W221" s="115"/>
      <c r="X221" s="115" t="s">
        <v>275</v>
      </c>
      <c r="Y221" s="115" t="s">
        <v>276</v>
      </c>
      <c r="Z221" s="108"/>
      <c r="AA221" s="108"/>
      <c r="AB221" s="108"/>
      <c r="AC221" s="108"/>
      <c r="AD221" s="108"/>
      <c r="AE221" s="108"/>
      <c r="AF221" s="108"/>
      <c r="AG221" s="108" t="s">
        <v>788</v>
      </c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2" x14ac:dyDescent="0.2">
      <c r="A222" s="111"/>
      <c r="B222" s="112"/>
      <c r="C222" s="258" t="s">
        <v>795</v>
      </c>
      <c r="D222" s="259"/>
      <c r="E222" s="259"/>
      <c r="F222" s="259"/>
      <c r="G222" s="259"/>
      <c r="H222" s="115"/>
      <c r="I222" s="115"/>
      <c r="J222" s="115"/>
      <c r="K222" s="115"/>
      <c r="L222" s="115"/>
      <c r="M222" s="115"/>
      <c r="N222" s="114"/>
      <c r="O222" s="114"/>
      <c r="P222" s="114"/>
      <c r="Q222" s="114"/>
      <c r="R222" s="115"/>
      <c r="S222" s="115"/>
      <c r="T222" s="115"/>
      <c r="U222" s="115"/>
      <c r="V222" s="115"/>
      <c r="W222" s="115"/>
      <c r="X222" s="115"/>
      <c r="Y222" s="115"/>
      <c r="Z222" s="108"/>
      <c r="AA222" s="108"/>
      <c r="AB222" s="108"/>
      <c r="AC222" s="108"/>
      <c r="AD222" s="108"/>
      <c r="AE222" s="108"/>
      <c r="AF222" s="108"/>
      <c r="AG222" s="108" t="s">
        <v>286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x14ac:dyDescent="0.2">
      <c r="A223" s="121" t="s">
        <v>268</v>
      </c>
      <c r="B223" s="122" t="s">
        <v>189</v>
      </c>
      <c r="C223" s="143" t="s">
        <v>190</v>
      </c>
      <c r="D223" s="123"/>
      <c r="E223" s="124"/>
      <c r="F223" s="125"/>
      <c r="G223" s="125">
        <f>SUMIF(AG224:AG231,"&lt;&gt;NOR",G224:G231)</f>
        <v>0</v>
      </c>
      <c r="H223" s="125"/>
      <c r="I223" s="125">
        <f>SUM(I224:I231)</f>
        <v>0</v>
      </c>
      <c r="J223" s="125"/>
      <c r="K223" s="125">
        <f>SUM(K224:K231)</f>
        <v>0</v>
      </c>
      <c r="L223" s="125"/>
      <c r="M223" s="125">
        <f>SUM(M224:M231)</f>
        <v>0</v>
      </c>
      <c r="N223" s="124"/>
      <c r="O223" s="124">
        <f>SUM(O224:O231)</f>
        <v>0.01</v>
      </c>
      <c r="P223" s="124"/>
      <c r="Q223" s="124">
        <f>SUM(Q224:Q231)</f>
        <v>0</v>
      </c>
      <c r="R223" s="125"/>
      <c r="S223" s="125"/>
      <c r="T223" s="126"/>
      <c r="U223" s="120"/>
      <c r="V223" s="120">
        <f>SUM(V224:V231)</f>
        <v>2.0300000000000002</v>
      </c>
      <c r="W223" s="120"/>
      <c r="X223" s="120"/>
      <c r="Y223" s="120"/>
      <c r="AG223" t="s">
        <v>269</v>
      </c>
    </row>
    <row r="224" spans="1:60" ht="22.5" outlineLevel="1" x14ac:dyDescent="0.2">
      <c r="A224" s="128">
        <v>52</v>
      </c>
      <c r="B224" s="129" t="s">
        <v>882</v>
      </c>
      <c r="C224" s="145" t="s">
        <v>883</v>
      </c>
      <c r="D224" s="130" t="s">
        <v>322</v>
      </c>
      <c r="E224" s="131">
        <v>7.5</v>
      </c>
      <c r="F224" s="132"/>
      <c r="G224" s="133">
        <f>ROUND(E224*F224,2)</f>
        <v>0</v>
      </c>
      <c r="H224" s="132"/>
      <c r="I224" s="133">
        <f>ROUND(E224*H224,2)</f>
        <v>0</v>
      </c>
      <c r="J224" s="132"/>
      <c r="K224" s="133">
        <f>ROUND(E224*J224,2)</f>
        <v>0</v>
      </c>
      <c r="L224" s="133">
        <v>21</v>
      </c>
      <c r="M224" s="133">
        <f>G224*(1+L224/100)</f>
        <v>0</v>
      </c>
      <c r="N224" s="131">
        <v>4.2000000000000002E-4</v>
      </c>
      <c r="O224" s="131">
        <f>ROUND(E224*N224,2)</f>
        <v>0</v>
      </c>
      <c r="P224" s="131">
        <v>0</v>
      </c>
      <c r="Q224" s="131">
        <f>ROUND(E224*P224,2)</f>
        <v>0</v>
      </c>
      <c r="R224" s="133"/>
      <c r="S224" s="133" t="s">
        <v>273</v>
      </c>
      <c r="T224" s="134" t="s">
        <v>274</v>
      </c>
      <c r="U224" s="115">
        <v>0.09</v>
      </c>
      <c r="V224" s="115">
        <f>ROUND(E224*U224,2)</f>
        <v>0.68</v>
      </c>
      <c r="W224" s="115"/>
      <c r="X224" s="115" t="s">
        <v>275</v>
      </c>
      <c r="Y224" s="115" t="s">
        <v>276</v>
      </c>
      <c r="Z224" s="108"/>
      <c r="AA224" s="108"/>
      <c r="AB224" s="108"/>
      <c r="AC224" s="108"/>
      <c r="AD224" s="108"/>
      <c r="AE224" s="108"/>
      <c r="AF224" s="108"/>
      <c r="AG224" s="108" t="s">
        <v>277</v>
      </c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2" x14ac:dyDescent="0.2">
      <c r="A225" s="111"/>
      <c r="B225" s="112"/>
      <c r="C225" s="150" t="s">
        <v>1812</v>
      </c>
      <c r="D225" s="148"/>
      <c r="E225" s="149"/>
      <c r="F225" s="115"/>
      <c r="G225" s="115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8"/>
      <c r="AA225" s="108"/>
      <c r="AB225" s="108"/>
      <c r="AC225" s="108"/>
      <c r="AD225" s="108"/>
      <c r="AE225" s="108"/>
      <c r="AF225" s="108"/>
      <c r="AG225" s="108" t="s">
        <v>325</v>
      </c>
      <c r="AH225" s="108">
        <v>0</v>
      </c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3" x14ac:dyDescent="0.2">
      <c r="A226" s="111"/>
      <c r="B226" s="112"/>
      <c r="C226" s="150" t="s">
        <v>884</v>
      </c>
      <c r="D226" s="148"/>
      <c r="E226" s="149"/>
      <c r="F226" s="115"/>
      <c r="G226" s="115"/>
      <c r="H226" s="115"/>
      <c r="I226" s="115"/>
      <c r="J226" s="115"/>
      <c r="K226" s="115"/>
      <c r="L226" s="115"/>
      <c r="M226" s="115"/>
      <c r="N226" s="114"/>
      <c r="O226" s="114"/>
      <c r="P226" s="114"/>
      <c r="Q226" s="114"/>
      <c r="R226" s="115"/>
      <c r="S226" s="115"/>
      <c r="T226" s="115"/>
      <c r="U226" s="115"/>
      <c r="V226" s="115"/>
      <c r="W226" s="115"/>
      <c r="X226" s="115"/>
      <c r="Y226" s="115"/>
      <c r="Z226" s="108"/>
      <c r="AA226" s="108"/>
      <c r="AB226" s="108"/>
      <c r="AC226" s="108"/>
      <c r="AD226" s="108"/>
      <c r="AE226" s="108"/>
      <c r="AF226" s="108"/>
      <c r="AG226" s="108" t="s">
        <v>325</v>
      </c>
      <c r="AH226" s="108">
        <v>0</v>
      </c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outlineLevel="3" x14ac:dyDescent="0.2">
      <c r="A227" s="111"/>
      <c r="B227" s="112"/>
      <c r="C227" s="150" t="s">
        <v>1813</v>
      </c>
      <c r="D227" s="148"/>
      <c r="E227" s="149">
        <v>7.5</v>
      </c>
      <c r="F227" s="115"/>
      <c r="G227" s="115"/>
      <c r="H227" s="115"/>
      <c r="I227" s="115"/>
      <c r="J227" s="115"/>
      <c r="K227" s="115"/>
      <c r="L227" s="115"/>
      <c r="M227" s="115"/>
      <c r="N227" s="114"/>
      <c r="O227" s="114"/>
      <c r="P227" s="114"/>
      <c r="Q227" s="114"/>
      <c r="R227" s="115"/>
      <c r="S227" s="115"/>
      <c r="T227" s="115"/>
      <c r="U227" s="115"/>
      <c r="V227" s="115"/>
      <c r="W227" s="115"/>
      <c r="X227" s="115"/>
      <c r="Y227" s="115"/>
      <c r="Z227" s="108"/>
      <c r="AA227" s="108"/>
      <c r="AB227" s="108"/>
      <c r="AC227" s="108"/>
      <c r="AD227" s="108"/>
      <c r="AE227" s="108"/>
      <c r="AF227" s="108"/>
      <c r="AG227" s="108" t="s">
        <v>325</v>
      </c>
      <c r="AH227" s="108">
        <v>0</v>
      </c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outlineLevel="1" x14ac:dyDescent="0.2">
      <c r="A228" s="128">
        <v>53</v>
      </c>
      <c r="B228" s="129" t="s">
        <v>886</v>
      </c>
      <c r="C228" s="145" t="s">
        <v>887</v>
      </c>
      <c r="D228" s="130" t="s">
        <v>322</v>
      </c>
      <c r="E228" s="131">
        <v>7.5</v>
      </c>
      <c r="F228" s="132"/>
      <c r="G228" s="133">
        <f>ROUND(E228*F228,2)</f>
        <v>0</v>
      </c>
      <c r="H228" s="132"/>
      <c r="I228" s="133">
        <f>ROUND(E228*H228,2)</f>
        <v>0</v>
      </c>
      <c r="J228" s="132"/>
      <c r="K228" s="133">
        <f>ROUND(E228*J228,2)</f>
        <v>0</v>
      </c>
      <c r="L228" s="133">
        <v>21</v>
      </c>
      <c r="M228" s="133">
        <f>G228*(1+L228/100)</f>
        <v>0</v>
      </c>
      <c r="N228" s="131">
        <v>8.4000000000000003E-4</v>
      </c>
      <c r="O228" s="131">
        <f>ROUND(E228*N228,2)</f>
        <v>0.01</v>
      </c>
      <c r="P228" s="131">
        <v>0</v>
      </c>
      <c r="Q228" s="131">
        <f>ROUND(E228*P228,2)</f>
        <v>0</v>
      </c>
      <c r="R228" s="133"/>
      <c r="S228" s="133" t="s">
        <v>273</v>
      </c>
      <c r="T228" s="134" t="s">
        <v>274</v>
      </c>
      <c r="U228" s="115">
        <v>0.18</v>
      </c>
      <c r="V228" s="115">
        <f>ROUND(E228*U228,2)</f>
        <v>1.35</v>
      </c>
      <c r="W228" s="115"/>
      <c r="X228" s="115" t="s">
        <v>275</v>
      </c>
      <c r="Y228" s="115" t="s">
        <v>276</v>
      </c>
      <c r="Z228" s="108"/>
      <c r="AA228" s="108"/>
      <c r="AB228" s="108"/>
      <c r="AC228" s="108"/>
      <c r="AD228" s="108"/>
      <c r="AE228" s="108"/>
      <c r="AF228" s="108"/>
      <c r="AG228" s="108" t="s">
        <v>277</v>
      </c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2" x14ac:dyDescent="0.2">
      <c r="A229" s="111"/>
      <c r="B229" s="112"/>
      <c r="C229" s="150" t="s">
        <v>1812</v>
      </c>
      <c r="D229" s="148"/>
      <c r="E229" s="149"/>
      <c r="F229" s="115"/>
      <c r="G229" s="115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8"/>
      <c r="AA229" s="108"/>
      <c r="AB229" s="108"/>
      <c r="AC229" s="108"/>
      <c r="AD229" s="108"/>
      <c r="AE229" s="108"/>
      <c r="AF229" s="108"/>
      <c r="AG229" s="108" t="s">
        <v>325</v>
      </c>
      <c r="AH229" s="108">
        <v>0</v>
      </c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3" x14ac:dyDescent="0.2">
      <c r="A230" s="111"/>
      <c r="B230" s="112"/>
      <c r="C230" s="150" t="s">
        <v>884</v>
      </c>
      <c r="D230" s="148"/>
      <c r="E230" s="149"/>
      <c r="F230" s="115"/>
      <c r="G230" s="115"/>
      <c r="H230" s="115"/>
      <c r="I230" s="115"/>
      <c r="J230" s="115"/>
      <c r="K230" s="115"/>
      <c r="L230" s="115"/>
      <c r="M230" s="115"/>
      <c r="N230" s="114"/>
      <c r="O230" s="114"/>
      <c r="P230" s="114"/>
      <c r="Q230" s="114"/>
      <c r="R230" s="115"/>
      <c r="S230" s="115"/>
      <c r="T230" s="115"/>
      <c r="U230" s="115"/>
      <c r="V230" s="115"/>
      <c r="W230" s="115"/>
      <c r="X230" s="115"/>
      <c r="Y230" s="115"/>
      <c r="Z230" s="108"/>
      <c r="AA230" s="108"/>
      <c r="AB230" s="108"/>
      <c r="AC230" s="108"/>
      <c r="AD230" s="108"/>
      <c r="AE230" s="108"/>
      <c r="AF230" s="108"/>
      <c r="AG230" s="108" t="s">
        <v>325</v>
      </c>
      <c r="AH230" s="108">
        <v>0</v>
      </c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outlineLevel="3" x14ac:dyDescent="0.2">
      <c r="A231" s="111"/>
      <c r="B231" s="112"/>
      <c r="C231" s="150" t="s">
        <v>1813</v>
      </c>
      <c r="D231" s="148"/>
      <c r="E231" s="149">
        <v>7.5</v>
      </c>
      <c r="F231" s="115"/>
      <c r="G231" s="115"/>
      <c r="H231" s="115"/>
      <c r="I231" s="115"/>
      <c r="J231" s="115"/>
      <c r="K231" s="115"/>
      <c r="L231" s="115"/>
      <c r="M231" s="115"/>
      <c r="N231" s="114"/>
      <c r="O231" s="114"/>
      <c r="P231" s="114"/>
      <c r="Q231" s="114"/>
      <c r="R231" s="115"/>
      <c r="S231" s="115"/>
      <c r="T231" s="115"/>
      <c r="U231" s="115"/>
      <c r="V231" s="115"/>
      <c r="W231" s="115"/>
      <c r="X231" s="115"/>
      <c r="Y231" s="115"/>
      <c r="Z231" s="108"/>
      <c r="AA231" s="108"/>
      <c r="AB231" s="108"/>
      <c r="AC231" s="108"/>
      <c r="AD231" s="108"/>
      <c r="AE231" s="108"/>
      <c r="AF231" s="108"/>
      <c r="AG231" s="108" t="s">
        <v>325</v>
      </c>
      <c r="AH231" s="108">
        <v>0</v>
      </c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x14ac:dyDescent="0.2">
      <c r="A232" s="121" t="s">
        <v>268</v>
      </c>
      <c r="B232" s="122" t="s">
        <v>231</v>
      </c>
      <c r="C232" s="143" t="s">
        <v>232</v>
      </c>
      <c r="D232" s="123"/>
      <c r="E232" s="124"/>
      <c r="F232" s="125"/>
      <c r="G232" s="125">
        <f>SUMIF(AG233:AG269,"&lt;&gt;NOR",G233:G269)</f>
        <v>0</v>
      </c>
      <c r="H232" s="125"/>
      <c r="I232" s="125">
        <f>SUM(I233:I269)</f>
        <v>0</v>
      </c>
      <c r="J232" s="125"/>
      <c r="K232" s="125">
        <f>SUM(K233:K269)</f>
        <v>0</v>
      </c>
      <c r="L232" s="125"/>
      <c r="M232" s="125">
        <f>SUM(M233:M269)</f>
        <v>0</v>
      </c>
      <c r="N232" s="124"/>
      <c r="O232" s="124">
        <f>SUM(O233:O269)</f>
        <v>0</v>
      </c>
      <c r="P232" s="124"/>
      <c r="Q232" s="124">
        <f>SUM(Q233:Q269)</f>
        <v>0</v>
      </c>
      <c r="R232" s="125"/>
      <c r="S232" s="125"/>
      <c r="T232" s="126"/>
      <c r="U232" s="120"/>
      <c r="V232" s="120">
        <f>SUM(V233:V269)</f>
        <v>41.2</v>
      </c>
      <c r="W232" s="120"/>
      <c r="X232" s="120"/>
      <c r="Y232" s="120"/>
      <c r="AG232" t="s">
        <v>269</v>
      </c>
    </row>
    <row r="233" spans="1:60" ht="22.5" outlineLevel="1" x14ac:dyDescent="0.2">
      <c r="A233" s="128">
        <v>54</v>
      </c>
      <c r="B233" s="129" t="s">
        <v>896</v>
      </c>
      <c r="C233" s="145" t="s">
        <v>897</v>
      </c>
      <c r="D233" s="130" t="s">
        <v>395</v>
      </c>
      <c r="E233" s="131">
        <v>24.789750000000002</v>
      </c>
      <c r="F233" s="132"/>
      <c r="G233" s="133">
        <f>ROUND(E233*F233,2)</f>
        <v>0</v>
      </c>
      <c r="H233" s="132"/>
      <c r="I233" s="133">
        <f>ROUND(E233*H233,2)</f>
        <v>0</v>
      </c>
      <c r="J233" s="132"/>
      <c r="K233" s="133">
        <f>ROUND(E233*J233,2)</f>
        <v>0</v>
      </c>
      <c r="L233" s="133">
        <v>21</v>
      </c>
      <c r="M233" s="133">
        <f>G233*(1+L233/100)</f>
        <v>0</v>
      </c>
      <c r="N233" s="131">
        <v>0</v>
      </c>
      <c r="O233" s="131">
        <f>ROUND(E233*N233,2)</f>
        <v>0</v>
      </c>
      <c r="P233" s="131">
        <v>0</v>
      </c>
      <c r="Q233" s="131">
        <f>ROUND(E233*P233,2)</f>
        <v>0</v>
      </c>
      <c r="R233" s="133"/>
      <c r="S233" s="133" t="s">
        <v>273</v>
      </c>
      <c r="T233" s="134" t="s">
        <v>274</v>
      </c>
      <c r="U233" s="115">
        <v>0.27700000000000002</v>
      </c>
      <c r="V233" s="115">
        <f>ROUND(E233*U233,2)</f>
        <v>6.87</v>
      </c>
      <c r="W233" s="115"/>
      <c r="X233" s="115" t="s">
        <v>275</v>
      </c>
      <c r="Y233" s="115" t="s">
        <v>276</v>
      </c>
      <c r="Z233" s="108"/>
      <c r="AA233" s="108"/>
      <c r="AB233" s="108"/>
      <c r="AC233" s="108"/>
      <c r="AD233" s="108"/>
      <c r="AE233" s="108"/>
      <c r="AF233" s="108"/>
      <c r="AG233" s="108" t="s">
        <v>898</v>
      </c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outlineLevel="2" x14ac:dyDescent="0.2">
      <c r="A234" s="111"/>
      <c r="B234" s="112"/>
      <c r="C234" s="258" t="s">
        <v>899</v>
      </c>
      <c r="D234" s="259"/>
      <c r="E234" s="259"/>
      <c r="F234" s="259"/>
      <c r="G234" s="259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/>
      <c r="V234" s="115"/>
      <c r="W234" s="115"/>
      <c r="X234" s="115"/>
      <c r="Y234" s="115"/>
      <c r="Z234" s="108"/>
      <c r="AA234" s="108"/>
      <c r="AB234" s="108"/>
      <c r="AC234" s="108"/>
      <c r="AD234" s="108"/>
      <c r="AE234" s="108"/>
      <c r="AF234" s="108"/>
      <c r="AG234" s="108" t="s">
        <v>286</v>
      </c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outlineLevel="3" x14ac:dyDescent="0.2">
      <c r="A235" s="111"/>
      <c r="B235" s="112"/>
      <c r="C235" s="267" t="s">
        <v>479</v>
      </c>
      <c r="D235" s="268"/>
      <c r="E235" s="268"/>
      <c r="F235" s="268"/>
      <c r="G235" s="268"/>
      <c r="H235" s="115"/>
      <c r="I235" s="115"/>
      <c r="J235" s="115"/>
      <c r="K235" s="115"/>
      <c r="L235" s="115"/>
      <c r="M235" s="115"/>
      <c r="N235" s="114"/>
      <c r="O235" s="114"/>
      <c r="P235" s="114"/>
      <c r="Q235" s="114"/>
      <c r="R235" s="115"/>
      <c r="S235" s="115"/>
      <c r="T235" s="115"/>
      <c r="U235" s="115"/>
      <c r="V235" s="115"/>
      <c r="W235" s="115"/>
      <c r="X235" s="115"/>
      <c r="Y235" s="115"/>
      <c r="Z235" s="108"/>
      <c r="AA235" s="108"/>
      <c r="AB235" s="108"/>
      <c r="AC235" s="108"/>
      <c r="AD235" s="108"/>
      <c r="AE235" s="108"/>
      <c r="AF235" s="108"/>
      <c r="AG235" s="108" t="s">
        <v>286</v>
      </c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outlineLevel="3" x14ac:dyDescent="0.2">
      <c r="A236" s="111"/>
      <c r="B236" s="112"/>
      <c r="C236" s="267" t="s">
        <v>900</v>
      </c>
      <c r="D236" s="268"/>
      <c r="E236" s="268"/>
      <c r="F236" s="268"/>
      <c r="G236" s="268"/>
      <c r="H236" s="115"/>
      <c r="I236" s="115"/>
      <c r="J236" s="115"/>
      <c r="K236" s="115"/>
      <c r="L236" s="115"/>
      <c r="M236" s="115"/>
      <c r="N236" s="114"/>
      <c r="O236" s="114"/>
      <c r="P236" s="114"/>
      <c r="Q236" s="114"/>
      <c r="R236" s="115"/>
      <c r="S236" s="115"/>
      <c r="T236" s="115"/>
      <c r="U236" s="115"/>
      <c r="V236" s="115"/>
      <c r="W236" s="115"/>
      <c r="X236" s="115"/>
      <c r="Y236" s="115"/>
      <c r="Z236" s="108"/>
      <c r="AA236" s="108"/>
      <c r="AB236" s="108"/>
      <c r="AC236" s="108"/>
      <c r="AD236" s="108"/>
      <c r="AE236" s="108"/>
      <c r="AF236" s="108"/>
      <c r="AG236" s="108" t="s">
        <v>286</v>
      </c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ht="22.5" outlineLevel="3" x14ac:dyDescent="0.2">
      <c r="A237" s="111"/>
      <c r="B237" s="112"/>
      <c r="C237" s="267" t="s">
        <v>901</v>
      </c>
      <c r="D237" s="268"/>
      <c r="E237" s="268"/>
      <c r="F237" s="268"/>
      <c r="G237" s="268"/>
      <c r="H237" s="115"/>
      <c r="I237" s="115"/>
      <c r="J237" s="115"/>
      <c r="K237" s="115"/>
      <c r="L237" s="115"/>
      <c r="M237" s="115"/>
      <c r="N237" s="114"/>
      <c r="O237" s="114"/>
      <c r="P237" s="114"/>
      <c r="Q237" s="114"/>
      <c r="R237" s="115"/>
      <c r="S237" s="115"/>
      <c r="T237" s="115"/>
      <c r="U237" s="115"/>
      <c r="V237" s="115"/>
      <c r="W237" s="115"/>
      <c r="X237" s="115"/>
      <c r="Y237" s="115"/>
      <c r="Z237" s="108"/>
      <c r="AA237" s="108"/>
      <c r="AB237" s="108"/>
      <c r="AC237" s="108"/>
      <c r="AD237" s="108"/>
      <c r="AE237" s="108"/>
      <c r="AF237" s="108"/>
      <c r="AG237" s="108" t="s">
        <v>286</v>
      </c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42" t="str">
        <f>C237</f>
        <v>- při vodorovné dopravě po vodě : vyložení na hromady na suchu nebo na přeložení na dopravní prostředek na suchu do 15 m vodorovně a současně do 4 m svisle,</v>
      </c>
      <c r="BB237" s="108"/>
      <c r="BC237" s="108"/>
      <c r="BD237" s="108"/>
      <c r="BE237" s="108"/>
      <c r="BF237" s="108"/>
      <c r="BG237" s="108"/>
      <c r="BH237" s="108"/>
    </row>
    <row r="238" spans="1:60" outlineLevel="3" x14ac:dyDescent="0.2">
      <c r="A238" s="111"/>
      <c r="B238" s="112"/>
      <c r="C238" s="267" t="s">
        <v>902</v>
      </c>
      <c r="D238" s="268"/>
      <c r="E238" s="268"/>
      <c r="F238" s="268"/>
      <c r="G238" s="268"/>
      <c r="H238" s="115"/>
      <c r="I238" s="115"/>
      <c r="J238" s="115"/>
      <c r="K238" s="115"/>
      <c r="L238" s="115"/>
      <c r="M238" s="115"/>
      <c r="N238" s="114"/>
      <c r="O238" s="114"/>
      <c r="P238" s="114"/>
      <c r="Q238" s="114"/>
      <c r="R238" s="115"/>
      <c r="S238" s="115"/>
      <c r="T238" s="115"/>
      <c r="U238" s="115"/>
      <c r="V238" s="115"/>
      <c r="W238" s="115"/>
      <c r="X238" s="115"/>
      <c r="Y238" s="115"/>
      <c r="Z238" s="108"/>
      <c r="AA238" s="108"/>
      <c r="AB238" s="108"/>
      <c r="AC238" s="108"/>
      <c r="AD238" s="108"/>
      <c r="AE238" s="108"/>
      <c r="AF238" s="108"/>
      <c r="AG238" s="108" t="s">
        <v>286</v>
      </c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2" x14ac:dyDescent="0.2">
      <c r="A239" s="111"/>
      <c r="B239" s="112"/>
      <c r="C239" s="150" t="s">
        <v>903</v>
      </c>
      <c r="D239" s="148"/>
      <c r="E239" s="149"/>
      <c r="F239" s="115"/>
      <c r="G239" s="115"/>
      <c r="H239" s="115"/>
      <c r="I239" s="115"/>
      <c r="J239" s="115"/>
      <c r="K239" s="115"/>
      <c r="L239" s="115"/>
      <c r="M239" s="115"/>
      <c r="N239" s="114"/>
      <c r="O239" s="114"/>
      <c r="P239" s="114"/>
      <c r="Q239" s="114"/>
      <c r="R239" s="115"/>
      <c r="S239" s="115"/>
      <c r="T239" s="115"/>
      <c r="U239" s="115"/>
      <c r="V239" s="115"/>
      <c r="W239" s="115"/>
      <c r="X239" s="115"/>
      <c r="Y239" s="115"/>
      <c r="Z239" s="108"/>
      <c r="AA239" s="108"/>
      <c r="AB239" s="108"/>
      <c r="AC239" s="108"/>
      <c r="AD239" s="108"/>
      <c r="AE239" s="108"/>
      <c r="AF239" s="108"/>
      <c r="AG239" s="108" t="s">
        <v>325</v>
      </c>
      <c r="AH239" s="108">
        <v>0</v>
      </c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3" x14ac:dyDescent="0.2">
      <c r="A240" s="111"/>
      <c r="B240" s="112"/>
      <c r="C240" s="150" t="s">
        <v>1889</v>
      </c>
      <c r="D240" s="148"/>
      <c r="E240" s="149"/>
      <c r="F240" s="115"/>
      <c r="G240" s="115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/>
      <c r="V240" s="115"/>
      <c r="W240" s="115"/>
      <c r="X240" s="115"/>
      <c r="Y240" s="115"/>
      <c r="Z240" s="108"/>
      <c r="AA240" s="108"/>
      <c r="AB240" s="108"/>
      <c r="AC240" s="108"/>
      <c r="AD240" s="108"/>
      <c r="AE240" s="108"/>
      <c r="AF240" s="108"/>
      <c r="AG240" s="108" t="s">
        <v>325</v>
      </c>
      <c r="AH240" s="108">
        <v>0</v>
      </c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outlineLevel="3" x14ac:dyDescent="0.2">
      <c r="A241" s="111"/>
      <c r="B241" s="112"/>
      <c r="C241" s="150" t="s">
        <v>1890</v>
      </c>
      <c r="D241" s="148"/>
      <c r="E241" s="149">
        <v>24.79</v>
      </c>
      <c r="F241" s="115"/>
      <c r="G241" s="115"/>
      <c r="H241" s="115"/>
      <c r="I241" s="115"/>
      <c r="J241" s="115"/>
      <c r="K241" s="115"/>
      <c r="L241" s="115"/>
      <c r="M241" s="115"/>
      <c r="N241" s="114"/>
      <c r="O241" s="114"/>
      <c r="P241" s="114"/>
      <c r="Q241" s="114"/>
      <c r="R241" s="115"/>
      <c r="S241" s="115"/>
      <c r="T241" s="115"/>
      <c r="U241" s="115"/>
      <c r="V241" s="115"/>
      <c r="W241" s="115"/>
      <c r="X241" s="115"/>
      <c r="Y241" s="115"/>
      <c r="Z241" s="108"/>
      <c r="AA241" s="108"/>
      <c r="AB241" s="108"/>
      <c r="AC241" s="108"/>
      <c r="AD241" s="108"/>
      <c r="AE241" s="108"/>
      <c r="AF241" s="108"/>
      <c r="AG241" s="108" t="s">
        <v>325</v>
      </c>
      <c r="AH241" s="108">
        <v>0</v>
      </c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outlineLevel="1" x14ac:dyDescent="0.2">
      <c r="A242" s="128">
        <v>55</v>
      </c>
      <c r="B242" s="129" t="s">
        <v>906</v>
      </c>
      <c r="C242" s="145" t="s">
        <v>907</v>
      </c>
      <c r="D242" s="130" t="s">
        <v>395</v>
      </c>
      <c r="E242" s="131">
        <v>223.10771</v>
      </c>
      <c r="F242" s="132"/>
      <c r="G242" s="133">
        <f>ROUND(E242*F242,2)</f>
        <v>0</v>
      </c>
      <c r="H242" s="132"/>
      <c r="I242" s="133">
        <f>ROUND(E242*H242,2)</f>
        <v>0</v>
      </c>
      <c r="J242" s="132"/>
      <c r="K242" s="133">
        <f>ROUND(E242*J242,2)</f>
        <v>0</v>
      </c>
      <c r="L242" s="133">
        <v>21</v>
      </c>
      <c r="M242" s="133">
        <f>G242*(1+L242/100)</f>
        <v>0</v>
      </c>
      <c r="N242" s="131">
        <v>0</v>
      </c>
      <c r="O242" s="131">
        <f>ROUND(E242*N242,2)</f>
        <v>0</v>
      </c>
      <c r="P242" s="131">
        <v>0</v>
      </c>
      <c r="Q242" s="131">
        <f>ROUND(E242*P242,2)</f>
        <v>0</v>
      </c>
      <c r="R242" s="133"/>
      <c r="S242" s="133" t="s">
        <v>273</v>
      </c>
      <c r="T242" s="134" t="s">
        <v>274</v>
      </c>
      <c r="U242" s="115">
        <v>0</v>
      </c>
      <c r="V242" s="115">
        <f>ROUND(E242*U242,2)</f>
        <v>0</v>
      </c>
      <c r="W242" s="115"/>
      <c r="X242" s="115" t="s">
        <v>275</v>
      </c>
      <c r="Y242" s="115" t="s">
        <v>276</v>
      </c>
      <c r="Z242" s="108"/>
      <c r="AA242" s="108"/>
      <c r="AB242" s="108"/>
      <c r="AC242" s="108"/>
      <c r="AD242" s="108"/>
      <c r="AE242" s="108"/>
      <c r="AF242" s="108"/>
      <c r="AG242" s="108" t="s">
        <v>898</v>
      </c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outlineLevel="2" x14ac:dyDescent="0.2">
      <c r="A243" s="111"/>
      <c r="B243" s="112"/>
      <c r="C243" s="150" t="s">
        <v>903</v>
      </c>
      <c r="D243" s="148"/>
      <c r="E243" s="149"/>
      <c r="F243" s="115"/>
      <c r="G243" s="115"/>
      <c r="H243" s="115"/>
      <c r="I243" s="115"/>
      <c r="J243" s="115"/>
      <c r="K243" s="115"/>
      <c r="L243" s="115"/>
      <c r="M243" s="115"/>
      <c r="N243" s="114"/>
      <c r="O243" s="114"/>
      <c r="P243" s="114"/>
      <c r="Q243" s="114"/>
      <c r="R243" s="115"/>
      <c r="S243" s="115"/>
      <c r="T243" s="115"/>
      <c r="U243" s="115"/>
      <c r="V243" s="115"/>
      <c r="W243" s="115"/>
      <c r="X243" s="115"/>
      <c r="Y243" s="115"/>
      <c r="Z243" s="108"/>
      <c r="AA243" s="108"/>
      <c r="AB243" s="108"/>
      <c r="AC243" s="108"/>
      <c r="AD243" s="108"/>
      <c r="AE243" s="108"/>
      <c r="AF243" s="108"/>
      <c r="AG243" s="108" t="s">
        <v>325</v>
      </c>
      <c r="AH243" s="108">
        <v>0</v>
      </c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spans="1:60" outlineLevel="3" x14ac:dyDescent="0.2">
      <c r="A244" s="111"/>
      <c r="B244" s="112"/>
      <c r="C244" s="150" t="s">
        <v>1889</v>
      </c>
      <c r="D244" s="148"/>
      <c r="E244" s="149"/>
      <c r="F244" s="115"/>
      <c r="G244" s="115"/>
      <c r="H244" s="115"/>
      <c r="I244" s="115"/>
      <c r="J244" s="115"/>
      <c r="K244" s="115"/>
      <c r="L244" s="115"/>
      <c r="M244" s="115"/>
      <c r="N244" s="114"/>
      <c r="O244" s="114"/>
      <c r="P244" s="114"/>
      <c r="Q244" s="114"/>
      <c r="R244" s="115"/>
      <c r="S244" s="115"/>
      <c r="T244" s="115"/>
      <c r="U244" s="115"/>
      <c r="V244" s="115"/>
      <c r="W244" s="115"/>
      <c r="X244" s="115"/>
      <c r="Y244" s="115"/>
      <c r="Z244" s="108"/>
      <c r="AA244" s="108"/>
      <c r="AB244" s="108"/>
      <c r="AC244" s="108"/>
      <c r="AD244" s="108"/>
      <c r="AE244" s="108"/>
      <c r="AF244" s="108"/>
      <c r="AG244" s="108" t="s">
        <v>325</v>
      </c>
      <c r="AH244" s="108">
        <v>0</v>
      </c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outlineLevel="3" x14ac:dyDescent="0.2">
      <c r="A245" s="111"/>
      <c r="B245" s="112"/>
      <c r="C245" s="150" t="s">
        <v>1891</v>
      </c>
      <c r="D245" s="148"/>
      <c r="E245" s="149">
        <v>223.11</v>
      </c>
      <c r="F245" s="115"/>
      <c r="G245" s="115"/>
      <c r="H245" s="115"/>
      <c r="I245" s="115"/>
      <c r="J245" s="115"/>
      <c r="K245" s="115"/>
      <c r="L245" s="115"/>
      <c r="M245" s="115"/>
      <c r="N245" s="114"/>
      <c r="O245" s="114"/>
      <c r="P245" s="114"/>
      <c r="Q245" s="114"/>
      <c r="R245" s="115"/>
      <c r="S245" s="115"/>
      <c r="T245" s="115"/>
      <c r="U245" s="115"/>
      <c r="V245" s="115"/>
      <c r="W245" s="115"/>
      <c r="X245" s="115"/>
      <c r="Y245" s="115"/>
      <c r="Z245" s="108"/>
      <c r="AA245" s="108"/>
      <c r="AB245" s="108"/>
      <c r="AC245" s="108"/>
      <c r="AD245" s="108"/>
      <c r="AE245" s="108"/>
      <c r="AF245" s="108"/>
      <c r="AG245" s="108" t="s">
        <v>325</v>
      </c>
      <c r="AH245" s="108">
        <v>0</v>
      </c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outlineLevel="1" x14ac:dyDescent="0.2">
      <c r="A246" s="128">
        <v>56</v>
      </c>
      <c r="B246" s="129" t="s">
        <v>909</v>
      </c>
      <c r="C246" s="145" t="s">
        <v>910</v>
      </c>
      <c r="D246" s="130" t="s">
        <v>395</v>
      </c>
      <c r="E246" s="131">
        <v>24.789750000000002</v>
      </c>
      <c r="F246" s="132"/>
      <c r="G246" s="133">
        <f>ROUND(E246*F246,2)</f>
        <v>0</v>
      </c>
      <c r="H246" s="132"/>
      <c r="I246" s="133">
        <f>ROUND(E246*H246,2)</f>
        <v>0</v>
      </c>
      <c r="J246" s="132"/>
      <c r="K246" s="133">
        <f>ROUND(E246*J246,2)</f>
        <v>0</v>
      </c>
      <c r="L246" s="133">
        <v>21</v>
      </c>
      <c r="M246" s="133">
        <f>G246*(1+L246/100)</f>
        <v>0</v>
      </c>
      <c r="N246" s="131">
        <v>0</v>
      </c>
      <c r="O246" s="131">
        <f>ROUND(E246*N246,2)</f>
        <v>0</v>
      </c>
      <c r="P246" s="131">
        <v>0</v>
      </c>
      <c r="Q246" s="131">
        <f>ROUND(E246*P246,2)</f>
        <v>0</v>
      </c>
      <c r="R246" s="133"/>
      <c r="S246" s="133" t="s">
        <v>273</v>
      </c>
      <c r="T246" s="134" t="s">
        <v>274</v>
      </c>
      <c r="U246" s="115">
        <v>0.94199999999999995</v>
      </c>
      <c r="V246" s="115">
        <f>ROUND(E246*U246,2)</f>
        <v>23.35</v>
      </c>
      <c r="W246" s="115"/>
      <c r="X246" s="115" t="s">
        <v>275</v>
      </c>
      <c r="Y246" s="115" t="s">
        <v>276</v>
      </c>
      <c r="Z246" s="108"/>
      <c r="AA246" s="108"/>
      <c r="AB246" s="108"/>
      <c r="AC246" s="108"/>
      <c r="AD246" s="108"/>
      <c r="AE246" s="108"/>
      <c r="AF246" s="108"/>
      <c r="AG246" s="108" t="s">
        <v>898</v>
      </c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2" x14ac:dyDescent="0.2">
      <c r="A247" s="111"/>
      <c r="B247" s="112"/>
      <c r="C247" s="258" t="s">
        <v>911</v>
      </c>
      <c r="D247" s="259"/>
      <c r="E247" s="259"/>
      <c r="F247" s="259"/>
      <c r="G247" s="259"/>
      <c r="H247" s="115"/>
      <c r="I247" s="115"/>
      <c r="J247" s="115"/>
      <c r="K247" s="115"/>
      <c r="L247" s="115"/>
      <c r="M247" s="115"/>
      <c r="N247" s="114"/>
      <c r="O247" s="114"/>
      <c r="P247" s="114"/>
      <c r="Q247" s="114"/>
      <c r="R247" s="115"/>
      <c r="S247" s="115"/>
      <c r="T247" s="115"/>
      <c r="U247" s="115"/>
      <c r="V247" s="115"/>
      <c r="W247" s="115"/>
      <c r="X247" s="115"/>
      <c r="Y247" s="115"/>
      <c r="Z247" s="108"/>
      <c r="AA247" s="108"/>
      <c r="AB247" s="108"/>
      <c r="AC247" s="108"/>
      <c r="AD247" s="108"/>
      <c r="AE247" s="108"/>
      <c r="AF247" s="108"/>
      <c r="AG247" s="108" t="s">
        <v>286</v>
      </c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outlineLevel="2" x14ac:dyDescent="0.2">
      <c r="A248" s="111"/>
      <c r="B248" s="112"/>
      <c r="C248" s="150" t="s">
        <v>903</v>
      </c>
      <c r="D248" s="148"/>
      <c r="E248" s="149"/>
      <c r="F248" s="115"/>
      <c r="G248" s="115"/>
      <c r="H248" s="115"/>
      <c r="I248" s="115"/>
      <c r="J248" s="115"/>
      <c r="K248" s="115"/>
      <c r="L248" s="115"/>
      <c r="M248" s="115"/>
      <c r="N248" s="114"/>
      <c r="O248" s="114"/>
      <c r="P248" s="114"/>
      <c r="Q248" s="114"/>
      <c r="R248" s="115"/>
      <c r="S248" s="115"/>
      <c r="T248" s="115"/>
      <c r="U248" s="115"/>
      <c r="V248" s="115"/>
      <c r="W248" s="115"/>
      <c r="X248" s="115"/>
      <c r="Y248" s="115"/>
      <c r="Z248" s="108"/>
      <c r="AA248" s="108"/>
      <c r="AB248" s="108"/>
      <c r="AC248" s="108"/>
      <c r="AD248" s="108"/>
      <c r="AE248" s="108"/>
      <c r="AF248" s="108"/>
      <c r="AG248" s="108" t="s">
        <v>325</v>
      </c>
      <c r="AH248" s="108">
        <v>0</v>
      </c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3" x14ac:dyDescent="0.2">
      <c r="A249" s="111"/>
      <c r="B249" s="112"/>
      <c r="C249" s="150" t="s">
        <v>1889</v>
      </c>
      <c r="D249" s="148"/>
      <c r="E249" s="149"/>
      <c r="F249" s="115"/>
      <c r="G249" s="115"/>
      <c r="H249" s="115"/>
      <c r="I249" s="115"/>
      <c r="J249" s="115"/>
      <c r="K249" s="115"/>
      <c r="L249" s="115"/>
      <c r="M249" s="115"/>
      <c r="N249" s="114"/>
      <c r="O249" s="114"/>
      <c r="P249" s="114"/>
      <c r="Q249" s="114"/>
      <c r="R249" s="115"/>
      <c r="S249" s="115"/>
      <c r="T249" s="115"/>
      <c r="U249" s="115"/>
      <c r="V249" s="115"/>
      <c r="W249" s="115"/>
      <c r="X249" s="115"/>
      <c r="Y249" s="115"/>
      <c r="Z249" s="108"/>
      <c r="AA249" s="108"/>
      <c r="AB249" s="108"/>
      <c r="AC249" s="108"/>
      <c r="AD249" s="108"/>
      <c r="AE249" s="108"/>
      <c r="AF249" s="108"/>
      <c r="AG249" s="108" t="s">
        <v>325</v>
      </c>
      <c r="AH249" s="108">
        <v>0</v>
      </c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outlineLevel="3" x14ac:dyDescent="0.2">
      <c r="A250" s="111"/>
      <c r="B250" s="112"/>
      <c r="C250" s="150" t="s">
        <v>1890</v>
      </c>
      <c r="D250" s="148"/>
      <c r="E250" s="149">
        <v>24.79</v>
      </c>
      <c r="F250" s="115"/>
      <c r="G250" s="115"/>
      <c r="H250" s="115"/>
      <c r="I250" s="115"/>
      <c r="J250" s="115"/>
      <c r="K250" s="115"/>
      <c r="L250" s="115"/>
      <c r="M250" s="115"/>
      <c r="N250" s="114"/>
      <c r="O250" s="114"/>
      <c r="P250" s="114"/>
      <c r="Q250" s="114"/>
      <c r="R250" s="115"/>
      <c r="S250" s="115"/>
      <c r="T250" s="115"/>
      <c r="U250" s="115"/>
      <c r="V250" s="115"/>
      <c r="W250" s="115"/>
      <c r="X250" s="115"/>
      <c r="Y250" s="115"/>
      <c r="Z250" s="108"/>
      <c r="AA250" s="108"/>
      <c r="AB250" s="108"/>
      <c r="AC250" s="108"/>
      <c r="AD250" s="108"/>
      <c r="AE250" s="108"/>
      <c r="AF250" s="108"/>
      <c r="AG250" s="108" t="s">
        <v>325</v>
      </c>
      <c r="AH250" s="108">
        <v>0</v>
      </c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ht="22.5" outlineLevel="1" x14ac:dyDescent="0.2">
      <c r="A251" s="128">
        <v>57</v>
      </c>
      <c r="B251" s="129" t="s">
        <v>912</v>
      </c>
      <c r="C251" s="145" t="s">
        <v>913</v>
      </c>
      <c r="D251" s="130" t="s">
        <v>395</v>
      </c>
      <c r="E251" s="131">
        <v>99.15898</v>
      </c>
      <c r="F251" s="132"/>
      <c r="G251" s="133">
        <f>ROUND(E251*F251,2)</f>
        <v>0</v>
      </c>
      <c r="H251" s="132"/>
      <c r="I251" s="133">
        <f>ROUND(E251*H251,2)</f>
        <v>0</v>
      </c>
      <c r="J251" s="132"/>
      <c r="K251" s="133">
        <f>ROUND(E251*J251,2)</f>
        <v>0</v>
      </c>
      <c r="L251" s="133">
        <v>21</v>
      </c>
      <c r="M251" s="133">
        <f>G251*(1+L251/100)</f>
        <v>0</v>
      </c>
      <c r="N251" s="131">
        <v>0</v>
      </c>
      <c r="O251" s="131">
        <f>ROUND(E251*N251,2)</f>
        <v>0</v>
      </c>
      <c r="P251" s="131">
        <v>0</v>
      </c>
      <c r="Q251" s="131">
        <f>ROUND(E251*P251,2)</f>
        <v>0</v>
      </c>
      <c r="R251" s="133"/>
      <c r="S251" s="133" t="s">
        <v>273</v>
      </c>
      <c r="T251" s="134" t="s">
        <v>274</v>
      </c>
      <c r="U251" s="115">
        <v>0.105</v>
      </c>
      <c r="V251" s="115">
        <f>ROUND(E251*U251,2)</f>
        <v>10.41</v>
      </c>
      <c r="W251" s="115"/>
      <c r="X251" s="115" t="s">
        <v>275</v>
      </c>
      <c r="Y251" s="115" t="s">
        <v>276</v>
      </c>
      <c r="Z251" s="108"/>
      <c r="AA251" s="108"/>
      <c r="AB251" s="108"/>
      <c r="AC251" s="108"/>
      <c r="AD251" s="108"/>
      <c r="AE251" s="108"/>
      <c r="AF251" s="108"/>
      <c r="AG251" s="108" t="s">
        <v>898</v>
      </c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outlineLevel="2" x14ac:dyDescent="0.2">
      <c r="A252" s="111"/>
      <c r="B252" s="112"/>
      <c r="C252" s="150" t="s">
        <v>903</v>
      </c>
      <c r="D252" s="148"/>
      <c r="E252" s="149"/>
      <c r="F252" s="115"/>
      <c r="G252" s="115"/>
      <c r="H252" s="115"/>
      <c r="I252" s="115"/>
      <c r="J252" s="115"/>
      <c r="K252" s="115"/>
      <c r="L252" s="115"/>
      <c r="M252" s="115"/>
      <c r="N252" s="114"/>
      <c r="O252" s="114"/>
      <c r="P252" s="114"/>
      <c r="Q252" s="114"/>
      <c r="R252" s="115"/>
      <c r="S252" s="115"/>
      <c r="T252" s="115"/>
      <c r="U252" s="115"/>
      <c r="V252" s="115"/>
      <c r="W252" s="115"/>
      <c r="X252" s="115"/>
      <c r="Y252" s="115"/>
      <c r="Z252" s="108"/>
      <c r="AA252" s="108"/>
      <c r="AB252" s="108"/>
      <c r="AC252" s="108"/>
      <c r="AD252" s="108"/>
      <c r="AE252" s="108"/>
      <c r="AF252" s="108"/>
      <c r="AG252" s="108" t="s">
        <v>325</v>
      </c>
      <c r="AH252" s="108">
        <v>0</v>
      </c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spans="1:60" outlineLevel="3" x14ac:dyDescent="0.2">
      <c r="A253" s="111"/>
      <c r="B253" s="112"/>
      <c r="C253" s="150" t="s">
        <v>1889</v>
      </c>
      <c r="D253" s="148"/>
      <c r="E253" s="149"/>
      <c r="F253" s="115"/>
      <c r="G253" s="115"/>
      <c r="H253" s="115"/>
      <c r="I253" s="115"/>
      <c r="J253" s="115"/>
      <c r="K253" s="115"/>
      <c r="L253" s="115"/>
      <c r="M253" s="115"/>
      <c r="N253" s="114"/>
      <c r="O253" s="114"/>
      <c r="P253" s="114"/>
      <c r="Q253" s="114"/>
      <c r="R253" s="115"/>
      <c r="S253" s="115"/>
      <c r="T253" s="115"/>
      <c r="U253" s="115"/>
      <c r="V253" s="115"/>
      <c r="W253" s="115"/>
      <c r="X253" s="115"/>
      <c r="Y253" s="115"/>
      <c r="Z253" s="108"/>
      <c r="AA253" s="108"/>
      <c r="AB253" s="108"/>
      <c r="AC253" s="108"/>
      <c r="AD253" s="108"/>
      <c r="AE253" s="108"/>
      <c r="AF253" s="108"/>
      <c r="AG253" s="108" t="s">
        <v>325</v>
      </c>
      <c r="AH253" s="108">
        <v>0</v>
      </c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3" x14ac:dyDescent="0.2">
      <c r="A254" s="111"/>
      <c r="B254" s="112"/>
      <c r="C254" s="150" t="s">
        <v>1892</v>
      </c>
      <c r="D254" s="148"/>
      <c r="E254" s="149">
        <v>99.16</v>
      </c>
      <c r="F254" s="115"/>
      <c r="G254" s="115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/>
      <c r="V254" s="115"/>
      <c r="W254" s="115"/>
      <c r="X254" s="115"/>
      <c r="Y254" s="115"/>
      <c r="Z254" s="108"/>
      <c r="AA254" s="108"/>
      <c r="AB254" s="108"/>
      <c r="AC254" s="108"/>
      <c r="AD254" s="108"/>
      <c r="AE254" s="108"/>
      <c r="AF254" s="108"/>
      <c r="AG254" s="108" t="s">
        <v>325</v>
      </c>
      <c r="AH254" s="108">
        <v>0</v>
      </c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ht="22.5" outlineLevel="1" x14ac:dyDescent="0.2">
      <c r="A255" s="128">
        <v>58</v>
      </c>
      <c r="B255" s="129" t="s">
        <v>915</v>
      </c>
      <c r="C255" s="145" t="s">
        <v>916</v>
      </c>
      <c r="D255" s="130" t="s">
        <v>395</v>
      </c>
      <c r="E255" s="131">
        <v>24.789750000000002</v>
      </c>
      <c r="F255" s="132"/>
      <c r="G255" s="133">
        <f>ROUND(E255*F255,2)</f>
        <v>0</v>
      </c>
      <c r="H255" s="132"/>
      <c r="I255" s="133">
        <f>ROUND(E255*H255,2)</f>
        <v>0</v>
      </c>
      <c r="J255" s="132"/>
      <c r="K255" s="133">
        <f>ROUND(E255*J255,2)</f>
        <v>0</v>
      </c>
      <c r="L255" s="133">
        <v>21</v>
      </c>
      <c r="M255" s="133">
        <f>G255*(1+L255/100)</f>
        <v>0</v>
      </c>
      <c r="N255" s="131">
        <v>0</v>
      </c>
      <c r="O255" s="131">
        <f>ROUND(E255*N255,2)</f>
        <v>0</v>
      </c>
      <c r="P255" s="131">
        <v>0</v>
      </c>
      <c r="Q255" s="131">
        <f>ROUND(E255*P255,2)</f>
        <v>0</v>
      </c>
      <c r="R255" s="133"/>
      <c r="S255" s="133" t="s">
        <v>273</v>
      </c>
      <c r="T255" s="134" t="s">
        <v>274</v>
      </c>
      <c r="U255" s="115">
        <v>2.3E-2</v>
      </c>
      <c r="V255" s="115">
        <f>ROUND(E255*U255,2)</f>
        <v>0.56999999999999995</v>
      </c>
      <c r="W255" s="115"/>
      <c r="X255" s="115" t="s">
        <v>275</v>
      </c>
      <c r="Y255" s="115" t="s">
        <v>276</v>
      </c>
      <c r="Z255" s="108"/>
      <c r="AA255" s="108"/>
      <c r="AB255" s="108"/>
      <c r="AC255" s="108"/>
      <c r="AD255" s="108"/>
      <c r="AE255" s="108"/>
      <c r="AF255" s="108"/>
      <c r="AG255" s="108" t="s">
        <v>898</v>
      </c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outlineLevel="2" x14ac:dyDescent="0.2">
      <c r="A256" s="111"/>
      <c r="B256" s="112"/>
      <c r="C256" s="258" t="s">
        <v>917</v>
      </c>
      <c r="D256" s="259"/>
      <c r="E256" s="259"/>
      <c r="F256" s="259"/>
      <c r="G256" s="259"/>
      <c r="H256" s="115"/>
      <c r="I256" s="115"/>
      <c r="J256" s="115"/>
      <c r="K256" s="115"/>
      <c r="L256" s="115"/>
      <c r="M256" s="115"/>
      <c r="N256" s="114"/>
      <c r="O256" s="114"/>
      <c r="P256" s="114"/>
      <c r="Q256" s="114"/>
      <c r="R256" s="115"/>
      <c r="S256" s="115"/>
      <c r="T256" s="115"/>
      <c r="U256" s="115"/>
      <c r="V256" s="115"/>
      <c r="W256" s="115"/>
      <c r="X256" s="115"/>
      <c r="Y256" s="115"/>
      <c r="Z256" s="108"/>
      <c r="AA256" s="108"/>
      <c r="AB256" s="108"/>
      <c r="AC256" s="108"/>
      <c r="AD256" s="108"/>
      <c r="AE256" s="108"/>
      <c r="AF256" s="108"/>
      <c r="AG256" s="108" t="s">
        <v>286</v>
      </c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outlineLevel="2" x14ac:dyDescent="0.2">
      <c r="A257" s="111"/>
      <c r="B257" s="112"/>
      <c r="C257" s="150" t="s">
        <v>903</v>
      </c>
      <c r="D257" s="148"/>
      <c r="E257" s="149"/>
      <c r="F257" s="115"/>
      <c r="G257" s="115"/>
      <c r="H257" s="115"/>
      <c r="I257" s="115"/>
      <c r="J257" s="115"/>
      <c r="K257" s="115"/>
      <c r="L257" s="115"/>
      <c r="M257" s="115"/>
      <c r="N257" s="114"/>
      <c r="O257" s="114"/>
      <c r="P257" s="114"/>
      <c r="Q257" s="114"/>
      <c r="R257" s="115"/>
      <c r="S257" s="115"/>
      <c r="T257" s="115"/>
      <c r="U257" s="115"/>
      <c r="V257" s="115"/>
      <c r="W257" s="115"/>
      <c r="X257" s="115"/>
      <c r="Y257" s="115"/>
      <c r="Z257" s="108"/>
      <c r="AA257" s="108"/>
      <c r="AB257" s="108"/>
      <c r="AC257" s="108"/>
      <c r="AD257" s="108"/>
      <c r="AE257" s="108"/>
      <c r="AF257" s="108"/>
      <c r="AG257" s="108" t="s">
        <v>325</v>
      </c>
      <c r="AH257" s="108">
        <v>0</v>
      </c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spans="1:60" outlineLevel="3" x14ac:dyDescent="0.2">
      <c r="A258" s="111"/>
      <c r="B258" s="112"/>
      <c r="C258" s="150" t="s">
        <v>1889</v>
      </c>
      <c r="D258" s="148"/>
      <c r="E258" s="149"/>
      <c r="F258" s="115"/>
      <c r="G258" s="115"/>
      <c r="H258" s="115"/>
      <c r="I258" s="115"/>
      <c r="J258" s="115"/>
      <c r="K258" s="115"/>
      <c r="L258" s="115"/>
      <c r="M258" s="115"/>
      <c r="N258" s="114"/>
      <c r="O258" s="114"/>
      <c r="P258" s="114"/>
      <c r="Q258" s="114"/>
      <c r="R258" s="115"/>
      <c r="S258" s="115"/>
      <c r="T258" s="115"/>
      <c r="U258" s="115"/>
      <c r="V258" s="115"/>
      <c r="W258" s="115"/>
      <c r="X258" s="115"/>
      <c r="Y258" s="115"/>
      <c r="Z258" s="108"/>
      <c r="AA258" s="108"/>
      <c r="AB258" s="108"/>
      <c r="AC258" s="108"/>
      <c r="AD258" s="108"/>
      <c r="AE258" s="108"/>
      <c r="AF258" s="108"/>
      <c r="AG258" s="108" t="s">
        <v>325</v>
      </c>
      <c r="AH258" s="108">
        <v>0</v>
      </c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spans="1:60" outlineLevel="3" x14ac:dyDescent="0.2">
      <c r="A259" s="111"/>
      <c r="B259" s="112"/>
      <c r="C259" s="150" t="s">
        <v>1890</v>
      </c>
      <c r="D259" s="148"/>
      <c r="E259" s="149">
        <v>24.79</v>
      </c>
      <c r="F259" s="115"/>
      <c r="G259" s="115"/>
      <c r="H259" s="115"/>
      <c r="I259" s="115"/>
      <c r="J259" s="115"/>
      <c r="K259" s="115"/>
      <c r="L259" s="115"/>
      <c r="M259" s="115"/>
      <c r="N259" s="114"/>
      <c r="O259" s="114"/>
      <c r="P259" s="114"/>
      <c r="Q259" s="114"/>
      <c r="R259" s="115"/>
      <c r="S259" s="115"/>
      <c r="T259" s="115"/>
      <c r="U259" s="115"/>
      <c r="V259" s="115"/>
      <c r="W259" s="115"/>
      <c r="X259" s="115"/>
      <c r="Y259" s="115"/>
      <c r="Z259" s="108"/>
      <c r="AA259" s="108"/>
      <c r="AB259" s="108"/>
      <c r="AC259" s="108"/>
      <c r="AD259" s="108"/>
      <c r="AE259" s="108"/>
      <c r="AF259" s="108"/>
      <c r="AG259" s="108" t="s">
        <v>325</v>
      </c>
      <c r="AH259" s="108">
        <v>0</v>
      </c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outlineLevel="1" x14ac:dyDescent="0.2">
      <c r="A260" s="128">
        <v>59</v>
      </c>
      <c r="B260" s="129" t="s">
        <v>918</v>
      </c>
      <c r="C260" s="145" t="s">
        <v>919</v>
      </c>
      <c r="D260" s="130" t="s">
        <v>395</v>
      </c>
      <c r="E260" s="131">
        <v>24.777349999999998</v>
      </c>
      <c r="F260" s="132"/>
      <c r="G260" s="133">
        <f>ROUND(E260*F260,2)</f>
        <v>0</v>
      </c>
      <c r="H260" s="132"/>
      <c r="I260" s="133">
        <f>ROUND(E260*H260,2)</f>
        <v>0</v>
      </c>
      <c r="J260" s="132"/>
      <c r="K260" s="133">
        <f>ROUND(E260*J260,2)</f>
        <v>0</v>
      </c>
      <c r="L260" s="133">
        <v>21</v>
      </c>
      <c r="M260" s="133">
        <f>G260*(1+L260/100)</f>
        <v>0</v>
      </c>
      <c r="N260" s="131">
        <v>0</v>
      </c>
      <c r="O260" s="131">
        <f>ROUND(E260*N260,2)</f>
        <v>0</v>
      </c>
      <c r="P260" s="131">
        <v>0</v>
      </c>
      <c r="Q260" s="131">
        <f>ROUND(E260*P260,2)</f>
        <v>0</v>
      </c>
      <c r="R260" s="133"/>
      <c r="S260" s="133" t="s">
        <v>273</v>
      </c>
      <c r="T260" s="134" t="s">
        <v>274</v>
      </c>
      <c r="U260" s="115">
        <v>0</v>
      </c>
      <c r="V260" s="115">
        <f>ROUND(E260*U260,2)</f>
        <v>0</v>
      </c>
      <c r="W260" s="115"/>
      <c r="X260" s="115" t="s">
        <v>275</v>
      </c>
      <c r="Y260" s="115" t="s">
        <v>276</v>
      </c>
      <c r="Z260" s="108"/>
      <c r="AA260" s="108"/>
      <c r="AB260" s="108"/>
      <c r="AC260" s="108"/>
      <c r="AD260" s="108"/>
      <c r="AE260" s="108"/>
      <c r="AF260" s="108"/>
      <c r="AG260" s="108" t="s">
        <v>898</v>
      </c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outlineLevel="2" x14ac:dyDescent="0.2">
      <c r="A261" s="111"/>
      <c r="B261" s="112"/>
      <c r="C261" s="258" t="s">
        <v>920</v>
      </c>
      <c r="D261" s="259"/>
      <c r="E261" s="259"/>
      <c r="F261" s="259"/>
      <c r="G261" s="259"/>
      <c r="H261" s="115"/>
      <c r="I261" s="115"/>
      <c r="J261" s="115"/>
      <c r="K261" s="115"/>
      <c r="L261" s="115"/>
      <c r="M261" s="115"/>
      <c r="N261" s="114"/>
      <c r="O261" s="114"/>
      <c r="P261" s="114"/>
      <c r="Q261" s="114"/>
      <c r="R261" s="115"/>
      <c r="S261" s="115"/>
      <c r="T261" s="115"/>
      <c r="U261" s="115"/>
      <c r="V261" s="115"/>
      <c r="W261" s="115"/>
      <c r="X261" s="115"/>
      <c r="Y261" s="115"/>
      <c r="Z261" s="108"/>
      <c r="AA261" s="108"/>
      <c r="AB261" s="108"/>
      <c r="AC261" s="108"/>
      <c r="AD261" s="108"/>
      <c r="AE261" s="108"/>
      <c r="AF261" s="108"/>
      <c r="AG261" s="108" t="s">
        <v>286</v>
      </c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2" x14ac:dyDescent="0.2">
      <c r="A262" s="111"/>
      <c r="B262" s="112"/>
      <c r="C262" s="150" t="s">
        <v>903</v>
      </c>
      <c r="D262" s="148"/>
      <c r="E262" s="149"/>
      <c r="F262" s="115"/>
      <c r="G262" s="115"/>
      <c r="H262" s="115"/>
      <c r="I262" s="115"/>
      <c r="J262" s="115"/>
      <c r="K262" s="115"/>
      <c r="L262" s="115"/>
      <c r="M262" s="115"/>
      <c r="N262" s="114"/>
      <c r="O262" s="114"/>
      <c r="P262" s="114"/>
      <c r="Q262" s="114"/>
      <c r="R262" s="115"/>
      <c r="S262" s="115"/>
      <c r="T262" s="115"/>
      <c r="U262" s="115"/>
      <c r="V262" s="115"/>
      <c r="W262" s="115"/>
      <c r="X262" s="115"/>
      <c r="Y262" s="115"/>
      <c r="Z262" s="108"/>
      <c r="AA262" s="108"/>
      <c r="AB262" s="108"/>
      <c r="AC262" s="108"/>
      <c r="AD262" s="108"/>
      <c r="AE262" s="108"/>
      <c r="AF262" s="108"/>
      <c r="AG262" s="108" t="s">
        <v>325</v>
      </c>
      <c r="AH262" s="108">
        <v>0</v>
      </c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outlineLevel="3" x14ac:dyDescent="0.2">
      <c r="A263" s="111"/>
      <c r="B263" s="112"/>
      <c r="C263" s="150" t="s">
        <v>1889</v>
      </c>
      <c r="D263" s="148"/>
      <c r="E263" s="149"/>
      <c r="F263" s="115"/>
      <c r="G263" s="115"/>
      <c r="H263" s="115"/>
      <c r="I263" s="115"/>
      <c r="J263" s="115"/>
      <c r="K263" s="115"/>
      <c r="L263" s="115"/>
      <c r="M263" s="115"/>
      <c r="N263" s="114"/>
      <c r="O263" s="114"/>
      <c r="P263" s="114"/>
      <c r="Q263" s="114"/>
      <c r="R263" s="115"/>
      <c r="S263" s="115"/>
      <c r="T263" s="115"/>
      <c r="U263" s="115"/>
      <c r="V263" s="115"/>
      <c r="W263" s="115"/>
      <c r="X263" s="115"/>
      <c r="Y263" s="115"/>
      <c r="Z263" s="108"/>
      <c r="AA263" s="108"/>
      <c r="AB263" s="108"/>
      <c r="AC263" s="108"/>
      <c r="AD263" s="108"/>
      <c r="AE263" s="108"/>
      <c r="AF263" s="108"/>
      <c r="AG263" s="108" t="s">
        <v>325</v>
      </c>
      <c r="AH263" s="108">
        <v>0</v>
      </c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</row>
    <row r="264" spans="1:60" outlineLevel="3" x14ac:dyDescent="0.2">
      <c r="A264" s="111"/>
      <c r="B264" s="112"/>
      <c r="C264" s="150" t="s">
        <v>1893</v>
      </c>
      <c r="D264" s="148"/>
      <c r="E264" s="149">
        <v>24.78</v>
      </c>
      <c r="F264" s="115"/>
      <c r="G264" s="115"/>
      <c r="H264" s="115"/>
      <c r="I264" s="115"/>
      <c r="J264" s="115"/>
      <c r="K264" s="115"/>
      <c r="L264" s="115"/>
      <c r="M264" s="115"/>
      <c r="N264" s="114"/>
      <c r="O264" s="114"/>
      <c r="P264" s="114"/>
      <c r="Q264" s="114"/>
      <c r="R264" s="115"/>
      <c r="S264" s="115"/>
      <c r="T264" s="115"/>
      <c r="U264" s="115"/>
      <c r="V264" s="115"/>
      <c r="W264" s="115"/>
      <c r="X264" s="115"/>
      <c r="Y264" s="115"/>
      <c r="Z264" s="108"/>
      <c r="AA264" s="108"/>
      <c r="AB264" s="108"/>
      <c r="AC264" s="108"/>
      <c r="AD264" s="108"/>
      <c r="AE264" s="108"/>
      <c r="AF264" s="108"/>
      <c r="AG264" s="108" t="s">
        <v>325</v>
      </c>
      <c r="AH264" s="108">
        <v>0</v>
      </c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outlineLevel="1" x14ac:dyDescent="0.2">
      <c r="A265" s="128">
        <v>60</v>
      </c>
      <c r="B265" s="129" t="s">
        <v>922</v>
      </c>
      <c r="C265" s="145" t="s">
        <v>923</v>
      </c>
      <c r="D265" s="130" t="s">
        <v>395</v>
      </c>
      <c r="E265" s="131">
        <v>1.239E-2</v>
      </c>
      <c r="F265" s="132"/>
      <c r="G265" s="133">
        <f>ROUND(E265*F265,2)</f>
        <v>0</v>
      </c>
      <c r="H265" s="132"/>
      <c r="I265" s="133">
        <f>ROUND(E265*H265,2)</f>
        <v>0</v>
      </c>
      <c r="J265" s="132"/>
      <c r="K265" s="133">
        <f>ROUND(E265*J265,2)</f>
        <v>0</v>
      </c>
      <c r="L265" s="133">
        <v>21</v>
      </c>
      <c r="M265" s="133">
        <f>G265*(1+L265/100)</f>
        <v>0</v>
      </c>
      <c r="N265" s="131">
        <v>0</v>
      </c>
      <c r="O265" s="131">
        <f>ROUND(E265*N265,2)</f>
        <v>0</v>
      </c>
      <c r="P265" s="131">
        <v>0</v>
      </c>
      <c r="Q265" s="131">
        <f>ROUND(E265*P265,2)</f>
        <v>0</v>
      </c>
      <c r="R265" s="133"/>
      <c r="S265" s="133" t="s">
        <v>273</v>
      </c>
      <c r="T265" s="134" t="s">
        <v>274</v>
      </c>
      <c r="U265" s="115">
        <v>0</v>
      </c>
      <c r="V265" s="115">
        <f>ROUND(E265*U265,2)</f>
        <v>0</v>
      </c>
      <c r="W265" s="115"/>
      <c r="X265" s="115" t="s">
        <v>275</v>
      </c>
      <c r="Y265" s="115" t="s">
        <v>276</v>
      </c>
      <c r="Z265" s="108"/>
      <c r="AA265" s="108"/>
      <c r="AB265" s="108"/>
      <c r="AC265" s="108"/>
      <c r="AD265" s="108"/>
      <c r="AE265" s="108"/>
      <c r="AF265" s="108"/>
      <c r="AG265" s="108" t="s">
        <v>898</v>
      </c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outlineLevel="2" x14ac:dyDescent="0.2">
      <c r="A266" s="111"/>
      <c r="B266" s="112"/>
      <c r="C266" s="258" t="s">
        <v>924</v>
      </c>
      <c r="D266" s="259"/>
      <c r="E266" s="259"/>
      <c r="F266" s="259"/>
      <c r="G266" s="259"/>
      <c r="H266" s="115"/>
      <c r="I266" s="115"/>
      <c r="J266" s="115"/>
      <c r="K266" s="115"/>
      <c r="L266" s="115"/>
      <c r="M266" s="115"/>
      <c r="N266" s="114"/>
      <c r="O266" s="114"/>
      <c r="P266" s="114"/>
      <c r="Q266" s="114"/>
      <c r="R266" s="115"/>
      <c r="S266" s="115"/>
      <c r="T266" s="115"/>
      <c r="U266" s="115"/>
      <c r="V266" s="115"/>
      <c r="W266" s="115"/>
      <c r="X266" s="115"/>
      <c r="Y266" s="115"/>
      <c r="Z266" s="108"/>
      <c r="AA266" s="108"/>
      <c r="AB266" s="108"/>
      <c r="AC266" s="108"/>
      <c r="AD266" s="108"/>
      <c r="AE266" s="108"/>
      <c r="AF266" s="108"/>
      <c r="AG266" s="108" t="s">
        <v>286</v>
      </c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 outlineLevel="2" x14ac:dyDescent="0.2">
      <c r="A267" s="111"/>
      <c r="B267" s="112"/>
      <c r="C267" s="150" t="s">
        <v>903</v>
      </c>
      <c r="D267" s="148"/>
      <c r="E267" s="149"/>
      <c r="F267" s="115"/>
      <c r="G267" s="115"/>
      <c r="H267" s="115"/>
      <c r="I267" s="115"/>
      <c r="J267" s="115"/>
      <c r="K267" s="115"/>
      <c r="L267" s="115"/>
      <c r="M267" s="115"/>
      <c r="N267" s="114"/>
      <c r="O267" s="114"/>
      <c r="P267" s="114"/>
      <c r="Q267" s="114"/>
      <c r="R267" s="115"/>
      <c r="S267" s="115"/>
      <c r="T267" s="115"/>
      <c r="U267" s="115"/>
      <c r="V267" s="115"/>
      <c r="W267" s="115"/>
      <c r="X267" s="115"/>
      <c r="Y267" s="115"/>
      <c r="Z267" s="108"/>
      <c r="AA267" s="108"/>
      <c r="AB267" s="108"/>
      <c r="AC267" s="108"/>
      <c r="AD267" s="108"/>
      <c r="AE267" s="108"/>
      <c r="AF267" s="108"/>
      <c r="AG267" s="108" t="s">
        <v>325</v>
      </c>
      <c r="AH267" s="108">
        <v>0</v>
      </c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spans="1:60" outlineLevel="3" x14ac:dyDescent="0.2">
      <c r="A268" s="111"/>
      <c r="B268" s="112"/>
      <c r="C268" s="150" t="s">
        <v>1889</v>
      </c>
      <c r="D268" s="148"/>
      <c r="E268" s="149"/>
      <c r="F268" s="115"/>
      <c r="G268" s="115"/>
      <c r="H268" s="115"/>
      <c r="I268" s="115"/>
      <c r="J268" s="115"/>
      <c r="K268" s="115"/>
      <c r="L268" s="115"/>
      <c r="M268" s="115"/>
      <c r="N268" s="114"/>
      <c r="O268" s="114"/>
      <c r="P268" s="114"/>
      <c r="Q268" s="114"/>
      <c r="R268" s="115"/>
      <c r="S268" s="115"/>
      <c r="T268" s="115"/>
      <c r="U268" s="115"/>
      <c r="V268" s="115"/>
      <c r="W268" s="115"/>
      <c r="X268" s="115"/>
      <c r="Y268" s="115"/>
      <c r="Z268" s="108"/>
      <c r="AA268" s="108"/>
      <c r="AB268" s="108"/>
      <c r="AC268" s="108"/>
      <c r="AD268" s="108"/>
      <c r="AE268" s="108"/>
      <c r="AF268" s="108"/>
      <c r="AG268" s="108" t="s">
        <v>325</v>
      </c>
      <c r="AH268" s="108">
        <v>0</v>
      </c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spans="1:60" outlineLevel="3" x14ac:dyDescent="0.2">
      <c r="A269" s="111"/>
      <c r="B269" s="112"/>
      <c r="C269" s="150" t="s">
        <v>1894</v>
      </c>
      <c r="D269" s="148"/>
      <c r="E269" s="149">
        <v>0.01</v>
      </c>
      <c r="F269" s="115"/>
      <c r="G269" s="115"/>
      <c r="H269" s="115"/>
      <c r="I269" s="115"/>
      <c r="J269" s="115"/>
      <c r="K269" s="115"/>
      <c r="L269" s="115"/>
      <c r="M269" s="115"/>
      <c r="N269" s="114"/>
      <c r="O269" s="114"/>
      <c r="P269" s="114"/>
      <c r="Q269" s="114"/>
      <c r="R269" s="115"/>
      <c r="S269" s="115"/>
      <c r="T269" s="115"/>
      <c r="U269" s="115"/>
      <c r="V269" s="115"/>
      <c r="W269" s="115"/>
      <c r="X269" s="115"/>
      <c r="Y269" s="115"/>
      <c r="Z269" s="108"/>
      <c r="AA269" s="108"/>
      <c r="AB269" s="108"/>
      <c r="AC269" s="108"/>
      <c r="AD269" s="108"/>
      <c r="AE269" s="108"/>
      <c r="AF269" s="108"/>
      <c r="AG269" s="108" t="s">
        <v>325</v>
      </c>
      <c r="AH269" s="108">
        <v>0</v>
      </c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spans="1:60" x14ac:dyDescent="0.2">
      <c r="A270" s="3"/>
      <c r="B270" s="4"/>
      <c r="C270" s="146"/>
      <c r="D270" s="6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AE270">
        <v>12</v>
      </c>
      <c r="AF270">
        <v>21</v>
      </c>
      <c r="AG270" t="s">
        <v>254</v>
      </c>
    </row>
    <row r="271" spans="1:60" x14ac:dyDescent="0.2">
      <c r="A271" s="197"/>
      <c r="B271" s="198" t="s">
        <v>14</v>
      </c>
      <c r="C271" s="199"/>
      <c r="D271" s="200"/>
      <c r="E271" s="201"/>
      <c r="F271" s="201"/>
      <c r="G271" s="127">
        <f>G8+G29+G58+G67+G72+G81+G112+G116+G124+G182+G188+G210+G217+G223+G232</f>
        <v>0</v>
      </c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AE271">
        <f>SUMIF(L7:L269,AE270,G7:G269)</f>
        <v>0</v>
      </c>
      <c r="AF271">
        <f>SUMIF(L7:L269,AF270,G7:G269)</f>
        <v>0</v>
      </c>
      <c r="AG271" t="s">
        <v>317</v>
      </c>
    </row>
    <row r="272" spans="1:60" x14ac:dyDescent="0.2">
      <c r="C272" s="147"/>
      <c r="D272" s="10"/>
      <c r="AG272" t="s">
        <v>318</v>
      </c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G7AXrbeeEEQu6uGCq4HIFNFSn1kKTMUN7ULDLKAI2X6lHWHSJ/PXOXf2XxJzRgOHxD6b9/YGtHszngejVKcxQ==" saltValue="75QVGoU8dp76NK0589nNUg==" spinCount="100000" sheet="1" formatRows="0"/>
  <mergeCells count="42">
    <mergeCell ref="C266:G266"/>
    <mergeCell ref="C209:G209"/>
    <mergeCell ref="C216:G216"/>
    <mergeCell ref="C222:G222"/>
    <mergeCell ref="C234:G234"/>
    <mergeCell ref="C235:G235"/>
    <mergeCell ref="C236:G236"/>
    <mergeCell ref="C237:G237"/>
    <mergeCell ref="C238:G238"/>
    <mergeCell ref="C247:G247"/>
    <mergeCell ref="C256:G256"/>
    <mergeCell ref="C261:G261"/>
    <mergeCell ref="C199:G199"/>
    <mergeCell ref="C95:G95"/>
    <mergeCell ref="C100:G100"/>
    <mergeCell ref="C105:G105"/>
    <mergeCell ref="C118:G118"/>
    <mergeCell ref="C126:G126"/>
    <mergeCell ref="C159:G159"/>
    <mergeCell ref="C160:G160"/>
    <mergeCell ref="C164:G164"/>
    <mergeCell ref="C165:G165"/>
    <mergeCell ref="C184:G184"/>
    <mergeCell ref="C194:G194"/>
    <mergeCell ref="C90:G90"/>
    <mergeCell ref="C20:G20"/>
    <mergeCell ref="C25:G25"/>
    <mergeCell ref="C35:G35"/>
    <mergeCell ref="C41:G41"/>
    <mergeCell ref="C47:G47"/>
    <mergeCell ref="C48:G48"/>
    <mergeCell ref="C60:G60"/>
    <mergeCell ref="C69:G69"/>
    <mergeCell ref="C83:G83"/>
    <mergeCell ref="C84:G84"/>
    <mergeCell ref="C89:G89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C895-1E99-48B3-8521-2FB1B1909D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62</v>
      </c>
      <c r="C4" s="264" t="s">
        <v>63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117</v>
      </c>
      <c r="C8" s="143" t="s">
        <v>118</v>
      </c>
      <c r="D8" s="123"/>
      <c r="E8" s="124"/>
      <c r="F8" s="125"/>
      <c r="G8" s="125">
        <f>SUMIF(AG9:AG17,"&lt;&gt;NOR",G9:G17)</f>
        <v>0</v>
      </c>
      <c r="H8" s="125"/>
      <c r="I8" s="125">
        <f>SUM(I9:I17)</f>
        <v>0</v>
      </c>
      <c r="J8" s="125"/>
      <c r="K8" s="125">
        <f>SUM(K9:K17)</f>
        <v>0</v>
      </c>
      <c r="L8" s="125"/>
      <c r="M8" s="125">
        <f>SUM(M9:M17)</f>
        <v>0</v>
      </c>
      <c r="N8" s="124"/>
      <c r="O8" s="124">
        <f>SUM(O9:O17)</f>
        <v>1.1099999999999999</v>
      </c>
      <c r="P8" s="124"/>
      <c r="Q8" s="124">
        <f>SUM(Q9:Q17)</f>
        <v>0</v>
      </c>
      <c r="R8" s="125"/>
      <c r="S8" s="125"/>
      <c r="T8" s="126"/>
      <c r="U8" s="120"/>
      <c r="V8" s="120">
        <f>SUM(V9:V17)</f>
        <v>3.94</v>
      </c>
      <c r="W8" s="120"/>
      <c r="X8" s="120"/>
      <c r="Y8" s="120"/>
      <c r="AG8" t="s">
        <v>269</v>
      </c>
    </row>
    <row r="9" spans="1:60" ht="22.5" outlineLevel="1" x14ac:dyDescent="0.2">
      <c r="A9" s="128">
        <v>1</v>
      </c>
      <c r="B9" s="129" t="s">
        <v>1800</v>
      </c>
      <c r="C9" s="145" t="s">
        <v>1801</v>
      </c>
      <c r="D9" s="130" t="s">
        <v>331</v>
      </c>
      <c r="E9" s="131">
        <v>0.1656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1.73946</v>
      </c>
      <c r="O9" s="131">
        <f>ROUND(E9*N9,2)</f>
        <v>0.28999999999999998</v>
      </c>
      <c r="P9" s="131">
        <v>0</v>
      </c>
      <c r="Q9" s="131">
        <f>ROUND(E9*P9,2)</f>
        <v>0</v>
      </c>
      <c r="R9" s="133"/>
      <c r="S9" s="133" t="s">
        <v>273</v>
      </c>
      <c r="T9" s="134" t="s">
        <v>274</v>
      </c>
      <c r="U9" s="115">
        <v>4.8899999999999997</v>
      </c>
      <c r="V9" s="115">
        <f>ROUND(E9*U9,2)</f>
        <v>0.81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 x14ac:dyDescent="0.2">
      <c r="A10" s="111"/>
      <c r="B10" s="112"/>
      <c r="C10" s="258" t="s">
        <v>1802</v>
      </c>
      <c r="D10" s="259"/>
      <c r="E10" s="259"/>
      <c r="F10" s="259"/>
      <c r="G10" s="259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286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 x14ac:dyDescent="0.2">
      <c r="A11" s="111"/>
      <c r="B11" s="112"/>
      <c r="C11" s="150" t="s">
        <v>488</v>
      </c>
      <c r="D11" s="148"/>
      <c r="E11" s="149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325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 x14ac:dyDescent="0.2">
      <c r="A12" s="111"/>
      <c r="B12" s="112"/>
      <c r="C12" s="150" t="s">
        <v>1895</v>
      </c>
      <c r="D12" s="148"/>
      <c r="E12" s="149"/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325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 x14ac:dyDescent="0.2">
      <c r="A13" s="111"/>
      <c r="B13" s="112"/>
      <c r="C13" s="150" t="s">
        <v>1804</v>
      </c>
      <c r="D13" s="148"/>
      <c r="E13" s="149">
        <v>0.17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325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ht="33.75" outlineLevel="1" x14ac:dyDescent="0.2">
      <c r="A14" s="128">
        <v>2</v>
      </c>
      <c r="B14" s="129" t="s">
        <v>469</v>
      </c>
      <c r="C14" s="145" t="s">
        <v>470</v>
      </c>
      <c r="D14" s="130" t="s">
        <v>322</v>
      </c>
      <c r="E14" s="131">
        <v>5.46</v>
      </c>
      <c r="F14" s="132"/>
      <c r="G14" s="133">
        <f>ROUND(E14*F14,2)</f>
        <v>0</v>
      </c>
      <c r="H14" s="132"/>
      <c r="I14" s="133">
        <f>ROUND(E14*H14,2)</f>
        <v>0</v>
      </c>
      <c r="J14" s="132"/>
      <c r="K14" s="133">
        <f>ROUND(E14*J14,2)</f>
        <v>0</v>
      </c>
      <c r="L14" s="133">
        <v>21</v>
      </c>
      <c r="M14" s="133">
        <f>G14*(1+L14/100)</f>
        <v>0</v>
      </c>
      <c r="N14" s="131">
        <v>0.15018000000000001</v>
      </c>
      <c r="O14" s="131">
        <f>ROUND(E14*N14,2)</f>
        <v>0.82</v>
      </c>
      <c r="P14" s="131">
        <v>0</v>
      </c>
      <c r="Q14" s="131">
        <f>ROUND(E14*P14,2)</f>
        <v>0</v>
      </c>
      <c r="R14" s="133"/>
      <c r="S14" s="133" t="s">
        <v>273</v>
      </c>
      <c r="T14" s="134" t="s">
        <v>274</v>
      </c>
      <c r="U14" s="115">
        <v>0.56999999999999995</v>
      </c>
      <c r="V14" s="115">
        <f>ROUND(E14*U14,2)</f>
        <v>3.11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 x14ac:dyDescent="0.2">
      <c r="A15" s="111"/>
      <c r="B15" s="112"/>
      <c r="C15" s="150" t="s">
        <v>1895</v>
      </c>
      <c r="D15" s="148"/>
      <c r="E15" s="149"/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325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 x14ac:dyDescent="0.2">
      <c r="A16" s="111"/>
      <c r="B16" s="112"/>
      <c r="C16" s="150" t="s">
        <v>1896</v>
      </c>
      <c r="D16" s="148"/>
      <c r="E16" s="149">
        <v>5.46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325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35">
        <v>3</v>
      </c>
      <c r="B17" s="136" t="s">
        <v>1897</v>
      </c>
      <c r="C17" s="144" t="s">
        <v>1898</v>
      </c>
      <c r="D17" s="137" t="s">
        <v>468</v>
      </c>
      <c r="E17" s="138">
        <v>1</v>
      </c>
      <c r="F17" s="139"/>
      <c r="G17" s="140">
        <f>ROUND(E17*F17,2)</f>
        <v>0</v>
      </c>
      <c r="H17" s="139"/>
      <c r="I17" s="140">
        <f>ROUND(E17*H17,2)</f>
        <v>0</v>
      </c>
      <c r="J17" s="139"/>
      <c r="K17" s="140">
        <f>ROUND(E17*J17,2)</f>
        <v>0</v>
      </c>
      <c r="L17" s="140">
        <v>21</v>
      </c>
      <c r="M17" s="140">
        <f>G17*(1+L17/100)</f>
        <v>0</v>
      </c>
      <c r="N17" s="138">
        <v>0</v>
      </c>
      <c r="O17" s="138">
        <f>ROUND(E17*N17,2)</f>
        <v>0</v>
      </c>
      <c r="P17" s="138">
        <v>0</v>
      </c>
      <c r="Q17" s="138">
        <f>ROUND(E17*P17,2)</f>
        <v>0</v>
      </c>
      <c r="R17" s="140"/>
      <c r="S17" s="140" t="s">
        <v>273</v>
      </c>
      <c r="T17" s="141" t="s">
        <v>274</v>
      </c>
      <c r="U17" s="115">
        <v>0.02</v>
      </c>
      <c r="V17" s="115">
        <f>ROUND(E17*U17,2)</f>
        <v>0.02</v>
      </c>
      <c r="W17" s="115"/>
      <c r="X17" s="115" t="s">
        <v>275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277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x14ac:dyDescent="0.2">
      <c r="A18" s="121" t="s">
        <v>268</v>
      </c>
      <c r="B18" s="122" t="s">
        <v>125</v>
      </c>
      <c r="C18" s="143" t="s">
        <v>126</v>
      </c>
      <c r="D18" s="123"/>
      <c r="E18" s="124"/>
      <c r="F18" s="125"/>
      <c r="G18" s="125">
        <f>SUMIF(AG19:AG34,"&lt;&gt;NOR",G19:G34)</f>
        <v>0</v>
      </c>
      <c r="H18" s="125"/>
      <c r="I18" s="125">
        <f>SUM(I19:I34)</f>
        <v>0</v>
      </c>
      <c r="J18" s="125"/>
      <c r="K18" s="125">
        <f>SUM(K19:K34)</f>
        <v>0</v>
      </c>
      <c r="L18" s="125"/>
      <c r="M18" s="125">
        <f>SUM(M19:M34)</f>
        <v>0</v>
      </c>
      <c r="N18" s="124"/>
      <c r="O18" s="124">
        <f>SUM(O19:O34)</f>
        <v>0.22</v>
      </c>
      <c r="P18" s="124"/>
      <c r="Q18" s="124">
        <f>SUM(Q19:Q34)</f>
        <v>0</v>
      </c>
      <c r="R18" s="125"/>
      <c r="S18" s="125"/>
      <c r="T18" s="126"/>
      <c r="U18" s="120"/>
      <c r="V18" s="120">
        <f>SUM(V19:V34)</f>
        <v>5.82</v>
      </c>
      <c r="W18" s="120"/>
      <c r="X18" s="120"/>
      <c r="Y18" s="120"/>
      <c r="AG18" t="s">
        <v>269</v>
      </c>
    </row>
    <row r="19" spans="1:60" outlineLevel="1" x14ac:dyDescent="0.2">
      <c r="A19" s="128">
        <v>4</v>
      </c>
      <c r="B19" s="129" t="s">
        <v>1809</v>
      </c>
      <c r="C19" s="145" t="s">
        <v>1810</v>
      </c>
      <c r="D19" s="130" t="s">
        <v>468</v>
      </c>
      <c r="E19" s="131">
        <v>1</v>
      </c>
      <c r="F19" s="132"/>
      <c r="G19" s="133">
        <f>ROUND(E19*F19,2)</f>
        <v>0</v>
      </c>
      <c r="H19" s="132"/>
      <c r="I19" s="133">
        <f>ROUND(E19*H19,2)</f>
        <v>0</v>
      </c>
      <c r="J19" s="132"/>
      <c r="K19" s="133">
        <f>ROUND(E19*J19,2)</f>
        <v>0</v>
      </c>
      <c r="L19" s="133">
        <v>21</v>
      </c>
      <c r="M19" s="133">
        <f>G19*(1+L19/100)</f>
        <v>0</v>
      </c>
      <c r="N19" s="131">
        <v>3.6119999999999999E-2</v>
      </c>
      <c r="O19" s="131">
        <f>ROUND(E19*N19,2)</f>
        <v>0.04</v>
      </c>
      <c r="P19" s="131">
        <v>0</v>
      </c>
      <c r="Q19" s="131">
        <f>ROUND(E19*P19,2)</f>
        <v>0</v>
      </c>
      <c r="R19" s="133"/>
      <c r="S19" s="133" t="s">
        <v>273</v>
      </c>
      <c r="T19" s="134" t="s">
        <v>274</v>
      </c>
      <c r="U19" s="115">
        <v>0.88</v>
      </c>
      <c r="V19" s="115">
        <f>ROUND(E19*U19,2)</f>
        <v>0.88</v>
      </c>
      <c r="W19" s="115"/>
      <c r="X19" s="115" t="s">
        <v>275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277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2" x14ac:dyDescent="0.2">
      <c r="A20" s="111"/>
      <c r="B20" s="112"/>
      <c r="C20" s="258" t="s">
        <v>1811</v>
      </c>
      <c r="D20" s="259"/>
      <c r="E20" s="259"/>
      <c r="F20" s="259"/>
      <c r="G20" s="259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286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42" t="str">
        <f>C20</f>
        <v>jakoukoliv maltou, z pomocného pracovního lešení o výšce podlahy do 1900 mm a pro zatížení do 1,5 kPa,</v>
      </c>
      <c r="BB20" s="108"/>
      <c r="BC20" s="108"/>
      <c r="BD20" s="108"/>
      <c r="BE20" s="108"/>
      <c r="BF20" s="108"/>
      <c r="BG20" s="108"/>
      <c r="BH20" s="108"/>
    </row>
    <row r="21" spans="1:60" outlineLevel="2" x14ac:dyDescent="0.2">
      <c r="A21" s="111"/>
      <c r="B21" s="112"/>
      <c r="C21" s="150" t="s">
        <v>1899</v>
      </c>
      <c r="D21" s="148"/>
      <c r="E21" s="149"/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325</v>
      </c>
      <c r="AH21" s="108">
        <v>0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3" x14ac:dyDescent="0.2">
      <c r="A22" s="111"/>
      <c r="B22" s="112"/>
      <c r="C22" s="150" t="s">
        <v>111</v>
      </c>
      <c r="D22" s="148"/>
      <c r="E22" s="149">
        <v>1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325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 x14ac:dyDescent="0.2">
      <c r="A23" s="128">
        <v>5</v>
      </c>
      <c r="B23" s="129" t="s">
        <v>532</v>
      </c>
      <c r="C23" s="145" t="s">
        <v>533</v>
      </c>
      <c r="D23" s="130" t="s">
        <v>322</v>
      </c>
      <c r="E23" s="131">
        <v>6.2789999999999999</v>
      </c>
      <c r="F23" s="132"/>
      <c r="G23" s="133">
        <f>ROUND(E23*F23,2)</f>
        <v>0</v>
      </c>
      <c r="H23" s="132"/>
      <c r="I23" s="133">
        <f>ROUND(E23*H23,2)</f>
        <v>0</v>
      </c>
      <c r="J23" s="132"/>
      <c r="K23" s="133">
        <f>ROUND(E23*J23,2)</f>
        <v>0</v>
      </c>
      <c r="L23" s="133">
        <v>21</v>
      </c>
      <c r="M23" s="133">
        <f>G23*(1+L23/100)</f>
        <v>0</v>
      </c>
      <c r="N23" s="131">
        <v>2.7980000000000001E-2</v>
      </c>
      <c r="O23" s="131">
        <f>ROUND(E23*N23,2)</f>
        <v>0.18</v>
      </c>
      <c r="P23" s="131">
        <v>0</v>
      </c>
      <c r="Q23" s="131">
        <f>ROUND(E23*P23,2)</f>
        <v>0</v>
      </c>
      <c r="R23" s="133"/>
      <c r="S23" s="133" t="s">
        <v>273</v>
      </c>
      <c r="T23" s="134" t="s">
        <v>274</v>
      </c>
      <c r="U23" s="115">
        <v>0.63</v>
      </c>
      <c r="V23" s="115">
        <f>ROUND(E23*U23,2)</f>
        <v>3.96</v>
      </c>
      <c r="W23" s="115"/>
      <c r="X23" s="115" t="s">
        <v>275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277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2" x14ac:dyDescent="0.2">
      <c r="A24" s="111"/>
      <c r="B24" s="112"/>
      <c r="C24" s="258" t="s">
        <v>534</v>
      </c>
      <c r="D24" s="259"/>
      <c r="E24" s="259"/>
      <c r="F24" s="259"/>
      <c r="G24" s="259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286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42" t="str">
        <f>C24</f>
        <v>omítka vápenocementová, strojně nebo ručně nanášená v podlaží i ve schodišti na jakýkoliv druh podkladu, kompletní souvrství</v>
      </c>
      <c r="BB24" s="108"/>
      <c r="BC24" s="108"/>
      <c r="BD24" s="108"/>
      <c r="BE24" s="108"/>
      <c r="BF24" s="108"/>
      <c r="BG24" s="108"/>
      <c r="BH24" s="108"/>
    </row>
    <row r="25" spans="1:60" outlineLevel="3" x14ac:dyDescent="0.2">
      <c r="A25" s="111"/>
      <c r="B25" s="112"/>
      <c r="C25" s="267" t="s">
        <v>535</v>
      </c>
      <c r="D25" s="268"/>
      <c r="E25" s="268"/>
      <c r="F25" s="268"/>
      <c r="G25" s="268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286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2" x14ac:dyDescent="0.2">
      <c r="A26" s="111"/>
      <c r="B26" s="112"/>
      <c r="C26" s="150" t="s">
        <v>1895</v>
      </c>
      <c r="D26" s="148"/>
      <c r="E26" s="149"/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325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3" x14ac:dyDescent="0.2">
      <c r="A27" s="111"/>
      <c r="B27" s="112"/>
      <c r="C27" s="150" t="s">
        <v>1900</v>
      </c>
      <c r="D27" s="148"/>
      <c r="E27" s="149">
        <v>6.28</v>
      </c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325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ht="22.5" outlineLevel="1" x14ac:dyDescent="0.2">
      <c r="A28" s="128">
        <v>6</v>
      </c>
      <c r="B28" s="129" t="s">
        <v>539</v>
      </c>
      <c r="C28" s="145" t="s">
        <v>540</v>
      </c>
      <c r="D28" s="130" t="s">
        <v>322</v>
      </c>
      <c r="E28" s="131">
        <v>0.62790000000000001</v>
      </c>
      <c r="F28" s="132"/>
      <c r="G28" s="133">
        <f>ROUND(E28*F28,2)</f>
        <v>0</v>
      </c>
      <c r="H28" s="132"/>
      <c r="I28" s="133">
        <f>ROUND(E28*H28,2)</f>
        <v>0</v>
      </c>
      <c r="J28" s="132"/>
      <c r="K28" s="133">
        <f>ROUND(E28*J28,2)</f>
        <v>0</v>
      </c>
      <c r="L28" s="133">
        <v>21</v>
      </c>
      <c r="M28" s="133">
        <f>G28*(1+L28/100)</f>
        <v>0</v>
      </c>
      <c r="N28" s="131">
        <v>3.6700000000000001E-3</v>
      </c>
      <c r="O28" s="131">
        <f>ROUND(E28*N28,2)</f>
        <v>0</v>
      </c>
      <c r="P28" s="131">
        <v>0</v>
      </c>
      <c r="Q28" s="131">
        <f>ROUND(E28*P28,2)</f>
        <v>0</v>
      </c>
      <c r="R28" s="133"/>
      <c r="S28" s="133" t="s">
        <v>273</v>
      </c>
      <c r="T28" s="134" t="s">
        <v>274</v>
      </c>
      <c r="U28" s="115">
        <v>0.36</v>
      </c>
      <c r="V28" s="115">
        <f>ROUND(E28*U28,2)</f>
        <v>0.23</v>
      </c>
      <c r="W28" s="115"/>
      <c r="X28" s="115" t="s">
        <v>275</v>
      </c>
      <c r="Y28" s="115" t="s">
        <v>276</v>
      </c>
      <c r="Z28" s="108"/>
      <c r="AA28" s="108"/>
      <c r="AB28" s="108"/>
      <c r="AC28" s="108"/>
      <c r="AD28" s="108"/>
      <c r="AE28" s="108"/>
      <c r="AF28" s="108"/>
      <c r="AG28" s="108" t="s">
        <v>277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 x14ac:dyDescent="0.2">
      <c r="A29" s="111"/>
      <c r="B29" s="112"/>
      <c r="C29" s="150" t="s">
        <v>529</v>
      </c>
      <c r="D29" s="148"/>
      <c r="E29" s="149"/>
      <c r="F29" s="115"/>
      <c r="G29" s="115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325</v>
      </c>
      <c r="AH29" s="108">
        <v>0</v>
      </c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3" x14ac:dyDescent="0.2">
      <c r="A30" s="111"/>
      <c r="B30" s="112"/>
      <c r="C30" s="150" t="s">
        <v>1895</v>
      </c>
      <c r="D30" s="148"/>
      <c r="E30" s="149"/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325</v>
      </c>
      <c r="AH30" s="108">
        <v>0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3" x14ac:dyDescent="0.2">
      <c r="A31" s="111"/>
      <c r="B31" s="112"/>
      <c r="C31" s="150" t="s">
        <v>1901</v>
      </c>
      <c r="D31" s="148"/>
      <c r="E31" s="149">
        <v>0.63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 x14ac:dyDescent="0.2">
      <c r="A32" s="128">
        <v>7</v>
      </c>
      <c r="B32" s="129" t="s">
        <v>544</v>
      </c>
      <c r="C32" s="145" t="s">
        <v>545</v>
      </c>
      <c r="D32" s="130" t="s">
        <v>322</v>
      </c>
      <c r="E32" s="131">
        <v>6.2789999999999999</v>
      </c>
      <c r="F32" s="132"/>
      <c r="G32" s="133">
        <f>ROUND(E32*F32,2)</f>
        <v>0</v>
      </c>
      <c r="H32" s="132"/>
      <c r="I32" s="133">
        <f>ROUND(E32*H32,2)</f>
        <v>0</v>
      </c>
      <c r="J32" s="132"/>
      <c r="K32" s="133">
        <f>ROUND(E32*J32,2)</f>
        <v>0</v>
      </c>
      <c r="L32" s="133">
        <v>21</v>
      </c>
      <c r="M32" s="133">
        <f>G32*(1+L32/100)</f>
        <v>0</v>
      </c>
      <c r="N32" s="131">
        <v>4.6000000000000001E-4</v>
      </c>
      <c r="O32" s="131">
        <f>ROUND(E32*N32,2)</f>
        <v>0</v>
      </c>
      <c r="P32" s="131">
        <v>0</v>
      </c>
      <c r="Q32" s="131">
        <f>ROUND(E32*P32,2)</f>
        <v>0</v>
      </c>
      <c r="R32" s="133"/>
      <c r="S32" s="133" t="s">
        <v>273</v>
      </c>
      <c r="T32" s="134" t="s">
        <v>274</v>
      </c>
      <c r="U32" s="115">
        <v>0.12</v>
      </c>
      <c r="V32" s="115">
        <f>ROUND(E32*U32,2)</f>
        <v>0.75</v>
      </c>
      <c r="W32" s="115"/>
      <c r="X32" s="115" t="s">
        <v>275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546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 x14ac:dyDescent="0.2">
      <c r="A33" s="111"/>
      <c r="B33" s="112"/>
      <c r="C33" s="150" t="s">
        <v>1895</v>
      </c>
      <c r="D33" s="148"/>
      <c r="E33" s="149"/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325</v>
      </c>
      <c r="AH33" s="108">
        <v>0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3" x14ac:dyDescent="0.2">
      <c r="A34" s="111"/>
      <c r="B34" s="112"/>
      <c r="C34" s="150" t="s">
        <v>1900</v>
      </c>
      <c r="D34" s="148"/>
      <c r="E34" s="149">
        <v>6.28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325</v>
      </c>
      <c r="AH34" s="108">
        <v>0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x14ac:dyDescent="0.2">
      <c r="A35" s="121" t="s">
        <v>268</v>
      </c>
      <c r="B35" s="122" t="s">
        <v>127</v>
      </c>
      <c r="C35" s="143" t="s">
        <v>128</v>
      </c>
      <c r="D35" s="123"/>
      <c r="E35" s="124"/>
      <c r="F35" s="125"/>
      <c r="G35" s="125">
        <f>SUMIF(AG36:AG54,"&lt;&gt;NOR",G36:G54)</f>
        <v>0</v>
      </c>
      <c r="H35" s="125"/>
      <c r="I35" s="125">
        <f>SUM(I36:I54)</f>
        <v>0</v>
      </c>
      <c r="J35" s="125"/>
      <c r="K35" s="125">
        <f>SUM(K36:K54)</f>
        <v>0</v>
      </c>
      <c r="L35" s="125"/>
      <c r="M35" s="125">
        <f>SUM(M36:M54)</f>
        <v>0</v>
      </c>
      <c r="N35" s="124"/>
      <c r="O35" s="124">
        <f>SUM(O36:O54)</f>
        <v>0.33</v>
      </c>
      <c r="P35" s="124"/>
      <c r="Q35" s="124">
        <f>SUM(Q36:Q54)</f>
        <v>0</v>
      </c>
      <c r="R35" s="125"/>
      <c r="S35" s="125"/>
      <c r="T35" s="126"/>
      <c r="U35" s="120"/>
      <c r="V35" s="120">
        <f>SUM(V36:V54)</f>
        <v>8.33</v>
      </c>
      <c r="W35" s="120"/>
      <c r="X35" s="120"/>
      <c r="Y35" s="120"/>
      <c r="AG35" t="s">
        <v>269</v>
      </c>
    </row>
    <row r="36" spans="1:60" outlineLevel="1" x14ac:dyDescent="0.2">
      <c r="A36" s="128">
        <v>8</v>
      </c>
      <c r="B36" s="129" t="s">
        <v>552</v>
      </c>
      <c r="C36" s="145" t="s">
        <v>553</v>
      </c>
      <c r="D36" s="130" t="s">
        <v>322</v>
      </c>
      <c r="E36" s="131">
        <v>6.2789999999999999</v>
      </c>
      <c r="F36" s="132"/>
      <c r="G36" s="133">
        <f>ROUND(E36*F36,2)</f>
        <v>0</v>
      </c>
      <c r="H36" s="132"/>
      <c r="I36" s="133">
        <f>ROUND(E36*H36,2)</f>
        <v>0</v>
      </c>
      <c r="J36" s="132"/>
      <c r="K36" s="133">
        <f>ROUND(E36*J36,2)</f>
        <v>0</v>
      </c>
      <c r="L36" s="133">
        <v>21</v>
      </c>
      <c r="M36" s="133">
        <f>G36*(1+L36/100)</f>
        <v>0</v>
      </c>
      <c r="N36" s="131">
        <v>3.2000000000000003E-4</v>
      </c>
      <c r="O36" s="131">
        <f>ROUND(E36*N36,2)</f>
        <v>0</v>
      </c>
      <c r="P36" s="131">
        <v>0</v>
      </c>
      <c r="Q36" s="131">
        <f>ROUND(E36*P36,2)</f>
        <v>0</v>
      </c>
      <c r="R36" s="133"/>
      <c r="S36" s="133" t="s">
        <v>273</v>
      </c>
      <c r="T36" s="134" t="s">
        <v>274</v>
      </c>
      <c r="U36" s="115">
        <v>7.0000000000000007E-2</v>
      </c>
      <c r="V36" s="115">
        <f>ROUND(E36*U36,2)</f>
        <v>0.44</v>
      </c>
      <c r="W36" s="115"/>
      <c r="X36" s="115" t="s">
        <v>275</v>
      </c>
      <c r="Y36" s="115" t="s">
        <v>276</v>
      </c>
      <c r="Z36" s="108"/>
      <c r="AA36" s="108"/>
      <c r="AB36" s="108"/>
      <c r="AC36" s="108"/>
      <c r="AD36" s="108"/>
      <c r="AE36" s="108"/>
      <c r="AF36" s="108"/>
      <c r="AG36" s="108" t="s">
        <v>277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2" x14ac:dyDescent="0.2">
      <c r="A37" s="111"/>
      <c r="B37" s="112"/>
      <c r="C37" s="150" t="s">
        <v>1902</v>
      </c>
      <c r="D37" s="148"/>
      <c r="E37" s="149"/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325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3" x14ac:dyDescent="0.2">
      <c r="A38" s="111"/>
      <c r="B38" s="112"/>
      <c r="C38" s="150" t="s">
        <v>1900</v>
      </c>
      <c r="D38" s="148"/>
      <c r="E38" s="149">
        <v>6.28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325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 x14ac:dyDescent="0.2">
      <c r="A39" s="128">
        <v>9</v>
      </c>
      <c r="B39" s="129" t="s">
        <v>554</v>
      </c>
      <c r="C39" s="145" t="s">
        <v>555</v>
      </c>
      <c r="D39" s="130" t="s">
        <v>322</v>
      </c>
      <c r="E39" s="131">
        <v>6.2789999999999999</v>
      </c>
      <c r="F39" s="132"/>
      <c r="G39" s="133">
        <f>ROUND(E39*F39,2)</f>
        <v>0</v>
      </c>
      <c r="H39" s="132"/>
      <c r="I39" s="133">
        <f>ROUND(E39*H39,2)</f>
        <v>0</v>
      </c>
      <c r="J39" s="132"/>
      <c r="K39" s="133">
        <f>ROUND(E39*J39,2)</f>
        <v>0</v>
      </c>
      <c r="L39" s="133">
        <v>21</v>
      </c>
      <c r="M39" s="133">
        <f>G39*(1+L39/100)</f>
        <v>0</v>
      </c>
      <c r="N39" s="131">
        <v>4.0000000000000003E-5</v>
      </c>
      <c r="O39" s="131">
        <f>ROUND(E39*N39,2)</f>
        <v>0</v>
      </c>
      <c r="P39" s="131">
        <v>0</v>
      </c>
      <c r="Q39" s="131">
        <f>ROUND(E39*P39,2)</f>
        <v>0</v>
      </c>
      <c r="R39" s="133"/>
      <c r="S39" s="133" t="s">
        <v>273</v>
      </c>
      <c r="T39" s="134" t="s">
        <v>274</v>
      </c>
      <c r="U39" s="115">
        <v>7.0000000000000007E-2</v>
      </c>
      <c r="V39" s="115">
        <f>ROUND(E39*U39,2)</f>
        <v>0.44</v>
      </c>
      <c r="W39" s="115"/>
      <c r="X39" s="115" t="s">
        <v>275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277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 x14ac:dyDescent="0.2">
      <c r="A40" s="111"/>
      <c r="B40" s="112"/>
      <c r="C40" s="150" t="s">
        <v>1902</v>
      </c>
      <c r="D40" s="148"/>
      <c r="E40" s="149"/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325</v>
      </c>
      <c r="AH40" s="108">
        <v>0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3" x14ac:dyDescent="0.2">
      <c r="A41" s="111"/>
      <c r="B41" s="112"/>
      <c r="C41" s="150" t="s">
        <v>1900</v>
      </c>
      <c r="D41" s="148"/>
      <c r="E41" s="149">
        <v>6.28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325</v>
      </c>
      <c r="AH41" s="108">
        <v>0</v>
      </c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 x14ac:dyDescent="0.2">
      <c r="A42" s="128">
        <v>10</v>
      </c>
      <c r="B42" s="129" t="s">
        <v>1903</v>
      </c>
      <c r="C42" s="145" t="s">
        <v>1904</v>
      </c>
      <c r="D42" s="130" t="s">
        <v>322</v>
      </c>
      <c r="E42" s="131">
        <v>6.2789999999999999</v>
      </c>
      <c r="F42" s="132"/>
      <c r="G42" s="133">
        <f>ROUND(E42*F42,2)</f>
        <v>0</v>
      </c>
      <c r="H42" s="132"/>
      <c r="I42" s="133">
        <f>ROUND(E42*H42,2)</f>
        <v>0</v>
      </c>
      <c r="J42" s="132"/>
      <c r="K42" s="133">
        <f>ROUND(E42*J42,2)</f>
        <v>0</v>
      </c>
      <c r="L42" s="133">
        <v>21</v>
      </c>
      <c r="M42" s="133">
        <f>G42*(1+L42/100)</f>
        <v>0</v>
      </c>
      <c r="N42" s="131">
        <v>5.2580000000000002E-2</v>
      </c>
      <c r="O42" s="131">
        <f>ROUND(E42*N42,2)</f>
        <v>0.33</v>
      </c>
      <c r="P42" s="131">
        <v>0</v>
      </c>
      <c r="Q42" s="131">
        <f>ROUND(E42*P42,2)</f>
        <v>0</v>
      </c>
      <c r="R42" s="133"/>
      <c r="S42" s="133" t="s">
        <v>273</v>
      </c>
      <c r="T42" s="134" t="s">
        <v>274</v>
      </c>
      <c r="U42" s="115">
        <v>0.92</v>
      </c>
      <c r="V42" s="115">
        <f>ROUND(E42*U42,2)</f>
        <v>5.78</v>
      </c>
      <c r="W42" s="115"/>
      <c r="X42" s="115" t="s">
        <v>275</v>
      </c>
      <c r="Y42" s="115" t="s">
        <v>276</v>
      </c>
      <c r="Z42" s="108"/>
      <c r="AA42" s="108"/>
      <c r="AB42" s="108"/>
      <c r="AC42" s="108"/>
      <c r="AD42" s="108"/>
      <c r="AE42" s="108"/>
      <c r="AF42" s="108"/>
      <c r="AG42" s="108" t="s">
        <v>277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2" x14ac:dyDescent="0.2">
      <c r="A43" s="111"/>
      <c r="B43" s="112"/>
      <c r="C43" s="150" t="s">
        <v>1902</v>
      </c>
      <c r="D43" s="148"/>
      <c r="E43" s="149"/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325</v>
      </c>
      <c r="AH43" s="108">
        <v>0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3" x14ac:dyDescent="0.2">
      <c r="A44" s="111"/>
      <c r="B44" s="112"/>
      <c r="C44" s="150" t="s">
        <v>1900</v>
      </c>
      <c r="D44" s="148"/>
      <c r="E44" s="149">
        <v>6.28</v>
      </c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325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ht="22.5" outlineLevel="1" x14ac:dyDescent="0.2">
      <c r="A45" s="128">
        <v>11</v>
      </c>
      <c r="B45" s="129" t="s">
        <v>1905</v>
      </c>
      <c r="C45" s="145" t="s">
        <v>1906</v>
      </c>
      <c r="D45" s="130" t="s">
        <v>322</v>
      </c>
      <c r="E45" s="131">
        <v>6.2789999999999999</v>
      </c>
      <c r="F45" s="132"/>
      <c r="G45" s="133">
        <f>ROUND(E45*F45,2)</f>
        <v>0</v>
      </c>
      <c r="H45" s="132"/>
      <c r="I45" s="133">
        <f>ROUND(E45*H45,2)</f>
        <v>0</v>
      </c>
      <c r="J45" s="132"/>
      <c r="K45" s="133">
        <f>ROUND(E45*J45,2)</f>
        <v>0</v>
      </c>
      <c r="L45" s="133">
        <v>21</v>
      </c>
      <c r="M45" s="133">
        <f>G45*(1+L45/100)</f>
        <v>0</v>
      </c>
      <c r="N45" s="131">
        <v>6.3000000000000003E-4</v>
      </c>
      <c r="O45" s="131">
        <f>ROUND(E45*N45,2)</f>
        <v>0</v>
      </c>
      <c r="P45" s="131">
        <v>0</v>
      </c>
      <c r="Q45" s="131">
        <f>ROUND(E45*P45,2)</f>
        <v>0</v>
      </c>
      <c r="R45" s="133"/>
      <c r="S45" s="133" t="s">
        <v>273</v>
      </c>
      <c r="T45" s="134" t="s">
        <v>274</v>
      </c>
      <c r="U45" s="115">
        <v>0.23</v>
      </c>
      <c r="V45" s="115">
        <f>ROUND(E45*U45,2)</f>
        <v>1.44</v>
      </c>
      <c r="W45" s="115"/>
      <c r="X45" s="115" t="s">
        <v>275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277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2" x14ac:dyDescent="0.2">
      <c r="A46" s="111"/>
      <c r="B46" s="112"/>
      <c r="C46" s="258" t="s">
        <v>1907</v>
      </c>
      <c r="D46" s="259"/>
      <c r="E46" s="259"/>
      <c r="F46" s="259"/>
      <c r="G46" s="259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286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3" x14ac:dyDescent="0.2">
      <c r="A47" s="111"/>
      <c r="B47" s="112"/>
      <c r="C47" s="267" t="s">
        <v>1907</v>
      </c>
      <c r="D47" s="268"/>
      <c r="E47" s="268"/>
      <c r="F47" s="268"/>
      <c r="G47" s="268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286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2" x14ac:dyDescent="0.2">
      <c r="A48" s="111"/>
      <c r="B48" s="112"/>
      <c r="C48" s="150" t="s">
        <v>1908</v>
      </c>
      <c r="D48" s="148"/>
      <c r="E48" s="149"/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325</v>
      </c>
      <c r="AH48" s="108">
        <v>0</v>
      </c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3" x14ac:dyDescent="0.2">
      <c r="A49" s="111"/>
      <c r="B49" s="112"/>
      <c r="C49" s="150" t="s">
        <v>1902</v>
      </c>
      <c r="D49" s="148"/>
      <c r="E49" s="149"/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325</v>
      </c>
      <c r="AH49" s="108">
        <v>0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3" x14ac:dyDescent="0.2">
      <c r="A50" s="111"/>
      <c r="B50" s="112"/>
      <c r="C50" s="150" t="s">
        <v>1900</v>
      </c>
      <c r="D50" s="148"/>
      <c r="E50" s="149">
        <v>6.28</v>
      </c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325</v>
      </c>
      <c r="AH50" s="108">
        <v>0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ht="22.5" outlineLevel="1" x14ac:dyDescent="0.2">
      <c r="A51" s="128">
        <v>12</v>
      </c>
      <c r="B51" s="129" t="s">
        <v>574</v>
      </c>
      <c r="C51" s="145" t="s">
        <v>575</v>
      </c>
      <c r="D51" s="130" t="s">
        <v>322</v>
      </c>
      <c r="E51" s="131">
        <v>0.62790000000000001</v>
      </c>
      <c r="F51" s="132"/>
      <c r="G51" s="133">
        <f>ROUND(E51*F51,2)</f>
        <v>0</v>
      </c>
      <c r="H51" s="132"/>
      <c r="I51" s="133">
        <f>ROUND(E51*H51,2)</f>
        <v>0</v>
      </c>
      <c r="J51" s="132"/>
      <c r="K51" s="133">
        <f>ROUND(E51*J51,2)</f>
        <v>0</v>
      </c>
      <c r="L51" s="133">
        <v>21</v>
      </c>
      <c r="M51" s="133">
        <f>G51*(1+L51/100)</f>
        <v>0</v>
      </c>
      <c r="N51" s="131">
        <v>3.6700000000000001E-3</v>
      </c>
      <c r="O51" s="131">
        <f>ROUND(E51*N51,2)</f>
        <v>0</v>
      </c>
      <c r="P51" s="131">
        <v>0</v>
      </c>
      <c r="Q51" s="131">
        <f>ROUND(E51*P51,2)</f>
        <v>0</v>
      </c>
      <c r="R51" s="133"/>
      <c r="S51" s="133" t="s">
        <v>273</v>
      </c>
      <c r="T51" s="134" t="s">
        <v>274</v>
      </c>
      <c r="U51" s="115">
        <v>0.36</v>
      </c>
      <c r="V51" s="115">
        <f>ROUND(E51*U51,2)</f>
        <v>0.23</v>
      </c>
      <c r="W51" s="115"/>
      <c r="X51" s="115" t="s">
        <v>275</v>
      </c>
      <c r="Y51" s="115" t="s">
        <v>276</v>
      </c>
      <c r="Z51" s="108"/>
      <c r="AA51" s="108"/>
      <c r="AB51" s="108"/>
      <c r="AC51" s="108"/>
      <c r="AD51" s="108"/>
      <c r="AE51" s="108"/>
      <c r="AF51" s="108"/>
      <c r="AG51" s="108" t="s">
        <v>277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 x14ac:dyDescent="0.2">
      <c r="A52" s="111"/>
      <c r="B52" s="112"/>
      <c r="C52" s="150" t="s">
        <v>529</v>
      </c>
      <c r="D52" s="148"/>
      <c r="E52" s="149"/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325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3" x14ac:dyDescent="0.2">
      <c r="A53" s="111"/>
      <c r="B53" s="112"/>
      <c r="C53" s="150" t="s">
        <v>1902</v>
      </c>
      <c r="D53" s="148"/>
      <c r="E53" s="149"/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325</v>
      </c>
      <c r="AH53" s="108">
        <v>0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3" x14ac:dyDescent="0.2">
      <c r="A54" s="111"/>
      <c r="B54" s="112"/>
      <c r="C54" s="150" t="s">
        <v>1901</v>
      </c>
      <c r="D54" s="148"/>
      <c r="E54" s="149">
        <v>0.63</v>
      </c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325</v>
      </c>
      <c r="AH54" s="108">
        <v>0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x14ac:dyDescent="0.2">
      <c r="A55" s="121" t="s">
        <v>268</v>
      </c>
      <c r="B55" s="122" t="s">
        <v>129</v>
      </c>
      <c r="C55" s="143" t="s">
        <v>130</v>
      </c>
      <c r="D55" s="123"/>
      <c r="E55" s="124"/>
      <c r="F55" s="125"/>
      <c r="G55" s="125">
        <f>SUMIF(AG56:AG85,"&lt;&gt;NOR",G56:G85)</f>
        <v>0</v>
      </c>
      <c r="H55" s="125"/>
      <c r="I55" s="125">
        <f>SUM(I56:I85)</f>
        <v>0</v>
      </c>
      <c r="J55" s="125"/>
      <c r="K55" s="125">
        <f>SUM(K56:K85)</f>
        <v>0</v>
      </c>
      <c r="L55" s="125"/>
      <c r="M55" s="125">
        <f>SUM(M56:M85)</f>
        <v>0</v>
      </c>
      <c r="N55" s="124"/>
      <c r="O55" s="124">
        <f>SUM(O56:O85)</f>
        <v>1.24</v>
      </c>
      <c r="P55" s="124"/>
      <c r="Q55" s="124">
        <f>SUM(Q56:Q85)</f>
        <v>0</v>
      </c>
      <c r="R55" s="125"/>
      <c r="S55" s="125"/>
      <c r="T55" s="126"/>
      <c r="U55" s="120"/>
      <c r="V55" s="120">
        <f>SUM(V56:V85)</f>
        <v>3.78</v>
      </c>
      <c r="W55" s="120"/>
      <c r="X55" s="120"/>
      <c r="Y55" s="120"/>
      <c r="AG55" t="s">
        <v>269</v>
      </c>
    </row>
    <row r="56" spans="1:60" outlineLevel="1" x14ac:dyDescent="0.2">
      <c r="A56" s="128">
        <v>13</v>
      </c>
      <c r="B56" s="129" t="s">
        <v>1816</v>
      </c>
      <c r="C56" s="145" t="s">
        <v>1817</v>
      </c>
      <c r="D56" s="130" t="s">
        <v>331</v>
      </c>
      <c r="E56" s="131">
        <v>0.1207</v>
      </c>
      <c r="F56" s="132"/>
      <c r="G56" s="133">
        <f>ROUND(E56*F56,2)</f>
        <v>0</v>
      </c>
      <c r="H56" s="132"/>
      <c r="I56" s="133">
        <f>ROUND(E56*H56,2)</f>
        <v>0</v>
      </c>
      <c r="J56" s="132"/>
      <c r="K56" s="133">
        <f>ROUND(E56*J56,2)</f>
        <v>0</v>
      </c>
      <c r="L56" s="133">
        <v>21</v>
      </c>
      <c r="M56" s="133">
        <f>G56*(1+L56/100)</f>
        <v>0</v>
      </c>
      <c r="N56" s="131">
        <v>2.5249999999999999</v>
      </c>
      <c r="O56" s="131">
        <f>ROUND(E56*N56,2)</f>
        <v>0.3</v>
      </c>
      <c r="P56" s="131">
        <v>0</v>
      </c>
      <c r="Q56" s="131">
        <f>ROUND(E56*P56,2)</f>
        <v>0</v>
      </c>
      <c r="R56" s="133"/>
      <c r="S56" s="133" t="s">
        <v>273</v>
      </c>
      <c r="T56" s="134" t="s">
        <v>274</v>
      </c>
      <c r="U56" s="115">
        <v>3.21</v>
      </c>
      <c r="V56" s="115">
        <f>ROUND(E56*U56,2)</f>
        <v>0.39</v>
      </c>
      <c r="W56" s="115"/>
      <c r="X56" s="115" t="s">
        <v>275</v>
      </c>
      <c r="Y56" s="115" t="s">
        <v>276</v>
      </c>
      <c r="Z56" s="108"/>
      <c r="AA56" s="108"/>
      <c r="AB56" s="108"/>
      <c r="AC56" s="108"/>
      <c r="AD56" s="108"/>
      <c r="AE56" s="108"/>
      <c r="AF56" s="108"/>
      <c r="AG56" s="108" t="s">
        <v>277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2" x14ac:dyDescent="0.2">
      <c r="A57" s="111"/>
      <c r="B57" s="112"/>
      <c r="C57" s="258" t="s">
        <v>448</v>
      </c>
      <c r="D57" s="259"/>
      <c r="E57" s="259"/>
      <c r="F57" s="259"/>
      <c r="G57" s="259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286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3" x14ac:dyDescent="0.2">
      <c r="A58" s="111"/>
      <c r="B58" s="112"/>
      <c r="C58" s="267" t="s">
        <v>449</v>
      </c>
      <c r="D58" s="268"/>
      <c r="E58" s="268"/>
      <c r="F58" s="268"/>
      <c r="G58" s="268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286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 x14ac:dyDescent="0.2">
      <c r="A59" s="111"/>
      <c r="B59" s="112"/>
      <c r="C59" s="150" t="s">
        <v>1895</v>
      </c>
      <c r="D59" s="148"/>
      <c r="E59" s="149"/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325</v>
      </c>
      <c r="AH59" s="108">
        <v>0</v>
      </c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3" x14ac:dyDescent="0.2">
      <c r="A60" s="111"/>
      <c r="B60" s="112"/>
      <c r="C60" s="150" t="s">
        <v>605</v>
      </c>
      <c r="D60" s="148"/>
      <c r="E60" s="149"/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325</v>
      </c>
      <c r="AH60" s="108">
        <v>0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3" x14ac:dyDescent="0.2">
      <c r="A61" s="111"/>
      <c r="B61" s="112"/>
      <c r="C61" s="150" t="s">
        <v>1909</v>
      </c>
      <c r="D61" s="148"/>
      <c r="E61" s="149">
        <v>0.12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325</v>
      </c>
      <c r="AH61" s="108">
        <v>0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 x14ac:dyDescent="0.2">
      <c r="A62" s="128">
        <v>14</v>
      </c>
      <c r="B62" s="129" t="s">
        <v>1910</v>
      </c>
      <c r="C62" s="145" t="s">
        <v>1911</v>
      </c>
      <c r="D62" s="130" t="s">
        <v>331</v>
      </c>
      <c r="E62" s="131">
        <v>0.36209999999999998</v>
      </c>
      <c r="F62" s="132"/>
      <c r="G62" s="133">
        <f>ROUND(E62*F62,2)</f>
        <v>0</v>
      </c>
      <c r="H62" s="132"/>
      <c r="I62" s="133">
        <f>ROUND(E62*H62,2)</f>
        <v>0</v>
      </c>
      <c r="J62" s="132"/>
      <c r="K62" s="133">
        <f>ROUND(E62*J62,2)</f>
        <v>0</v>
      </c>
      <c r="L62" s="133">
        <v>21</v>
      </c>
      <c r="M62" s="133">
        <f>G62*(1+L62/100)</f>
        <v>0</v>
      </c>
      <c r="N62" s="131">
        <v>2.5249999999999999</v>
      </c>
      <c r="O62" s="131">
        <f>ROUND(E62*N62,2)</f>
        <v>0.91</v>
      </c>
      <c r="P62" s="131">
        <v>0</v>
      </c>
      <c r="Q62" s="131">
        <f>ROUND(E62*P62,2)</f>
        <v>0</v>
      </c>
      <c r="R62" s="133"/>
      <c r="S62" s="133" t="s">
        <v>273</v>
      </c>
      <c r="T62" s="134" t="s">
        <v>274</v>
      </c>
      <c r="U62" s="115">
        <v>2.3170000000000002</v>
      </c>
      <c r="V62" s="115">
        <f>ROUND(E62*U62,2)</f>
        <v>0.84</v>
      </c>
      <c r="W62" s="115"/>
      <c r="X62" s="115" t="s">
        <v>275</v>
      </c>
      <c r="Y62" s="115" t="s">
        <v>276</v>
      </c>
      <c r="Z62" s="108"/>
      <c r="AA62" s="108"/>
      <c r="AB62" s="108"/>
      <c r="AC62" s="108"/>
      <c r="AD62" s="108"/>
      <c r="AE62" s="108"/>
      <c r="AF62" s="108"/>
      <c r="AG62" s="108" t="s">
        <v>277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 x14ac:dyDescent="0.2">
      <c r="A63" s="111"/>
      <c r="B63" s="112"/>
      <c r="C63" s="258" t="s">
        <v>448</v>
      </c>
      <c r="D63" s="259"/>
      <c r="E63" s="259"/>
      <c r="F63" s="259"/>
      <c r="G63" s="259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286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3" x14ac:dyDescent="0.2">
      <c r="A64" s="111"/>
      <c r="B64" s="112"/>
      <c r="C64" s="267" t="s">
        <v>449</v>
      </c>
      <c r="D64" s="268"/>
      <c r="E64" s="268"/>
      <c r="F64" s="268"/>
      <c r="G64" s="268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286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2" x14ac:dyDescent="0.2">
      <c r="A65" s="111"/>
      <c r="B65" s="112"/>
      <c r="C65" s="150" t="s">
        <v>1895</v>
      </c>
      <c r="D65" s="148"/>
      <c r="E65" s="149"/>
      <c r="F65" s="115"/>
      <c r="G65" s="1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325</v>
      </c>
      <c r="AH65" s="108">
        <v>0</v>
      </c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3" x14ac:dyDescent="0.2">
      <c r="A66" s="111"/>
      <c r="B66" s="112"/>
      <c r="C66" s="150" t="s">
        <v>605</v>
      </c>
      <c r="D66" s="148"/>
      <c r="E66" s="149"/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325</v>
      </c>
      <c r="AH66" s="108">
        <v>0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3" x14ac:dyDescent="0.2">
      <c r="A67" s="111"/>
      <c r="B67" s="112"/>
      <c r="C67" s="150" t="s">
        <v>1912</v>
      </c>
      <c r="D67" s="148"/>
      <c r="E67" s="149">
        <v>0.36</v>
      </c>
      <c r="F67" s="115"/>
      <c r="G67" s="115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325</v>
      </c>
      <c r="AH67" s="108">
        <v>0</v>
      </c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 x14ac:dyDescent="0.2">
      <c r="A68" s="128">
        <v>15</v>
      </c>
      <c r="B68" s="129" t="s">
        <v>1913</v>
      </c>
      <c r="C68" s="145" t="s">
        <v>1914</v>
      </c>
      <c r="D68" s="130" t="s">
        <v>331</v>
      </c>
      <c r="E68" s="131">
        <v>0.36209999999999998</v>
      </c>
      <c r="F68" s="132"/>
      <c r="G68" s="133">
        <f>ROUND(E68*F68,2)</f>
        <v>0</v>
      </c>
      <c r="H68" s="132"/>
      <c r="I68" s="133">
        <f>ROUND(E68*H68,2)</f>
        <v>0</v>
      </c>
      <c r="J68" s="132"/>
      <c r="K68" s="133">
        <f>ROUND(E68*J68,2)</f>
        <v>0</v>
      </c>
      <c r="L68" s="133">
        <v>21</v>
      </c>
      <c r="M68" s="133">
        <f>G68*(1+L68/100)</f>
        <v>0</v>
      </c>
      <c r="N68" s="131">
        <v>0.01</v>
      </c>
      <c r="O68" s="131">
        <f>ROUND(E68*N68,2)</f>
        <v>0</v>
      </c>
      <c r="P68" s="131">
        <v>0</v>
      </c>
      <c r="Q68" s="131">
        <f>ROUND(E68*P68,2)</f>
        <v>0</v>
      </c>
      <c r="R68" s="133"/>
      <c r="S68" s="133" t="s">
        <v>273</v>
      </c>
      <c r="T68" s="134" t="s">
        <v>274</v>
      </c>
      <c r="U68" s="115">
        <v>0.68</v>
      </c>
      <c r="V68" s="115">
        <f>ROUND(E68*U68,2)</f>
        <v>0.25</v>
      </c>
      <c r="W68" s="115"/>
      <c r="X68" s="115" t="s">
        <v>275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277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2" x14ac:dyDescent="0.2">
      <c r="A69" s="111"/>
      <c r="B69" s="112"/>
      <c r="C69" s="258" t="s">
        <v>1822</v>
      </c>
      <c r="D69" s="259"/>
      <c r="E69" s="259"/>
      <c r="F69" s="259"/>
      <c r="G69" s="259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286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2" x14ac:dyDescent="0.2">
      <c r="A70" s="111"/>
      <c r="B70" s="112"/>
      <c r="C70" s="150" t="s">
        <v>1895</v>
      </c>
      <c r="D70" s="148"/>
      <c r="E70" s="149"/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325</v>
      </c>
      <c r="AH70" s="108">
        <v>0</v>
      </c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3" x14ac:dyDescent="0.2">
      <c r="A71" s="111"/>
      <c r="B71" s="112"/>
      <c r="C71" s="150" t="s">
        <v>605</v>
      </c>
      <c r="D71" s="148"/>
      <c r="E71" s="149"/>
      <c r="F71" s="115"/>
      <c r="G71" s="115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 t="s">
        <v>325</v>
      </c>
      <c r="AH71" s="108">
        <v>0</v>
      </c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3" x14ac:dyDescent="0.2">
      <c r="A72" s="111"/>
      <c r="B72" s="112"/>
      <c r="C72" s="150" t="s">
        <v>1912</v>
      </c>
      <c r="D72" s="148"/>
      <c r="E72" s="149">
        <v>0.36</v>
      </c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325</v>
      </c>
      <c r="AH72" s="108">
        <v>0</v>
      </c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 x14ac:dyDescent="0.2">
      <c r="A73" s="128">
        <v>16</v>
      </c>
      <c r="B73" s="129" t="s">
        <v>1915</v>
      </c>
      <c r="C73" s="145" t="s">
        <v>1916</v>
      </c>
      <c r="D73" s="130" t="s">
        <v>331</v>
      </c>
      <c r="E73" s="131">
        <v>0.36209999999999998</v>
      </c>
      <c r="F73" s="132"/>
      <c r="G73" s="133">
        <f>ROUND(E73*F73,2)</f>
        <v>0</v>
      </c>
      <c r="H73" s="132"/>
      <c r="I73" s="133">
        <f>ROUND(E73*H73,2)</f>
        <v>0</v>
      </c>
      <c r="J73" s="132"/>
      <c r="K73" s="133">
        <f>ROUND(E73*J73,2)</f>
        <v>0</v>
      </c>
      <c r="L73" s="133">
        <v>21</v>
      </c>
      <c r="M73" s="133">
        <f>G73*(1+L73/100)</f>
        <v>0</v>
      </c>
      <c r="N73" s="131">
        <v>0</v>
      </c>
      <c r="O73" s="131">
        <f>ROUND(E73*N73,2)</f>
        <v>0</v>
      </c>
      <c r="P73" s="131">
        <v>0</v>
      </c>
      <c r="Q73" s="131">
        <f>ROUND(E73*P73,2)</f>
        <v>0</v>
      </c>
      <c r="R73" s="133"/>
      <c r="S73" s="133" t="s">
        <v>273</v>
      </c>
      <c r="T73" s="134" t="s">
        <v>274</v>
      </c>
      <c r="U73" s="115">
        <v>0.21</v>
      </c>
      <c r="V73" s="115">
        <f>ROUND(E73*U73,2)</f>
        <v>0.08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277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2" x14ac:dyDescent="0.2">
      <c r="A74" s="111"/>
      <c r="B74" s="112"/>
      <c r="C74" s="258" t="s">
        <v>1825</v>
      </c>
      <c r="D74" s="259"/>
      <c r="E74" s="259"/>
      <c r="F74" s="259"/>
      <c r="G74" s="259"/>
      <c r="H74" s="115"/>
      <c r="I74" s="115"/>
      <c r="J74" s="115"/>
      <c r="K74" s="115"/>
      <c r="L74" s="115"/>
      <c r="M74" s="115"/>
      <c r="N74" s="114"/>
      <c r="O74" s="114"/>
      <c r="P74" s="114"/>
      <c r="Q74" s="114"/>
      <c r="R74" s="115"/>
      <c r="S74" s="115"/>
      <c r="T74" s="115"/>
      <c r="U74" s="115"/>
      <c r="V74" s="115"/>
      <c r="W74" s="115"/>
      <c r="X74" s="115"/>
      <c r="Y74" s="115"/>
      <c r="Z74" s="108"/>
      <c r="AA74" s="108"/>
      <c r="AB74" s="108"/>
      <c r="AC74" s="108"/>
      <c r="AD74" s="108"/>
      <c r="AE74" s="108"/>
      <c r="AF74" s="108"/>
      <c r="AG74" s="108" t="s">
        <v>286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2" x14ac:dyDescent="0.2">
      <c r="A75" s="111"/>
      <c r="B75" s="112"/>
      <c r="C75" s="150" t="s">
        <v>1895</v>
      </c>
      <c r="D75" s="148"/>
      <c r="E75" s="149"/>
      <c r="F75" s="115"/>
      <c r="G75" s="115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325</v>
      </c>
      <c r="AH75" s="108">
        <v>0</v>
      </c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3" x14ac:dyDescent="0.2">
      <c r="A76" s="111"/>
      <c r="B76" s="112"/>
      <c r="C76" s="150" t="s">
        <v>605</v>
      </c>
      <c r="D76" s="148"/>
      <c r="E76" s="149"/>
      <c r="F76" s="115"/>
      <c r="G76" s="1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325</v>
      </c>
      <c r="AH76" s="108">
        <v>0</v>
      </c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3" x14ac:dyDescent="0.2">
      <c r="A77" s="111"/>
      <c r="B77" s="112"/>
      <c r="C77" s="150" t="s">
        <v>1912</v>
      </c>
      <c r="D77" s="148"/>
      <c r="E77" s="149">
        <v>0.36</v>
      </c>
      <c r="F77" s="115"/>
      <c r="G77" s="1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325</v>
      </c>
      <c r="AH77" s="108">
        <v>0</v>
      </c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ht="22.5" outlineLevel="1" x14ac:dyDescent="0.2">
      <c r="A78" s="128">
        <v>17</v>
      </c>
      <c r="B78" s="129" t="s">
        <v>1826</v>
      </c>
      <c r="C78" s="145" t="s">
        <v>1827</v>
      </c>
      <c r="D78" s="130" t="s">
        <v>395</v>
      </c>
      <c r="E78" s="131">
        <v>1.3809999999999999E-2</v>
      </c>
      <c r="F78" s="132"/>
      <c r="G78" s="133">
        <f>ROUND(E78*F78,2)</f>
        <v>0</v>
      </c>
      <c r="H78" s="132"/>
      <c r="I78" s="133">
        <f>ROUND(E78*H78,2)</f>
        <v>0</v>
      </c>
      <c r="J78" s="132"/>
      <c r="K78" s="133">
        <f>ROUND(E78*J78,2)</f>
        <v>0</v>
      </c>
      <c r="L78" s="133">
        <v>21</v>
      </c>
      <c r="M78" s="133">
        <f>G78*(1+L78/100)</f>
        <v>0</v>
      </c>
      <c r="N78" s="131">
        <v>1.08961</v>
      </c>
      <c r="O78" s="131">
        <f>ROUND(E78*N78,2)</f>
        <v>0.02</v>
      </c>
      <c r="P78" s="131">
        <v>0</v>
      </c>
      <c r="Q78" s="131">
        <f>ROUND(E78*P78,2)</f>
        <v>0</v>
      </c>
      <c r="R78" s="133"/>
      <c r="S78" s="133" t="s">
        <v>273</v>
      </c>
      <c r="T78" s="134" t="s">
        <v>274</v>
      </c>
      <c r="U78" s="115">
        <v>15.23</v>
      </c>
      <c r="V78" s="115">
        <f>ROUND(E78*U78,2)</f>
        <v>0.21</v>
      </c>
      <c r="W78" s="115"/>
      <c r="X78" s="115" t="s">
        <v>275</v>
      </c>
      <c r="Y78" s="115" t="s">
        <v>276</v>
      </c>
      <c r="Z78" s="108"/>
      <c r="AA78" s="108"/>
      <c r="AB78" s="108"/>
      <c r="AC78" s="108"/>
      <c r="AD78" s="108"/>
      <c r="AE78" s="108"/>
      <c r="AF78" s="108"/>
      <c r="AG78" s="108" t="s">
        <v>277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2" x14ac:dyDescent="0.2">
      <c r="A79" s="111"/>
      <c r="B79" s="112"/>
      <c r="C79" s="258" t="s">
        <v>396</v>
      </c>
      <c r="D79" s="259"/>
      <c r="E79" s="259"/>
      <c r="F79" s="259"/>
      <c r="G79" s="259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286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2" x14ac:dyDescent="0.2">
      <c r="A80" s="111"/>
      <c r="B80" s="112"/>
      <c r="C80" s="150" t="s">
        <v>1895</v>
      </c>
      <c r="D80" s="148"/>
      <c r="E80" s="149"/>
      <c r="F80" s="115"/>
      <c r="G80" s="115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8"/>
      <c r="AA80" s="108"/>
      <c r="AB80" s="108"/>
      <c r="AC80" s="108"/>
      <c r="AD80" s="108"/>
      <c r="AE80" s="108"/>
      <c r="AF80" s="108"/>
      <c r="AG80" s="108" t="s">
        <v>325</v>
      </c>
      <c r="AH80" s="108">
        <v>0</v>
      </c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3" x14ac:dyDescent="0.2">
      <c r="A81" s="111"/>
      <c r="B81" s="112"/>
      <c r="C81" s="150" t="s">
        <v>605</v>
      </c>
      <c r="D81" s="148"/>
      <c r="E81" s="149"/>
      <c r="F81" s="115"/>
      <c r="G81" s="115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8"/>
      <c r="AA81" s="108"/>
      <c r="AB81" s="108"/>
      <c r="AC81" s="108"/>
      <c r="AD81" s="108"/>
      <c r="AE81" s="108"/>
      <c r="AF81" s="108"/>
      <c r="AG81" s="108" t="s">
        <v>325</v>
      </c>
      <c r="AH81" s="108">
        <v>0</v>
      </c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3" x14ac:dyDescent="0.2">
      <c r="A82" s="111"/>
      <c r="B82" s="112"/>
      <c r="C82" s="150" t="s">
        <v>1917</v>
      </c>
      <c r="D82" s="148"/>
      <c r="E82" s="149">
        <v>0.01</v>
      </c>
      <c r="F82" s="115"/>
      <c r="G82" s="115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325</v>
      </c>
      <c r="AH82" s="108">
        <v>0</v>
      </c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1" x14ac:dyDescent="0.2">
      <c r="A83" s="128">
        <v>18</v>
      </c>
      <c r="B83" s="129" t="s">
        <v>1829</v>
      </c>
      <c r="C83" s="145" t="s">
        <v>1830</v>
      </c>
      <c r="D83" s="130" t="s">
        <v>767</v>
      </c>
      <c r="E83" s="131">
        <v>7.4290000000000003</v>
      </c>
      <c r="F83" s="132"/>
      <c r="G83" s="133">
        <f>ROUND(E83*F83,2)</f>
        <v>0</v>
      </c>
      <c r="H83" s="132"/>
      <c r="I83" s="133">
        <f>ROUND(E83*H83,2)</f>
        <v>0</v>
      </c>
      <c r="J83" s="132"/>
      <c r="K83" s="133">
        <f>ROUND(E83*J83,2)</f>
        <v>0</v>
      </c>
      <c r="L83" s="133">
        <v>21</v>
      </c>
      <c r="M83" s="133">
        <f>G83*(1+L83/100)</f>
        <v>0</v>
      </c>
      <c r="N83" s="131">
        <v>7.2000000000000005E-4</v>
      </c>
      <c r="O83" s="131">
        <f>ROUND(E83*N83,2)</f>
        <v>0.01</v>
      </c>
      <c r="P83" s="131">
        <v>0</v>
      </c>
      <c r="Q83" s="131">
        <f>ROUND(E83*P83,2)</f>
        <v>0</v>
      </c>
      <c r="R83" s="133"/>
      <c r="S83" s="133" t="s">
        <v>273</v>
      </c>
      <c r="T83" s="134" t="s">
        <v>274</v>
      </c>
      <c r="U83" s="115">
        <v>0.27</v>
      </c>
      <c r="V83" s="115">
        <f>ROUND(E83*U83,2)</f>
        <v>2.0099999999999998</v>
      </c>
      <c r="W83" s="115"/>
      <c r="X83" s="115" t="s">
        <v>275</v>
      </c>
      <c r="Y83" s="115" t="s">
        <v>276</v>
      </c>
      <c r="Z83" s="108"/>
      <c r="AA83" s="108"/>
      <c r="AB83" s="108"/>
      <c r="AC83" s="108"/>
      <c r="AD83" s="108"/>
      <c r="AE83" s="108"/>
      <c r="AF83" s="108"/>
      <c r="AG83" s="108" t="s">
        <v>277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 x14ac:dyDescent="0.2">
      <c r="A84" s="111"/>
      <c r="B84" s="112"/>
      <c r="C84" s="150" t="s">
        <v>1899</v>
      </c>
      <c r="D84" s="148"/>
      <c r="E84" s="149"/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325</v>
      </c>
      <c r="AH84" s="108">
        <v>0</v>
      </c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3" x14ac:dyDescent="0.2">
      <c r="A85" s="111"/>
      <c r="B85" s="112"/>
      <c r="C85" s="150" t="s">
        <v>1918</v>
      </c>
      <c r="D85" s="148"/>
      <c r="E85" s="149">
        <v>7.43</v>
      </c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325</v>
      </c>
      <c r="AH85" s="108">
        <v>0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x14ac:dyDescent="0.2">
      <c r="A86" s="121" t="s">
        <v>268</v>
      </c>
      <c r="B86" s="122" t="s">
        <v>137</v>
      </c>
      <c r="C86" s="143" t="s">
        <v>138</v>
      </c>
      <c r="D86" s="123"/>
      <c r="E86" s="124"/>
      <c r="F86" s="125"/>
      <c r="G86" s="125">
        <f>SUMIF(AG87:AG89,"&lt;&gt;NOR",G87:G89)</f>
        <v>0</v>
      </c>
      <c r="H86" s="125"/>
      <c r="I86" s="125">
        <f>SUM(I87:I89)</f>
        <v>0</v>
      </c>
      <c r="J86" s="125"/>
      <c r="K86" s="125">
        <f>SUM(K87:K89)</f>
        <v>0</v>
      </c>
      <c r="L86" s="125"/>
      <c r="M86" s="125">
        <f>SUM(M87:M89)</f>
        <v>0</v>
      </c>
      <c r="N86" s="124"/>
      <c r="O86" s="124">
        <f>SUM(O87:O89)</f>
        <v>0.01</v>
      </c>
      <c r="P86" s="124"/>
      <c r="Q86" s="124">
        <f>SUM(Q87:Q89)</f>
        <v>0</v>
      </c>
      <c r="R86" s="125"/>
      <c r="S86" s="125"/>
      <c r="T86" s="126"/>
      <c r="U86" s="120"/>
      <c r="V86" s="120">
        <f>SUM(V87:V89)</f>
        <v>1.17</v>
      </c>
      <c r="W86" s="120"/>
      <c r="X86" s="120"/>
      <c r="Y86" s="120"/>
      <c r="AG86" t="s">
        <v>269</v>
      </c>
    </row>
    <row r="87" spans="1:60" outlineLevel="1" x14ac:dyDescent="0.2">
      <c r="A87" s="128">
        <v>19</v>
      </c>
      <c r="B87" s="129" t="s">
        <v>1919</v>
      </c>
      <c r="C87" s="145" t="s">
        <v>1920</v>
      </c>
      <c r="D87" s="130" t="s">
        <v>322</v>
      </c>
      <c r="E87" s="131">
        <v>5.46</v>
      </c>
      <c r="F87" s="132"/>
      <c r="G87" s="133">
        <f>ROUND(E87*F87,2)</f>
        <v>0</v>
      </c>
      <c r="H87" s="132"/>
      <c r="I87" s="133">
        <f>ROUND(E87*H87,2)</f>
        <v>0</v>
      </c>
      <c r="J87" s="132"/>
      <c r="K87" s="133">
        <f>ROUND(E87*J87,2)</f>
        <v>0</v>
      </c>
      <c r="L87" s="133">
        <v>21</v>
      </c>
      <c r="M87" s="133">
        <f>G87*(1+L87/100)</f>
        <v>0</v>
      </c>
      <c r="N87" s="131">
        <v>1.58E-3</v>
      </c>
      <c r="O87" s="131">
        <f>ROUND(E87*N87,2)</f>
        <v>0.01</v>
      </c>
      <c r="P87" s="131">
        <v>0</v>
      </c>
      <c r="Q87" s="131">
        <f>ROUND(E87*P87,2)</f>
        <v>0</v>
      </c>
      <c r="R87" s="133"/>
      <c r="S87" s="133" t="s">
        <v>273</v>
      </c>
      <c r="T87" s="134" t="s">
        <v>274</v>
      </c>
      <c r="U87" s="115">
        <v>0.214</v>
      </c>
      <c r="V87" s="115">
        <f>ROUND(E87*U87,2)</f>
        <v>1.17</v>
      </c>
      <c r="W87" s="115"/>
      <c r="X87" s="115" t="s">
        <v>275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277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2" x14ac:dyDescent="0.2">
      <c r="A88" s="111"/>
      <c r="B88" s="112"/>
      <c r="C88" s="150" t="s">
        <v>1921</v>
      </c>
      <c r="D88" s="148"/>
      <c r="E88" s="149"/>
      <c r="F88" s="115"/>
      <c r="G88" s="115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325</v>
      </c>
      <c r="AH88" s="108">
        <v>0</v>
      </c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3" x14ac:dyDescent="0.2">
      <c r="A89" s="111"/>
      <c r="B89" s="112"/>
      <c r="C89" s="150" t="s">
        <v>1896</v>
      </c>
      <c r="D89" s="148"/>
      <c r="E89" s="149">
        <v>5.46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325</v>
      </c>
      <c r="AH89" s="108">
        <v>0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x14ac:dyDescent="0.2">
      <c r="A90" s="121" t="s">
        <v>268</v>
      </c>
      <c r="B90" s="122" t="s">
        <v>139</v>
      </c>
      <c r="C90" s="143" t="s">
        <v>140</v>
      </c>
      <c r="D90" s="123"/>
      <c r="E90" s="124"/>
      <c r="F90" s="125"/>
      <c r="G90" s="125">
        <f>SUMIF(AG91:AG97,"&lt;&gt;NOR",G91:G97)</f>
        <v>0</v>
      </c>
      <c r="H90" s="125"/>
      <c r="I90" s="125">
        <f>SUM(I91:I97)</f>
        <v>0</v>
      </c>
      <c r="J90" s="125"/>
      <c r="K90" s="125">
        <f>SUM(K91:K97)</f>
        <v>0</v>
      </c>
      <c r="L90" s="125"/>
      <c r="M90" s="125">
        <f>SUM(M91:M97)</f>
        <v>0</v>
      </c>
      <c r="N90" s="124"/>
      <c r="O90" s="124">
        <f>SUM(O91:O97)</f>
        <v>0</v>
      </c>
      <c r="P90" s="124"/>
      <c r="Q90" s="124">
        <f>SUM(Q91:Q97)</f>
        <v>0</v>
      </c>
      <c r="R90" s="125"/>
      <c r="S90" s="125"/>
      <c r="T90" s="126"/>
      <c r="U90" s="120"/>
      <c r="V90" s="120">
        <f>SUM(V91:V97)</f>
        <v>2.6</v>
      </c>
      <c r="W90" s="120"/>
      <c r="X90" s="120"/>
      <c r="Y90" s="120"/>
      <c r="AG90" t="s">
        <v>269</v>
      </c>
    </row>
    <row r="91" spans="1:60" ht="67.5" outlineLevel="1" x14ac:dyDescent="0.2">
      <c r="A91" s="128">
        <v>20</v>
      </c>
      <c r="B91" s="129" t="s">
        <v>647</v>
      </c>
      <c r="C91" s="145" t="s">
        <v>648</v>
      </c>
      <c r="D91" s="130" t="s">
        <v>322</v>
      </c>
      <c r="E91" s="131">
        <v>10</v>
      </c>
      <c r="F91" s="132"/>
      <c r="G91" s="133">
        <f>ROUND(E91*F91,2)</f>
        <v>0</v>
      </c>
      <c r="H91" s="132"/>
      <c r="I91" s="133">
        <f>ROUND(E91*H91,2)</f>
        <v>0</v>
      </c>
      <c r="J91" s="132"/>
      <c r="K91" s="133">
        <f>ROUND(E91*J91,2)</f>
        <v>0</v>
      </c>
      <c r="L91" s="133">
        <v>21</v>
      </c>
      <c r="M91" s="133">
        <f>G91*(1+L91/100)</f>
        <v>0</v>
      </c>
      <c r="N91" s="131">
        <v>4.0000000000000003E-5</v>
      </c>
      <c r="O91" s="131">
        <f>ROUND(E91*N91,2)</f>
        <v>0</v>
      </c>
      <c r="P91" s="131">
        <v>0</v>
      </c>
      <c r="Q91" s="131">
        <f>ROUND(E91*P91,2)</f>
        <v>0</v>
      </c>
      <c r="R91" s="133"/>
      <c r="S91" s="133" t="s">
        <v>273</v>
      </c>
      <c r="T91" s="134" t="s">
        <v>274</v>
      </c>
      <c r="U91" s="115">
        <v>0.26</v>
      </c>
      <c r="V91" s="115">
        <f>ROUND(E91*U91,2)</f>
        <v>2.6</v>
      </c>
      <c r="W91" s="115"/>
      <c r="X91" s="115" t="s">
        <v>275</v>
      </c>
      <c r="Y91" s="115" t="s">
        <v>276</v>
      </c>
      <c r="Z91" s="108"/>
      <c r="AA91" s="108"/>
      <c r="AB91" s="108"/>
      <c r="AC91" s="108"/>
      <c r="AD91" s="108"/>
      <c r="AE91" s="108"/>
      <c r="AF91" s="108"/>
      <c r="AG91" s="108" t="s">
        <v>277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ht="22.5" outlineLevel="2" x14ac:dyDescent="0.2">
      <c r="A92" s="111"/>
      <c r="B92" s="112"/>
      <c r="C92" s="258" t="s">
        <v>649</v>
      </c>
      <c r="D92" s="259"/>
      <c r="E92" s="259"/>
      <c r="F92" s="259"/>
      <c r="G92" s="259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286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42" t="str">
        <f>C92</f>
        <v>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v>
      </c>
      <c r="BB92" s="108"/>
      <c r="BC92" s="108"/>
      <c r="BD92" s="108"/>
      <c r="BE92" s="108"/>
      <c r="BF92" s="108"/>
      <c r="BG92" s="108"/>
      <c r="BH92" s="108"/>
    </row>
    <row r="93" spans="1:60" outlineLevel="2" x14ac:dyDescent="0.2">
      <c r="A93" s="111"/>
      <c r="B93" s="112"/>
      <c r="C93" s="150" t="s">
        <v>1899</v>
      </c>
      <c r="D93" s="148"/>
      <c r="E93" s="149"/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8"/>
      <c r="AA93" s="108"/>
      <c r="AB93" s="108"/>
      <c r="AC93" s="108"/>
      <c r="AD93" s="108"/>
      <c r="AE93" s="108"/>
      <c r="AF93" s="108"/>
      <c r="AG93" s="108" t="s">
        <v>325</v>
      </c>
      <c r="AH93" s="108">
        <v>0</v>
      </c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3" x14ac:dyDescent="0.2">
      <c r="A94" s="111"/>
      <c r="B94" s="112"/>
      <c r="C94" s="150" t="s">
        <v>1922</v>
      </c>
      <c r="D94" s="148"/>
      <c r="E94" s="149">
        <v>10</v>
      </c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325</v>
      </c>
      <c r="AH94" s="108">
        <v>0</v>
      </c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 x14ac:dyDescent="0.2">
      <c r="A95" s="128">
        <v>21</v>
      </c>
      <c r="B95" s="129" t="s">
        <v>650</v>
      </c>
      <c r="C95" s="145" t="s">
        <v>651</v>
      </c>
      <c r="D95" s="130" t="s">
        <v>322</v>
      </c>
      <c r="E95" s="131">
        <v>20</v>
      </c>
      <c r="F95" s="132"/>
      <c r="G95" s="133">
        <f>ROUND(E95*F95,2)</f>
        <v>0</v>
      </c>
      <c r="H95" s="132"/>
      <c r="I95" s="133">
        <f>ROUND(E95*H95,2)</f>
        <v>0</v>
      </c>
      <c r="J95" s="132"/>
      <c r="K95" s="133">
        <f>ROUND(E95*J95,2)</f>
        <v>0</v>
      </c>
      <c r="L95" s="133">
        <v>21</v>
      </c>
      <c r="M95" s="133">
        <f>G95*(1+L95/100)</f>
        <v>0</v>
      </c>
      <c r="N95" s="131">
        <v>0</v>
      </c>
      <c r="O95" s="131">
        <f>ROUND(E95*N95,2)</f>
        <v>0</v>
      </c>
      <c r="P95" s="131">
        <v>0</v>
      </c>
      <c r="Q95" s="131">
        <f>ROUND(E95*P95,2)</f>
        <v>0</v>
      </c>
      <c r="R95" s="133"/>
      <c r="S95" s="133" t="s">
        <v>273</v>
      </c>
      <c r="T95" s="134" t="s">
        <v>274</v>
      </c>
      <c r="U95" s="115">
        <v>0</v>
      </c>
      <c r="V95" s="115">
        <f>ROUND(E95*U95,2)</f>
        <v>0</v>
      </c>
      <c r="W95" s="115"/>
      <c r="X95" s="115" t="s">
        <v>275</v>
      </c>
      <c r="Y95" s="115" t="s">
        <v>276</v>
      </c>
      <c r="Z95" s="108"/>
      <c r="AA95" s="108"/>
      <c r="AB95" s="108"/>
      <c r="AC95" s="108"/>
      <c r="AD95" s="108"/>
      <c r="AE95" s="108"/>
      <c r="AF95" s="108"/>
      <c r="AG95" s="108" t="s">
        <v>277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 x14ac:dyDescent="0.2">
      <c r="A96" s="111"/>
      <c r="B96" s="112"/>
      <c r="C96" s="150" t="s">
        <v>1899</v>
      </c>
      <c r="D96" s="148"/>
      <c r="E96" s="149"/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325</v>
      </c>
      <c r="AH96" s="108">
        <v>0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3" x14ac:dyDescent="0.2">
      <c r="A97" s="111"/>
      <c r="B97" s="112"/>
      <c r="C97" s="150" t="s">
        <v>1923</v>
      </c>
      <c r="D97" s="148"/>
      <c r="E97" s="149">
        <v>20</v>
      </c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325</v>
      </c>
      <c r="AH97" s="108">
        <v>0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x14ac:dyDescent="0.2">
      <c r="A98" s="121" t="s">
        <v>268</v>
      </c>
      <c r="B98" s="122" t="s">
        <v>141</v>
      </c>
      <c r="C98" s="143" t="s">
        <v>142</v>
      </c>
      <c r="D98" s="123"/>
      <c r="E98" s="124"/>
      <c r="F98" s="125"/>
      <c r="G98" s="125">
        <f>SUMIF(AG99:AG138,"&lt;&gt;NOR",G99:G138)</f>
        <v>0</v>
      </c>
      <c r="H98" s="125"/>
      <c r="I98" s="125">
        <f>SUM(I99:I138)</f>
        <v>0</v>
      </c>
      <c r="J98" s="125"/>
      <c r="K98" s="125">
        <f>SUM(K99:K138)</f>
        <v>0</v>
      </c>
      <c r="L98" s="125"/>
      <c r="M98" s="125">
        <f>SUM(M99:M138)</f>
        <v>0</v>
      </c>
      <c r="N98" s="124"/>
      <c r="O98" s="124">
        <f>SUM(O99:O138)</f>
        <v>0</v>
      </c>
      <c r="P98" s="124"/>
      <c r="Q98" s="124">
        <f>SUM(Q99:Q138)</f>
        <v>1.5200000000000002</v>
      </c>
      <c r="R98" s="125"/>
      <c r="S98" s="125"/>
      <c r="T98" s="126"/>
      <c r="U98" s="120"/>
      <c r="V98" s="120">
        <f>SUM(V99:V138)</f>
        <v>32.19</v>
      </c>
      <c r="W98" s="120"/>
      <c r="X98" s="120"/>
      <c r="Y98" s="120"/>
      <c r="AG98" t="s">
        <v>269</v>
      </c>
    </row>
    <row r="99" spans="1:60" ht="22.5" outlineLevel="1" x14ac:dyDescent="0.2">
      <c r="A99" s="128">
        <v>22</v>
      </c>
      <c r="B99" s="129" t="s">
        <v>1841</v>
      </c>
      <c r="C99" s="145" t="s">
        <v>1842</v>
      </c>
      <c r="D99" s="130" t="s">
        <v>331</v>
      </c>
      <c r="E99" s="131">
        <v>0.1207</v>
      </c>
      <c r="F99" s="132"/>
      <c r="G99" s="133">
        <f>ROUND(E99*F99,2)</f>
        <v>0</v>
      </c>
      <c r="H99" s="132"/>
      <c r="I99" s="133">
        <f>ROUND(E99*H99,2)</f>
        <v>0</v>
      </c>
      <c r="J99" s="132"/>
      <c r="K99" s="133">
        <f>ROUND(E99*J99,2)</f>
        <v>0</v>
      </c>
      <c r="L99" s="133">
        <v>21</v>
      </c>
      <c r="M99" s="133">
        <f>G99*(1+L99/100)</f>
        <v>0</v>
      </c>
      <c r="N99" s="131">
        <v>0</v>
      </c>
      <c r="O99" s="131">
        <f>ROUND(E99*N99,2)</f>
        <v>0</v>
      </c>
      <c r="P99" s="131">
        <v>2.2000000000000002</v>
      </c>
      <c r="Q99" s="131">
        <f>ROUND(E99*P99,2)</f>
        <v>0.27</v>
      </c>
      <c r="R99" s="133"/>
      <c r="S99" s="133" t="s">
        <v>273</v>
      </c>
      <c r="T99" s="134" t="s">
        <v>274</v>
      </c>
      <c r="U99" s="115">
        <v>10.88</v>
      </c>
      <c r="V99" s="115">
        <f>ROUND(E99*U99,2)</f>
        <v>1.31</v>
      </c>
      <c r="W99" s="115"/>
      <c r="X99" s="115" t="s">
        <v>275</v>
      </c>
      <c r="Y99" s="115" t="s">
        <v>276</v>
      </c>
      <c r="Z99" s="108"/>
      <c r="AA99" s="108"/>
      <c r="AB99" s="108"/>
      <c r="AC99" s="108"/>
      <c r="AD99" s="108"/>
      <c r="AE99" s="108"/>
      <c r="AF99" s="108"/>
      <c r="AG99" s="108" t="s">
        <v>277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2" x14ac:dyDescent="0.2">
      <c r="A100" s="111"/>
      <c r="B100" s="112"/>
      <c r="C100" s="150" t="s">
        <v>1924</v>
      </c>
      <c r="D100" s="148"/>
      <c r="E100" s="149"/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325</v>
      </c>
      <c r="AH100" s="108">
        <v>0</v>
      </c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3" x14ac:dyDescent="0.2">
      <c r="A101" s="111"/>
      <c r="B101" s="112"/>
      <c r="C101" s="150" t="s">
        <v>605</v>
      </c>
      <c r="D101" s="148"/>
      <c r="E101" s="149"/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325</v>
      </c>
      <c r="AH101" s="108">
        <v>0</v>
      </c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3" x14ac:dyDescent="0.2">
      <c r="A102" s="111"/>
      <c r="B102" s="112"/>
      <c r="C102" s="150" t="s">
        <v>1909</v>
      </c>
      <c r="D102" s="148"/>
      <c r="E102" s="149">
        <v>0.12</v>
      </c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325</v>
      </c>
      <c r="AH102" s="108">
        <v>0</v>
      </c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ht="22.5" outlineLevel="1" x14ac:dyDescent="0.2">
      <c r="A103" s="128">
        <v>23</v>
      </c>
      <c r="B103" s="129" t="s">
        <v>1843</v>
      </c>
      <c r="C103" s="145" t="s">
        <v>1844</v>
      </c>
      <c r="D103" s="130" t="s">
        <v>331</v>
      </c>
      <c r="E103" s="131">
        <v>0.36209999999999998</v>
      </c>
      <c r="F103" s="132"/>
      <c r="G103" s="133">
        <f>ROUND(E103*F103,2)</f>
        <v>0</v>
      </c>
      <c r="H103" s="132"/>
      <c r="I103" s="133">
        <f>ROUND(E103*H103,2)</f>
        <v>0</v>
      </c>
      <c r="J103" s="132"/>
      <c r="K103" s="133">
        <f>ROUND(E103*J103,2)</f>
        <v>0</v>
      </c>
      <c r="L103" s="133">
        <v>21</v>
      </c>
      <c r="M103" s="133">
        <f>G103*(1+L103/100)</f>
        <v>0</v>
      </c>
      <c r="N103" s="131">
        <v>0</v>
      </c>
      <c r="O103" s="131">
        <f>ROUND(E103*N103,2)</f>
        <v>0</v>
      </c>
      <c r="P103" s="131">
        <v>2.2000000000000002</v>
      </c>
      <c r="Q103" s="131">
        <f>ROUND(E103*P103,2)</f>
        <v>0.8</v>
      </c>
      <c r="R103" s="133"/>
      <c r="S103" s="133" t="s">
        <v>273</v>
      </c>
      <c r="T103" s="134" t="s">
        <v>274</v>
      </c>
      <c r="U103" s="115">
        <v>9.07</v>
      </c>
      <c r="V103" s="115">
        <f>ROUND(E103*U103,2)</f>
        <v>3.28</v>
      </c>
      <c r="W103" s="115"/>
      <c r="X103" s="115" t="s">
        <v>275</v>
      </c>
      <c r="Y103" s="115" t="s">
        <v>276</v>
      </c>
      <c r="Z103" s="108"/>
      <c r="AA103" s="108"/>
      <c r="AB103" s="108"/>
      <c r="AC103" s="108"/>
      <c r="AD103" s="108"/>
      <c r="AE103" s="108"/>
      <c r="AF103" s="108"/>
      <c r="AG103" s="108" t="s">
        <v>277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2" x14ac:dyDescent="0.2">
      <c r="A104" s="111"/>
      <c r="B104" s="112"/>
      <c r="C104" s="150" t="s">
        <v>1924</v>
      </c>
      <c r="D104" s="148"/>
      <c r="E104" s="149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8"/>
      <c r="AA104" s="108"/>
      <c r="AB104" s="108"/>
      <c r="AC104" s="108"/>
      <c r="AD104" s="108"/>
      <c r="AE104" s="108"/>
      <c r="AF104" s="108"/>
      <c r="AG104" s="108" t="s">
        <v>325</v>
      </c>
      <c r="AH104" s="108">
        <v>0</v>
      </c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3" x14ac:dyDescent="0.2">
      <c r="A105" s="111"/>
      <c r="B105" s="112"/>
      <c r="C105" s="150" t="s">
        <v>605</v>
      </c>
      <c r="D105" s="148"/>
      <c r="E105" s="149"/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8"/>
      <c r="AA105" s="108"/>
      <c r="AB105" s="108"/>
      <c r="AC105" s="108"/>
      <c r="AD105" s="108"/>
      <c r="AE105" s="108"/>
      <c r="AF105" s="108"/>
      <c r="AG105" s="108" t="s">
        <v>325</v>
      </c>
      <c r="AH105" s="108">
        <v>0</v>
      </c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3" x14ac:dyDescent="0.2">
      <c r="A106" s="111"/>
      <c r="B106" s="112"/>
      <c r="C106" s="150" t="s">
        <v>1912</v>
      </c>
      <c r="D106" s="148"/>
      <c r="E106" s="149">
        <v>0.36</v>
      </c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325</v>
      </c>
      <c r="AH106" s="108">
        <v>0</v>
      </c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ht="22.5" outlineLevel="1" x14ac:dyDescent="0.2">
      <c r="A107" s="128">
        <v>24</v>
      </c>
      <c r="B107" s="129" t="s">
        <v>1845</v>
      </c>
      <c r="C107" s="145" t="s">
        <v>1846</v>
      </c>
      <c r="D107" s="130" t="s">
        <v>331</v>
      </c>
      <c r="E107" s="131">
        <v>0.36209999999999998</v>
      </c>
      <c r="F107" s="132"/>
      <c r="G107" s="133">
        <f>ROUND(E107*F107,2)</f>
        <v>0</v>
      </c>
      <c r="H107" s="132"/>
      <c r="I107" s="133">
        <f>ROUND(E107*H107,2)</f>
        <v>0</v>
      </c>
      <c r="J107" s="132"/>
      <c r="K107" s="133">
        <f>ROUND(E107*J107,2)</f>
        <v>0</v>
      </c>
      <c r="L107" s="133">
        <v>21</v>
      </c>
      <c r="M107" s="133">
        <f>G107*(1+L107/100)</f>
        <v>0</v>
      </c>
      <c r="N107" s="131">
        <v>0</v>
      </c>
      <c r="O107" s="131">
        <f>ROUND(E107*N107,2)</f>
        <v>0</v>
      </c>
      <c r="P107" s="131">
        <v>0</v>
      </c>
      <c r="Q107" s="131">
        <f>ROUND(E107*P107,2)</f>
        <v>0</v>
      </c>
      <c r="R107" s="133"/>
      <c r="S107" s="133" t="s">
        <v>273</v>
      </c>
      <c r="T107" s="134" t="s">
        <v>274</v>
      </c>
      <c r="U107" s="115">
        <v>4.03</v>
      </c>
      <c r="V107" s="115">
        <f>ROUND(E107*U107,2)</f>
        <v>1.46</v>
      </c>
      <c r="W107" s="115"/>
      <c r="X107" s="115" t="s">
        <v>275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277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 x14ac:dyDescent="0.2">
      <c r="A108" s="111"/>
      <c r="B108" s="112"/>
      <c r="C108" s="150" t="s">
        <v>1924</v>
      </c>
      <c r="D108" s="148"/>
      <c r="E108" s="149"/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325</v>
      </c>
      <c r="AH108" s="108">
        <v>0</v>
      </c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3" x14ac:dyDescent="0.2">
      <c r="A109" s="111"/>
      <c r="B109" s="112"/>
      <c r="C109" s="150" t="s">
        <v>605</v>
      </c>
      <c r="D109" s="148"/>
      <c r="E109" s="149"/>
      <c r="F109" s="115"/>
      <c r="G109" s="115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8"/>
      <c r="AA109" s="108"/>
      <c r="AB109" s="108"/>
      <c r="AC109" s="108"/>
      <c r="AD109" s="108"/>
      <c r="AE109" s="108"/>
      <c r="AF109" s="108"/>
      <c r="AG109" s="108" t="s">
        <v>325</v>
      </c>
      <c r="AH109" s="108">
        <v>0</v>
      </c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3" x14ac:dyDescent="0.2">
      <c r="A110" s="111"/>
      <c r="B110" s="112"/>
      <c r="C110" s="150" t="s">
        <v>1912</v>
      </c>
      <c r="D110" s="148"/>
      <c r="E110" s="149">
        <v>0.36</v>
      </c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325</v>
      </c>
      <c r="AH110" s="108">
        <v>0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 x14ac:dyDescent="0.2">
      <c r="A111" s="128">
        <v>25</v>
      </c>
      <c r="B111" s="129" t="s">
        <v>1848</v>
      </c>
      <c r="C111" s="145" t="s">
        <v>1849</v>
      </c>
      <c r="D111" s="130" t="s">
        <v>493</v>
      </c>
      <c r="E111" s="131">
        <v>2.415</v>
      </c>
      <c r="F111" s="132"/>
      <c r="G111" s="133">
        <f>ROUND(E111*F111,2)</f>
        <v>0</v>
      </c>
      <c r="H111" s="132"/>
      <c r="I111" s="133">
        <f>ROUND(E111*H111,2)</f>
        <v>0</v>
      </c>
      <c r="J111" s="132"/>
      <c r="K111" s="133">
        <f>ROUND(E111*J111,2)</f>
        <v>0</v>
      </c>
      <c r="L111" s="133">
        <v>21</v>
      </c>
      <c r="M111" s="133">
        <f>G111*(1+L111/100)</f>
        <v>0</v>
      </c>
      <c r="N111" s="131">
        <v>0</v>
      </c>
      <c r="O111" s="131">
        <f>ROUND(E111*N111,2)</f>
        <v>0</v>
      </c>
      <c r="P111" s="131">
        <v>4.6000000000000001E-4</v>
      </c>
      <c r="Q111" s="131">
        <f>ROUND(E111*P111,2)</f>
        <v>0</v>
      </c>
      <c r="R111" s="133"/>
      <c r="S111" s="133" t="s">
        <v>273</v>
      </c>
      <c r="T111" s="134" t="s">
        <v>274</v>
      </c>
      <c r="U111" s="115">
        <v>2.4300000000000002</v>
      </c>
      <c r="V111" s="115">
        <f>ROUND(E111*U111,2)</f>
        <v>5.87</v>
      </c>
      <c r="W111" s="115"/>
      <c r="X111" s="115" t="s">
        <v>275</v>
      </c>
      <c r="Y111" s="115" t="s">
        <v>276</v>
      </c>
      <c r="Z111" s="108"/>
      <c r="AA111" s="108"/>
      <c r="AB111" s="108"/>
      <c r="AC111" s="108"/>
      <c r="AD111" s="108"/>
      <c r="AE111" s="108"/>
      <c r="AF111" s="108"/>
      <c r="AG111" s="108" t="s">
        <v>277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2" x14ac:dyDescent="0.2">
      <c r="A112" s="111"/>
      <c r="B112" s="112"/>
      <c r="C112" s="150" t="s">
        <v>1921</v>
      </c>
      <c r="D112" s="148"/>
      <c r="E112" s="149"/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8"/>
      <c r="AA112" s="108"/>
      <c r="AB112" s="108"/>
      <c r="AC112" s="108"/>
      <c r="AD112" s="108"/>
      <c r="AE112" s="108"/>
      <c r="AF112" s="108"/>
      <c r="AG112" s="108" t="s">
        <v>325</v>
      </c>
      <c r="AH112" s="108">
        <v>0</v>
      </c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3" x14ac:dyDescent="0.2">
      <c r="A113" s="111"/>
      <c r="B113" s="112"/>
      <c r="C113" s="150" t="s">
        <v>1925</v>
      </c>
      <c r="D113" s="148"/>
      <c r="E113" s="149">
        <v>2.42</v>
      </c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8"/>
      <c r="AA113" s="108"/>
      <c r="AB113" s="108"/>
      <c r="AC113" s="108"/>
      <c r="AD113" s="108"/>
      <c r="AE113" s="108"/>
      <c r="AF113" s="108"/>
      <c r="AG113" s="108" t="s">
        <v>325</v>
      </c>
      <c r="AH113" s="108">
        <v>0</v>
      </c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 x14ac:dyDescent="0.2">
      <c r="A114" s="128">
        <v>26</v>
      </c>
      <c r="B114" s="129" t="s">
        <v>702</v>
      </c>
      <c r="C114" s="145" t="s">
        <v>703</v>
      </c>
      <c r="D114" s="130" t="s">
        <v>493</v>
      </c>
      <c r="E114" s="131">
        <v>7.4290000000000003</v>
      </c>
      <c r="F114" s="132"/>
      <c r="G114" s="133">
        <f>ROUND(E114*F114,2)</f>
        <v>0</v>
      </c>
      <c r="H114" s="132"/>
      <c r="I114" s="133">
        <f>ROUND(E114*H114,2)</f>
        <v>0</v>
      </c>
      <c r="J114" s="132"/>
      <c r="K114" s="133">
        <f>ROUND(E114*J114,2)</f>
        <v>0</v>
      </c>
      <c r="L114" s="133">
        <v>21</v>
      </c>
      <c r="M114" s="133">
        <f>G114*(1+L114/100)</f>
        <v>0</v>
      </c>
      <c r="N114" s="131">
        <v>0</v>
      </c>
      <c r="O114" s="131">
        <f>ROUND(E114*N114,2)</f>
        <v>0</v>
      </c>
      <c r="P114" s="131">
        <v>4.6000000000000001E-4</v>
      </c>
      <c r="Q114" s="131">
        <f>ROUND(E114*P114,2)</f>
        <v>0</v>
      </c>
      <c r="R114" s="133"/>
      <c r="S114" s="133" t="s">
        <v>273</v>
      </c>
      <c r="T114" s="134" t="s">
        <v>274</v>
      </c>
      <c r="U114" s="115">
        <v>2</v>
      </c>
      <c r="V114" s="115">
        <f>ROUND(E114*U114,2)</f>
        <v>14.86</v>
      </c>
      <c r="W114" s="115"/>
      <c r="X114" s="115" t="s">
        <v>275</v>
      </c>
      <c r="Y114" s="115" t="s">
        <v>276</v>
      </c>
      <c r="Z114" s="108"/>
      <c r="AA114" s="108"/>
      <c r="AB114" s="108"/>
      <c r="AC114" s="108"/>
      <c r="AD114" s="108"/>
      <c r="AE114" s="108"/>
      <c r="AF114" s="108"/>
      <c r="AG114" s="108" t="s">
        <v>277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2" x14ac:dyDescent="0.2">
      <c r="A115" s="111"/>
      <c r="B115" s="112"/>
      <c r="C115" s="150" t="s">
        <v>1899</v>
      </c>
      <c r="D115" s="148"/>
      <c r="E115" s="149"/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8"/>
      <c r="AA115" s="108"/>
      <c r="AB115" s="108"/>
      <c r="AC115" s="108"/>
      <c r="AD115" s="108"/>
      <c r="AE115" s="108"/>
      <c r="AF115" s="108"/>
      <c r="AG115" s="108" t="s">
        <v>325</v>
      </c>
      <c r="AH115" s="108">
        <v>0</v>
      </c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3" x14ac:dyDescent="0.2">
      <c r="A116" s="111"/>
      <c r="B116" s="112"/>
      <c r="C116" s="150" t="s">
        <v>1918</v>
      </c>
      <c r="D116" s="148"/>
      <c r="E116" s="149">
        <v>7.43</v>
      </c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325</v>
      </c>
      <c r="AH116" s="108">
        <v>0</v>
      </c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ht="22.5" outlineLevel="1" x14ac:dyDescent="0.2">
      <c r="A117" s="128">
        <v>27</v>
      </c>
      <c r="B117" s="129" t="s">
        <v>1854</v>
      </c>
      <c r="C117" s="145" t="s">
        <v>1855</v>
      </c>
      <c r="D117" s="130" t="s">
        <v>331</v>
      </c>
      <c r="E117" s="131">
        <v>0.18215999999999999</v>
      </c>
      <c r="F117" s="132"/>
      <c r="G117" s="133">
        <f>ROUND(E117*F117,2)</f>
        <v>0</v>
      </c>
      <c r="H117" s="132"/>
      <c r="I117" s="133">
        <f>ROUND(E117*H117,2)</f>
        <v>0</v>
      </c>
      <c r="J117" s="132"/>
      <c r="K117" s="133">
        <f>ROUND(E117*J117,2)</f>
        <v>0</v>
      </c>
      <c r="L117" s="133">
        <v>21</v>
      </c>
      <c r="M117" s="133">
        <f>G117*(1+L117/100)</f>
        <v>0</v>
      </c>
      <c r="N117" s="131">
        <v>1.82E-3</v>
      </c>
      <c r="O117" s="131">
        <f>ROUND(E117*N117,2)</f>
        <v>0</v>
      </c>
      <c r="P117" s="131">
        <v>1.8</v>
      </c>
      <c r="Q117" s="131">
        <f>ROUND(E117*P117,2)</f>
        <v>0.33</v>
      </c>
      <c r="R117" s="133"/>
      <c r="S117" s="133" t="s">
        <v>273</v>
      </c>
      <c r="T117" s="134" t="s">
        <v>274</v>
      </c>
      <c r="U117" s="115">
        <v>5.0199999999999996</v>
      </c>
      <c r="V117" s="115">
        <f>ROUND(E117*U117,2)</f>
        <v>0.91</v>
      </c>
      <c r="W117" s="115"/>
      <c r="X117" s="115" t="s">
        <v>275</v>
      </c>
      <c r="Y117" s="115" t="s">
        <v>276</v>
      </c>
      <c r="Z117" s="108"/>
      <c r="AA117" s="108"/>
      <c r="AB117" s="108"/>
      <c r="AC117" s="108"/>
      <c r="AD117" s="108"/>
      <c r="AE117" s="108"/>
      <c r="AF117" s="108"/>
      <c r="AG117" s="108" t="s">
        <v>277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2" x14ac:dyDescent="0.2">
      <c r="A118" s="111"/>
      <c r="B118" s="112"/>
      <c r="C118" s="258" t="s">
        <v>708</v>
      </c>
      <c r="D118" s="259"/>
      <c r="E118" s="259"/>
      <c r="F118" s="259"/>
      <c r="G118" s="259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286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3" x14ac:dyDescent="0.2">
      <c r="A119" s="111"/>
      <c r="B119" s="112"/>
      <c r="C119" s="267" t="s">
        <v>709</v>
      </c>
      <c r="D119" s="268"/>
      <c r="E119" s="268"/>
      <c r="F119" s="268"/>
      <c r="G119" s="268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286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2" x14ac:dyDescent="0.2">
      <c r="A120" s="111"/>
      <c r="B120" s="112"/>
      <c r="C120" s="150" t="s">
        <v>1921</v>
      </c>
      <c r="D120" s="148"/>
      <c r="E120" s="149"/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8"/>
      <c r="AA120" s="108"/>
      <c r="AB120" s="108"/>
      <c r="AC120" s="108"/>
      <c r="AD120" s="108"/>
      <c r="AE120" s="108"/>
      <c r="AF120" s="108"/>
      <c r="AG120" s="108" t="s">
        <v>325</v>
      </c>
      <c r="AH120" s="108">
        <v>0</v>
      </c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3" x14ac:dyDescent="0.2">
      <c r="A121" s="111"/>
      <c r="B121" s="112"/>
      <c r="C121" s="150" t="s">
        <v>1926</v>
      </c>
      <c r="D121" s="148"/>
      <c r="E121" s="149">
        <v>0.18</v>
      </c>
      <c r="F121" s="115"/>
      <c r="G121" s="1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325</v>
      </c>
      <c r="AH121" s="108">
        <v>0</v>
      </c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ht="22.5" outlineLevel="1" x14ac:dyDescent="0.2">
      <c r="A122" s="128">
        <v>28</v>
      </c>
      <c r="B122" s="129" t="s">
        <v>1927</v>
      </c>
      <c r="C122" s="145" t="s">
        <v>1928</v>
      </c>
      <c r="D122" s="130" t="s">
        <v>493</v>
      </c>
      <c r="E122" s="131">
        <v>5.2</v>
      </c>
      <c r="F122" s="132"/>
      <c r="G122" s="133">
        <f>ROUND(E122*F122,2)</f>
        <v>0</v>
      </c>
      <c r="H122" s="132"/>
      <c r="I122" s="133">
        <f>ROUND(E122*H122,2)</f>
        <v>0</v>
      </c>
      <c r="J122" s="132"/>
      <c r="K122" s="133">
        <f>ROUND(E122*J122,2)</f>
        <v>0</v>
      </c>
      <c r="L122" s="133">
        <v>21</v>
      </c>
      <c r="M122" s="133">
        <f>G122*(1+L122/100)</f>
        <v>0</v>
      </c>
      <c r="N122" s="131">
        <v>0</v>
      </c>
      <c r="O122" s="131">
        <f>ROUND(E122*N122,2)</f>
        <v>0</v>
      </c>
      <c r="P122" s="131">
        <v>8.9999999999999993E-3</v>
      </c>
      <c r="Q122" s="131">
        <f>ROUND(E122*P122,2)</f>
        <v>0.05</v>
      </c>
      <c r="R122" s="133"/>
      <c r="S122" s="133" t="s">
        <v>273</v>
      </c>
      <c r="T122" s="134" t="s">
        <v>274</v>
      </c>
      <c r="U122" s="115">
        <v>0.61</v>
      </c>
      <c r="V122" s="115">
        <f>ROUND(E122*U122,2)</f>
        <v>3.17</v>
      </c>
      <c r="W122" s="115"/>
      <c r="X122" s="115" t="s">
        <v>275</v>
      </c>
      <c r="Y122" s="115" t="s">
        <v>276</v>
      </c>
      <c r="Z122" s="108"/>
      <c r="AA122" s="108"/>
      <c r="AB122" s="108"/>
      <c r="AC122" s="108"/>
      <c r="AD122" s="108"/>
      <c r="AE122" s="108"/>
      <c r="AF122" s="108"/>
      <c r="AG122" s="108" t="s">
        <v>277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2" x14ac:dyDescent="0.2">
      <c r="A123" s="111"/>
      <c r="B123" s="112"/>
      <c r="C123" s="150" t="s">
        <v>1895</v>
      </c>
      <c r="D123" s="148"/>
      <c r="E123" s="149"/>
      <c r="F123" s="115"/>
      <c r="G123" s="115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325</v>
      </c>
      <c r="AH123" s="108">
        <v>0</v>
      </c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3" x14ac:dyDescent="0.2">
      <c r="A124" s="111"/>
      <c r="B124" s="112"/>
      <c r="C124" s="150" t="s">
        <v>1929</v>
      </c>
      <c r="D124" s="148"/>
      <c r="E124" s="149">
        <v>5.2</v>
      </c>
      <c r="F124" s="115"/>
      <c r="G124" s="1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325</v>
      </c>
      <c r="AH124" s="108">
        <v>0</v>
      </c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ht="22.5" outlineLevel="1" x14ac:dyDescent="0.2">
      <c r="A125" s="128">
        <v>29</v>
      </c>
      <c r="B125" s="129" t="s">
        <v>715</v>
      </c>
      <c r="C125" s="145" t="s">
        <v>716</v>
      </c>
      <c r="D125" s="130" t="s">
        <v>493</v>
      </c>
      <c r="E125" s="131">
        <v>1.4950000000000001</v>
      </c>
      <c r="F125" s="132"/>
      <c r="G125" s="133">
        <f>ROUND(E125*F125,2)</f>
        <v>0</v>
      </c>
      <c r="H125" s="132"/>
      <c r="I125" s="133">
        <f>ROUND(E125*H125,2)</f>
        <v>0</v>
      </c>
      <c r="J125" s="132"/>
      <c r="K125" s="133">
        <f>ROUND(E125*J125,2)</f>
        <v>0</v>
      </c>
      <c r="L125" s="133">
        <v>21</v>
      </c>
      <c r="M125" s="133">
        <f>G125*(1+L125/100)</f>
        <v>0</v>
      </c>
      <c r="N125" s="131">
        <v>0</v>
      </c>
      <c r="O125" s="131">
        <f>ROUND(E125*N125,2)</f>
        <v>0</v>
      </c>
      <c r="P125" s="131">
        <v>4.2000000000000003E-2</v>
      </c>
      <c r="Q125" s="131">
        <f>ROUND(E125*P125,2)</f>
        <v>0.06</v>
      </c>
      <c r="R125" s="133"/>
      <c r="S125" s="133" t="s">
        <v>273</v>
      </c>
      <c r="T125" s="134" t="s">
        <v>274</v>
      </c>
      <c r="U125" s="115">
        <v>0.72</v>
      </c>
      <c r="V125" s="115">
        <f>ROUND(E125*U125,2)</f>
        <v>1.08</v>
      </c>
      <c r="W125" s="115"/>
      <c r="X125" s="115" t="s">
        <v>275</v>
      </c>
      <c r="Y125" s="115" t="s">
        <v>276</v>
      </c>
      <c r="Z125" s="108"/>
      <c r="AA125" s="108"/>
      <c r="AB125" s="108"/>
      <c r="AC125" s="108"/>
      <c r="AD125" s="108"/>
      <c r="AE125" s="108"/>
      <c r="AF125" s="108"/>
      <c r="AG125" s="108" t="s">
        <v>277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2" x14ac:dyDescent="0.2">
      <c r="A126" s="111"/>
      <c r="B126" s="112"/>
      <c r="C126" s="150" t="s">
        <v>1921</v>
      </c>
      <c r="D126" s="148"/>
      <c r="E126" s="149"/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325</v>
      </c>
      <c r="AH126" s="108">
        <v>0</v>
      </c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3" x14ac:dyDescent="0.2">
      <c r="A127" s="111"/>
      <c r="B127" s="112"/>
      <c r="C127" s="150" t="s">
        <v>1930</v>
      </c>
      <c r="D127" s="148"/>
      <c r="E127" s="149">
        <v>1.5</v>
      </c>
      <c r="F127" s="115"/>
      <c r="G127" s="115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8"/>
      <c r="AA127" s="108"/>
      <c r="AB127" s="108"/>
      <c r="AC127" s="108"/>
      <c r="AD127" s="108"/>
      <c r="AE127" s="108"/>
      <c r="AF127" s="108"/>
      <c r="AG127" s="108" t="s">
        <v>325</v>
      </c>
      <c r="AH127" s="108">
        <v>0</v>
      </c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1" x14ac:dyDescent="0.2">
      <c r="A128" s="128">
        <v>30</v>
      </c>
      <c r="B128" s="129" t="s">
        <v>1862</v>
      </c>
      <c r="C128" s="145" t="s">
        <v>1863</v>
      </c>
      <c r="D128" s="130" t="s">
        <v>322</v>
      </c>
      <c r="E128" s="131">
        <v>2.7761</v>
      </c>
      <c r="F128" s="132"/>
      <c r="G128" s="133">
        <f>ROUND(E128*F128,2)</f>
        <v>0</v>
      </c>
      <c r="H128" s="132"/>
      <c r="I128" s="133">
        <f>ROUND(E128*H128,2)</f>
        <v>0</v>
      </c>
      <c r="J128" s="132"/>
      <c r="K128" s="133">
        <f>ROUND(E128*J128,2)</f>
        <v>0</v>
      </c>
      <c r="L128" s="133">
        <v>21</v>
      </c>
      <c r="M128" s="133">
        <f>G128*(1+L128/100)</f>
        <v>0</v>
      </c>
      <c r="N128" s="131">
        <v>0</v>
      </c>
      <c r="O128" s="131">
        <f>ROUND(E128*N128,2)</f>
        <v>0</v>
      </c>
      <c r="P128" s="131">
        <v>4.8700000000000002E-3</v>
      </c>
      <c r="Q128" s="131">
        <f>ROUND(E128*P128,2)</f>
        <v>0.01</v>
      </c>
      <c r="R128" s="133"/>
      <c r="S128" s="133" t="s">
        <v>273</v>
      </c>
      <c r="T128" s="134" t="s">
        <v>274</v>
      </c>
      <c r="U128" s="115">
        <v>0.04</v>
      </c>
      <c r="V128" s="115">
        <f>ROUND(E128*U128,2)</f>
        <v>0.11</v>
      </c>
      <c r="W128" s="115"/>
      <c r="X128" s="115" t="s">
        <v>275</v>
      </c>
      <c r="Y128" s="115" t="s">
        <v>276</v>
      </c>
      <c r="Z128" s="108"/>
      <c r="AA128" s="108"/>
      <c r="AB128" s="108"/>
      <c r="AC128" s="108"/>
      <c r="AD128" s="108"/>
      <c r="AE128" s="108"/>
      <c r="AF128" s="108"/>
      <c r="AG128" s="108" t="s">
        <v>277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2" x14ac:dyDescent="0.2">
      <c r="A129" s="111"/>
      <c r="B129" s="112"/>
      <c r="C129" s="150" t="s">
        <v>1924</v>
      </c>
      <c r="D129" s="148"/>
      <c r="E129" s="149"/>
      <c r="F129" s="115"/>
      <c r="G129" s="115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8"/>
      <c r="AA129" s="108"/>
      <c r="AB129" s="108"/>
      <c r="AC129" s="108"/>
      <c r="AD129" s="108"/>
      <c r="AE129" s="108"/>
      <c r="AF129" s="108"/>
      <c r="AG129" s="108" t="s">
        <v>325</v>
      </c>
      <c r="AH129" s="108">
        <v>0</v>
      </c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3" x14ac:dyDescent="0.2">
      <c r="A130" s="111"/>
      <c r="B130" s="112"/>
      <c r="C130" s="150" t="s">
        <v>605</v>
      </c>
      <c r="D130" s="148"/>
      <c r="E130" s="149"/>
      <c r="F130" s="115"/>
      <c r="G130" s="115"/>
      <c r="H130" s="115"/>
      <c r="I130" s="115"/>
      <c r="J130" s="115"/>
      <c r="K130" s="115"/>
      <c r="L130" s="115"/>
      <c r="M130" s="115"/>
      <c r="N130" s="114"/>
      <c r="O130" s="114"/>
      <c r="P130" s="114"/>
      <c r="Q130" s="114"/>
      <c r="R130" s="115"/>
      <c r="S130" s="115"/>
      <c r="T130" s="115"/>
      <c r="U130" s="115"/>
      <c r="V130" s="115"/>
      <c r="W130" s="115"/>
      <c r="X130" s="115"/>
      <c r="Y130" s="115"/>
      <c r="Z130" s="108"/>
      <c r="AA130" s="108"/>
      <c r="AB130" s="108"/>
      <c r="AC130" s="108"/>
      <c r="AD130" s="108"/>
      <c r="AE130" s="108"/>
      <c r="AF130" s="108"/>
      <c r="AG130" s="108" t="s">
        <v>325</v>
      </c>
      <c r="AH130" s="108">
        <v>0</v>
      </c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3" x14ac:dyDescent="0.2">
      <c r="A131" s="111"/>
      <c r="B131" s="112"/>
      <c r="C131" s="150" t="s">
        <v>1931</v>
      </c>
      <c r="D131" s="148"/>
      <c r="E131" s="149">
        <v>2.78</v>
      </c>
      <c r="F131" s="115"/>
      <c r="G131" s="115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8"/>
      <c r="AA131" s="108"/>
      <c r="AB131" s="108"/>
      <c r="AC131" s="108"/>
      <c r="AD131" s="108"/>
      <c r="AE131" s="108"/>
      <c r="AF131" s="108"/>
      <c r="AG131" s="108" t="s">
        <v>325</v>
      </c>
      <c r="AH131" s="108">
        <v>0</v>
      </c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1" x14ac:dyDescent="0.2">
      <c r="A132" s="128">
        <v>31</v>
      </c>
      <c r="B132" s="129" t="s">
        <v>1865</v>
      </c>
      <c r="C132" s="145" t="s">
        <v>1866</v>
      </c>
      <c r="D132" s="130" t="s">
        <v>322</v>
      </c>
      <c r="E132" s="131">
        <v>4.8280000000000003</v>
      </c>
      <c r="F132" s="132"/>
      <c r="G132" s="133">
        <f>ROUND(E132*F132,2)</f>
        <v>0</v>
      </c>
      <c r="H132" s="132"/>
      <c r="I132" s="133">
        <f>ROUND(E132*H132,2)</f>
        <v>0</v>
      </c>
      <c r="J132" s="132"/>
      <c r="K132" s="133">
        <f>ROUND(E132*J132,2)</f>
        <v>0</v>
      </c>
      <c r="L132" s="133">
        <v>21</v>
      </c>
      <c r="M132" s="133">
        <f>G132*(1+L132/100)</f>
        <v>0</v>
      </c>
      <c r="N132" s="131">
        <v>0</v>
      </c>
      <c r="O132" s="131">
        <f>ROUND(E132*N132,2)</f>
        <v>0</v>
      </c>
      <c r="P132" s="131">
        <v>1.8000000000000001E-4</v>
      </c>
      <c r="Q132" s="131">
        <f>ROUND(E132*P132,2)</f>
        <v>0</v>
      </c>
      <c r="R132" s="133"/>
      <c r="S132" s="133" t="s">
        <v>273</v>
      </c>
      <c r="T132" s="134" t="s">
        <v>274</v>
      </c>
      <c r="U132" s="115">
        <v>0.03</v>
      </c>
      <c r="V132" s="115">
        <f>ROUND(E132*U132,2)</f>
        <v>0.14000000000000001</v>
      </c>
      <c r="W132" s="115"/>
      <c r="X132" s="115" t="s">
        <v>275</v>
      </c>
      <c r="Y132" s="115" t="s">
        <v>276</v>
      </c>
      <c r="Z132" s="108"/>
      <c r="AA132" s="108"/>
      <c r="AB132" s="108"/>
      <c r="AC132" s="108"/>
      <c r="AD132" s="108"/>
      <c r="AE132" s="108"/>
      <c r="AF132" s="108"/>
      <c r="AG132" s="108" t="s">
        <v>277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2" x14ac:dyDescent="0.2">
      <c r="A133" s="111"/>
      <c r="B133" s="112"/>
      <c r="C133" s="150" t="s">
        <v>1924</v>
      </c>
      <c r="D133" s="148"/>
      <c r="E133" s="149"/>
      <c r="F133" s="115"/>
      <c r="G133" s="115"/>
      <c r="H133" s="115"/>
      <c r="I133" s="115"/>
      <c r="J133" s="115"/>
      <c r="K133" s="115"/>
      <c r="L133" s="115"/>
      <c r="M133" s="115"/>
      <c r="N133" s="114"/>
      <c r="O133" s="114"/>
      <c r="P133" s="114"/>
      <c r="Q133" s="114"/>
      <c r="R133" s="115"/>
      <c r="S133" s="115"/>
      <c r="T133" s="115"/>
      <c r="U133" s="115"/>
      <c r="V133" s="115"/>
      <c r="W133" s="115"/>
      <c r="X133" s="115"/>
      <c r="Y133" s="115"/>
      <c r="Z133" s="108"/>
      <c r="AA133" s="108"/>
      <c r="AB133" s="108"/>
      <c r="AC133" s="108"/>
      <c r="AD133" s="108"/>
      <c r="AE133" s="108"/>
      <c r="AF133" s="108"/>
      <c r="AG133" s="108" t="s">
        <v>325</v>
      </c>
      <c r="AH133" s="108">
        <v>0</v>
      </c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3" x14ac:dyDescent="0.2">
      <c r="A134" s="111"/>
      <c r="B134" s="112"/>
      <c r="C134" s="150" t="s">
        <v>605</v>
      </c>
      <c r="D134" s="148"/>
      <c r="E134" s="149"/>
      <c r="F134" s="115"/>
      <c r="G134" s="115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8"/>
      <c r="AA134" s="108"/>
      <c r="AB134" s="108"/>
      <c r="AC134" s="108"/>
      <c r="AD134" s="108"/>
      <c r="AE134" s="108"/>
      <c r="AF134" s="108"/>
      <c r="AG134" s="108" t="s">
        <v>325</v>
      </c>
      <c r="AH134" s="108">
        <v>0</v>
      </c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3" x14ac:dyDescent="0.2">
      <c r="A135" s="111"/>
      <c r="B135" s="112"/>
      <c r="C135" s="150" t="s">
        <v>1932</v>
      </c>
      <c r="D135" s="148"/>
      <c r="E135" s="149">
        <v>4.83</v>
      </c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8"/>
      <c r="AA135" s="108"/>
      <c r="AB135" s="108"/>
      <c r="AC135" s="108"/>
      <c r="AD135" s="108"/>
      <c r="AE135" s="108"/>
      <c r="AF135" s="108"/>
      <c r="AG135" s="108" t="s">
        <v>325</v>
      </c>
      <c r="AH135" s="108">
        <v>0</v>
      </c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1" x14ac:dyDescent="0.2">
      <c r="A136" s="128">
        <v>32</v>
      </c>
      <c r="B136" s="129" t="s">
        <v>1933</v>
      </c>
      <c r="C136" s="145" t="s">
        <v>1934</v>
      </c>
      <c r="D136" s="130" t="s">
        <v>837</v>
      </c>
      <c r="E136" s="131">
        <v>5.46</v>
      </c>
      <c r="F136" s="132"/>
      <c r="G136" s="133">
        <f>ROUND(E136*F136,2)</f>
        <v>0</v>
      </c>
      <c r="H136" s="132"/>
      <c r="I136" s="133">
        <f>ROUND(E136*H136,2)</f>
        <v>0</v>
      </c>
      <c r="J136" s="132"/>
      <c r="K136" s="133">
        <f>ROUND(E136*J136,2)</f>
        <v>0</v>
      </c>
      <c r="L136" s="133">
        <v>21</v>
      </c>
      <c r="M136" s="133">
        <f>G136*(1+L136/100)</f>
        <v>0</v>
      </c>
      <c r="N136" s="131">
        <v>0</v>
      </c>
      <c r="O136" s="131">
        <f>ROUND(E136*N136,2)</f>
        <v>0</v>
      </c>
      <c r="P136" s="131">
        <v>0</v>
      </c>
      <c r="Q136" s="131">
        <f>ROUND(E136*P136,2)</f>
        <v>0</v>
      </c>
      <c r="R136" s="133"/>
      <c r="S136" s="133" t="s">
        <v>273</v>
      </c>
      <c r="T136" s="134" t="s">
        <v>274</v>
      </c>
      <c r="U136" s="115">
        <v>0</v>
      </c>
      <c r="V136" s="115">
        <f>ROUND(E136*U136,2)</f>
        <v>0</v>
      </c>
      <c r="W136" s="115"/>
      <c r="X136" s="115" t="s">
        <v>275</v>
      </c>
      <c r="Y136" s="115" t="s">
        <v>276</v>
      </c>
      <c r="Z136" s="108"/>
      <c r="AA136" s="108"/>
      <c r="AB136" s="108"/>
      <c r="AC136" s="108"/>
      <c r="AD136" s="108"/>
      <c r="AE136" s="108"/>
      <c r="AF136" s="108"/>
      <c r="AG136" s="108" t="s">
        <v>277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2" x14ac:dyDescent="0.2">
      <c r="A137" s="111"/>
      <c r="B137" s="112"/>
      <c r="C137" s="150" t="s">
        <v>1924</v>
      </c>
      <c r="D137" s="148"/>
      <c r="E137" s="149"/>
      <c r="F137" s="115"/>
      <c r="G137" s="115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325</v>
      </c>
      <c r="AH137" s="108">
        <v>0</v>
      </c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3" x14ac:dyDescent="0.2">
      <c r="A138" s="111"/>
      <c r="B138" s="112"/>
      <c r="C138" s="150" t="s">
        <v>1896</v>
      </c>
      <c r="D138" s="148"/>
      <c r="E138" s="149">
        <v>5.46</v>
      </c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8"/>
      <c r="AA138" s="108"/>
      <c r="AB138" s="108"/>
      <c r="AC138" s="108"/>
      <c r="AD138" s="108"/>
      <c r="AE138" s="108"/>
      <c r="AF138" s="108"/>
      <c r="AG138" s="108" t="s">
        <v>325</v>
      </c>
      <c r="AH138" s="108">
        <v>0</v>
      </c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x14ac:dyDescent="0.2">
      <c r="A139" s="121" t="s">
        <v>268</v>
      </c>
      <c r="B139" s="122" t="s">
        <v>145</v>
      </c>
      <c r="C139" s="143" t="s">
        <v>146</v>
      </c>
      <c r="D139" s="123"/>
      <c r="E139" s="124"/>
      <c r="F139" s="125"/>
      <c r="G139" s="125">
        <f>SUMIF(AG140:AG144,"&lt;&gt;NOR",G140:G144)</f>
        <v>0</v>
      </c>
      <c r="H139" s="125"/>
      <c r="I139" s="125">
        <f>SUM(I140:I144)</f>
        <v>0</v>
      </c>
      <c r="J139" s="125"/>
      <c r="K139" s="125">
        <f>SUM(K140:K144)</f>
        <v>0</v>
      </c>
      <c r="L139" s="125"/>
      <c r="M139" s="125">
        <f>SUM(M140:M144)</f>
        <v>0</v>
      </c>
      <c r="N139" s="124"/>
      <c r="O139" s="124">
        <f>SUM(O140:O144)</f>
        <v>0</v>
      </c>
      <c r="P139" s="124"/>
      <c r="Q139" s="124">
        <f>SUM(Q140:Q144)</f>
        <v>0</v>
      </c>
      <c r="R139" s="125"/>
      <c r="S139" s="125"/>
      <c r="T139" s="126"/>
      <c r="U139" s="120"/>
      <c r="V139" s="120">
        <f>SUM(V140:V144)</f>
        <v>2.74</v>
      </c>
      <c r="W139" s="120"/>
      <c r="X139" s="120"/>
      <c r="Y139" s="120"/>
      <c r="AG139" t="s">
        <v>269</v>
      </c>
    </row>
    <row r="140" spans="1:60" ht="22.5" outlineLevel="1" x14ac:dyDescent="0.2">
      <c r="A140" s="128">
        <v>33</v>
      </c>
      <c r="B140" s="129" t="s">
        <v>1868</v>
      </c>
      <c r="C140" s="145" t="s">
        <v>1869</v>
      </c>
      <c r="D140" s="130" t="s">
        <v>395</v>
      </c>
      <c r="E140" s="131">
        <v>2.91615</v>
      </c>
      <c r="F140" s="132"/>
      <c r="G140" s="133">
        <f>ROUND(E140*F140,2)</f>
        <v>0</v>
      </c>
      <c r="H140" s="132"/>
      <c r="I140" s="133">
        <f>ROUND(E140*H140,2)</f>
        <v>0</v>
      </c>
      <c r="J140" s="132"/>
      <c r="K140" s="133">
        <f>ROUND(E140*J140,2)</f>
        <v>0</v>
      </c>
      <c r="L140" s="133">
        <v>21</v>
      </c>
      <c r="M140" s="133">
        <f>G140*(1+L140/100)</f>
        <v>0</v>
      </c>
      <c r="N140" s="131">
        <v>0</v>
      </c>
      <c r="O140" s="131">
        <f>ROUND(E140*N140,2)</f>
        <v>0</v>
      </c>
      <c r="P140" s="131">
        <v>0</v>
      </c>
      <c r="Q140" s="131">
        <f>ROUND(E140*P140,2)</f>
        <v>0</v>
      </c>
      <c r="R140" s="133"/>
      <c r="S140" s="133" t="s">
        <v>273</v>
      </c>
      <c r="T140" s="134" t="s">
        <v>274</v>
      </c>
      <c r="U140" s="115">
        <v>0.9385</v>
      </c>
      <c r="V140" s="115">
        <f>ROUND(E140*U140,2)</f>
        <v>2.74</v>
      </c>
      <c r="W140" s="115"/>
      <c r="X140" s="115" t="s">
        <v>275</v>
      </c>
      <c r="Y140" s="115" t="s">
        <v>276</v>
      </c>
      <c r="Z140" s="108"/>
      <c r="AA140" s="108"/>
      <c r="AB140" s="108"/>
      <c r="AC140" s="108"/>
      <c r="AD140" s="108"/>
      <c r="AE140" s="108"/>
      <c r="AF140" s="108"/>
      <c r="AG140" s="108" t="s">
        <v>546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2" x14ac:dyDescent="0.2">
      <c r="A141" s="111"/>
      <c r="B141" s="112"/>
      <c r="C141" s="258" t="s">
        <v>760</v>
      </c>
      <c r="D141" s="259"/>
      <c r="E141" s="259"/>
      <c r="F141" s="259"/>
      <c r="G141" s="259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286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2" x14ac:dyDescent="0.2">
      <c r="A142" s="111"/>
      <c r="B142" s="112"/>
      <c r="C142" s="150" t="s">
        <v>761</v>
      </c>
      <c r="D142" s="148"/>
      <c r="E142" s="149"/>
      <c r="F142" s="115"/>
      <c r="G142" s="115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8"/>
      <c r="AA142" s="108"/>
      <c r="AB142" s="108"/>
      <c r="AC142" s="108"/>
      <c r="AD142" s="108"/>
      <c r="AE142" s="108"/>
      <c r="AF142" s="108"/>
      <c r="AG142" s="108" t="s">
        <v>325</v>
      </c>
      <c r="AH142" s="108">
        <v>0</v>
      </c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3" x14ac:dyDescent="0.2">
      <c r="A143" s="111"/>
      <c r="B143" s="112"/>
      <c r="C143" s="150" t="s">
        <v>1935</v>
      </c>
      <c r="D143" s="148"/>
      <c r="E143" s="149"/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8"/>
      <c r="AA143" s="108"/>
      <c r="AB143" s="108"/>
      <c r="AC143" s="108"/>
      <c r="AD143" s="108"/>
      <c r="AE143" s="108"/>
      <c r="AF143" s="108"/>
      <c r="AG143" s="108" t="s">
        <v>325</v>
      </c>
      <c r="AH143" s="108">
        <v>0</v>
      </c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3" x14ac:dyDescent="0.2">
      <c r="A144" s="111"/>
      <c r="B144" s="112"/>
      <c r="C144" s="150" t="s">
        <v>1936</v>
      </c>
      <c r="D144" s="148"/>
      <c r="E144" s="149">
        <v>2.92</v>
      </c>
      <c r="F144" s="115"/>
      <c r="G144" s="115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8"/>
      <c r="AA144" s="108"/>
      <c r="AB144" s="108"/>
      <c r="AC144" s="108"/>
      <c r="AD144" s="108"/>
      <c r="AE144" s="108"/>
      <c r="AF144" s="108"/>
      <c r="AG144" s="108" t="s">
        <v>325</v>
      </c>
      <c r="AH144" s="108">
        <v>0</v>
      </c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x14ac:dyDescent="0.2">
      <c r="A145" s="121" t="s">
        <v>268</v>
      </c>
      <c r="B145" s="122" t="s">
        <v>152</v>
      </c>
      <c r="C145" s="143" t="s">
        <v>153</v>
      </c>
      <c r="D145" s="123"/>
      <c r="E145" s="124"/>
      <c r="F145" s="125"/>
      <c r="G145" s="125">
        <f>SUMIF(AG146:AG164,"&lt;&gt;NOR",G146:G164)</f>
        <v>0</v>
      </c>
      <c r="H145" s="125"/>
      <c r="I145" s="125">
        <f>SUM(I146:I164)</f>
        <v>0</v>
      </c>
      <c r="J145" s="125"/>
      <c r="K145" s="125">
        <f>SUM(K146:K164)</f>
        <v>0</v>
      </c>
      <c r="L145" s="125"/>
      <c r="M145" s="125">
        <f>SUM(M146:M164)</f>
        <v>0</v>
      </c>
      <c r="N145" s="124"/>
      <c r="O145" s="124">
        <f>SUM(O146:O164)</f>
        <v>0.02</v>
      </c>
      <c r="P145" s="124"/>
      <c r="Q145" s="124">
        <f>SUM(Q146:Q164)</f>
        <v>0</v>
      </c>
      <c r="R145" s="125"/>
      <c r="S145" s="125"/>
      <c r="T145" s="126"/>
      <c r="U145" s="120"/>
      <c r="V145" s="120">
        <f>SUM(V146:V164)</f>
        <v>0.22</v>
      </c>
      <c r="W145" s="120"/>
      <c r="X145" s="120"/>
      <c r="Y145" s="120"/>
      <c r="AG145" t="s">
        <v>269</v>
      </c>
    </row>
    <row r="146" spans="1:60" ht="22.5" outlineLevel="1" x14ac:dyDescent="0.2">
      <c r="A146" s="128">
        <v>34</v>
      </c>
      <c r="B146" s="129" t="s">
        <v>775</v>
      </c>
      <c r="C146" s="145" t="s">
        <v>776</v>
      </c>
      <c r="D146" s="130" t="s">
        <v>322</v>
      </c>
      <c r="E146" s="131">
        <v>2.4140000000000001</v>
      </c>
      <c r="F146" s="132"/>
      <c r="G146" s="133">
        <f>ROUND(E146*F146,2)</f>
        <v>0</v>
      </c>
      <c r="H146" s="132"/>
      <c r="I146" s="133">
        <f>ROUND(E146*H146,2)</f>
        <v>0</v>
      </c>
      <c r="J146" s="132"/>
      <c r="K146" s="133">
        <f>ROUND(E146*J146,2)</f>
        <v>0</v>
      </c>
      <c r="L146" s="133">
        <v>21</v>
      </c>
      <c r="M146" s="133">
        <f>G146*(1+L146/100)</f>
        <v>0</v>
      </c>
      <c r="N146" s="131">
        <v>0</v>
      </c>
      <c r="O146" s="131">
        <f>ROUND(E146*N146,2)</f>
        <v>0</v>
      </c>
      <c r="P146" s="131">
        <v>0</v>
      </c>
      <c r="Q146" s="131">
        <f>ROUND(E146*P146,2)</f>
        <v>0</v>
      </c>
      <c r="R146" s="133"/>
      <c r="S146" s="133" t="s">
        <v>273</v>
      </c>
      <c r="T146" s="134" t="s">
        <v>274</v>
      </c>
      <c r="U146" s="115">
        <v>0.09</v>
      </c>
      <c r="V146" s="115">
        <f>ROUND(E146*U146,2)</f>
        <v>0.22</v>
      </c>
      <c r="W146" s="115"/>
      <c r="X146" s="115" t="s">
        <v>275</v>
      </c>
      <c r="Y146" s="115" t="s">
        <v>276</v>
      </c>
      <c r="Z146" s="108"/>
      <c r="AA146" s="108"/>
      <c r="AB146" s="108"/>
      <c r="AC146" s="108"/>
      <c r="AD146" s="108"/>
      <c r="AE146" s="108"/>
      <c r="AF146" s="108"/>
      <c r="AG146" s="108" t="s">
        <v>277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2" x14ac:dyDescent="0.2">
      <c r="A147" s="111"/>
      <c r="B147" s="112"/>
      <c r="C147" s="150" t="s">
        <v>1895</v>
      </c>
      <c r="D147" s="148"/>
      <c r="E147" s="149"/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325</v>
      </c>
      <c r="AH147" s="108">
        <v>0</v>
      </c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3" x14ac:dyDescent="0.2">
      <c r="A148" s="111"/>
      <c r="B148" s="112"/>
      <c r="C148" s="150" t="s">
        <v>605</v>
      </c>
      <c r="D148" s="148"/>
      <c r="E148" s="149"/>
      <c r="F148" s="115"/>
      <c r="G148" s="115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8"/>
      <c r="AA148" s="108"/>
      <c r="AB148" s="108"/>
      <c r="AC148" s="108"/>
      <c r="AD148" s="108"/>
      <c r="AE148" s="108"/>
      <c r="AF148" s="108"/>
      <c r="AG148" s="108" t="s">
        <v>325</v>
      </c>
      <c r="AH148" s="108">
        <v>0</v>
      </c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3" x14ac:dyDescent="0.2">
      <c r="A149" s="111"/>
      <c r="B149" s="112"/>
      <c r="C149" s="150" t="s">
        <v>1937</v>
      </c>
      <c r="D149" s="148"/>
      <c r="E149" s="149">
        <v>2.41</v>
      </c>
      <c r="F149" s="115"/>
      <c r="G149" s="115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8"/>
      <c r="AA149" s="108"/>
      <c r="AB149" s="108"/>
      <c r="AC149" s="108"/>
      <c r="AD149" s="108"/>
      <c r="AE149" s="108"/>
      <c r="AF149" s="108"/>
      <c r="AG149" s="108" t="s">
        <v>325</v>
      </c>
      <c r="AH149" s="108">
        <v>0</v>
      </c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ht="45" outlineLevel="1" x14ac:dyDescent="0.2">
      <c r="A150" s="128">
        <v>35</v>
      </c>
      <c r="B150" s="129" t="s">
        <v>1872</v>
      </c>
      <c r="C150" s="145" t="s">
        <v>1873</v>
      </c>
      <c r="D150" s="130" t="s">
        <v>322</v>
      </c>
      <c r="E150" s="131">
        <v>2.7761</v>
      </c>
      <c r="F150" s="132"/>
      <c r="G150" s="133">
        <f>ROUND(E150*F150,2)</f>
        <v>0</v>
      </c>
      <c r="H150" s="132"/>
      <c r="I150" s="133">
        <f>ROUND(E150*H150,2)</f>
        <v>0</v>
      </c>
      <c r="J150" s="132"/>
      <c r="K150" s="133">
        <f>ROUND(E150*J150,2)</f>
        <v>0</v>
      </c>
      <c r="L150" s="133">
        <v>21</v>
      </c>
      <c r="M150" s="133">
        <f>G150*(1+L150/100)</f>
        <v>0</v>
      </c>
      <c r="N150" s="131">
        <v>5.6499999999999996E-3</v>
      </c>
      <c r="O150" s="131">
        <f>ROUND(E150*N150,2)</f>
        <v>0.02</v>
      </c>
      <c r="P150" s="131">
        <v>0</v>
      </c>
      <c r="Q150" s="131">
        <f>ROUND(E150*P150,2)</f>
        <v>0</v>
      </c>
      <c r="R150" s="133"/>
      <c r="S150" s="133" t="s">
        <v>273</v>
      </c>
      <c r="T150" s="134" t="s">
        <v>274</v>
      </c>
      <c r="U150" s="115">
        <v>0</v>
      </c>
      <c r="V150" s="115">
        <f>ROUND(E150*U150,2)</f>
        <v>0</v>
      </c>
      <c r="W150" s="115"/>
      <c r="X150" s="115" t="s">
        <v>377</v>
      </c>
      <c r="Y150" s="115" t="s">
        <v>276</v>
      </c>
      <c r="Z150" s="108"/>
      <c r="AA150" s="108"/>
      <c r="AB150" s="108"/>
      <c r="AC150" s="108"/>
      <c r="AD150" s="108"/>
      <c r="AE150" s="108"/>
      <c r="AF150" s="108"/>
      <c r="AG150" s="108" t="s">
        <v>378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ht="22.5" outlineLevel="2" x14ac:dyDescent="0.2">
      <c r="A151" s="111"/>
      <c r="B151" s="112"/>
      <c r="C151" s="258" t="s">
        <v>1874</v>
      </c>
      <c r="D151" s="259"/>
      <c r="E151" s="259"/>
      <c r="F151" s="259"/>
      <c r="G151" s="259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286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42" t="str">
        <f>C151</f>
        <v>Pás hydroizolační asfaltový tl = 4,0 mm; funkce: protiradonová, parobrzdná; nosná vložka: skelná tkanina; asfalt: modifikovaný; horní strana: miner...</v>
      </c>
      <c r="BB151" s="108"/>
      <c r="BC151" s="108"/>
      <c r="BD151" s="108"/>
      <c r="BE151" s="108"/>
      <c r="BF151" s="108"/>
      <c r="BG151" s="108"/>
      <c r="BH151" s="108"/>
    </row>
    <row r="152" spans="1:60" outlineLevel="2" x14ac:dyDescent="0.2">
      <c r="A152" s="111"/>
      <c r="B152" s="112"/>
      <c r="C152" s="150" t="s">
        <v>1895</v>
      </c>
      <c r="D152" s="148"/>
      <c r="E152" s="149"/>
      <c r="F152" s="115"/>
      <c r="G152" s="115"/>
      <c r="H152" s="115"/>
      <c r="I152" s="115"/>
      <c r="J152" s="115"/>
      <c r="K152" s="115"/>
      <c r="L152" s="115"/>
      <c r="M152" s="115"/>
      <c r="N152" s="114"/>
      <c r="O152" s="114"/>
      <c r="P152" s="114"/>
      <c r="Q152" s="114"/>
      <c r="R152" s="115"/>
      <c r="S152" s="115"/>
      <c r="T152" s="115"/>
      <c r="U152" s="115"/>
      <c r="V152" s="115"/>
      <c r="W152" s="115"/>
      <c r="X152" s="115"/>
      <c r="Y152" s="115"/>
      <c r="Z152" s="108"/>
      <c r="AA152" s="108"/>
      <c r="AB152" s="108"/>
      <c r="AC152" s="108"/>
      <c r="AD152" s="108"/>
      <c r="AE152" s="108"/>
      <c r="AF152" s="108"/>
      <c r="AG152" s="108" t="s">
        <v>325</v>
      </c>
      <c r="AH152" s="108">
        <v>0</v>
      </c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3" x14ac:dyDescent="0.2">
      <c r="A153" s="111"/>
      <c r="B153" s="112"/>
      <c r="C153" s="150" t="s">
        <v>605</v>
      </c>
      <c r="D153" s="148"/>
      <c r="E153" s="149"/>
      <c r="F153" s="115"/>
      <c r="G153" s="115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325</v>
      </c>
      <c r="AH153" s="108">
        <v>0</v>
      </c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3" x14ac:dyDescent="0.2">
      <c r="A154" s="111"/>
      <c r="B154" s="112"/>
      <c r="C154" s="150" t="s">
        <v>1931</v>
      </c>
      <c r="D154" s="148"/>
      <c r="E154" s="149">
        <v>2.78</v>
      </c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325</v>
      </c>
      <c r="AH154" s="108">
        <v>0</v>
      </c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ht="22.5" outlineLevel="1" x14ac:dyDescent="0.2">
      <c r="A155" s="128">
        <v>36</v>
      </c>
      <c r="B155" s="129" t="s">
        <v>1876</v>
      </c>
      <c r="C155" s="145" t="s">
        <v>1877</v>
      </c>
      <c r="D155" s="130" t="s">
        <v>322</v>
      </c>
      <c r="E155" s="131">
        <v>0.60719999999999996</v>
      </c>
      <c r="F155" s="132"/>
      <c r="G155" s="133">
        <f>ROUND(E155*F155,2)</f>
        <v>0</v>
      </c>
      <c r="H155" s="132"/>
      <c r="I155" s="133">
        <f>ROUND(E155*H155,2)</f>
        <v>0</v>
      </c>
      <c r="J155" s="132"/>
      <c r="K155" s="133">
        <f>ROUND(E155*J155,2)</f>
        <v>0</v>
      </c>
      <c r="L155" s="133">
        <v>21</v>
      </c>
      <c r="M155" s="133">
        <f>G155*(1+L155/100)</f>
        <v>0</v>
      </c>
      <c r="N155" s="131">
        <v>4.8300000000000001E-3</v>
      </c>
      <c r="O155" s="131">
        <f>ROUND(E155*N155,2)</f>
        <v>0</v>
      </c>
      <c r="P155" s="131">
        <v>0</v>
      </c>
      <c r="Q155" s="131">
        <f>ROUND(E155*P155,2)</f>
        <v>0</v>
      </c>
      <c r="R155" s="133"/>
      <c r="S155" s="133" t="s">
        <v>273</v>
      </c>
      <c r="T155" s="134" t="s">
        <v>274</v>
      </c>
      <c r="U155" s="115">
        <v>0</v>
      </c>
      <c r="V155" s="115">
        <f>ROUND(E155*U155,2)</f>
        <v>0</v>
      </c>
      <c r="W155" s="115"/>
      <c r="X155" s="115" t="s">
        <v>377</v>
      </c>
      <c r="Y155" s="115" t="s">
        <v>276</v>
      </c>
      <c r="Z155" s="108"/>
      <c r="AA155" s="108"/>
      <c r="AB155" s="108"/>
      <c r="AC155" s="108"/>
      <c r="AD155" s="108"/>
      <c r="AE155" s="108"/>
      <c r="AF155" s="108"/>
      <c r="AG155" s="108" t="s">
        <v>378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ht="22.5" outlineLevel="2" x14ac:dyDescent="0.2">
      <c r="A156" s="111"/>
      <c r="B156" s="112"/>
      <c r="C156" s="258" t="s">
        <v>1878</v>
      </c>
      <c r="D156" s="259"/>
      <c r="E156" s="259"/>
      <c r="F156" s="259"/>
      <c r="G156" s="259"/>
      <c r="H156" s="115"/>
      <c r="I156" s="115"/>
      <c r="J156" s="115"/>
      <c r="K156" s="115"/>
      <c r="L156" s="115"/>
      <c r="M156" s="115"/>
      <c r="N156" s="114"/>
      <c r="O156" s="114"/>
      <c r="P156" s="114"/>
      <c r="Q156" s="114"/>
      <c r="R156" s="115"/>
      <c r="S156" s="115"/>
      <c r="T156" s="115"/>
      <c r="U156" s="115"/>
      <c r="V156" s="115"/>
      <c r="W156" s="115"/>
      <c r="X156" s="115"/>
      <c r="Y156" s="115"/>
      <c r="Z156" s="108"/>
      <c r="AA156" s="108"/>
      <c r="AB156" s="108"/>
      <c r="AC156" s="108"/>
      <c r="AD156" s="108"/>
      <c r="AE156" s="108"/>
      <c r="AF156" s="108"/>
      <c r="AG156" s="108" t="s">
        <v>286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42" t="str">
        <f>C156</f>
        <v>Nanesení hydroizolační stěrky ve dvou vrstvách. Vlepení těsnicí pásky do spoje podlaha-stěna, přitlačení a uhlazení, přetažení pásky další vrstvou izolační stěrky.</v>
      </c>
      <c r="BB156" s="108"/>
      <c r="BC156" s="108"/>
      <c r="BD156" s="108"/>
      <c r="BE156" s="108"/>
      <c r="BF156" s="108"/>
      <c r="BG156" s="108"/>
      <c r="BH156" s="108"/>
    </row>
    <row r="157" spans="1:60" outlineLevel="2" x14ac:dyDescent="0.2">
      <c r="A157" s="111"/>
      <c r="B157" s="112"/>
      <c r="C157" s="150" t="s">
        <v>1899</v>
      </c>
      <c r="D157" s="148"/>
      <c r="E157" s="149"/>
      <c r="F157" s="115"/>
      <c r="G157" s="1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325</v>
      </c>
      <c r="AH157" s="108">
        <v>0</v>
      </c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3" x14ac:dyDescent="0.2">
      <c r="A158" s="111"/>
      <c r="B158" s="112"/>
      <c r="C158" s="150" t="s">
        <v>1880</v>
      </c>
      <c r="D158" s="148"/>
      <c r="E158" s="149">
        <v>0.61</v>
      </c>
      <c r="F158" s="115"/>
      <c r="G158" s="115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8"/>
      <c r="AA158" s="108"/>
      <c r="AB158" s="108"/>
      <c r="AC158" s="108"/>
      <c r="AD158" s="108"/>
      <c r="AE158" s="108"/>
      <c r="AF158" s="108"/>
      <c r="AG158" s="108" t="s">
        <v>325</v>
      </c>
      <c r="AH158" s="108">
        <v>0</v>
      </c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ht="22.5" outlineLevel="1" x14ac:dyDescent="0.2">
      <c r="A159" s="128">
        <v>37</v>
      </c>
      <c r="B159" s="129" t="s">
        <v>461</v>
      </c>
      <c r="C159" s="145" t="s">
        <v>462</v>
      </c>
      <c r="D159" s="130" t="s">
        <v>322</v>
      </c>
      <c r="E159" s="131">
        <v>2.7761</v>
      </c>
      <c r="F159" s="132"/>
      <c r="G159" s="133">
        <f>ROUND(E159*F159,2)</f>
        <v>0</v>
      </c>
      <c r="H159" s="132"/>
      <c r="I159" s="133">
        <f>ROUND(E159*H159,2)</f>
        <v>0</v>
      </c>
      <c r="J159" s="132"/>
      <c r="K159" s="133">
        <f>ROUND(E159*J159,2)</f>
        <v>0</v>
      </c>
      <c r="L159" s="133">
        <v>21</v>
      </c>
      <c r="M159" s="133">
        <f>G159*(1+L159/100)</f>
        <v>0</v>
      </c>
      <c r="N159" s="131">
        <v>5.0000000000000001E-4</v>
      </c>
      <c r="O159" s="131">
        <f>ROUND(E159*N159,2)</f>
        <v>0</v>
      </c>
      <c r="P159" s="131">
        <v>0</v>
      </c>
      <c r="Q159" s="131">
        <f>ROUND(E159*P159,2)</f>
        <v>0</v>
      </c>
      <c r="R159" s="133"/>
      <c r="S159" s="133" t="s">
        <v>273</v>
      </c>
      <c r="T159" s="134" t="s">
        <v>274</v>
      </c>
      <c r="U159" s="115">
        <v>0</v>
      </c>
      <c r="V159" s="115">
        <f>ROUND(E159*U159,2)</f>
        <v>0</v>
      </c>
      <c r="W159" s="115"/>
      <c r="X159" s="115" t="s">
        <v>463</v>
      </c>
      <c r="Y159" s="115" t="s">
        <v>276</v>
      </c>
      <c r="Z159" s="108"/>
      <c r="AA159" s="108"/>
      <c r="AB159" s="108"/>
      <c r="AC159" s="108"/>
      <c r="AD159" s="108"/>
      <c r="AE159" s="108"/>
      <c r="AF159" s="108"/>
      <c r="AG159" s="108" t="s">
        <v>464</v>
      </c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2" x14ac:dyDescent="0.2">
      <c r="A160" s="111"/>
      <c r="B160" s="112"/>
      <c r="C160" s="150" t="s">
        <v>1895</v>
      </c>
      <c r="D160" s="148"/>
      <c r="E160" s="149"/>
      <c r="F160" s="115"/>
      <c r="G160" s="115"/>
      <c r="H160" s="115"/>
      <c r="I160" s="115"/>
      <c r="J160" s="115"/>
      <c r="K160" s="115"/>
      <c r="L160" s="115"/>
      <c r="M160" s="115"/>
      <c r="N160" s="114"/>
      <c r="O160" s="114"/>
      <c r="P160" s="114"/>
      <c r="Q160" s="114"/>
      <c r="R160" s="115"/>
      <c r="S160" s="115"/>
      <c r="T160" s="115"/>
      <c r="U160" s="115"/>
      <c r="V160" s="115"/>
      <c r="W160" s="115"/>
      <c r="X160" s="115"/>
      <c r="Y160" s="115"/>
      <c r="Z160" s="108"/>
      <c r="AA160" s="108"/>
      <c r="AB160" s="108"/>
      <c r="AC160" s="108"/>
      <c r="AD160" s="108"/>
      <c r="AE160" s="108"/>
      <c r="AF160" s="108"/>
      <c r="AG160" s="108" t="s">
        <v>325</v>
      </c>
      <c r="AH160" s="108">
        <v>0</v>
      </c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3" x14ac:dyDescent="0.2">
      <c r="A161" s="111"/>
      <c r="B161" s="112"/>
      <c r="C161" s="150" t="s">
        <v>605</v>
      </c>
      <c r="D161" s="148"/>
      <c r="E161" s="149"/>
      <c r="F161" s="115"/>
      <c r="G161" s="1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325</v>
      </c>
      <c r="AH161" s="108">
        <v>0</v>
      </c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3" x14ac:dyDescent="0.2">
      <c r="A162" s="111"/>
      <c r="B162" s="112"/>
      <c r="C162" s="150" t="s">
        <v>1931</v>
      </c>
      <c r="D162" s="148"/>
      <c r="E162" s="149">
        <v>2.78</v>
      </c>
      <c r="F162" s="115"/>
      <c r="G162" s="115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325</v>
      </c>
      <c r="AH162" s="108">
        <v>0</v>
      </c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1" x14ac:dyDescent="0.2">
      <c r="A163" s="128">
        <v>38</v>
      </c>
      <c r="B163" s="129" t="s">
        <v>1881</v>
      </c>
      <c r="C163" s="145" t="s">
        <v>1882</v>
      </c>
      <c r="D163" s="130" t="s">
        <v>24</v>
      </c>
      <c r="E163" s="131">
        <v>3.9630000000000001</v>
      </c>
      <c r="F163" s="132"/>
      <c r="G163" s="133">
        <f>ROUND(E163*F163,2)</f>
        <v>0</v>
      </c>
      <c r="H163" s="132"/>
      <c r="I163" s="133">
        <f>ROUND(E163*H163,2)</f>
        <v>0</v>
      </c>
      <c r="J163" s="132"/>
      <c r="K163" s="133">
        <f>ROUND(E163*J163,2)</f>
        <v>0</v>
      </c>
      <c r="L163" s="133">
        <v>21</v>
      </c>
      <c r="M163" s="133">
        <f>G163*(1+L163/100)</f>
        <v>0</v>
      </c>
      <c r="N163" s="131">
        <v>0</v>
      </c>
      <c r="O163" s="131">
        <f>ROUND(E163*N163,2)</f>
        <v>0</v>
      </c>
      <c r="P163" s="131">
        <v>0</v>
      </c>
      <c r="Q163" s="131">
        <f>ROUND(E163*P163,2)</f>
        <v>0</v>
      </c>
      <c r="R163" s="133"/>
      <c r="S163" s="133" t="s">
        <v>273</v>
      </c>
      <c r="T163" s="134" t="s">
        <v>274</v>
      </c>
      <c r="U163" s="115">
        <v>0</v>
      </c>
      <c r="V163" s="115">
        <f>ROUND(E163*U163,2)</f>
        <v>0</v>
      </c>
      <c r="W163" s="115"/>
      <c r="X163" s="115" t="s">
        <v>275</v>
      </c>
      <c r="Y163" s="115" t="s">
        <v>276</v>
      </c>
      <c r="Z163" s="108"/>
      <c r="AA163" s="108"/>
      <c r="AB163" s="108"/>
      <c r="AC163" s="108"/>
      <c r="AD163" s="108"/>
      <c r="AE163" s="108"/>
      <c r="AF163" s="108"/>
      <c r="AG163" s="108" t="s">
        <v>788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2" x14ac:dyDescent="0.2">
      <c r="A164" s="111"/>
      <c r="B164" s="112"/>
      <c r="C164" s="258" t="s">
        <v>789</v>
      </c>
      <c r="D164" s="259"/>
      <c r="E164" s="259"/>
      <c r="F164" s="259"/>
      <c r="G164" s="259"/>
      <c r="H164" s="115"/>
      <c r="I164" s="115"/>
      <c r="J164" s="115"/>
      <c r="K164" s="115"/>
      <c r="L164" s="115"/>
      <c r="M164" s="115"/>
      <c r="N164" s="114"/>
      <c r="O164" s="114"/>
      <c r="P164" s="114"/>
      <c r="Q164" s="114"/>
      <c r="R164" s="115"/>
      <c r="S164" s="115"/>
      <c r="T164" s="115"/>
      <c r="U164" s="115"/>
      <c r="V164" s="115"/>
      <c r="W164" s="115"/>
      <c r="X164" s="115"/>
      <c r="Y164" s="115"/>
      <c r="Z164" s="108"/>
      <c r="AA164" s="108"/>
      <c r="AB164" s="108"/>
      <c r="AC164" s="108"/>
      <c r="AD164" s="108"/>
      <c r="AE164" s="108"/>
      <c r="AF164" s="108"/>
      <c r="AG164" s="108" t="s">
        <v>286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x14ac:dyDescent="0.2">
      <c r="A165" s="121" t="s">
        <v>268</v>
      </c>
      <c r="B165" s="122" t="s">
        <v>156</v>
      </c>
      <c r="C165" s="143" t="s">
        <v>157</v>
      </c>
      <c r="D165" s="123"/>
      <c r="E165" s="124"/>
      <c r="F165" s="125"/>
      <c r="G165" s="125">
        <f>SUMIF(AG166:AG171,"&lt;&gt;NOR",G166:G171)</f>
        <v>0</v>
      </c>
      <c r="H165" s="125"/>
      <c r="I165" s="125">
        <f>SUM(I166:I171)</f>
        <v>0</v>
      </c>
      <c r="J165" s="125"/>
      <c r="K165" s="125">
        <f>SUM(K166:K171)</f>
        <v>0</v>
      </c>
      <c r="L165" s="125"/>
      <c r="M165" s="125">
        <f>SUM(M166:M171)</f>
        <v>0</v>
      </c>
      <c r="N165" s="124"/>
      <c r="O165" s="124">
        <f>SUM(O166:O171)</f>
        <v>0</v>
      </c>
      <c r="P165" s="124"/>
      <c r="Q165" s="124">
        <f>SUM(Q166:Q171)</f>
        <v>0</v>
      </c>
      <c r="R165" s="125"/>
      <c r="S165" s="125"/>
      <c r="T165" s="126"/>
      <c r="U165" s="120"/>
      <c r="V165" s="120">
        <f>SUM(V166:V171)</f>
        <v>0.17</v>
      </c>
      <c r="W165" s="120"/>
      <c r="X165" s="120"/>
      <c r="Y165" s="120"/>
      <c r="AG165" t="s">
        <v>269</v>
      </c>
    </row>
    <row r="166" spans="1:60" ht="22.5" outlineLevel="1" x14ac:dyDescent="0.2">
      <c r="A166" s="128">
        <v>39</v>
      </c>
      <c r="B166" s="129" t="s">
        <v>796</v>
      </c>
      <c r="C166" s="145" t="s">
        <v>797</v>
      </c>
      <c r="D166" s="130" t="s">
        <v>322</v>
      </c>
      <c r="E166" s="131">
        <v>2.4140000000000001</v>
      </c>
      <c r="F166" s="132"/>
      <c r="G166" s="133">
        <f>ROUND(E166*F166,2)</f>
        <v>0</v>
      </c>
      <c r="H166" s="132"/>
      <c r="I166" s="133">
        <f>ROUND(E166*H166,2)</f>
        <v>0</v>
      </c>
      <c r="J166" s="132"/>
      <c r="K166" s="133">
        <f>ROUND(E166*J166,2)</f>
        <v>0</v>
      </c>
      <c r="L166" s="133">
        <v>21</v>
      </c>
      <c r="M166" s="133">
        <f>G166*(1+L166/100)</f>
        <v>0</v>
      </c>
      <c r="N166" s="131">
        <v>3.0000000000000001E-5</v>
      </c>
      <c r="O166" s="131">
        <f>ROUND(E166*N166,2)</f>
        <v>0</v>
      </c>
      <c r="P166" s="131">
        <v>0</v>
      </c>
      <c r="Q166" s="131">
        <f>ROUND(E166*P166,2)</f>
        <v>0</v>
      </c>
      <c r="R166" s="133"/>
      <c r="S166" s="133" t="s">
        <v>273</v>
      </c>
      <c r="T166" s="134" t="s">
        <v>274</v>
      </c>
      <c r="U166" s="115">
        <v>7.0000000000000007E-2</v>
      </c>
      <c r="V166" s="115">
        <f>ROUND(E166*U166,2)</f>
        <v>0.17</v>
      </c>
      <c r="W166" s="115"/>
      <c r="X166" s="115" t="s">
        <v>275</v>
      </c>
      <c r="Y166" s="115" t="s">
        <v>276</v>
      </c>
      <c r="Z166" s="108"/>
      <c r="AA166" s="108"/>
      <c r="AB166" s="108"/>
      <c r="AC166" s="108"/>
      <c r="AD166" s="108"/>
      <c r="AE166" s="108"/>
      <c r="AF166" s="108"/>
      <c r="AG166" s="108" t="s">
        <v>277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2" x14ac:dyDescent="0.2">
      <c r="A167" s="111"/>
      <c r="B167" s="112"/>
      <c r="C167" s="150" t="s">
        <v>1895</v>
      </c>
      <c r="D167" s="148"/>
      <c r="E167" s="149"/>
      <c r="F167" s="115"/>
      <c r="G167" s="115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8"/>
      <c r="AA167" s="108"/>
      <c r="AB167" s="108"/>
      <c r="AC167" s="108"/>
      <c r="AD167" s="108"/>
      <c r="AE167" s="108"/>
      <c r="AF167" s="108"/>
      <c r="AG167" s="108" t="s">
        <v>325</v>
      </c>
      <c r="AH167" s="108">
        <v>0</v>
      </c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3" x14ac:dyDescent="0.2">
      <c r="A168" s="111"/>
      <c r="B168" s="112"/>
      <c r="C168" s="150" t="s">
        <v>605</v>
      </c>
      <c r="D168" s="148"/>
      <c r="E168" s="149"/>
      <c r="F168" s="115"/>
      <c r="G168" s="115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8"/>
      <c r="AA168" s="108"/>
      <c r="AB168" s="108"/>
      <c r="AC168" s="108"/>
      <c r="AD168" s="108"/>
      <c r="AE168" s="108"/>
      <c r="AF168" s="108"/>
      <c r="AG168" s="108" t="s">
        <v>325</v>
      </c>
      <c r="AH168" s="108">
        <v>0</v>
      </c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3" x14ac:dyDescent="0.2">
      <c r="A169" s="111"/>
      <c r="B169" s="112"/>
      <c r="C169" s="150" t="s">
        <v>1937</v>
      </c>
      <c r="D169" s="148"/>
      <c r="E169" s="149">
        <v>2.41</v>
      </c>
      <c r="F169" s="115"/>
      <c r="G169" s="115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8"/>
      <c r="AA169" s="108"/>
      <c r="AB169" s="108"/>
      <c r="AC169" s="108"/>
      <c r="AD169" s="108"/>
      <c r="AE169" s="108"/>
      <c r="AF169" s="108"/>
      <c r="AG169" s="108" t="s">
        <v>325</v>
      </c>
      <c r="AH169" s="108">
        <v>0</v>
      </c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outlineLevel="1" x14ac:dyDescent="0.2">
      <c r="A170" s="128">
        <v>40</v>
      </c>
      <c r="B170" s="129" t="s">
        <v>989</v>
      </c>
      <c r="C170" s="145" t="s">
        <v>990</v>
      </c>
      <c r="D170" s="130" t="s">
        <v>24</v>
      </c>
      <c r="E170" s="131">
        <v>1.2262999999999999</v>
      </c>
      <c r="F170" s="132"/>
      <c r="G170" s="133">
        <f>ROUND(E170*F170,2)</f>
        <v>0</v>
      </c>
      <c r="H170" s="132"/>
      <c r="I170" s="133">
        <f>ROUND(E170*H170,2)</f>
        <v>0</v>
      </c>
      <c r="J170" s="132"/>
      <c r="K170" s="133">
        <f>ROUND(E170*J170,2)</f>
        <v>0</v>
      </c>
      <c r="L170" s="133">
        <v>21</v>
      </c>
      <c r="M170" s="133">
        <f>G170*(1+L170/100)</f>
        <v>0</v>
      </c>
      <c r="N170" s="131">
        <v>0</v>
      </c>
      <c r="O170" s="131">
        <f>ROUND(E170*N170,2)</f>
        <v>0</v>
      </c>
      <c r="P170" s="131">
        <v>0</v>
      </c>
      <c r="Q170" s="131">
        <f>ROUND(E170*P170,2)</f>
        <v>0</v>
      </c>
      <c r="R170" s="133"/>
      <c r="S170" s="133" t="s">
        <v>273</v>
      </c>
      <c r="T170" s="134" t="s">
        <v>274</v>
      </c>
      <c r="U170" s="115">
        <v>0</v>
      </c>
      <c r="V170" s="115">
        <f>ROUND(E170*U170,2)</f>
        <v>0</v>
      </c>
      <c r="W170" s="115"/>
      <c r="X170" s="115" t="s">
        <v>275</v>
      </c>
      <c r="Y170" s="115" t="s">
        <v>276</v>
      </c>
      <c r="Z170" s="108"/>
      <c r="AA170" s="108"/>
      <c r="AB170" s="108"/>
      <c r="AC170" s="108"/>
      <c r="AD170" s="108"/>
      <c r="AE170" s="108"/>
      <c r="AF170" s="108"/>
      <c r="AG170" s="108" t="s">
        <v>788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2" x14ac:dyDescent="0.2">
      <c r="A171" s="111"/>
      <c r="B171" s="112"/>
      <c r="C171" s="258" t="s">
        <v>795</v>
      </c>
      <c r="D171" s="259"/>
      <c r="E171" s="259"/>
      <c r="F171" s="259"/>
      <c r="G171" s="259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8"/>
      <c r="AA171" s="108"/>
      <c r="AB171" s="108"/>
      <c r="AC171" s="108"/>
      <c r="AD171" s="108"/>
      <c r="AE171" s="108"/>
      <c r="AF171" s="108"/>
      <c r="AG171" s="108" t="s">
        <v>286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x14ac:dyDescent="0.2">
      <c r="A172" s="121" t="s">
        <v>268</v>
      </c>
      <c r="B172" s="122" t="s">
        <v>191</v>
      </c>
      <c r="C172" s="143" t="s">
        <v>192</v>
      </c>
      <c r="D172" s="123"/>
      <c r="E172" s="124"/>
      <c r="F172" s="125"/>
      <c r="G172" s="125">
        <f>SUMIF(AG173:AG179,"&lt;&gt;NOR",G173:G179)</f>
        <v>0</v>
      </c>
      <c r="H172" s="125"/>
      <c r="I172" s="125">
        <f>SUM(I173:I179)</f>
        <v>0</v>
      </c>
      <c r="J172" s="125"/>
      <c r="K172" s="125">
        <f>SUM(K173:K179)</f>
        <v>0</v>
      </c>
      <c r="L172" s="125"/>
      <c r="M172" s="125">
        <f>SUM(M173:M179)</f>
        <v>0</v>
      </c>
      <c r="N172" s="124"/>
      <c r="O172" s="124">
        <f>SUM(O173:O179)</f>
        <v>0</v>
      </c>
      <c r="P172" s="124"/>
      <c r="Q172" s="124">
        <f>SUM(Q173:Q179)</f>
        <v>0</v>
      </c>
      <c r="R172" s="125"/>
      <c r="S172" s="125"/>
      <c r="T172" s="126"/>
      <c r="U172" s="120"/>
      <c r="V172" s="120">
        <f>SUM(V173:V179)</f>
        <v>0</v>
      </c>
      <c r="W172" s="120"/>
      <c r="X172" s="120"/>
      <c r="Y172" s="120"/>
      <c r="AG172" t="s">
        <v>269</v>
      </c>
    </row>
    <row r="173" spans="1:60" outlineLevel="1" x14ac:dyDescent="0.2">
      <c r="A173" s="128">
        <v>41</v>
      </c>
      <c r="B173" s="129" t="s">
        <v>888</v>
      </c>
      <c r="C173" s="145" t="s">
        <v>889</v>
      </c>
      <c r="D173" s="130" t="s">
        <v>322</v>
      </c>
      <c r="E173" s="131">
        <v>6.2789999999999999</v>
      </c>
      <c r="F173" s="132"/>
      <c r="G173" s="133">
        <f>ROUND(E173*F173,2)</f>
        <v>0</v>
      </c>
      <c r="H173" s="132"/>
      <c r="I173" s="133">
        <f>ROUND(E173*H173,2)</f>
        <v>0</v>
      </c>
      <c r="J173" s="132"/>
      <c r="K173" s="133">
        <f>ROUND(E173*J173,2)</f>
        <v>0</v>
      </c>
      <c r="L173" s="133">
        <v>21</v>
      </c>
      <c r="M173" s="133">
        <f>G173*(1+L173/100)</f>
        <v>0</v>
      </c>
      <c r="N173" s="131">
        <v>4.2000000000000002E-4</v>
      </c>
      <c r="O173" s="131">
        <f>ROUND(E173*N173,2)</f>
        <v>0</v>
      </c>
      <c r="P173" s="131">
        <v>0</v>
      </c>
      <c r="Q173" s="131">
        <f>ROUND(E173*P173,2)</f>
        <v>0</v>
      </c>
      <c r="R173" s="133"/>
      <c r="S173" s="133" t="s">
        <v>273</v>
      </c>
      <c r="T173" s="134" t="s">
        <v>274</v>
      </c>
      <c r="U173" s="115">
        <v>0</v>
      </c>
      <c r="V173" s="115">
        <f>ROUND(E173*U173,2)</f>
        <v>0</v>
      </c>
      <c r="W173" s="115"/>
      <c r="X173" s="115" t="s">
        <v>377</v>
      </c>
      <c r="Y173" s="115" t="s">
        <v>276</v>
      </c>
      <c r="Z173" s="108"/>
      <c r="AA173" s="108"/>
      <c r="AB173" s="108"/>
      <c r="AC173" s="108"/>
      <c r="AD173" s="108"/>
      <c r="AE173" s="108"/>
      <c r="AF173" s="108"/>
      <c r="AG173" s="108" t="s">
        <v>378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2" x14ac:dyDescent="0.2">
      <c r="A174" s="111"/>
      <c r="B174" s="112"/>
      <c r="C174" s="150" t="s">
        <v>1895</v>
      </c>
      <c r="D174" s="148"/>
      <c r="E174" s="149"/>
      <c r="F174" s="115"/>
      <c r="G174" s="115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8"/>
      <c r="AA174" s="108"/>
      <c r="AB174" s="108"/>
      <c r="AC174" s="108"/>
      <c r="AD174" s="108"/>
      <c r="AE174" s="108"/>
      <c r="AF174" s="108"/>
      <c r="AG174" s="108" t="s">
        <v>325</v>
      </c>
      <c r="AH174" s="108">
        <v>0</v>
      </c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3" x14ac:dyDescent="0.2">
      <c r="A175" s="111"/>
      <c r="B175" s="112"/>
      <c r="C175" s="150" t="s">
        <v>1900</v>
      </c>
      <c r="D175" s="148"/>
      <c r="E175" s="149">
        <v>6.28</v>
      </c>
      <c r="F175" s="115"/>
      <c r="G175" s="115"/>
      <c r="H175" s="115"/>
      <c r="I175" s="115"/>
      <c r="J175" s="115"/>
      <c r="K175" s="115"/>
      <c r="L175" s="115"/>
      <c r="M175" s="115"/>
      <c r="N175" s="114"/>
      <c r="O175" s="114"/>
      <c r="P175" s="114"/>
      <c r="Q175" s="114"/>
      <c r="R175" s="115"/>
      <c r="S175" s="115"/>
      <c r="T175" s="115"/>
      <c r="U175" s="115"/>
      <c r="V175" s="115"/>
      <c r="W175" s="115"/>
      <c r="X175" s="115"/>
      <c r="Y175" s="115"/>
      <c r="Z175" s="108"/>
      <c r="AA175" s="108"/>
      <c r="AB175" s="108"/>
      <c r="AC175" s="108"/>
      <c r="AD175" s="108"/>
      <c r="AE175" s="108"/>
      <c r="AF175" s="108"/>
      <c r="AG175" s="108" t="s">
        <v>325</v>
      </c>
      <c r="AH175" s="108">
        <v>0</v>
      </c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1" x14ac:dyDescent="0.2">
      <c r="A176" s="128">
        <v>42</v>
      </c>
      <c r="B176" s="129" t="s">
        <v>1938</v>
      </c>
      <c r="C176" s="145" t="s">
        <v>1939</v>
      </c>
      <c r="D176" s="130" t="s">
        <v>322</v>
      </c>
      <c r="E176" s="131">
        <v>20</v>
      </c>
      <c r="F176" s="132"/>
      <c r="G176" s="133">
        <f>ROUND(E176*F176,2)</f>
        <v>0</v>
      </c>
      <c r="H176" s="132"/>
      <c r="I176" s="133">
        <f>ROUND(E176*H176,2)</f>
        <v>0</v>
      </c>
      <c r="J176" s="132"/>
      <c r="K176" s="133">
        <f>ROUND(E176*J176,2)</f>
        <v>0</v>
      </c>
      <c r="L176" s="133">
        <v>21</v>
      </c>
      <c r="M176" s="133">
        <f>G176*(1+L176/100)</f>
        <v>0</v>
      </c>
      <c r="N176" s="131">
        <v>2.4000000000000001E-4</v>
      </c>
      <c r="O176" s="131">
        <f>ROUND(E176*N176,2)</f>
        <v>0</v>
      </c>
      <c r="P176" s="131">
        <v>0</v>
      </c>
      <c r="Q176" s="131">
        <f>ROUND(E176*P176,2)</f>
        <v>0</v>
      </c>
      <c r="R176" s="133"/>
      <c r="S176" s="133" t="s">
        <v>273</v>
      </c>
      <c r="T176" s="134" t="s">
        <v>274</v>
      </c>
      <c r="U176" s="115">
        <v>0</v>
      </c>
      <c r="V176" s="115">
        <f>ROUND(E176*U176,2)</f>
        <v>0</v>
      </c>
      <c r="W176" s="115"/>
      <c r="X176" s="115" t="s">
        <v>377</v>
      </c>
      <c r="Y176" s="115" t="s">
        <v>276</v>
      </c>
      <c r="Z176" s="108"/>
      <c r="AA176" s="108"/>
      <c r="AB176" s="108"/>
      <c r="AC176" s="108"/>
      <c r="AD176" s="108"/>
      <c r="AE176" s="108"/>
      <c r="AF176" s="108"/>
      <c r="AG176" s="108" t="s">
        <v>378</v>
      </c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ht="22.5" outlineLevel="2" x14ac:dyDescent="0.2">
      <c r="A177" s="111"/>
      <c r="B177" s="112"/>
      <c r="C177" s="258" t="s">
        <v>1940</v>
      </c>
      <c r="D177" s="259"/>
      <c r="E177" s="259"/>
      <c r="F177" s="259"/>
      <c r="G177" s="259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8"/>
      <c r="AA177" s="108"/>
      <c r="AB177" s="108"/>
      <c r="AC177" s="108"/>
      <c r="AD177" s="108"/>
      <c r="AE177" s="108"/>
      <c r="AF177" s="108"/>
      <c r="AG177" s="108" t="s">
        <v>286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42" t="str">
        <f>C177</f>
        <v>Oškrabání, jednonásobné mydlení, částečné vyhlazení malířskou masou jednonásobné, malba dvojnásobná, bez pačokování, jednobarevná s bílým stropem.</v>
      </c>
      <c r="BB177" s="108"/>
      <c r="BC177" s="108"/>
      <c r="BD177" s="108"/>
      <c r="BE177" s="108"/>
      <c r="BF177" s="108"/>
      <c r="BG177" s="108"/>
      <c r="BH177" s="108"/>
    </row>
    <row r="178" spans="1:60" outlineLevel="2" x14ac:dyDescent="0.2">
      <c r="A178" s="111"/>
      <c r="B178" s="112"/>
      <c r="C178" s="150" t="s">
        <v>1941</v>
      </c>
      <c r="D178" s="148"/>
      <c r="E178" s="149"/>
      <c r="F178" s="115"/>
      <c r="G178" s="115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8"/>
      <c r="AA178" s="108"/>
      <c r="AB178" s="108"/>
      <c r="AC178" s="108"/>
      <c r="AD178" s="108"/>
      <c r="AE178" s="108"/>
      <c r="AF178" s="108"/>
      <c r="AG178" s="108" t="s">
        <v>325</v>
      </c>
      <c r="AH178" s="108">
        <v>0</v>
      </c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3" x14ac:dyDescent="0.2">
      <c r="A179" s="111"/>
      <c r="B179" s="112"/>
      <c r="C179" s="150" t="s">
        <v>1942</v>
      </c>
      <c r="D179" s="148"/>
      <c r="E179" s="149">
        <v>20</v>
      </c>
      <c r="F179" s="115"/>
      <c r="G179" s="115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8"/>
      <c r="AA179" s="108"/>
      <c r="AB179" s="108"/>
      <c r="AC179" s="108"/>
      <c r="AD179" s="108"/>
      <c r="AE179" s="108"/>
      <c r="AF179" s="108"/>
      <c r="AG179" s="108" t="s">
        <v>325</v>
      </c>
      <c r="AH179" s="108">
        <v>0</v>
      </c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x14ac:dyDescent="0.2">
      <c r="A180" s="121" t="s">
        <v>268</v>
      </c>
      <c r="B180" s="122" t="s">
        <v>231</v>
      </c>
      <c r="C180" s="143" t="s">
        <v>232</v>
      </c>
      <c r="D180" s="123"/>
      <c r="E180" s="124"/>
      <c r="F180" s="125"/>
      <c r="G180" s="125">
        <f>SUMIF(AG181:AG217,"&lt;&gt;NOR",G181:G217)</f>
        <v>0</v>
      </c>
      <c r="H180" s="125"/>
      <c r="I180" s="125">
        <f>SUM(I181:I217)</f>
        <v>0</v>
      </c>
      <c r="J180" s="125"/>
      <c r="K180" s="125">
        <f>SUM(K181:K217)</f>
        <v>0</v>
      </c>
      <c r="L180" s="125"/>
      <c r="M180" s="125">
        <f>SUM(M181:M217)</f>
        <v>0</v>
      </c>
      <c r="N180" s="124"/>
      <c r="O180" s="124">
        <f>SUM(O181:O217)</f>
        <v>0</v>
      </c>
      <c r="P180" s="124"/>
      <c r="Q180" s="124">
        <f>SUM(Q181:Q217)</f>
        <v>0</v>
      </c>
      <c r="R180" s="125"/>
      <c r="S180" s="125"/>
      <c r="T180" s="126"/>
      <c r="U180" s="120"/>
      <c r="V180" s="120">
        <f>SUM(V181:V217)</f>
        <v>2.5199999999999996</v>
      </c>
      <c r="W180" s="120"/>
      <c r="X180" s="120"/>
      <c r="Y180" s="120"/>
      <c r="AG180" t="s">
        <v>269</v>
      </c>
    </row>
    <row r="181" spans="1:60" ht="22.5" outlineLevel="1" x14ac:dyDescent="0.2">
      <c r="A181" s="128">
        <v>43</v>
      </c>
      <c r="B181" s="129" t="s">
        <v>896</v>
      </c>
      <c r="C181" s="145" t="s">
        <v>897</v>
      </c>
      <c r="D181" s="130" t="s">
        <v>395</v>
      </c>
      <c r="E181" s="131">
        <v>1.5185500000000001</v>
      </c>
      <c r="F181" s="132"/>
      <c r="G181" s="133">
        <f>ROUND(E181*F181,2)</f>
        <v>0</v>
      </c>
      <c r="H181" s="132"/>
      <c r="I181" s="133">
        <f>ROUND(E181*H181,2)</f>
        <v>0</v>
      </c>
      <c r="J181" s="132"/>
      <c r="K181" s="133">
        <f>ROUND(E181*J181,2)</f>
        <v>0</v>
      </c>
      <c r="L181" s="133">
        <v>21</v>
      </c>
      <c r="M181" s="133">
        <f>G181*(1+L181/100)</f>
        <v>0</v>
      </c>
      <c r="N181" s="131">
        <v>0</v>
      </c>
      <c r="O181" s="131">
        <f>ROUND(E181*N181,2)</f>
        <v>0</v>
      </c>
      <c r="P181" s="131">
        <v>0</v>
      </c>
      <c r="Q181" s="131">
        <f>ROUND(E181*P181,2)</f>
        <v>0</v>
      </c>
      <c r="R181" s="133"/>
      <c r="S181" s="133" t="s">
        <v>273</v>
      </c>
      <c r="T181" s="134" t="s">
        <v>274</v>
      </c>
      <c r="U181" s="115">
        <v>0.27700000000000002</v>
      </c>
      <c r="V181" s="115">
        <f>ROUND(E181*U181,2)</f>
        <v>0.42</v>
      </c>
      <c r="W181" s="115"/>
      <c r="X181" s="115" t="s">
        <v>275</v>
      </c>
      <c r="Y181" s="115" t="s">
        <v>276</v>
      </c>
      <c r="Z181" s="108"/>
      <c r="AA181" s="108"/>
      <c r="AB181" s="108"/>
      <c r="AC181" s="108"/>
      <c r="AD181" s="108"/>
      <c r="AE181" s="108"/>
      <c r="AF181" s="108"/>
      <c r="AG181" s="108" t="s">
        <v>898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2" x14ac:dyDescent="0.2">
      <c r="A182" s="111"/>
      <c r="B182" s="112"/>
      <c r="C182" s="258" t="s">
        <v>899</v>
      </c>
      <c r="D182" s="259"/>
      <c r="E182" s="259"/>
      <c r="F182" s="259"/>
      <c r="G182" s="259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8"/>
      <c r="AA182" s="108"/>
      <c r="AB182" s="108"/>
      <c r="AC182" s="108"/>
      <c r="AD182" s="108"/>
      <c r="AE182" s="108"/>
      <c r="AF182" s="108"/>
      <c r="AG182" s="108" t="s">
        <v>286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3" x14ac:dyDescent="0.2">
      <c r="A183" s="111"/>
      <c r="B183" s="112"/>
      <c r="C183" s="267" t="s">
        <v>479</v>
      </c>
      <c r="D183" s="268"/>
      <c r="E183" s="268"/>
      <c r="F183" s="268"/>
      <c r="G183" s="268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286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3" x14ac:dyDescent="0.2">
      <c r="A184" s="111"/>
      <c r="B184" s="112"/>
      <c r="C184" s="267" t="s">
        <v>900</v>
      </c>
      <c r="D184" s="268"/>
      <c r="E184" s="268"/>
      <c r="F184" s="268"/>
      <c r="G184" s="268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8"/>
      <c r="AA184" s="108"/>
      <c r="AB184" s="108"/>
      <c r="AC184" s="108"/>
      <c r="AD184" s="108"/>
      <c r="AE184" s="108"/>
      <c r="AF184" s="108"/>
      <c r="AG184" s="108" t="s">
        <v>286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ht="22.5" outlineLevel="3" x14ac:dyDescent="0.2">
      <c r="A185" s="111"/>
      <c r="B185" s="112"/>
      <c r="C185" s="267" t="s">
        <v>901</v>
      </c>
      <c r="D185" s="268"/>
      <c r="E185" s="268"/>
      <c r="F185" s="268"/>
      <c r="G185" s="268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8"/>
      <c r="AA185" s="108"/>
      <c r="AB185" s="108"/>
      <c r="AC185" s="108"/>
      <c r="AD185" s="108"/>
      <c r="AE185" s="108"/>
      <c r="AF185" s="108"/>
      <c r="AG185" s="108" t="s">
        <v>286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42" t="str">
        <f>C185</f>
        <v>- při vodorovné dopravě po vodě : vyložení na hromady na suchu nebo na přeložení na dopravní prostředek na suchu do 15 m vodorovně a současně do 4 m svisle,</v>
      </c>
      <c r="BB185" s="108"/>
      <c r="BC185" s="108"/>
      <c r="BD185" s="108"/>
      <c r="BE185" s="108"/>
      <c r="BF185" s="108"/>
      <c r="BG185" s="108"/>
      <c r="BH185" s="108"/>
    </row>
    <row r="186" spans="1:60" outlineLevel="3" x14ac:dyDescent="0.2">
      <c r="A186" s="111"/>
      <c r="B186" s="112"/>
      <c r="C186" s="267" t="s">
        <v>902</v>
      </c>
      <c r="D186" s="268"/>
      <c r="E186" s="268"/>
      <c r="F186" s="268"/>
      <c r="G186" s="268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8"/>
      <c r="AA186" s="108"/>
      <c r="AB186" s="108"/>
      <c r="AC186" s="108"/>
      <c r="AD186" s="108"/>
      <c r="AE186" s="108"/>
      <c r="AF186" s="108"/>
      <c r="AG186" s="108" t="s">
        <v>286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2" x14ac:dyDescent="0.2">
      <c r="A187" s="111"/>
      <c r="B187" s="112"/>
      <c r="C187" s="150" t="s">
        <v>903</v>
      </c>
      <c r="D187" s="148"/>
      <c r="E187" s="149"/>
      <c r="F187" s="115"/>
      <c r="G187" s="115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8"/>
      <c r="AA187" s="108"/>
      <c r="AB187" s="108"/>
      <c r="AC187" s="108"/>
      <c r="AD187" s="108"/>
      <c r="AE187" s="108"/>
      <c r="AF187" s="108"/>
      <c r="AG187" s="108" t="s">
        <v>325</v>
      </c>
      <c r="AH187" s="108">
        <v>0</v>
      </c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outlineLevel="3" x14ac:dyDescent="0.2">
      <c r="A188" s="111"/>
      <c r="B188" s="112"/>
      <c r="C188" s="150" t="s">
        <v>1943</v>
      </c>
      <c r="D188" s="148"/>
      <c r="E188" s="149"/>
      <c r="F188" s="115"/>
      <c r="G188" s="115"/>
      <c r="H188" s="115"/>
      <c r="I188" s="115"/>
      <c r="J188" s="115"/>
      <c r="K188" s="115"/>
      <c r="L188" s="115"/>
      <c r="M188" s="115"/>
      <c r="N188" s="114"/>
      <c r="O188" s="114"/>
      <c r="P188" s="114"/>
      <c r="Q188" s="114"/>
      <c r="R188" s="115"/>
      <c r="S188" s="115"/>
      <c r="T188" s="115"/>
      <c r="U188" s="115"/>
      <c r="V188" s="115"/>
      <c r="W188" s="115"/>
      <c r="X188" s="115"/>
      <c r="Y188" s="115"/>
      <c r="Z188" s="108"/>
      <c r="AA188" s="108"/>
      <c r="AB188" s="108"/>
      <c r="AC188" s="108"/>
      <c r="AD188" s="108"/>
      <c r="AE188" s="108"/>
      <c r="AF188" s="108"/>
      <c r="AG188" s="108" t="s">
        <v>325</v>
      </c>
      <c r="AH188" s="108">
        <v>0</v>
      </c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outlineLevel="3" x14ac:dyDescent="0.2">
      <c r="A189" s="111"/>
      <c r="B189" s="112"/>
      <c r="C189" s="150" t="s">
        <v>1944</v>
      </c>
      <c r="D189" s="148"/>
      <c r="E189" s="149">
        <v>1.52</v>
      </c>
      <c r="F189" s="115"/>
      <c r="G189" s="115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8"/>
      <c r="AA189" s="108"/>
      <c r="AB189" s="108"/>
      <c r="AC189" s="108"/>
      <c r="AD189" s="108"/>
      <c r="AE189" s="108"/>
      <c r="AF189" s="108"/>
      <c r="AG189" s="108" t="s">
        <v>325</v>
      </c>
      <c r="AH189" s="108">
        <v>0</v>
      </c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1" x14ac:dyDescent="0.2">
      <c r="A190" s="128">
        <v>44</v>
      </c>
      <c r="B190" s="129" t="s">
        <v>906</v>
      </c>
      <c r="C190" s="145" t="s">
        <v>907</v>
      </c>
      <c r="D190" s="130" t="s">
        <v>395</v>
      </c>
      <c r="E190" s="131">
        <v>13.66699</v>
      </c>
      <c r="F190" s="132"/>
      <c r="G190" s="133">
        <f>ROUND(E190*F190,2)</f>
        <v>0</v>
      </c>
      <c r="H190" s="132"/>
      <c r="I190" s="133">
        <f>ROUND(E190*H190,2)</f>
        <v>0</v>
      </c>
      <c r="J190" s="132"/>
      <c r="K190" s="133">
        <f>ROUND(E190*J190,2)</f>
        <v>0</v>
      </c>
      <c r="L190" s="133">
        <v>21</v>
      </c>
      <c r="M190" s="133">
        <f>G190*(1+L190/100)</f>
        <v>0</v>
      </c>
      <c r="N190" s="131">
        <v>0</v>
      </c>
      <c r="O190" s="131">
        <f>ROUND(E190*N190,2)</f>
        <v>0</v>
      </c>
      <c r="P190" s="131">
        <v>0</v>
      </c>
      <c r="Q190" s="131">
        <f>ROUND(E190*P190,2)</f>
        <v>0</v>
      </c>
      <c r="R190" s="133"/>
      <c r="S190" s="133" t="s">
        <v>273</v>
      </c>
      <c r="T190" s="134" t="s">
        <v>274</v>
      </c>
      <c r="U190" s="115">
        <v>0</v>
      </c>
      <c r="V190" s="115">
        <f>ROUND(E190*U190,2)</f>
        <v>0</v>
      </c>
      <c r="W190" s="115"/>
      <c r="X190" s="115" t="s">
        <v>275</v>
      </c>
      <c r="Y190" s="115" t="s">
        <v>276</v>
      </c>
      <c r="Z190" s="108"/>
      <c r="AA190" s="108"/>
      <c r="AB190" s="108"/>
      <c r="AC190" s="108"/>
      <c r="AD190" s="108"/>
      <c r="AE190" s="108"/>
      <c r="AF190" s="108"/>
      <c r="AG190" s="108" t="s">
        <v>898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2" x14ac:dyDescent="0.2">
      <c r="A191" s="111"/>
      <c r="B191" s="112"/>
      <c r="C191" s="150" t="s">
        <v>903</v>
      </c>
      <c r="D191" s="148"/>
      <c r="E191" s="149"/>
      <c r="F191" s="115"/>
      <c r="G191" s="115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8"/>
      <c r="AA191" s="108"/>
      <c r="AB191" s="108"/>
      <c r="AC191" s="108"/>
      <c r="AD191" s="108"/>
      <c r="AE191" s="108"/>
      <c r="AF191" s="108"/>
      <c r="AG191" s="108" t="s">
        <v>325</v>
      </c>
      <c r="AH191" s="108">
        <v>0</v>
      </c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outlineLevel="3" x14ac:dyDescent="0.2">
      <c r="A192" s="111"/>
      <c r="B192" s="112"/>
      <c r="C192" s="150" t="s">
        <v>1943</v>
      </c>
      <c r="D192" s="148"/>
      <c r="E192" s="149"/>
      <c r="F192" s="115"/>
      <c r="G192" s="115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8"/>
      <c r="AA192" s="108"/>
      <c r="AB192" s="108"/>
      <c r="AC192" s="108"/>
      <c r="AD192" s="108"/>
      <c r="AE192" s="108"/>
      <c r="AF192" s="108"/>
      <c r="AG192" s="108" t="s">
        <v>325</v>
      </c>
      <c r="AH192" s="108">
        <v>0</v>
      </c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3" x14ac:dyDescent="0.2">
      <c r="A193" s="111"/>
      <c r="B193" s="112"/>
      <c r="C193" s="150" t="s">
        <v>1945</v>
      </c>
      <c r="D193" s="148"/>
      <c r="E193" s="149">
        <v>13.67</v>
      </c>
      <c r="F193" s="115"/>
      <c r="G193" s="115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8"/>
      <c r="AA193" s="108"/>
      <c r="AB193" s="108"/>
      <c r="AC193" s="108"/>
      <c r="AD193" s="108"/>
      <c r="AE193" s="108"/>
      <c r="AF193" s="108"/>
      <c r="AG193" s="108" t="s">
        <v>325</v>
      </c>
      <c r="AH193" s="108">
        <v>0</v>
      </c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1" x14ac:dyDescent="0.2">
      <c r="A194" s="128">
        <v>45</v>
      </c>
      <c r="B194" s="129" t="s">
        <v>909</v>
      </c>
      <c r="C194" s="145" t="s">
        <v>910</v>
      </c>
      <c r="D194" s="130" t="s">
        <v>395</v>
      </c>
      <c r="E194" s="131">
        <v>1.5185500000000001</v>
      </c>
      <c r="F194" s="132"/>
      <c r="G194" s="133">
        <f>ROUND(E194*F194,2)</f>
        <v>0</v>
      </c>
      <c r="H194" s="132"/>
      <c r="I194" s="133">
        <f>ROUND(E194*H194,2)</f>
        <v>0</v>
      </c>
      <c r="J194" s="132"/>
      <c r="K194" s="133">
        <f>ROUND(E194*J194,2)</f>
        <v>0</v>
      </c>
      <c r="L194" s="133">
        <v>21</v>
      </c>
      <c r="M194" s="133">
        <f>G194*(1+L194/100)</f>
        <v>0</v>
      </c>
      <c r="N194" s="131">
        <v>0</v>
      </c>
      <c r="O194" s="131">
        <f>ROUND(E194*N194,2)</f>
        <v>0</v>
      </c>
      <c r="P194" s="131">
        <v>0</v>
      </c>
      <c r="Q194" s="131">
        <f>ROUND(E194*P194,2)</f>
        <v>0</v>
      </c>
      <c r="R194" s="133"/>
      <c r="S194" s="133" t="s">
        <v>273</v>
      </c>
      <c r="T194" s="134" t="s">
        <v>274</v>
      </c>
      <c r="U194" s="115">
        <v>0.94199999999999995</v>
      </c>
      <c r="V194" s="115">
        <f>ROUND(E194*U194,2)</f>
        <v>1.43</v>
      </c>
      <c r="W194" s="115"/>
      <c r="X194" s="115" t="s">
        <v>275</v>
      </c>
      <c r="Y194" s="115" t="s">
        <v>276</v>
      </c>
      <c r="Z194" s="108"/>
      <c r="AA194" s="108"/>
      <c r="AB194" s="108"/>
      <c r="AC194" s="108"/>
      <c r="AD194" s="108"/>
      <c r="AE194" s="108"/>
      <c r="AF194" s="108"/>
      <c r="AG194" s="108" t="s">
        <v>898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2" x14ac:dyDescent="0.2">
      <c r="A195" s="111"/>
      <c r="B195" s="112"/>
      <c r="C195" s="258" t="s">
        <v>911</v>
      </c>
      <c r="D195" s="259"/>
      <c r="E195" s="259"/>
      <c r="F195" s="259"/>
      <c r="G195" s="259"/>
      <c r="H195" s="115"/>
      <c r="I195" s="115"/>
      <c r="J195" s="115"/>
      <c r="K195" s="115"/>
      <c r="L195" s="115"/>
      <c r="M195" s="115"/>
      <c r="N195" s="114"/>
      <c r="O195" s="114"/>
      <c r="P195" s="114"/>
      <c r="Q195" s="114"/>
      <c r="R195" s="115"/>
      <c r="S195" s="115"/>
      <c r="T195" s="115"/>
      <c r="U195" s="115"/>
      <c r="V195" s="115"/>
      <c r="W195" s="115"/>
      <c r="X195" s="115"/>
      <c r="Y195" s="115"/>
      <c r="Z195" s="108"/>
      <c r="AA195" s="108"/>
      <c r="AB195" s="108"/>
      <c r="AC195" s="108"/>
      <c r="AD195" s="108"/>
      <c r="AE195" s="108"/>
      <c r="AF195" s="108"/>
      <c r="AG195" s="108" t="s">
        <v>286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2" x14ac:dyDescent="0.2">
      <c r="A196" s="111"/>
      <c r="B196" s="112"/>
      <c r="C196" s="150" t="s">
        <v>903</v>
      </c>
      <c r="D196" s="148"/>
      <c r="E196" s="149"/>
      <c r="F196" s="115"/>
      <c r="G196" s="115"/>
      <c r="H196" s="115"/>
      <c r="I196" s="115"/>
      <c r="J196" s="115"/>
      <c r="K196" s="115"/>
      <c r="L196" s="115"/>
      <c r="M196" s="115"/>
      <c r="N196" s="114"/>
      <c r="O196" s="114"/>
      <c r="P196" s="114"/>
      <c r="Q196" s="114"/>
      <c r="R196" s="115"/>
      <c r="S196" s="115"/>
      <c r="T196" s="115"/>
      <c r="U196" s="115"/>
      <c r="V196" s="115"/>
      <c r="W196" s="115"/>
      <c r="X196" s="115"/>
      <c r="Y196" s="115"/>
      <c r="Z196" s="108"/>
      <c r="AA196" s="108"/>
      <c r="AB196" s="108"/>
      <c r="AC196" s="108"/>
      <c r="AD196" s="108"/>
      <c r="AE196" s="108"/>
      <c r="AF196" s="108"/>
      <c r="AG196" s="108" t="s">
        <v>325</v>
      </c>
      <c r="AH196" s="108">
        <v>0</v>
      </c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3" x14ac:dyDescent="0.2">
      <c r="A197" s="111"/>
      <c r="B197" s="112"/>
      <c r="C197" s="150" t="s">
        <v>1943</v>
      </c>
      <c r="D197" s="148"/>
      <c r="E197" s="149"/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8"/>
      <c r="AA197" s="108"/>
      <c r="AB197" s="108"/>
      <c r="AC197" s="108"/>
      <c r="AD197" s="108"/>
      <c r="AE197" s="108"/>
      <c r="AF197" s="108"/>
      <c r="AG197" s="108" t="s">
        <v>325</v>
      </c>
      <c r="AH197" s="108">
        <v>0</v>
      </c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outlineLevel="3" x14ac:dyDescent="0.2">
      <c r="A198" s="111"/>
      <c r="B198" s="112"/>
      <c r="C198" s="150" t="s">
        <v>1944</v>
      </c>
      <c r="D198" s="148"/>
      <c r="E198" s="149">
        <v>1.52</v>
      </c>
      <c r="F198" s="115"/>
      <c r="G198" s="115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/>
      <c r="V198" s="115"/>
      <c r="W198" s="115"/>
      <c r="X198" s="115"/>
      <c r="Y198" s="115"/>
      <c r="Z198" s="108"/>
      <c r="AA198" s="108"/>
      <c r="AB198" s="108"/>
      <c r="AC198" s="108"/>
      <c r="AD198" s="108"/>
      <c r="AE198" s="108"/>
      <c r="AF198" s="108"/>
      <c r="AG198" s="108" t="s">
        <v>325</v>
      </c>
      <c r="AH198" s="108">
        <v>0</v>
      </c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ht="22.5" outlineLevel="1" x14ac:dyDescent="0.2">
      <c r="A199" s="128">
        <v>46</v>
      </c>
      <c r="B199" s="129" t="s">
        <v>912</v>
      </c>
      <c r="C199" s="145" t="s">
        <v>913</v>
      </c>
      <c r="D199" s="130" t="s">
        <v>395</v>
      </c>
      <c r="E199" s="131">
        <v>6.0742200000000004</v>
      </c>
      <c r="F199" s="132"/>
      <c r="G199" s="133">
        <f>ROUND(E199*F199,2)</f>
        <v>0</v>
      </c>
      <c r="H199" s="132"/>
      <c r="I199" s="133">
        <f>ROUND(E199*H199,2)</f>
        <v>0</v>
      </c>
      <c r="J199" s="132"/>
      <c r="K199" s="133">
        <f>ROUND(E199*J199,2)</f>
        <v>0</v>
      </c>
      <c r="L199" s="133">
        <v>21</v>
      </c>
      <c r="M199" s="133">
        <f>G199*(1+L199/100)</f>
        <v>0</v>
      </c>
      <c r="N199" s="131">
        <v>0</v>
      </c>
      <c r="O199" s="131">
        <f>ROUND(E199*N199,2)</f>
        <v>0</v>
      </c>
      <c r="P199" s="131">
        <v>0</v>
      </c>
      <c r="Q199" s="131">
        <f>ROUND(E199*P199,2)</f>
        <v>0</v>
      </c>
      <c r="R199" s="133"/>
      <c r="S199" s="133" t="s">
        <v>273</v>
      </c>
      <c r="T199" s="134" t="s">
        <v>274</v>
      </c>
      <c r="U199" s="115">
        <v>0.105</v>
      </c>
      <c r="V199" s="115">
        <f>ROUND(E199*U199,2)</f>
        <v>0.64</v>
      </c>
      <c r="W199" s="115"/>
      <c r="X199" s="115" t="s">
        <v>275</v>
      </c>
      <c r="Y199" s="115" t="s">
        <v>276</v>
      </c>
      <c r="Z199" s="108"/>
      <c r="AA199" s="108"/>
      <c r="AB199" s="108"/>
      <c r="AC199" s="108"/>
      <c r="AD199" s="108"/>
      <c r="AE199" s="108"/>
      <c r="AF199" s="108"/>
      <c r="AG199" s="108" t="s">
        <v>898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2" x14ac:dyDescent="0.2">
      <c r="A200" s="111"/>
      <c r="B200" s="112"/>
      <c r="C200" s="150" t="s">
        <v>903</v>
      </c>
      <c r="D200" s="148"/>
      <c r="E200" s="149"/>
      <c r="F200" s="115"/>
      <c r="G200" s="115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/>
      <c r="V200" s="115"/>
      <c r="W200" s="115"/>
      <c r="X200" s="115"/>
      <c r="Y200" s="115"/>
      <c r="Z200" s="108"/>
      <c r="AA200" s="108"/>
      <c r="AB200" s="108"/>
      <c r="AC200" s="108"/>
      <c r="AD200" s="108"/>
      <c r="AE200" s="108"/>
      <c r="AF200" s="108"/>
      <c r="AG200" s="108" t="s">
        <v>325</v>
      </c>
      <c r="AH200" s="108">
        <v>0</v>
      </c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outlineLevel="3" x14ac:dyDescent="0.2">
      <c r="A201" s="111"/>
      <c r="B201" s="112"/>
      <c r="C201" s="150" t="s">
        <v>1943</v>
      </c>
      <c r="D201" s="148"/>
      <c r="E201" s="149"/>
      <c r="F201" s="115"/>
      <c r="G201" s="115"/>
      <c r="H201" s="115"/>
      <c r="I201" s="115"/>
      <c r="J201" s="115"/>
      <c r="K201" s="115"/>
      <c r="L201" s="115"/>
      <c r="M201" s="115"/>
      <c r="N201" s="114"/>
      <c r="O201" s="114"/>
      <c r="P201" s="114"/>
      <c r="Q201" s="114"/>
      <c r="R201" s="115"/>
      <c r="S201" s="115"/>
      <c r="T201" s="115"/>
      <c r="U201" s="115"/>
      <c r="V201" s="115"/>
      <c r="W201" s="115"/>
      <c r="X201" s="115"/>
      <c r="Y201" s="115"/>
      <c r="Z201" s="108"/>
      <c r="AA201" s="108"/>
      <c r="AB201" s="108"/>
      <c r="AC201" s="108"/>
      <c r="AD201" s="108"/>
      <c r="AE201" s="108"/>
      <c r="AF201" s="108"/>
      <c r="AG201" s="108" t="s">
        <v>325</v>
      </c>
      <c r="AH201" s="108">
        <v>0</v>
      </c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3" x14ac:dyDescent="0.2">
      <c r="A202" s="111"/>
      <c r="B202" s="112"/>
      <c r="C202" s="150" t="s">
        <v>1946</v>
      </c>
      <c r="D202" s="148"/>
      <c r="E202" s="149">
        <v>6.07</v>
      </c>
      <c r="F202" s="115"/>
      <c r="G202" s="115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8"/>
      <c r="AA202" s="108"/>
      <c r="AB202" s="108"/>
      <c r="AC202" s="108"/>
      <c r="AD202" s="108"/>
      <c r="AE202" s="108"/>
      <c r="AF202" s="108"/>
      <c r="AG202" s="108" t="s">
        <v>325</v>
      </c>
      <c r="AH202" s="108">
        <v>0</v>
      </c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ht="22.5" outlineLevel="1" x14ac:dyDescent="0.2">
      <c r="A203" s="128">
        <v>47</v>
      </c>
      <c r="B203" s="129" t="s">
        <v>915</v>
      </c>
      <c r="C203" s="145" t="s">
        <v>916</v>
      </c>
      <c r="D203" s="130" t="s">
        <v>395</v>
      </c>
      <c r="E203" s="131">
        <v>1.5185500000000001</v>
      </c>
      <c r="F203" s="132"/>
      <c r="G203" s="133">
        <f>ROUND(E203*F203,2)</f>
        <v>0</v>
      </c>
      <c r="H203" s="132"/>
      <c r="I203" s="133">
        <f>ROUND(E203*H203,2)</f>
        <v>0</v>
      </c>
      <c r="J203" s="132"/>
      <c r="K203" s="133">
        <f>ROUND(E203*J203,2)</f>
        <v>0</v>
      </c>
      <c r="L203" s="133">
        <v>21</v>
      </c>
      <c r="M203" s="133">
        <f>G203*(1+L203/100)</f>
        <v>0</v>
      </c>
      <c r="N203" s="131">
        <v>0</v>
      </c>
      <c r="O203" s="131">
        <f>ROUND(E203*N203,2)</f>
        <v>0</v>
      </c>
      <c r="P203" s="131">
        <v>0</v>
      </c>
      <c r="Q203" s="131">
        <f>ROUND(E203*P203,2)</f>
        <v>0</v>
      </c>
      <c r="R203" s="133"/>
      <c r="S203" s="133" t="s">
        <v>273</v>
      </c>
      <c r="T203" s="134" t="s">
        <v>274</v>
      </c>
      <c r="U203" s="115">
        <v>2.3E-2</v>
      </c>
      <c r="V203" s="115">
        <f>ROUND(E203*U203,2)</f>
        <v>0.03</v>
      </c>
      <c r="W203" s="115"/>
      <c r="X203" s="115" t="s">
        <v>275</v>
      </c>
      <c r="Y203" s="115" t="s">
        <v>276</v>
      </c>
      <c r="Z203" s="108"/>
      <c r="AA203" s="108"/>
      <c r="AB203" s="108"/>
      <c r="AC203" s="108"/>
      <c r="AD203" s="108"/>
      <c r="AE203" s="108"/>
      <c r="AF203" s="108"/>
      <c r="AG203" s="108" t="s">
        <v>898</v>
      </c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outlineLevel="2" x14ac:dyDescent="0.2">
      <c r="A204" s="111"/>
      <c r="B204" s="112"/>
      <c r="C204" s="258" t="s">
        <v>917</v>
      </c>
      <c r="D204" s="259"/>
      <c r="E204" s="259"/>
      <c r="F204" s="259"/>
      <c r="G204" s="259"/>
      <c r="H204" s="115"/>
      <c r="I204" s="115"/>
      <c r="J204" s="115"/>
      <c r="K204" s="115"/>
      <c r="L204" s="115"/>
      <c r="M204" s="115"/>
      <c r="N204" s="114"/>
      <c r="O204" s="114"/>
      <c r="P204" s="114"/>
      <c r="Q204" s="114"/>
      <c r="R204" s="115"/>
      <c r="S204" s="115"/>
      <c r="T204" s="115"/>
      <c r="U204" s="115"/>
      <c r="V204" s="115"/>
      <c r="W204" s="115"/>
      <c r="X204" s="115"/>
      <c r="Y204" s="115"/>
      <c r="Z204" s="108"/>
      <c r="AA204" s="108"/>
      <c r="AB204" s="108"/>
      <c r="AC204" s="108"/>
      <c r="AD204" s="108"/>
      <c r="AE204" s="108"/>
      <c r="AF204" s="108"/>
      <c r="AG204" s="108" t="s">
        <v>286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2" x14ac:dyDescent="0.2">
      <c r="A205" s="111"/>
      <c r="B205" s="112"/>
      <c r="C205" s="150" t="s">
        <v>903</v>
      </c>
      <c r="D205" s="148"/>
      <c r="E205" s="149"/>
      <c r="F205" s="115"/>
      <c r="G205" s="115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8"/>
      <c r="AA205" s="108"/>
      <c r="AB205" s="108"/>
      <c r="AC205" s="108"/>
      <c r="AD205" s="108"/>
      <c r="AE205" s="108"/>
      <c r="AF205" s="108"/>
      <c r="AG205" s="108" t="s">
        <v>325</v>
      </c>
      <c r="AH205" s="108">
        <v>0</v>
      </c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outlineLevel="3" x14ac:dyDescent="0.2">
      <c r="A206" s="111"/>
      <c r="B206" s="112"/>
      <c r="C206" s="150" t="s">
        <v>1943</v>
      </c>
      <c r="D206" s="148"/>
      <c r="E206" s="149"/>
      <c r="F206" s="115"/>
      <c r="G206" s="115"/>
      <c r="H206" s="115"/>
      <c r="I206" s="115"/>
      <c r="J206" s="115"/>
      <c r="K206" s="115"/>
      <c r="L206" s="115"/>
      <c r="M206" s="115"/>
      <c r="N206" s="114"/>
      <c r="O206" s="114"/>
      <c r="P206" s="114"/>
      <c r="Q206" s="114"/>
      <c r="R206" s="115"/>
      <c r="S206" s="115"/>
      <c r="T206" s="115"/>
      <c r="U206" s="115"/>
      <c r="V206" s="115"/>
      <c r="W206" s="115"/>
      <c r="X206" s="115"/>
      <c r="Y206" s="115"/>
      <c r="Z206" s="108"/>
      <c r="AA206" s="108"/>
      <c r="AB206" s="108"/>
      <c r="AC206" s="108"/>
      <c r="AD206" s="108"/>
      <c r="AE206" s="108"/>
      <c r="AF206" s="108"/>
      <c r="AG206" s="108" t="s">
        <v>325</v>
      </c>
      <c r="AH206" s="108">
        <v>0</v>
      </c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3" x14ac:dyDescent="0.2">
      <c r="A207" s="111"/>
      <c r="B207" s="112"/>
      <c r="C207" s="150" t="s">
        <v>1944</v>
      </c>
      <c r="D207" s="148"/>
      <c r="E207" s="149">
        <v>1.52</v>
      </c>
      <c r="F207" s="115"/>
      <c r="G207" s="115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8"/>
      <c r="AA207" s="108"/>
      <c r="AB207" s="108"/>
      <c r="AC207" s="108"/>
      <c r="AD207" s="108"/>
      <c r="AE207" s="108"/>
      <c r="AF207" s="108"/>
      <c r="AG207" s="108" t="s">
        <v>325</v>
      </c>
      <c r="AH207" s="108">
        <v>0</v>
      </c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outlineLevel="1" x14ac:dyDescent="0.2">
      <c r="A208" s="128">
        <v>48</v>
      </c>
      <c r="B208" s="129" t="s">
        <v>918</v>
      </c>
      <c r="C208" s="145" t="s">
        <v>919</v>
      </c>
      <c r="D208" s="130" t="s">
        <v>395</v>
      </c>
      <c r="E208" s="131">
        <v>1.5170399999999999</v>
      </c>
      <c r="F208" s="132"/>
      <c r="G208" s="133">
        <f>ROUND(E208*F208,2)</f>
        <v>0</v>
      </c>
      <c r="H208" s="132"/>
      <c r="I208" s="133">
        <f>ROUND(E208*H208,2)</f>
        <v>0</v>
      </c>
      <c r="J208" s="132"/>
      <c r="K208" s="133">
        <f>ROUND(E208*J208,2)</f>
        <v>0</v>
      </c>
      <c r="L208" s="133">
        <v>21</v>
      </c>
      <c r="M208" s="133">
        <f>G208*(1+L208/100)</f>
        <v>0</v>
      </c>
      <c r="N208" s="131">
        <v>0</v>
      </c>
      <c r="O208" s="131">
        <f>ROUND(E208*N208,2)</f>
        <v>0</v>
      </c>
      <c r="P208" s="131">
        <v>0</v>
      </c>
      <c r="Q208" s="131">
        <f>ROUND(E208*P208,2)</f>
        <v>0</v>
      </c>
      <c r="R208" s="133"/>
      <c r="S208" s="133" t="s">
        <v>273</v>
      </c>
      <c r="T208" s="134" t="s">
        <v>274</v>
      </c>
      <c r="U208" s="115">
        <v>0</v>
      </c>
      <c r="V208" s="115">
        <f>ROUND(E208*U208,2)</f>
        <v>0</v>
      </c>
      <c r="W208" s="115"/>
      <c r="X208" s="115" t="s">
        <v>275</v>
      </c>
      <c r="Y208" s="115" t="s">
        <v>276</v>
      </c>
      <c r="Z208" s="108"/>
      <c r="AA208" s="108"/>
      <c r="AB208" s="108"/>
      <c r="AC208" s="108"/>
      <c r="AD208" s="108"/>
      <c r="AE208" s="108"/>
      <c r="AF208" s="108"/>
      <c r="AG208" s="108" t="s">
        <v>898</v>
      </c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outlineLevel="2" x14ac:dyDescent="0.2">
      <c r="A209" s="111"/>
      <c r="B209" s="112"/>
      <c r="C209" s="258" t="s">
        <v>920</v>
      </c>
      <c r="D209" s="259"/>
      <c r="E209" s="259"/>
      <c r="F209" s="259"/>
      <c r="G209" s="259"/>
      <c r="H209" s="115"/>
      <c r="I209" s="115"/>
      <c r="J209" s="115"/>
      <c r="K209" s="115"/>
      <c r="L209" s="115"/>
      <c r="M209" s="115"/>
      <c r="N209" s="114"/>
      <c r="O209" s="114"/>
      <c r="P209" s="114"/>
      <c r="Q209" s="114"/>
      <c r="R209" s="115"/>
      <c r="S209" s="115"/>
      <c r="T209" s="115"/>
      <c r="U209" s="115"/>
      <c r="V209" s="115"/>
      <c r="W209" s="115"/>
      <c r="X209" s="115"/>
      <c r="Y209" s="115"/>
      <c r="Z209" s="108"/>
      <c r="AA209" s="108"/>
      <c r="AB209" s="108"/>
      <c r="AC209" s="108"/>
      <c r="AD209" s="108"/>
      <c r="AE209" s="108"/>
      <c r="AF209" s="108"/>
      <c r="AG209" s="108" t="s">
        <v>286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outlineLevel="2" x14ac:dyDescent="0.2">
      <c r="A210" s="111"/>
      <c r="B210" s="112"/>
      <c r="C210" s="150" t="s">
        <v>903</v>
      </c>
      <c r="D210" s="148"/>
      <c r="E210" s="149"/>
      <c r="F210" s="115"/>
      <c r="G210" s="115"/>
      <c r="H210" s="115"/>
      <c r="I210" s="115"/>
      <c r="J210" s="115"/>
      <c r="K210" s="115"/>
      <c r="L210" s="115"/>
      <c r="M210" s="115"/>
      <c r="N210" s="114"/>
      <c r="O210" s="114"/>
      <c r="P210" s="114"/>
      <c r="Q210" s="114"/>
      <c r="R210" s="115"/>
      <c r="S210" s="115"/>
      <c r="T210" s="115"/>
      <c r="U210" s="115"/>
      <c r="V210" s="115"/>
      <c r="W210" s="115"/>
      <c r="X210" s="115"/>
      <c r="Y210" s="115"/>
      <c r="Z210" s="108"/>
      <c r="AA210" s="108"/>
      <c r="AB210" s="108"/>
      <c r="AC210" s="108"/>
      <c r="AD210" s="108"/>
      <c r="AE210" s="108"/>
      <c r="AF210" s="108"/>
      <c r="AG210" s="108" t="s">
        <v>325</v>
      </c>
      <c r="AH210" s="108">
        <v>0</v>
      </c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outlineLevel="3" x14ac:dyDescent="0.2">
      <c r="A211" s="111"/>
      <c r="B211" s="112"/>
      <c r="C211" s="150" t="s">
        <v>1943</v>
      </c>
      <c r="D211" s="148"/>
      <c r="E211" s="149"/>
      <c r="F211" s="115"/>
      <c r="G211" s="115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8"/>
      <c r="AA211" s="108"/>
      <c r="AB211" s="108"/>
      <c r="AC211" s="108"/>
      <c r="AD211" s="108"/>
      <c r="AE211" s="108"/>
      <c r="AF211" s="108"/>
      <c r="AG211" s="108" t="s">
        <v>325</v>
      </c>
      <c r="AH211" s="108">
        <v>0</v>
      </c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outlineLevel="3" x14ac:dyDescent="0.2">
      <c r="A212" s="111"/>
      <c r="B212" s="112"/>
      <c r="C212" s="150" t="s">
        <v>1947</v>
      </c>
      <c r="D212" s="148"/>
      <c r="E212" s="149">
        <v>1.52</v>
      </c>
      <c r="F212" s="115"/>
      <c r="G212" s="115"/>
      <c r="H212" s="115"/>
      <c r="I212" s="115"/>
      <c r="J212" s="115"/>
      <c r="K212" s="115"/>
      <c r="L212" s="115"/>
      <c r="M212" s="115"/>
      <c r="N212" s="114"/>
      <c r="O212" s="114"/>
      <c r="P212" s="114"/>
      <c r="Q212" s="114"/>
      <c r="R212" s="115"/>
      <c r="S212" s="115"/>
      <c r="T212" s="115"/>
      <c r="U212" s="115"/>
      <c r="V212" s="115"/>
      <c r="W212" s="115"/>
      <c r="X212" s="115"/>
      <c r="Y212" s="115"/>
      <c r="Z212" s="108"/>
      <c r="AA212" s="108"/>
      <c r="AB212" s="108"/>
      <c r="AC212" s="108"/>
      <c r="AD212" s="108"/>
      <c r="AE212" s="108"/>
      <c r="AF212" s="108"/>
      <c r="AG212" s="108" t="s">
        <v>325</v>
      </c>
      <c r="AH212" s="108">
        <v>0</v>
      </c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outlineLevel="1" x14ac:dyDescent="0.2">
      <c r="A213" s="128">
        <v>49</v>
      </c>
      <c r="B213" s="129" t="s">
        <v>922</v>
      </c>
      <c r="C213" s="145" t="s">
        <v>923</v>
      </c>
      <c r="D213" s="130" t="s">
        <v>395</v>
      </c>
      <c r="E213" s="131">
        <v>1.67E-3</v>
      </c>
      <c r="F213" s="132"/>
      <c r="G213" s="133">
        <f>ROUND(E213*F213,2)</f>
        <v>0</v>
      </c>
      <c r="H213" s="132"/>
      <c r="I213" s="133">
        <f>ROUND(E213*H213,2)</f>
        <v>0</v>
      </c>
      <c r="J213" s="132"/>
      <c r="K213" s="133">
        <f>ROUND(E213*J213,2)</f>
        <v>0</v>
      </c>
      <c r="L213" s="133">
        <v>21</v>
      </c>
      <c r="M213" s="133">
        <f>G213*(1+L213/100)</f>
        <v>0</v>
      </c>
      <c r="N213" s="131">
        <v>0</v>
      </c>
      <c r="O213" s="131">
        <f>ROUND(E213*N213,2)</f>
        <v>0</v>
      </c>
      <c r="P213" s="131">
        <v>0</v>
      </c>
      <c r="Q213" s="131">
        <f>ROUND(E213*P213,2)</f>
        <v>0</v>
      </c>
      <c r="R213" s="133"/>
      <c r="S213" s="133" t="s">
        <v>273</v>
      </c>
      <c r="T213" s="134" t="s">
        <v>274</v>
      </c>
      <c r="U213" s="115">
        <v>0</v>
      </c>
      <c r="V213" s="115">
        <f>ROUND(E213*U213,2)</f>
        <v>0</v>
      </c>
      <c r="W213" s="115"/>
      <c r="X213" s="115" t="s">
        <v>275</v>
      </c>
      <c r="Y213" s="115" t="s">
        <v>276</v>
      </c>
      <c r="Z213" s="108"/>
      <c r="AA213" s="108"/>
      <c r="AB213" s="108"/>
      <c r="AC213" s="108"/>
      <c r="AD213" s="108"/>
      <c r="AE213" s="108"/>
      <c r="AF213" s="108"/>
      <c r="AG213" s="108" t="s">
        <v>898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2" x14ac:dyDescent="0.2">
      <c r="A214" s="111"/>
      <c r="B214" s="112"/>
      <c r="C214" s="258" t="s">
        <v>924</v>
      </c>
      <c r="D214" s="259"/>
      <c r="E214" s="259"/>
      <c r="F214" s="259"/>
      <c r="G214" s="259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8"/>
      <c r="AA214" s="108"/>
      <c r="AB214" s="108"/>
      <c r="AC214" s="108"/>
      <c r="AD214" s="108"/>
      <c r="AE214" s="108"/>
      <c r="AF214" s="108"/>
      <c r="AG214" s="108" t="s">
        <v>286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2" x14ac:dyDescent="0.2">
      <c r="A215" s="111"/>
      <c r="B215" s="112"/>
      <c r="C215" s="150" t="s">
        <v>903</v>
      </c>
      <c r="D215" s="148"/>
      <c r="E215" s="149"/>
      <c r="F215" s="115"/>
      <c r="G215" s="115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8"/>
      <c r="AA215" s="108"/>
      <c r="AB215" s="108"/>
      <c r="AC215" s="108"/>
      <c r="AD215" s="108"/>
      <c r="AE215" s="108"/>
      <c r="AF215" s="108"/>
      <c r="AG215" s="108" t="s">
        <v>325</v>
      </c>
      <c r="AH215" s="108">
        <v>0</v>
      </c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3" x14ac:dyDescent="0.2">
      <c r="A216" s="111"/>
      <c r="B216" s="112"/>
      <c r="C216" s="150" t="s">
        <v>1943</v>
      </c>
      <c r="D216" s="148"/>
      <c r="E216" s="149"/>
      <c r="F216" s="115"/>
      <c r="G216" s="115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8"/>
      <c r="AA216" s="108"/>
      <c r="AB216" s="108"/>
      <c r="AC216" s="108"/>
      <c r="AD216" s="108"/>
      <c r="AE216" s="108"/>
      <c r="AF216" s="108"/>
      <c r="AG216" s="108" t="s">
        <v>325</v>
      </c>
      <c r="AH216" s="108">
        <v>0</v>
      </c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outlineLevel="3" x14ac:dyDescent="0.2">
      <c r="A217" s="111"/>
      <c r="B217" s="112"/>
      <c r="C217" s="150" t="s">
        <v>1948</v>
      </c>
      <c r="D217" s="148"/>
      <c r="E217" s="149"/>
      <c r="F217" s="115"/>
      <c r="G217" s="115"/>
      <c r="H217" s="115"/>
      <c r="I217" s="115"/>
      <c r="J217" s="115"/>
      <c r="K217" s="115"/>
      <c r="L217" s="115"/>
      <c r="M217" s="115"/>
      <c r="N217" s="114"/>
      <c r="O217" s="114"/>
      <c r="P217" s="114"/>
      <c r="Q217" s="114"/>
      <c r="R217" s="115"/>
      <c r="S217" s="115"/>
      <c r="T217" s="115"/>
      <c r="U217" s="115"/>
      <c r="V217" s="115"/>
      <c r="W217" s="115"/>
      <c r="X217" s="115"/>
      <c r="Y217" s="115"/>
      <c r="Z217" s="108"/>
      <c r="AA217" s="108"/>
      <c r="AB217" s="108"/>
      <c r="AC217" s="108"/>
      <c r="AD217" s="108"/>
      <c r="AE217" s="108"/>
      <c r="AF217" s="108"/>
      <c r="AG217" s="108" t="s">
        <v>325</v>
      </c>
      <c r="AH217" s="108">
        <v>0</v>
      </c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x14ac:dyDescent="0.2">
      <c r="A218" s="3"/>
      <c r="B218" s="4"/>
      <c r="C218" s="146"/>
      <c r="D218" s="6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AE218">
        <v>12</v>
      </c>
      <c r="AF218">
        <v>21</v>
      </c>
      <c r="AG218" t="s">
        <v>254</v>
      </c>
    </row>
    <row r="219" spans="1:60" x14ac:dyDescent="0.2">
      <c r="A219" s="197"/>
      <c r="B219" s="198" t="s">
        <v>14</v>
      </c>
      <c r="C219" s="199"/>
      <c r="D219" s="200"/>
      <c r="E219" s="201"/>
      <c r="F219" s="201"/>
      <c r="G219" s="127">
        <f>G8+G18+G35+G55+G86+G90+G98+G139+G145+G165+G172+G180</f>
        <v>0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AE219">
        <f>SUMIF(L7:L217,AE218,G7:G217)</f>
        <v>0</v>
      </c>
      <c r="AF219">
        <f>SUMIF(L7:L217,AF218,G7:G217)</f>
        <v>0</v>
      </c>
      <c r="AG219" t="s">
        <v>317</v>
      </c>
    </row>
    <row r="220" spans="1:60" x14ac:dyDescent="0.2">
      <c r="C220" s="147"/>
      <c r="D220" s="10"/>
      <c r="AG220" t="s">
        <v>318</v>
      </c>
    </row>
    <row r="221" spans="1:60" x14ac:dyDescent="0.2">
      <c r="D221" s="10"/>
    </row>
    <row r="222" spans="1:60" x14ac:dyDescent="0.2">
      <c r="D222" s="10"/>
    </row>
    <row r="223" spans="1:60" x14ac:dyDescent="0.2">
      <c r="D223" s="10"/>
    </row>
    <row r="224" spans="1:60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iAEOlTKRCMsRrgRKEoN81vRjNupm4aLtlc8XubFhtqqI7li0EguKYN43XP5fP8OVsIlx1gQ6VOKGqDF7n5h6g==" saltValue="expcCvqLaXgE4JPZQQcQPQ==" spinCount="100000" sheet="1" formatRows="0"/>
  <mergeCells count="35">
    <mergeCell ref="C186:G186"/>
    <mergeCell ref="C195:G195"/>
    <mergeCell ref="C204:G204"/>
    <mergeCell ref="C209:G209"/>
    <mergeCell ref="C214:G214"/>
    <mergeCell ref="C185:G185"/>
    <mergeCell ref="C118:G118"/>
    <mergeCell ref="C119:G119"/>
    <mergeCell ref="C141:G141"/>
    <mergeCell ref="C151:G151"/>
    <mergeCell ref="C156:G156"/>
    <mergeCell ref="C164:G164"/>
    <mergeCell ref="C171:G171"/>
    <mergeCell ref="C177:G177"/>
    <mergeCell ref="C182:G182"/>
    <mergeCell ref="C183:G183"/>
    <mergeCell ref="C184:G184"/>
    <mergeCell ref="C92:G92"/>
    <mergeCell ref="C24:G24"/>
    <mergeCell ref="C25:G25"/>
    <mergeCell ref="C46:G46"/>
    <mergeCell ref="C47:G47"/>
    <mergeCell ref="C57:G57"/>
    <mergeCell ref="C58:G58"/>
    <mergeCell ref="C63:G63"/>
    <mergeCell ref="C64:G64"/>
    <mergeCell ref="C69:G69"/>
    <mergeCell ref="C74:G74"/>
    <mergeCell ref="C79:G79"/>
    <mergeCell ref="C20:G20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FACEF-1072-4D08-A5DB-6205D3EBF39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64</v>
      </c>
      <c r="C4" s="264" t="s">
        <v>65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111</v>
      </c>
      <c r="C8" s="143" t="s">
        <v>112</v>
      </c>
      <c r="D8" s="123"/>
      <c r="E8" s="124"/>
      <c r="F8" s="125"/>
      <c r="G8" s="125">
        <f>SUMIF(AG9:AG33,"&lt;&gt;NOR",G9:G33)</f>
        <v>0</v>
      </c>
      <c r="H8" s="125"/>
      <c r="I8" s="125">
        <f>SUM(I9:I33)</f>
        <v>0</v>
      </c>
      <c r="J8" s="125"/>
      <c r="K8" s="125">
        <f>SUM(K9:K33)</f>
        <v>0</v>
      </c>
      <c r="L8" s="125"/>
      <c r="M8" s="125">
        <f>SUM(M9:M33)</f>
        <v>0</v>
      </c>
      <c r="N8" s="124"/>
      <c r="O8" s="124">
        <f>SUM(O9:O33)</f>
        <v>0</v>
      </c>
      <c r="P8" s="124"/>
      <c r="Q8" s="124">
        <f>SUM(Q9:Q33)</f>
        <v>0</v>
      </c>
      <c r="R8" s="125"/>
      <c r="S8" s="125"/>
      <c r="T8" s="126"/>
      <c r="U8" s="120"/>
      <c r="V8" s="120">
        <f>SUM(V9:V33)</f>
        <v>4.6500000000000004</v>
      </c>
      <c r="W8" s="120"/>
      <c r="X8" s="120"/>
      <c r="Y8" s="120"/>
      <c r="AG8" t="s">
        <v>269</v>
      </c>
    </row>
    <row r="9" spans="1:60" outlineLevel="1" x14ac:dyDescent="0.2">
      <c r="A9" s="128">
        <v>1</v>
      </c>
      <c r="B9" s="129" t="s">
        <v>342</v>
      </c>
      <c r="C9" s="145" t="s">
        <v>343</v>
      </c>
      <c r="D9" s="130" t="s">
        <v>331</v>
      </c>
      <c r="E9" s="131">
        <v>1.194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0</v>
      </c>
      <c r="O9" s="131">
        <f>ROUND(E9*N9,2)</f>
        <v>0</v>
      </c>
      <c r="P9" s="131">
        <v>0</v>
      </c>
      <c r="Q9" s="131">
        <f>ROUND(E9*P9,2)</f>
        <v>0</v>
      </c>
      <c r="R9" s="133"/>
      <c r="S9" s="133" t="s">
        <v>273</v>
      </c>
      <c r="T9" s="134" t="s">
        <v>274</v>
      </c>
      <c r="U9" s="115">
        <v>3.53</v>
      </c>
      <c r="V9" s="115">
        <f>ROUND(E9*U9,2)</f>
        <v>4.21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 x14ac:dyDescent="0.2">
      <c r="A10" s="111"/>
      <c r="B10" s="112"/>
      <c r="C10" s="258" t="s">
        <v>344</v>
      </c>
      <c r="D10" s="259"/>
      <c r="E10" s="259"/>
      <c r="F10" s="259"/>
      <c r="G10" s="259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286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2" x14ac:dyDescent="0.2">
      <c r="A11" s="111"/>
      <c r="B11" s="112"/>
      <c r="C11" s="150" t="s">
        <v>1949</v>
      </c>
      <c r="D11" s="148"/>
      <c r="E11" s="149"/>
      <c r="F11" s="115"/>
      <c r="G11" s="115"/>
      <c r="H11" s="115"/>
      <c r="I11" s="115"/>
      <c r="J11" s="115"/>
      <c r="K11" s="115"/>
      <c r="L11" s="115"/>
      <c r="M11" s="115"/>
      <c r="N11" s="114"/>
      <c r="O11" s="114"/>
      <c r="P11" s="114"/>
      <c r="Q11" s="114"/>
      <c r="R11" s="115"/>
      <c r="S11" s="115"/>
      <c r="T11" s="115"/>
      <c r="U11" s="115"/>
      <c r="V11" s="115"/>
      <c r="W11" s="115"/>
      <c r="X11" s="115"/>
      <c r="Y11" s="115"/>
      <c r="Z11" s="108"/>
      <c r="AA11" s="108"/>
      <c r="AB11" s="108"/>
      <c r="AC11" s="108"/>
      <c r="AD11" s="108"/>
      <c r="AE11" s="108"/>
      <c r="AF11" s="108"/>
      <c r="AG11" s="108" t="s">
        <v>325</v>
      </c>
      <c r="AH11" s="108">
        <v>0</v>
      </c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3" x14ac:dyDescent="0.2">
      <c r="A12" s="111"/>
      <c r="B12" s="112"/>
      <c r="C12" s="150" t="s">
        <v>1950</v>
      </c>
      <c r="D12" s="148"/>
      <c r="E12" s="149"/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325</v>
      </c>
      <c r="AH12" s="108">
        <v>0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 x14ac:dyDescent="0.2">
      <c r="A13" s="111"/>
      <c r="B13" s="112"/>
      <c r="C13" s="150" t="s">
        <v>1951</v>
      </c>
      <c r="D13" s="148"/>
      <c r="E13" s="149">
        <v>1.19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325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ht="22.5" outlineLevel="1" x14ac:dyDescent="0.2">
      <c r="A14" s="128">
        <v>2</v>
      </c>
      <c r="B14" s="129" t="s">
        <v>353</v>
      </c>
      <c r="C14" s="145" t="s">
        <v>354</v>
      </c>
      <c r="D14" s="130" t="s">
        <v>331</v>
      </c>
      <c r="E14" s="131">
        <v>1.194</v>
      </c>
      <c r="F14" s="132"/>
      <c r="G14" s="133">
        <f>ROUND(E14*F14,2)</f>
        <v>0</v>
      </c>
      <c r="H14" s="132"/>
      <c r="I14" s="133">
        <f>ROUND(E14*H14,2)</f>
        <v>0</v>
      </c>
      <c r="J14" s="132"/>
      <c r="K14" s="133">
        <f>ROUND(E14*J14,2)</f>
        <v>0</v>
      </c>
      <c r="L14" s="133">
        <v>21</v>
      </c>
      <c r="M14" s="133">
        <f>G14*(1+L14/100)</f>
        <v>0</v>
      </c>
      <c r="N14" s="131">
        <v>0</v>
      </c>
      <c r="O14" s="131">
        <f>ROUND(E14*N14,2)</f>
        <v>0</v>
      </c>
      <c r="P14" s="131">
        <v>0</v>
      </c>
      <c r="Q14" s="131">
        <f>ROUND(E14*P14,2)</f>
        <v>0</v>
      </c>
      <c r="R14" s="133"/>
      <c r="S14" s="133" t="s">
        <v>273</v>
      </c>
      <c r="T14" s="134" t="s">
        <v>274</v>
      </c>
      <c r="U14" s="115">
        <v>0.01</v>
      </c>
      <c r="V14" s="115">
        <f>ROUND(E14*U14,2)</f>
        <v>0.01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 x14ac:dyDescent="0.2">
      <c r="A15" s="111"/>
      <c r="B15" s="112"/>
      <c r="C15" s="258" t="s">
        <v>355</v>
      </c>
      <c r="D15" s="259"/>
      <c r="E15" s="259"/>
      <c r="F15" s="259"/>
      <c r="G15" s="259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286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2" x14ac:dyDescent="0.2">
      <c r="A16" s="111"/>
      <c r="B16" s="112"/>
      <c r="C16" s="150" t="s">
        <v>1949</v>
      </c>
      <c r="D16" s="148"/>
      <c r="E16" s="149"/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325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3" x14ac:dyDescent="0.2">
      <c r="A17" s="111"/>
      <c r="B17" s="112"/>
      <c r="C17" s="150" t="s">
        <v>1950</v>
      </c>
      <c r="D17" s="148"/>
      <c r="E17" s="149"/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325</v>
      </c>
      <c r="AH17" s="108">
        <v>0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3" x14ac:dyDescent="0.2">
      <c r="A18" s="111"/>
      <c r="B18" s="112"/>
      <c r="C18" s="150" t="s">
        <v>1951</v>
      </c>
      <c r="D18" s="148"/>
      <c r="E18" s="149">
        <v>1.19</v>
      </c>
      <c r="F18" s="115"/>
      <c r="G18" s="115"/>
      <c r="H18" s="115"/>
      <c r="I18" s="115"/>
      <c r="J18" s="115"/>
      <c r="K18" s="115"/>
      <c r="L18" s="115"/>
      <c r="M18" s="115"/>
      <c r="N18" s="114"/>
      <c r="O18" s="114"/>
      <c r="P18" s="114"/>
      <c r="Q18" s="114"/>
      <c r="R18" s="115"/>
      <c r="S18" s="115"/>
      <c r="T18" s="115"/>
      <c r="U18" s="115"/>
      <c r="V18" s="115"/>
      <c r="W18" s="115"/>
      <c r="X18" s="115"/>
      <c r="Y18" s="115"/>
      <c r="Z18" s="108"/>
      <c r="AA18" s="108"/>
      <c r="AB18" s="108"/>
      <c r="AC18" s="108"/>
      <c r="AD18" s="108"/>
      <c r="AE18" s="108"/>
      <c r="AF18" s="108"/>
      <c r="AG18" s="108" t="s">
        <v>325</v>
      </c>
      <c r="AH18" s="108">
        <v>0</v>
      </c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28">
        <v>3</v>
      </c>
      <c r="B19" s="129" t="s">
        <v>357</v>
      </c>
      <c r="C19" s="145" t="s">
        <v>358</v>
      </c>
      <c r="D19" s="130" t="s">
        <v>322</v>
      </c>
      <c r="E19" s="131">
        <v>3.98</v>
      </c>
      <c r="F19" s="132"/>
      <c r="G19" s="133">
        <f>ROUND(E19*F19,2)</f>
        <v>0</v>
      </c>
      <c r="H19" s="132"/>
      <c r="I19" s="133">
        <f>ROUND(E19*H19,2)</f>
        <v>0</v>
      </c>
      <c r="J19" s="132"/>
      <c r="K19" s="133">
        <f>ROUND(E19*J19,2)</f>
        <v>0</v>
      </c>
      <c r="L19" s="133">
        <v>21</v>
      </c>
      <c r="M19" s="133">
        <f>G19*(1+L19/100)</f>
        <v>0</v>
      </c>
      <c r="N19" s="131">
        <v>0</v>
      </c>
      <c r="O19" s="131">
        <f>ROUND(E19*N19,2)</f>
        <v>0</v>
      </c>
      <c r="P19" s="131">
        <v>0</v>
      </c>
      <c r="Q19" s="131">
        <f>ROUND(E19*P19,2)</f>
        <v>0</v>
      </c>
      <c r="R19" s="133"/>
      <c r="S19" s="133" t="s">
        <v>273</v>
      </c>
      <c r="T19" s="134" t="s">
        <v>274</v>
      </c>
      <c r="U19" s="115">
        <v>1.7999999999999999E-2</v>
      </c>
      <c r="V19" s="115">
        <f>ROUND(E19*U19,2)</f>
        <v>7.0000000000000007E-2</v>
      </c>
      <c r="W19" s="115"/>
      <c r="X19" s="115" t="s">
        <v>275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277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2" x14ac:dyDescent="0.2">
      <c r="A20" s="111"/>
      <c r="B20" s="112"/>
      <c r="C20" s="258" t="s">
        <v>359</v>
      </c>
      <c r="D20" s="259"/>
      <c r="E20" s="259"/>
      <c r="F20" s="259"/>
      <c r="G20" s="259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286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2" x14ac:dyDescent="0.2">
      <c r="A21" s="111"/>
      <c r="B21" s="112"/>
      <c r="C21" s="150" t="s">
        <v>1952</v>
      </c>
      <c r="D21" s="148"/>
      <c r="E21" s="149"/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325</v>
      </c>
      <c r="AH21" s="108">
        <v>0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3" x14ac:dyDescent="0.2">
      <c r="A22" s="111"/>
      <c r="B22" s="112"/>
      <c r="C22" s="150" t="s">
        <v>1950</v>
      </c>
      <c r="D22" s="148"/>
      <c r="E22" s="149"/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325</v>
      </c>
      <c r="AH22" s="108">
        <v>0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3" x14ac:dyDescent="0.2">
      <c r="A23" s="111"/>
      <c r="B23" s="112"/>
      <c r="C23" s="150" t="s">
        <v>1953</v>
      </c>
      <c r="D23" s="148"/>
      <c r="E23" s="149">
        <v>3.98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325</v>
      </c>
      <c r="AH23" s="108">
        <v>0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ht="22.5" outlineLevel="1" x14ac:dyDescent="0.2">
      <c r="A24" s="128">
        <v>4</v>
      </c>
      <c r="B24" s="129" t="s">
        <v>369</v>
      </c>
      <c r="C24" s="145" t="s">
        <v>370</v>
      </c>
      <c r="D24" s="130" t="s">
        <v>322</v>
      </c>
      <c r="E24" s="131">
        <v>3.98</v>
      </c>
      <c r="F24" s="132"/>
      <c r="G24" s="133">
        <f>ROUND(E24*F24,2)</f>
        <v>0</v>
      </c>
      <c r="H24" s="132"/>
      <c r="I24" s="133">
        <f>ROUND(E24*H24,2)</f>
        <v>0</v>
      </c>
      <c r="J24" s="132"/>
      <c r="K24" s="133">
        <f>ROUND(E24*J24,2)</f>
        <v>0</v>
      </c>
      <c r="L24" s="133">
        <v>21</v>
      </c>
      <c r="M24" s="133">
        <f>G24*(1+L24/100)</f>
        <v>0</v>
      </c>
      <c r="N24" s="131">
        <v>0</v>
      </c>
      <c r="O24" s="131">
        <f>ROUND(E24*N24,2)</f>
        <v>0</v>
      </c>
      <c r="P24" s="131">
        <v>0</v>
      </c>
      <c r="Q24" s="131">
        <f>ROUND(E24*P24,2)</f>
        <v>0</v>
      </c>
      <c r="R24" s="133"/>
      <c r="S24" s="133" t="s">
        <v>273</v>
      </c>
      <c r="T24" s="134" t="s">
        <v>274</v>
      </c>
      <c r="U24" s="115">
        <v>0.09</v>
      </c>
      <c r="V24" s="115">
        <f>ROUND(E24*U24,2)</f>
        <v>0.36</v>
      </c>
      <c r="W24" s="115"/>
      <c r="X24" s="115" t="s">
        <v>275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277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2" x14ac:dyDescent="0.2">
      <c r="A25" s="111"/>
      <c r="B25" s="112"/>
      <c r="C25" s="258" t="s">
        <v>371</v>
      </c>
      <c r="D25" s="259"/>
      <c r="E25" s="259"/>
      <c r="F25" s="259"/>
      <c r="G25" s="259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286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2" x14ac:dyDescent="0.2">
      <c r="A26" s="111"/>
      <c r="B26" s="112"/>
      <c r="C26" s="150" t="s">
        <v>1952</v>
      </c>
      <c r="D26" s="148"/>
      <c r="E26" s="149"/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325</v>
      </c>
      <c r="AH26" s="108">
        <v>0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3" x14ac:dyDescent="0.2">
      <c r="A27" s="111"/>
      <c r="B27" s="112"/>
      <c r="C27" s="150" t="s">
        <v>1950</v>
      </c>
      <c r="D27" s="148"/>
      <c r="E27" s="149"/>
      <c r="F27" s="115"/>
      <c r="G27" s="115"/>
      <c r="H27" s="115"/>
      <c r="I27" s="115"/>
      <c r="J27" s="115"/>
      <c r="K27" s="115"/>
      <c r="L27" s="115"/>
      <c r="M27" s="115"/>
      <c r="N27" s="114"/>
      <c r="O27" s="114"/>
      <c r="P27" s="114"/>
      <c r="Q27" s="114"/>
      <c r="R27" s="115"/>
      <c r="S27" s="115"/>
      <c r="T27" s="115"/>
      <c r="U27" s="115"/>
      <c r="V27" s="115"/>
      <c r="W27" s="115"/>
      <c r="X27" s="115"/>
      <c r="Y27" s="115"/>
      <c r="Z27" s="108"/>
      <c r="AA27" s="108"/>
      <c r="AB27" s="108"/>
      <c r="AC27" s="108"/>
      <c r="AD27" s="108"/>
      <c r="AE27" s="108"/>
      <c r="AF27" s="108"/>
      <c r="AG27" s="108" t="s">
        <v>325</v>
      </c>
      <c r="AH27" s="108">
        <v>0</v>
      </c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3" x14ac:dyDescent="0.2">
      <c r="A28" s="111"/>
      <c r="B28" s="112"/>
      <c r="C28" s="150" t="s">
        <v>1953</v>
      </c>
      <c r="D28" s="148"/>
      <c r="E28" s="149">
        <v>3.98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325</v>
      </c>
      <c r="AH28" s="108">
        <v>0</v>
      </c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 x14ac:dyDescent="0.2">
      <c r="A29" s="128">
        <v>5</v>
      </c>
      <c r="B29" s="129" t="s">
        <v>372</v>
      </c>
      <c r="C29" s="145" t="s">
        <v>373</v>
      </c>
      <c r="D29" s="130" t="s">
        <v>331</v>
      </c>
      <c r="E29" s="131">
        <v>1.194</v>
      </c>
      <c r="F29" s="132"/>
      <c r="G29" s="133">
        <f>ROUND(E29*F29,2)</f>
        <v>0</v>
      </c>
      <c r="H29" s="132"/>
      <c r="I29" s="133">
        <f>ROUND(E29*H29,2)</f>
        <v>0</v>
      </c>
      <c r="J29" s="132"/>
      <c r="K29" s="133">
        <f>ROUND(E29*J29,2)</f>
        <v>0</v>
      </c>
      <c r="L29" s="133">
        <v>21</v>
      </c>
      <c r="M29" s="133">
        <f>G29*(1+L29/100)</f>
        <v>0</v>
      </c>
      <c r="N29" s="131">
        <v>0</v>
      </c>
      <c r="O29" s="131">
        <f>ROUND(E29*N29,2)</f>
        <v>0</v>
      </c>
      <c r="P29" s="131">
        <v>0</v>
      </c>
      <c r="Q29" s="131">
        <f>ROUND(E29*P29,2)</f>
        <v>0</v>
      </c>
      <c r="R29" s="133"/>
      <c r="S29" s="133" t="s">
        <v>273</v>
      </c>
      <c r="T29" s="134" t="s">
        <v>274</v>
      </c>
      <c r="U29" s="115">
        <v>0</v>
      </c>
      <c r="V29" s="115">
        <f>ROUND(E29*U29,2)</f>
        <v>0</v>
      </c>
      <c r="W29" s="115"/>
      <c r="X29" s="115" t="s">
        <v>275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277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258" t="s">
        <v>374</v>
      </c>
      <c r="D30" s="259"/>
      <c r="E30" s="259"/>
      <c r="F30" s="259"/>
      <c r="G30" s="259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286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 x14ac:dyDescent="0.2">
      <c r="A31" s="111"/>
      <c r="B31" s="112"/>
      <c r="C31" s="150" t="s">
        <v>1949</v>
      </c>
      <c r="D31" s="148"/>
      <c r="E31" s="149"/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3" x14ac:dyDescent="0.2">
      <c r="A32" s="111"/>
      <c r="B32" s="112"/>
      <c r="C32" s="150" t="s">
        <v>1950</v>
      </c>
      <c r="D32" s="148"/>
      <c r="E32" s="149"/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325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3" x14ac:dyDescent="0.2">
      <c r="A33" s="111"/>
      <c r="B33" s="112"/>
      <c r="C33" s="150" t="s">
        <v>1951</v>
      </c>
      <c r="D33" s="148"/>
      <c r="E33" s="149">
        <v>1.19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325</v>
      </c>
      <c r="AH33" s="108">
        <v>0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x14ac:dyDescent="0.2">
      <c r="A34" s="121" t="s">
        <v>268</v>
      </c>
      <c r="B34" s="122" t="s">
        <v>113</v>
      </c>
      <c r="C34" s="143" t="s">
        <v>114</v>
      </c>
      <c r="D34" s="123"/>
      <c r="E34" s="124"/>
      <c r="F34" s="125"/>
      <c r="G34" s="125">
        <f>SUMIF(AG35:AG39,"&lt;&gt;NOR",G35:G39)</f>
        <v>0</v>
      </c>
      <c r="H34" s="125"/>
      <c r="I34" s="125">
        <f>SUM(I35:I39)</f>
        <v>0</v>
      </c>
      <c r="J34" s="125"/>
      <c r="K34" s="125">
        <f>SUM(K35:K39)</f>
        <v>0</v>
      </c>
      <c r="L34" s="125"/>
      <c r="M34" s="125">
        <f>SUM(M35:M39)</f>
        <v>0</v>
      </c>
      <c r="N34" s="124"/>
      <c r="O34" s="124">
        <f>SUM(O35:O39)</f>
        <v>6.72</v>
      </c>
      <c r="P34" s="124"/>
      <c r="Q34" s="124">
        <f>SUM(Q35:Q39)</f>
        <v>0</v>
      </c>
      <c r="R34" s="125"/>
      <c r="S34" s="125"/>
      <c r="T34" s="126"/>
      <c r="U34" s="120"/>
      <c r="V34" s="120">
        <f>SUM(V35:V39)</f>
        <v>1.27</v>
      </c>
      <c r="W34" s="120"/>
      <c r="X34" s="120"/>
      <c r="Y34" s="120"/>
      <c r="AG34" t="s">
        <v>269</v>
      </c>
    </row>
    <row r="35" spans="1:60" outlineLevel="1" x14ac:dyDescent="0.2">
      <c r="A35" s="128">
        <v>6</v>
      </c>
      <c r="B35" s="129" t="s">
        <v>1954</v>
      </c>
      <c r="C35" s="145" t="s">
        <v>1955</v>
      </c>
      <c r="D35" s="130" t="s">
        <v>331</v>
      </c>
      <c r="E35" s="131">
        <v>2.6630400000000001</v>
      </c>
      <c r="F35" s="132"/>
      <c r="G35" s="133">
        <f>ROUND(E35*F35,2)</f>
        <v>0</v>
      </c>
      <c r="H35" s="132"/>
      <c r="I35" s="133">
        <f>ROUND(E35*H35,2)</f>
        <v>0</v>
      </c>
      <c r="J35" s="132"/>
      <c r="K35" s="133">
        <f>ROUND(E35*J35,2)</f>
        <v>0</v>
      </c>
      <c r="L35" s="133">
        <v>21</v>
      </c>
      <c r="M35" s="133">
        <f>G35*(1+L35/100)</f>
        <v>0</v>
      </c>
      <c r="N35" s="131">
        <v>2.5249999999999999</v>
      </c>
      <c r="O35" s="131">
        <f>ROUND(E35*N35,2)</f>
        <v>6.72</v>
      </c>
      <c r="P35" s="131">
        <v>0</v>
      </c>
      <c r="Q35" s="131">
        <f>ROUND(E35*P35,2)</f>
        <v>0</v>
      </c>
      <c r="R35" s="133"/>
      <c r="S35" s="133" t="s">
        <v>273</v>
      </c>
      <c r="T35" s="134" t="s">
        <v>274</v>
      </c>
      <c r="U35" s="115">
        <v>0.47699999999999998</v>
      </c>
      <c r="V35" s="115">
        <f>ROUND(E35*U35,2)</f>
        <v>1.27</v>
      </c>
      <c r="W35" s="115"/>
      <c r="X35" s="115" t="s">
        <v>275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277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258" t="s">
        <v>1956</v>
      </c>
      <c r="D36" s="259"/>
      <c r="E36" s="259"/>
      <c r="F36" s="259"/>
      <c r="G36" s="259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286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2" x14ac:dyDescent="0.2">
      <c r="A37" s="111"/>
      <c r="B37" s="112"/>
      <c r="C37" s="150" t="s">
        <v>1957</v>
      </c>
      <c r="D37" s="148"/>
      <c r="E37" s="149"/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325</v>
      </c>
      <c r="AH37" s="108">
        <v>0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3" x14ac:dyDescent="0.2">
      <c r="A38" s="111"/>
      <c r="B38" s="112"/>
      <c r="C38" s="150" t="s">
        <v>1958</v>
      </c>
      <c r="D38" s="148"/>
      <c r="E38" s="149"/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325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3" x14ac:dyDescent="0.2">
      <c r="A39" s="111"/>
      <c r="B39" s="112"/>
      <c r="C39" s="150" t="s">
        <v>1959</v>
      </c>
      <c r="D39" s="148"/>
      <c r="E39" s="149">
        <v>2.66</v>
      </c>
      <c r="F39" s="115"/>
      <c r="G39" s="115"/>
      <c r="H39" s="115"/>
      <c r="I39" s="115"/>
      <c r="J39" s="115"/>
      <c r="K39" s="115"/>
      <c r="L39" s="115"/>
      <c r="M39" s="115"/>
      <c r="N39" s="114"/>
      <c r="O39" s="114"/>
      <c r="P39" s="114"/>
      <c r="Q39" s="114"/>
      <c r="R39" s="115"/>
      <c r="S39" s="115"/>
      <c r="T39" s="115"/>
      <c r="U39" s="115"/>
      <c r="V39" s="115"/>
      <c r="W39" s="115"/>
      <c r="X39" s="115"/>
      <c r="Y39" s="115"/>
      <c r="Z39" s="108"/>
      <c r="AA39" s="108"/>
      <c r="AB39" s="108"/>
      <c r="AC39" s="108"/>
      <c r="AD39" s="108"/>
      <c r="AE39" s="108"/>
      <c r="AF39" s="108"/>
      <c r="AG39" s="108" t="s">
        <v>325</v>
      </c>
      <c r="AH39" s="108">
        <v>0</v>
      </c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x14ac:dyDescent="0.2">
      <c r="A40" s="121" t="s">
        <v>268</v>
      </c>
      <c r="B40" s="122" t="s">
        <v>117</v>
      </c>
      <c r="C40" s="143" t="s">
        <v>118</v>
      </c>
      <c r="D40" s="123"/>
      <c r="E40" s="124"/>
      <c r="F40" s="125"/>
      <c r="G40" s="125">
        <f>SUMIF(AG41:AG46,"&lt;&gt;NOR",G41:G46)</f>
        <v>0</v>
      </c>
      <c r="H40" s="125"/>
      <c r="I40" s="125">
        <f>SUM(I41:I46)</f>
        <v>0</v>
      </c>
      <c r="J40" s="125"/>
      <c r="K40" s="125">
        <f>SUM(K41:K46)</f>
        <v>0</v>
      </c>
      <c r="L40" s="125"/>
      <c r="M40" s="125">
        <f>SUM(M41:M46)</f>
        <v>0</v>
      </c>
      <c r="N40" s="124"/>
      <c r="O40" s="124">
        <f>SUM(O41:O46)</f>
        <v>2.0099999999999998</v>
      </c>
      <c r="P40" s="124"/>
      <c r="Q40" s="124">
        <f>SUM(Q41:Q46)</f>
        <v>0</v>
      </c>
      <c r="R40" s="125"/>
      <c r="S40" s="125"/>
      <c r="T40" s="126"/>
      <c r="U40" s="120"/>
      <c r="V40" s="120">
        <f>SUM(V41:V46)</f>
        <v>5.18</v>
      </c>
      <c r="W40" s="120"/>
      <c r="X40" s="120"/>
      <c r="Y40" s="120"/>
      <c r="AG40" t="s">
        <v>269</v>
      </c>
    </row>
    <row r="41" spans="1:60" ht="22.5" outlineLevel="1" x14ac:dyDescent="0.2">
      <c r="A41" s="128">
        <v>7</v>
      </c>
      <c r="B41" s="129" t="s">
        <v>1960</v>
      </c>
      <c r="C41" s="145" t="s">
        <v>1961</v>
      </c>
      <c r="D41" s="130" t="s">
        <v>322</v>
      </c>
      <c r="E41" s="131">
        <v>7.5001300000000004</v>
      </c>
      <c r="F41" s="132"/>
      <c r="G41" s="133">
        <f>ROUND(E41*F41,2)</f>
        <v>0</v>
      </c>
      <c r="H41" s="132"/>
      <c r="I41" s="133">
        <f>ROUND(E41*H41,2)</f>
        <v>0</v>
      </c>
      <c r="J41" s="132"/>
      <c r="K41" s="133">
        <f>ROUND(E41*J41,2)</f>
        <v>0</v>
      </c>
      <c r="L41" s="133">
        <v>21</v>
      </c>
      <c r="M41" s="133">
        <f>G41*(1+L41/100)</f>
        <v>0</v>
      </c>
      <c r="N41" s="131">
        <v>0.26783000000000001</v>
      </c>
      <c r="O41" s="131">
        <f>ROUND(E41*N41,2)</f>
        <v>2.0099999999999998</v>
      </c>
      <c r="P41" s="131">
        <v>0</v>
      </c>
      <c r="Q41" s="131">
        <f>ROUND(E41*P41,2)</f>
        <v>0</v>
      </c>
      <c r="R41" s="133"/>
      <c r="S41" s="133" t="s">
        <v>273</v>
      </c>
      <c r="T41" s="134" t="s">
        <v>274</v>
      </c>
      <c r="U41" s="115">
        <v>0.69</v>
      </c>
      <c r="V41" s="115">
        <f>ROUND(E41*U41,2)</f>
        <v>5.18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277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ht="22.5" outlineLevel="2" x14ac:dyDescent="0.2">
      <c r="A42" s="111"/>
      <c r="B42" s="112"/>
      <c r="C42" s="258" t="s">
        <v>1962</v>
      </c>
      <c r="D42" s="259"/>
      <c r="E42" s="259"/>
      <c r="F42" s="259"/>
      <c r="G42" s="259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286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42" t="str">
        <f>C42</f>
        <v>jednoduché nebo příčky zděné do svislé dřevěné, cihelné, betonové nebo ocelové konstrukce na jakoukoliv maltu vápenocementovou (MVC) nebo cementovou (MC),</v>
      </c>
      <c r="BB42" s="108"/>
      <c r="BC42" s="108"/>
      <c r="BD42" s="108"/>
      <c r="BE42" s="108"/>
      <c r="BF42" s="108"/>
      <c r="BG42" s="108"/>
      <c r="BH42" s="108"/>
    </row>
    <row r="43" spans="1:60" outlineLevel="3" x14ac:dyDescent="0.2">
      <c r="A43" s="111"/>
      <c r="B43" s="112"/>
      <c r="C43" s="267" t="s">
        <v>1963</v>
      </c>
      <c r="D43" s="268"/>
      <c r="E43" s="268"/>
      <c r="F43" s="268"/>
      <c r="G43" s="268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286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 x14ac:dyDescent="0.2">
      <c r="A44" s="111"/>
      <c r="B44" s="112"/>
      <c r="C44" s="150" t="s">
        <v>1964</v>
      </c>
      <c r="D44" s="148"/>
      <c r="E44" s="149"/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325</v>
      </c>
      <c r="AH44" s="108">
        <v>0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3" x14ac:dyDescent="0.2">
      <c r="A45" s="111"/>
      <c r="B45" s="112"/>
      <c r="C45" s="150" t="s">
        <v>1965</v>
      </c>
      <c r="D45" s="148"/>
      <c r="E45" s="149"/>
      <c r="F45" s="115"/>
      <c r="G45" s="115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325</v>
      </c>
      <c r="AH45" s="108">
        <v>0</v>
      </c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3" x14ac:dyDescent="0.2">
      <c r="A46" s="111"/>
      <c r="B46" s="112"/>
      <c r="C46" s="150" t="s">
        <v>1966</v>
      </c>
      <c r="D46" s="148"/>
      <c r="E46" s="149">
        <v>7.5</v>
      </c>
      <c r="F46" s="115"/>
      <c r="G46" s="1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325</v>
      </c>
      <c r="AH46" s="108">
        <v>0</v>
      </c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x14ac:dyDescent="0.2">
      <c r="A47" s="121" t="s">
        <v>268</v>
      </c>
      <c r="B47" s="122" t="s">
        <v>123</v>
      </c>
      <c r="C47" s="143" t="s">
        <v>124</v>
      </c>
      <c r="D47" s="123"/>
      <c r="E47" s="124"/>
      <c r="F47" s="125"/>
      <c r="G47" s="125">
        <f>SUMIF(AG48:AG65,"&lt;&gt;NOR",G48:G65)</f>
        <v>0</v>
      </c>
      <c r="H47" s="125"/>
      <c r="I47" s="125">
        <f>SUM(I48:I65)</f>
        <v>0</v>
      </c>
      <c r="J47" s="125"/>
      <c r="K47" s="125">
        <f>SUM(K48:K65)</f>
        <v>0</v>
      </c>
      <c r="L47" s="125"/>
      <c r="M47" s="125">
        <f>SUM(M48:M65)</f>
        <v>0</v>
      </c>
      <c r="N47" s="124"/>
      <c r="O47" s="124">
        <f>SUM(O48:O65)</f>
        <v>3.3900000000000006</v>
      </c>
      <c r="P47" s="124"/>
      <c r="Q47" s="124">
        <f>SUM(Q48:Q65)</f>
        <v>0</v>
      </c>
      <c r="R47" s="125"/>
      <c r="S47" s="125"/>
      <c r="T47" s="126"/>
      <c r="U47" s="120"/>
      <c r="V47" s="120">
        <f>SUM(V48:V65)</f>
        <v>2.6500000000000004</v>
      </c>
      <c r="W47" s="120"/>
      <c r="X47" s="120"/>
      <c r="Y47" s="120"/>
      <c r="AG47" t="s">
        <v>269</v>
      </c>
    </row>
    <row r="48" spans="1:60" outlineLevel="1" x14ac:dyDescent="0.2">
      <c r="A48" s="128">
        <v>8</v>
      </c>
      <c r="B48" s="129" t="s">
        <v>511</v>
      </c>
      <c r="C48" s="145" t="s">
        <v>512</v>
      </c>
      <c r="D48" s="130" t="s">
        <v>322</v>
      </c>
      <c r="E48" s="131">
        <v>3.98</v>
      </c>
      <c r="F48" s="132"/>
      <c r="G48" s="133">
        <f>ROUND(E48*F48,2)</f>
        <v>0</v>
      </c>
      <c r="H48" s="132"/>
      <c r="I48" s="133">
        <f>ROUND(E48*H48,2)</f>
        <v>0</v>
      </c>
      <c r="J48" s="132"/>
      <c r="K48" s="133">
        <f>ROUND(E48*J48,2)</f>
        <v>0</v>
      </c>
      <c r="L48" s="133">
        <v>21</v>
      </c>
      <c r="M48" s="133">
        <f>G48*(1+L48/100)</f>
        <v>0</v>
      </c>
      <c r="N48" s="131">
        <v>0.2024</v>
      </c>
      <c r="O48" s="131">
        <f>ROUND(E48*N48,2)</f>
        <v>0.81</v>
      </c>
      <c r="P48" s="131">
        <v>0</v>
      </c>
      <c r="Q48" s="131">
        <f>ROUND(E48*P48,2)</f>
        <v>0</v>
      </c>
      <c r="R48" s="133"/>
      <c r="S48" s="133" t="s">
        <v>273</v>
      </c>
      <c r="T48" s="134" t="s">
        <v>274</v>
      </c>
      <c r="U48" s="115">
        <v>2.5999999999999999E-2</v>
      </c>
      <c r="V48" s="115">
        <f>ROUND(E48*U48,2)</f>
        <v>0.1</v>
      </c>
      <c r="W48" s="115"/>
      <c r="X48" s="115" t="s">
        <v>275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277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 x14ac:dyDescent="0.2">
      <c r="A49" s="111"/>
      <c r="B49" s="112"/>
      <c r="C49" s="258" t="s">
        <v>513</v>
      </c>
      <c r="D49" s="259"/>
      <c r="E49" s="259"/>
      <c r="F49" s="259"/>
      <c r="G49" s="259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286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2" x14ac:dyDescent="0.2">
      <c r="A50" s="111"/>
      <c r="B50" s="112"/>
      <c r="C50" s="150" t="s">
        <v>1952</v>
      </c>
      <c r="D50" s="148"/>
      <c r="E50" s="149"/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325</v>
      </c>
      <c r="AH50" s="108">
        <v>0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3" x14ac:dyDescent="0.2">
      <c r="A51" s="111"/>
      <c r="B51" s="112"/>
      <c r="C51" s="150" t="s">
        <v>1950</v>
      </c>
      <c r="D51" s="148"/>
      <c r="E51" s="149"/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325</v>
      </c>
      <c r="AH51" s="108">
        <v>0</v>
      </c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3" x14ac:dyDescent="0.2">
      <c r="A52" s="111"/>
      <c r="B52" s="112"/>
      <c r="C52" s="150" t="s">
        <v>1953</v>
      </c>
      <c r="D52" s="148"/>
      <c r="E52" s="149">
        <v>3.98</v>
      </c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325</v>
      </c>
      <c r="AH52" s="108">
        <v>0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ht="22.5" outlineLevel="1" x14ac:dyDescent="0.2">
      <c r="A53" s="128">
        <v>9</v>
      </c>
      <c r="B53" s="129" t="s">
        <v>1967</v>
      </c>
      <c r="C53" s="145" t="s">
        <v>1968</v>
      </c>
      <c r="D53" s="130" t="s">
        <v>322</v>
      </c>
      <c r="E53" s="131">
        <v>3.98</v>
      </c>
      <c r="F53" s="132"/>
      <c r="G53" s="133">
        <f>ROUND(E53*F53,2)</f>
        <v>0</v>
      </c>
      <c r="H53" s="132"/>
      <c r="I53" s="133">
        <f>ROUND(E53*H53,2)</f>
        <v>0</v>
      </c>
      <c r="J53" s="132"/>
      <c r="K53" s="133">
        <f>ROUND(E53*J53,2)</f>
        <v>0</v>
      </c>
      <c r="L53" s="133">
        <v>21</v>
      </c>
      <c r="M53" s="133">
        <f>G53*(1+L53/100)</f>
        <v>0</v>
      </c>
      <c r="N53" s="131">
        <v>5.6399999999999999E-2</v>
      </c>
      <c r="O53" s="131">
        <f>ROUND(E53*N53,2)</f>
        <v>0.22</v>
      </c>
      <c r="P53" s="131">
        <v>0</v>
      </c>
      <c r="Q53" s="131">
        <f>ROUND(E53*P53,2)</f>
        <v>0</v>
      </c>
      <c r="R53" s="133"/>
      <c r="S53" s="133" t="s">
        <v>273</v>
      </c>
      <c r="T53" s="134" t="s">
        <v>274</v>
      </c>
      <c r="U53" s="115">
        <v>0.61</v>
      </c>
      <c r="V53" s="115">
        <f>ROUND(E53*U53,2)</f>
        <v>2.4300000000000002</v>
      </c>
      <c r="W53" s="115"/>
      <c r="X53" s="115" t="s">
        <v>275</v>
      </c>
      <c r="Y53" s="115" t="s">
        <v>276</v>
      </c>
      <c r="Z53" s="108"/>
      <c r="AA53" s="108"/>
      <c r="AB53" s="108"/>
      <c r="AC53" s="108"/>
      <c r="AD53" s="108"/>
      <c r="AE53" s="108"/>
      <c r="AF53" s="108"/>
      <c r="AG53" s="108" t="s">
        <v>277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2" x14ac:dyDescent="0.2">
      <c r="A54" s="111"/>
      <c r="B54" s="112"/>
      <c r="C54" s="258" t="s">
        <v>1969</v>
      </c>
      <c r="D54" s="259"/>
      <c r="E54" s="259"/>
      <c r="F54" s="259"/>
      <c r="G54" s="259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286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150" t="s">
        <v>1952</v>
      </c>
      <c r="D55" s="148"/>
      <c r="E55" s="149"/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0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3" x14ac:dyDescent="0.2">
      <c r="A56" s="111"/>
      <c r="B56" s="112"/>
      <c r="C56" s="150" t="s">
        <v>1950</v>
      </c>
      <c r="D56" s="148"/>
      <c r="E56" s="149"/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325</v>
      </c>
      <c r="AH56" s="108">
        <v>0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3" x14ac:dyDescent="0.2">
      <c r="A57" s="111"/>
      <c r="B57" s="112"/>
      <c r="C57" s="150" t="s">
        <v>1953</v>
      </c>
      <c r="D57" s="148"/>
      <c r="E57" s="149">
        <v>3.98</v>
      </c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325</v>
      </c>
      <c r="AH57" s="108">
        <v>0</v>
      </c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 x14ac:dyDescent="0.2">
      <c r="A58" s="128">
        <v>10</v>
      </c>
      <c r="B58" s="129" t="s">
        <v>1970</v>
      </c>
      <c r="C58" s="145" t="s">
        <v>1971</v>
      </c>
      <c r="D58" s="130" t="s">
        <v>322</v>
      </c>
      <c r="E58" s="131">
        <v>3.98</v>
      </c>
      <c r="F58" s="132"/>
      <c r="G58" s="133">
        <f>ROUND(E58*F58,2)</f>
        <v>0</v>
      </c>
      <c r="H58" s="132"/>
      <c r="I58" s="133">
        <f>ROUND(E58*H58,2)</f>
        <v>0</v>
      </c>
      <c r="J58" s="132"/>
      <c r="K58" s="133">
        <f>ROUND(E58*J58,2)</f>
        <v>0</v>
      </c>
      <c r="L58" s="133">
        <v>21</v>
      </c>
      <c r="M58" s="133">
        <f>G58*(1+L58/100)</f>
        <v>0</v>
      </c>
      <c r="N58" s="131">
        <v>0.46</v>
      </c>
      <c r="O58" s="131">
        <f>ROUND(E58*N58,2)</f>
        <v>1.83</v>
      </c>
      <c r="P58" s="131">
        <v>0</v>
      </c>
      <c r="Q58" s="131">
        <f>ROUND(E58*P58,2)</f>
        <v>0</v>
      </c>
      <c r="R58" s="133"/>
      <c r="S58" s="133" t="s">
        <v>273</v>
      </c>
      <c r="T58" s="134" t="s">
        <v>274</v>
      </c>
      <c r="U58" s="115">
        <v>2.9000000000000001E-2</v>
      </c>
      <c r="V58" s="115">
        <f>ROUND(E58*U58,2)</f>
        <v>0.12</v>
      </c>
      <c r="W58" s="115"/>
      <c r="X58" s="115" t="s">
        <v>275</v>
      </c>
      <c r="Y58" s="115" t="s">
        <v>276</v>
      </c>
      <c r="Z58" s="108"/>
      <c r="AA58" s="108"/>
      <c r="AB58" s="108"/>
      <c r="AC58" s="108"/>
      <c r="AD58" s="108"/>
      <c r="AE58" s="108"/>
      <c r="AF58" s="108"/>
      <c r="AG58" s="108" t="s">
        <v>277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 x14ac:dyDescent="0.2">
      <c r="A59" s="111"/>
      <c r="B59" s="112"/>
      <c r="C59" s="150" t="s">
        <v>1952</v>
      </c>
      <c r="D59" s="148"/>
      <c r="E59" s="149"/>
      <c r="F59" s="115"/>
      <c r="G59" s="115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325</v>
      </c>
      <c r="AH59" s="108">
        <v>0</v>
      </c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3" x14ac:dyDescent="0.2">
      <c r="A60" s="111"/>
      <c r="B60" s="112"/>
      <c r="C60" s="150" t="s">
        <v>1950</v>
      </c>
      <c r="D60" s="148"/>
      <c r="E60" s="149"/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325</v>
      </c>
      <c r="AH60" s="108">
        <v>0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3" x14ac:dyDescent="0.2">
      <c r="A61" s="111"/>
      <c r="B61" s="112"/>
      <c r="C61" s="150" t="s">
        <v>1953</v>
      </c>
      <c r="D61" s="148"/>
      <c r="E61" s="149">
        <v>3.98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325</v>
      </c>
      <c r="AH61" s="108">
        <v>0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ht="22.5" outlineLevel="1" x14ac:dyDescent="0.2">
      <c r="A62" s="128">
        <v>11</v>
      </c>
      <c r="B62" s="129" t="s">
        <v>1972</v>
      </c>
      <c r="C62" s="145" t="s">
        <v>1973</v>
      </c>
      <c r="D62" s="130" t="s">
        <v>468</v>
      </c>
      <c r="E62" s="131">
        <v>120</v>
      </c>
      <c r="F62" s="132"/>
      <c r="G62" s="133">
        <f>ROUND(E62*F62,2)</f>
        <v>0</v>
      </c>
      <c r="H62" s="132"/>
      <c r="I62" s="133">
        <f>ROUND(E62*H62,2)</f>
        <v>0</v>
      </c>
      <c r="J62" s="132"/>
      <c r="K62" s="133">
        <f>ROUND(E62*J62,2)</f>
        <v>0</v>
      </c>
      <c r="L62" s="133">
        <v>21</v>
      </c>
      <c r="M62" s="133">
        <f>G62*(1+L62/100)</f>
        <v>0</v>
      </c>
      <c r="N62" s="131">
        <v>4.4000000000000003E-3</v>
      </c>
      <c r="O62" s="131">
        <f>ROUND(E62*N62,2)</f>
        <v>0.53</v>
      </c>
      <c r="P62" s="131">
        <v>0</v>
      </c>
      <c r="Q62" s="131">
        <f>ROUND(E62*P62,2)</f>
        <v>0</v>
      </c>
      <c r="R62" s="133"/>
      <c r="S62" s="133" t="s">
        <v>273</v>
      </c>
      <c r="T62" s="134" t="s">
        <v>274</v>
      </c>
      <c r="U62" s="115">
        <v>0</v>
      </c>
      <c r="V62" s="115">
        <f>ROUND(E62*U62,2)</f>
        <v>0</v>
      </c>
      <c r="W62" s="115"/>
      <c r="X62" s="115" t="s">
        <v>463</v>
      </c>
      <c r="Y62" s="115" t="s">
        <v>276</v>
      </c>
      <c r="Z62" s="108"/>
      <c r="AA62" s="108"/>
      <c r="AB62" s="108"/>
      <c r="AC62" s="108"/>
      <c r="AD62" s="108"/>
      <c r="AE62" s="108"/>
      <c r="AF62" s="108"/>
      <c r="AG62" s="108" t="s">
        <v>464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 x14ac:dyDescent="0.2">
      <c r="A63" s="111"/>
      <c r="B63" s="112"/>
      <c r="C63" s="150" t="s">
        <v>1952</v>
      </c>
      <c r="D63" s="148"/>
      <c r="E63" s="149"/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325</v>
      </c>
      <c r="AH63" s="108">
        <v>0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3" x14ac:dyDescent="0.2">
      <c r="A64" s="111"/>
      <c r="B64" s="112"/>
      <c r="C64" s="150" t="s">
        <v>1950</v>
      </c>
      <c r="D64" s="148"/>
      <c r="E64" s="149"/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325</v>
      </c>
      <c r="AH64" s="108">
        <v>0</v>
      </c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3" x14ac:dyDescent="0.2">
      <c r="A65" s="111"/>
      <c r="B65" s="112"/>
      <c r="C65" s="150" t="s">
        <v>1974</v>
      </c>
      <c r="D65" s="148"/>
      <c r="E65" s="149">
        <v>120</v>
      </c>
      <c r="F65" s="115"/>
      <c r="G65" s="115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325</v>
      </c>
      <c r="AH65" s="108">
        <v>0</v>
      </c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x14ac:dyDescent="0.2">
      <c r="A66" s="121" t="s">
        <v>268</v>
      </c>
      <c r="B66" s="122" t="s">
        <v>125</v>
      </c>
      <c r="C66" s="143" t="s">
        <v>126</v>
      </c>
      <c r="D66" s="123"/>
      <c r="E66" s="124"/>
      <c r="F66" s="125"/>
      <c r="G66" s="125">
        <f>SUMIF(AG67:AG69,"&lt;&gt;NOR",G67:G69)</f>
        <v>0</v>
      </c>
      <c r="H66" s="125"/>
      <c r="I66" s="125">
        <f>SUM(I67:I69)</f>
        <v>0</v>
      </c>
      <c r="J66" s="125"/>
      <c r="K66" s="125">
        <f>SUM(K67:K69)</f>
        <v>0</v>
      </c>
      <c r="L66" s="125"/>
      <c r="M66" s="125">
        <f>SUM(M67:M69)</f>
        <v>0</v>
      </c>
      <c r="N66" s="124"/>
      <c r="O66" s="124">
        <f>SUM(O67:O69)</f>
        <v>0.03</v>
      </c>
      <c r="P66" s="124"/>
      <c r="Q66" s="124">
        <f>SUM(Q67:Q69)</f>
        <v>0</v>
      </c>
      <c r="R66" s="125"/>
      <c r="S66" s="125"/>
      <c r="T66" s="126"/>
      <c r="U66" s="120"/>
      <c r="V66" s="120">
        <f>SUM(V67:V69)</f>
        <v>1.82</v>
      </c>
      <c r="W66" s="120"/>
      <c r="X66" s="120"/>
      <c r="Y66" s="120"/>
      <c r="AG66" t="s">
        <v>269</v>
      </c>
    </row>
    <row r="67" spans="1:60" outlineLevel="1" x14ac:dyDescent="0.2">
      <c r="A67" s="128">
        <v>12</v>
      </c>
      <c r="B67" s="129" t="s">
        <v>1975</v>
      </c>
      <c r="C67" s="145" t="s">
        <v>1976</v>
      </c>
      <c r="D67" s="130" t="s">
        <v>493</v>
      </c>
      <c r="E67" s="131">
        <v>10</v>
      </c>
      <c r="F67" s="132"/>
      <c r="G67" s="133">
        <f>ROUND(E67*F67,2)</f>
        <v>0</v>
      </c>
      <c r="H67" s="132"/>
      <c r="I67" s="133">
        <f>ROUND(E67*H67,2)</f>
        <v>0</v>
      </c>
      <c r="J67" s="132"/>
      <c r="K67" s="133">
        <f>ROUND(E67*J67,2)</f>
        <v>0</v>
      </c>
      <c r="L67" s="133">
        <v>21</v>
      </c>
      <c r="M67" s="133">
        <f>G67*(1+L67/100)</f>
        <v>0</v>
      </c>
      <c r="N67" s="131">
        <v>2.5100000000000001E-3</v>
      </c>
      <c r="O67" s="131">
        <f>ROUND(E67*N67,2)</f>
        <v>0.03</v>
      </c>
      <c r="P67" s="131">
        <v>0</v>
      </c>
      <c r="Q67" s="131">
        <f>ROUND(E67*P67,2)</f>
        <v>0</v>
      </c>
      <c r="R67" s="133"/>
      <c r="S67" s="133" t="s">
        <v>273</v>
      </c>
      <c r="T67" s="134" t="s">
        <v>274</v>
      </c>
      <c r="U67" s="115">
        <v>0.18232999999999999</v>
      </c>
      <c r="V67" s="115">
        <f>ROUND(E67*U67,2)</f>
        <v>1.82</v>
      </c>
      <c r="W67" s="115"/>
      <c r="X67" s="115" t="s">
        <v>275</v>
      </c>
      <c r="Y67" s="115" t="s">
        <v>276</v>
      </c>
      <c r="Z67" s="108"/>
      <c r="AA67" s="108"/>
      <c r="AB67" s="108"/>
      <c r="AC67" s="108"/>
      <c r="AD67" s="108"/>
      <c r="AE67" s="108"/>
      <c r="AF67" s="108"/>
      <c r="AG67" s="108" t="s">
        <v>277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 x14ac:dyDescent="0.2">
      <c r="A68" s="111"/>
      <c r="B68" s="112"/>
      <c r="C68" s="150" t="s">
        <v>1952</v>
      </c>
      <c r="D68" s="148"/>
      <c r="E68" s="149"/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325</v>
      </c>
      <c r="AH68" s="108">
        <v>0</v>
      </c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3" x14ac:dyDescent="0.2">
      <c r="A69" s="111"/>
      <c r="B69" s="112"/>
      <c r="C69" s="150" t="s">
        <v>1922</v>
      </c>
      <c r="D69" s="148"/>
      <c r="E69" s="149">
        <v>10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325</v>
      </c>
      <c r="AH69" s="108">
        <v>0</v>
      </c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x14ac:dyDescent="0.2">
      <c r="A70" s="121" t="s">
        <v>268</v>
      </c>
      <c r="B70" s="122" t="s">
        <v>127</v>
      </c>
      <c r="C70" s="143" t="s">
        <v>128</v>
      </c>
      <c r="D70" s="123"/>
      <c r="E70" s="124"/>
      <c r="F70" s="125"/>
      <c r="G70" s="125">
        <f>SUMIF(AG71:AG73,"&lt;&gt;NOR",G71:G73)</f>
        <v>0</v>
      </c>
      <c r="H70" s="125"/>
      <c r="I70" s="125">
        <f>SUM(I71:I73)</f>
        <v>0</v>
      </c>
      <c r="J70" s="125"/>
      <c r="K70" s="125">
        <f>SUM(K71:K73)</f>
        <v>0</v>
      </c>
      <c r="L70" s="125"/>
      <c r="M70" s="125">
        <f>SUM(M71:M73)</f>
        <v>0</v>
      </c>
      <c r="N70" s="124"/>
      <c r="O70" s="124">
        <f>SUM(O71:O73)</f>
        <v>0.09</v>
      </c>
      <c r="P70" s="124"/>
      <c r="Q70" s="124">
        <f>SUM(Q71:Q73)</f>
        <v>0</v>
      </c>
      <c r="R70" s="125"/>
      <c r="S70" s="125"/>
      <c r="T70" s="126"/>
      <c r="U70" s="120"/>
      <c r="V70" s="120">
        <f>SUM(V71:V73)</f>
        <v>1.54</v>
      </c>
      <c r="W70" s="120"/>
      <c r="X70" s="120"/>
      <c r="Y70" s="120"/>
      <c r="AG70" t="s">
        <v>269</v>
      </c>
    </row>
    <row r="71" spans="1:60" outlineLevel="1" x14ac:dyDescent="0.2">
      <c r="A71" s="128">
        <v>13</v>
      </c>
      <c r="B71" s="129" t="s">
        <v>1977</v>
      </c>
      <c r="C71" s="145" t="s">
        <v>1978</v>
      </c>
      <c r="D71" s="130" t="s">
        <v>322</v>
      </c>
      <c r="E71" s="131">
        <v>7.5001300000000004</v>
      </c>
      <c r="F71" s="132"/>
      <c r="G71" s="133">
        <f>ROUND(E71*F71,2)</f>
        <v>0</v>
      </c>
      <c r="H71" s="132"/>
      <c r="I71" s="133">
        <f>ROUND(E71*H71,2)</f>
        <v>0</v>
      </c>
      <c r="J71" s="132"/>
      <c r="K71" s="133">
        <f>ROUND(E71*J71,2)</f>
        <v>0</v>
      </c>
      <c r="L71" s="133">
        <v>21</v>
      </c>
      <c r="M71" s="133">
        <f>G71*(1+L71/100)</f>
        <v>0</v>
      </c>
      <c r="N71" s="131">
        <v>1.1780000000000001E-2</v>
      </c>
      <c r="O71" s="131">
        <f>ROUND(E71*N71,2)</f>
        <v>0.09</v>
      </c>
      <c r="P71" s="131">
        <v>0</v>
      </c>
      <c r="Q71" s="131">
        <f>ROUND(E71*P71,2)</f>
        <v>0</v>
      </c>
      <c r="R71" s="133"/>
      <c r="S71" s="133" t="s">
        <v>273</v>
      </c>
      <c r="T71" s="134" t="s">
        <v>274</v>
      </c>
      <c r="U71" s="115">
        <v>0.20499999999999999</v>
      </c>
      <c r="V71" s="115">
        <f>ROUND(E71*U71,2)</f>
        <v>1.54</v>
      </c>
      <c r="W71" s="115"/>
      <c r="X71" s="115" t="s">
        <v>275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277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 x14ac:dyDescent="0.2">
      <c r="A72" s="111"/>
      <c r="B72" s="112"/>
      <c r="C72" s="150" t="s">
        <v>1965</v>
      </c>
      <c r="D72" s="148"/>
      <c r="E72" s="149"/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325</v>
      </c>
      <c r="AH72" s="108">
        <v>0</v>
      </c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3" x14ac:dyDescent="0.2">
      <c r="A73" s="111"/>
      <c r="B73" s="112"/>
      <c r="C73" s="150" t="s">
        <v>1966</v>
      </c>
      <c r="D73" s="148"/>
      <c r="E73" s="149">
        <v>7.5</v>
      </c>
      <c r="F73" s="115"/>
      <c r="G73" s="115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 t="s">
        <v>325</v>
      </c>
      <c r="AH73" s="108">
        <v>0</v>
      </c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x14ac:dyDescent="0.2">
      <c r="A74" s="121" t="s">
        <v>268</v>
      </c>
      <c r="B74" s="122" t="s">
        <v>129</v>
      </c>
      <c r="C74" s="143" t="s">
        <v>130</v>
      </c>
      <c r="D74" s="123"/>
      <c r="E74" s="124"/>
      <c r="F74" s="125"/>
      <c r="G74" s="125">
        <f>SUMIF(AG75:AG115,"&lt;&gt;NOR",G75:G115)</f>
        <v>0</v>
      </c>
      <c r="H74" s="125"/>
      <c r="I74" s="125">
        <f>SUM(I75:I115)</f>
        <v>0</v>
      </c>
      <c r="J74" s="125"/>
      <c r="K74" s="125">
        <f>SUM(K75:K115)</f>
        <v>0</v>
      </c>
      <c r="L74" s="125"/>
      <c r="M74" s="125">
        <f>SUM(M75:M115)</f>
        <v>0</v>
      </c>
      <c r="N74" s="124"/>
      <c r="O74" s="124">
        <f>SUM(O75:O115)</f>
        <v>5.6</v>
      </c>
      <c r="P74" s="124"/>
      <c r="Q74" s="124">
        <f>SUM(Q75:Q115)</f>
        <v>0</v>
      </c>
      <c r="R74" s="125"/>
      <c r="S74" s="125"/>
      <c r="T74" s="126"/>
      <c r="U74" s="120"/>
      <c r="V74" s="120">
        <f>SUM(V75:V115)</f>
        <v>20.5</v>
      </c>
      <c r="W74" s="120"/>
      <c r="X74" s="120"/>
      <c r="Y74" s="120"/>
      <c r="AG74" t="s">
        <v>269</v>
      </c>
    </row>
    <row r="75" spans="1:60" outlineLevel="1" x14ac:dyDescent="0.2">
      <c r="A75" s="128">
        <v>14</v>
      </c>
      <c r="B75" s="129" t="s">
        <v>1816</v>
      </c>
      <c r="C75" s="145" t="s">
        <v>1817</v>
      </c>
      <c r="D75" s="130" t="s">
        <v>331</v>
      </c>
      <c r="E75" s="131">
        <v>0.42076000000000002</v>
      </c>
      <c r="F75" s="132"/>
      <c r="G75" s="133">
        <f>ROUND(E75*F75,2)</f>
        <v>0</v>
      </c>
      <c r="H75" s="132"/>
      <c r="I75" s="133">
        <f>ROUND(E75*H75,2)</f>
        <v>0</v>
      </c>
      <c r="J75" s="132"/>
      <c r="K75" s="133">
        <f>ROUND(E75*J75,2)</f>
        <v>0</v>
      </c>
      <c r="L75" s="133">
        <v>21</v>
      </c>
      <c r="M75" s="133">
        <f>G75*(1+L75/100)</f>
        <v>0</v>
      </c>
      <c r="N75" s="131">
        <v>2.5249999999999999</v>
      </c>
      <c r="O75" s="131">
        <f>ROUND(E75*N75,2)</f>
        <v>1.06</v>
      </c>
      <c r="P75" s="131">
        <v>0</v>
      </c>
      <c r="Q75" s="131">
        <f>ROUND(E75*P75,2)</f>
        <v>0</v>
      </c>
      <c r="R75" s="133"/>
      <c r="S75" s="133" t="s">
        <v>273</v>
      </c>
      <c r="T75" s="134" t="s">
        <v>274</v>
      </c>
      <c r="U75" s="115">
        <v>3.21</v>
      </c>
      <c r="V75" s="115">
        <f>ROUND(E75*U75,2)</f>
        <v>1.35</v>
      </c>
      <c r="W75" s="115"/>
      <c r="X75" s="115" t="s">
        <v>275</v>
      </c>
      <c r="Y75" s="115" t="s">
        <v>276</v>
      </c>
      <c r="Z75" s="108"/>
      <c r="AA75" s="108"/>
      <c r="AB75" s="108"/>
      <c r="AC75" s="108"/>
      <c r="AD75" s="108"/>
      <c r="AE75" s="108"/>
      <c r="AF75" s="108"/>
      <c r="AG75" s="108" t="s">
        <v>277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2" x14ac:dyDescent="0.2">
      <c r="A76" s="111"/>
      <c r="B76" s="112"/>
      <c r="C76" s="258" t="s">
        <v>448</v>
      </c>
      <c r="D76" s="259"/>
      <c r="E76" s="259"/>
      <c r="F76" s="259"/>
      <c r="G76" s="259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286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3" x14ac:dyDescent="0.2">
      <c r="A77" s="111"/>
      <c r="B77" s="112"/>
      <c r="C77" s="267" t="s">
        <v>449</v>
      </c>
      <c r="D77" s="268"/>
      <c r="E77" s="268"/>
      <c r="F77" s="268"/>
      <c r="G77" s="268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286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2" x14ac:dyDescent="0.2">
      <c r="A78" s="111"/>
      <c r="B78" s="112"/>
      <c r="C78" s="150" t="s">
        <v>1957</v>
      </c>
      <c r="D78" s="148"/>
      <c r="E78" s="149"/>
      <c r="F78" s="115"/>
      <c r="G78" s="115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8"/>
      <c r="AA78" s="108"/>
      <c r="AB78" s="108"/>
      <c r="AC78" s="108"/>
      <c r="AD78" s="108"/>
      <c r="AE78" s="108"/>
      <c r="AF78" s="108"/>
      <c r="AG78" s="108" t="s">
        <v>325</v>
      </c>
      <c r="AH78" s="108">
        <v>0</v>
      </c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3" x14ac:dyDescent="0.2">
      <c r="A79" s="111"/>
      <c r="B79" s="112"/>
      <c r="C79" s="150" t="s">
        <v>367</v>
      </c>
      <c r="D79" s="148"/>
      <c r="E79" s="149"/>
      <c r="F79" s="115"/>
      <c r="G79" s="1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325</v>
      </c>
      <c r="AH79" s="108">
        <v>0</v>
      </c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3" x14ac:dyDescent="0.2">
      <c r="A80" s="111"/>
      <c r="B80" s="112"/>
      <c r="C80" s="150" t="s">
        <v>1979</v>
      </c>
      <c r="D80" s="148"/>
      <c r="E80" s="149">
        <v>0.42</v>
      </c>
      <c r="F80" s="115"/>
      <c r="G80" s="115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8"/>
      <c r="AA80" s="108"/>
      <c r="AB80" s="108"/>
      <c r="AC80" s="108"/>
      <c r="AD80" s="108"/>
      <c r="AE80" s="108"/>
      <c r="AF80" s="108"/>
      <c r="AG80" s="108" t="s">
        <v>325</v>
      </c>
      <c r="AH80" s="108">
        <v>0</v>
      </c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28">
        <v>15</v>
      </c>
      <c r="B81" s="129" t="s">
        <v>1910</v>
      </c>
      <c r="C81" s="145" t="s">
        <v>1911</v>
      </c>
      <c r="D81" s="130" t="s">
        <v>331</v>
      </c>
      <c r="E81" s="131">
        <v>1.6830400000000001</v>
      </c>
      <c r="F81" s="132"/>
      <c r="G81" s="133">
        <f>ROUND(E81*F81,2)</f>
        <v>0</v>
      </c>
      <c r="H81" s="132"/>
      <c r="I81" s="133">
        <f>ROUND(E81*H81,2)</f>
        <v>0</v>
      </c>
      <c r="J81" s="132"/>
      <c r="K81" s="133">
        <f>ROUND(E81*J81,2)</f>
        <v>0</v>
      </c>
      <c r="L81" s="133">
        <v>21</v>
      </c>
      <c r="M81" s="133">
        <f>G81*(1+L81/100)</f>
        <v>0</v>
      </c>
      <c r="N81" s="131">
        <v>2.5249999999999999</v>
      </c>
      <c r="O81" s="131">
        <f>ROUND(E81*N81,2)</f>
        <v>4.25</v>
      </c>
      <c r="P81" s="131">
        <v>0</v>
      </c>
      <c r="Q81" s="131">
        <f>ROUND(E81*P81,2)</f>
        <v>0</v>
      </c>
      <c r="R81" s="133"/>
      <c r="S81" s="133" t="s">
        <v>273</v>
      </c>
      <c r="T81" s="134" t="s">
        <v>274</v>
      </c>
      <c r="U81" s="115">
        <v>2.3199999999999998</v>
      </c>
      <c r="V81" s="115">
        <f>ROUND(E81*U81,2)</f>
        <v>3.9</v>
      </c>
      <c r="W81" s="115"/>
      <c r="X81" s="115" t="s">
        <v>275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277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2" x14ac:dyDescent="0.2">
      <c r="A82" s="111"/>
      <c r="B82" s="112"/>
      <c r="C82" s="258" t="s">
        <v>448</v>
      </c>
      <c r="D82" s="259"/>
      <c r="E82" s="259"/>
      <c r="F82" s="259"/>
      <c r="G82" s="259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286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3" x14ac:dyDescent="0.2">
      <c r="A83" s="111"/>
      <c r="B83" s="112"/>
      <c r="C83" s="267" t="s">
        <v>449</v>
      </c>
      <c r="D83" s="268"/>
      <c r="E83" s="268"/>
      <c r="F83" s="268"/>
      <c r="G83" s="268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8"/>
      <c r="AA83" s="108"/>
      <c r="AB83" s="108"/>
      <c r="AC83" s="108"/>
      <c r="AD83" s="108"/>
      <c r="AE83" s="108"/>
      <c r="AF83" s="108"/>
      <c r="AG83" s="108" t="s">
        <v>286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 x14ac:dyDescent="0.2">
      <c r="A84" s="111"/>
      <c r="B84" s="112"/>
      <c r="C84" s="150" t="s">
        <v>1957</v>
      </c>
      <c r="D84" s="148"/>
      <c r="E84" s="149"/>
      <c r="F84" s="115"/>
      <c r="G84" s="115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325</v>
      </c>
      <c r="AH84" s="108">
        <v>0</v>
      </c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3" x14ac:dyDescent="0.2">
      <c r="A85" s="111"/>
      <c r="B85" s="112"/>
      <c r="C85" s="150" t="s">
        <v>367</v>
      </c>
      <c r="D85" s="148"/>
      <c r="E85" s="149"/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325</v>
      </c>
      <c r="AH85" s="108">
        <v>0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3" x14ac:dyDescent="0.2">
      <c r="A86" s="111"/>
      <c r="B86" s="112"/>
      <c r="C86" s="150" t="s">
        <v>1980</v>
      </c>
      <c r="D86" s="148"/>
      <c r="E86" s="149">
        <v>1.68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325</v>
      </c>
      <c r="AH86" s="108">
        <v>0</v>
      </c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 x14ac:dyDescent="0.2">
      <c r="A87" s="128">
        <v>16</v>
      </c>
      <c r="B87" s="129" t="s">
        <v>1915</v>
      </c>
      <c r="C87" s="145" t="s">
        <v>1916</v>
      </c>
      <c r="D87" s="130" t="s">
        <v>331</v>
      </c>
      <c r="E87" s="131">
        <v>1.6830400000000001</v>
      </c>
      <c r="F87" s="132"/>
      <c r="G87" s="133">
        <f>ROUND(E87*F87,2)</f>
        <v>0</v>
      </c>
      <c r="H87" s="132"/>
      <c r="I87" s="133">
        <f>ROUND(E87*H87,2)</f>
        <v>0</v>
      </c>
      <c r="J87" s="132"/>
      <c r="K87" s="133">
        <f>ROUND(E87*J87,2)</f>
        <v>0</v>
      </c>
      <c r="L87" s="133">
        <v>21</v>
      </c>
      <c r="M87" s="133">
        <f>G87*(1+L87/100)</f>
        <v>0</v>
      </c>
      <c r="N87" s="131">
        <v>0</v>
      </c>
      <c r="O87" s="131">
        <f>ROUND(E87*N87,2)</f>
        <v>0</v>
      </c>
      <c r="P87" s="131">
        <v>0</v>
      </c>
      <c r="Q87" s="131">
        <f>ROUND(E87*P87,2)</f>
        <v>0</v>
      </c>
      <c r="R87" s="133"/>
      <c r="S87" s="133" t="s">
        <v>273</v>
      </c>
      <c r="T87" s="134" t="s">
        <v>274</v>
      </c>
      <c r="U87" s="115">
        <v>0.21</v>
      </c>
      <c r="V87" s="115">
        <f>ROUND(E87*U87,2)</f>
        <v>0.35</v>
      </c>
      <c r="W87" s="115"/>
      <c r="X87" s="115" t="s">
        <v>275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277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2" x14ac:dyDescent="0.2">
      <c r="A88" s="111"/>
      <c r="B88" s="112"/>
      <c r="C88" s="258" t="s">
        <v>1825</v>
      </c>
      <c r="D88" s="259"/>
      <c r="E88" s="259"/>
      <c r="F88" s="259"/>
      <c r="G88" s="259"/>
      <c r="H88" s="115"/>
      <c r="I88" s="115"/>
      <c r="J88" s="115"/>
      <c r="K88" s="115"/>
      <c r="L88" s="115"/>
      <c r="M88" s="115"/>
      <c r="N88" s="114"/>
      <c r="O88" s="114"/>
      <c r="P88" s="114"/>
      <c r="Q88" s="114"/>
      <c r="R88" s="115"/>
      <c r="S88" s="115"/>
      <c r="T88" s="115"/>
      <c r="U88" s="115"/>
      <c r="V88" s="115"/>
      <c r="W88" s="115"/>
      <c r="X88" s="115"/>
      <c r="Y88" s="115"/>
      <c r="Z88" s="108"/>
      <c r="AA88" s="108"/>
      <c r="AB88" s="108"/>
      <c r="AC88" s="108"/>
      <c r="AD88" s="108"/>
      <c r="AE88" s="108"/>
      <c r="AF88" s="108"/>
      <c r="AG88" s="108" t="s">
        <v>286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2" x14ac:dyDescent="0.2">
      <c r="A89" s="111"/>
      <c r="B89" s="112"/>
      <c r="C89" s="150" t="s">
        <v>1957</v>
      </c>
      <c r="D89" s="148"/>
      <c r="E89" s="149"/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325</v>
      </c>
      <c r="AH89" s="108">
        <v>0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3" x14ac:dyDescent="0.2">
      <c r="A90" s="111"/>
      <c r="B90" s="112"/>
      <c r="C90" s="150" t="s">
        <v>367</v>
      </c>
      <c r="D90" s="148"/>
      <c r="E90" s="149"/>
      <c r="F90" s="115"/>
      <c r="G90" s="115"/>
      <c r="H90" s="115"/>
      <c r="I90" s="115"/>
      <c r="J90" s="115"/>
      <c r="K90" s="115"/>
      <c r="L90" s="115"/>
      <c r="M90" s="115"/>
      <c r="N90" s="114"/>
      <c r="O90" s="114"/>
      <c r="P90" s="114"/>
      <c r="Q90" s="114"/>
      <c r="R90" s="115"/>
      <c r="S90" s="115"/>
      <c r="T90" s="115"/>
      <c r="U90" s="115"/>
      <c r="V90" s="115"/>
      <c r="W90" s="115"/>
      <c r="X90" s="115"/>
      <c r="Y90" s="115"/>
      <c r="Z90" s="108"/>
      <c r="AA90" s="108"/>
      <c r="AB90" s="108"/>
      <c r="AC90" s="108"/>
      <c r="AD90" s="108"/>
      <c r="AE90" s="108"/>
      <c r="AF90" s="108"/>
      <c r="AG90" s="108" t="s">
        <v>325</v>
      </c>
      <c r="AH90" s="108">
        <v>0</v>
      </c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3" x14ac:dyDescent="0.2">
      <c r="A91" s="111"/>
      <c r="B91" s="112"/>
      <c r="C91" s="150" t="s">
        <v>1980</v>
      </c>
      <c r="D91" s="148"/>
      <c r="E91" s="149">
        <v>1.68</v>
      </c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325</v>
      </c>
      <c r="AH91" s="108">
        <v>0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ht="22.5" outlineLevel="1" x14ac:dyDescent="0.2">
      <c r="A92" s="128">
        <v>17</v>
      </c>
      <c r="B92" s="129" t="s">
        <v>1826</v>
      </c>
      <c r="C92" s="145" t="s">
        <v>1827</v>
      </c>
      <c r="D92" s="130" t="s">
        <v>395</v>
      </c>
      <c r="E92" s="131">
        <v>4.8129999999999999E-2</v>
      </c>
      <c r="F92" s="132"/>
      <c r="G92" s="133">
        <f>ROUND(E92*F92,2)</f>
        <v>0</v>
      </c>
      <c r="H92" s="132"/>
      <c r="I92" s="133">
        <f>ROUND(E92*H92,2)</f>
        <v>0</v>
      </c>
      <c r="J92" s="132"/>
      <c r="K92" s="133">
        <f>ROUND(E92*J92,2)</f>
        <v>0</v>
      </c>
      <c r="L92" s="133">
        <v>21</v>
      </c>
      <c r="M92" s="133">
        <f>G92*(1+L92/100)</f>
        <v>0</v>
      </c>
      <c r="N92" s="131">
        <v>1.08961</v>
      </c>
      <c r="O92" s="131">
        <f>ROUND(E92*N92,2)</f>
        <v>0.05</v>
      </c>
      <c r="P92" s="131">
        <v>0</v>
      </c>
      <c r="Q92" s="131">
        <f>ROUND(E92*P92,2)</f>
        <v>0</v>
      </c>
      <c r="R92" s="133"/>
      <c r="S92" s="133" t="s">
        <v>273</v>
      </c>
      <c r="T92" s="134" t="s">
        <v>274</v>
      </c>
      <c r="U92" s="115">
        <v>15.23</v>
      </c>
      <c r="V92" s="115">
        <f>ROUND(E92*U92,2)</f>
        <v>0.73</v>
      </c>
      <c r="W92" s="115"/>
      <c r="X92" s="115" t="s">
        <v>275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277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2" x14ac:dyDescent="0.2">
      <c r="A93" s="111"/>
      <c r="B93" s="112"/>
      <c r="C93" s="258" t="s">
        <v>396</v>
      </c>
      <c r="D93" s="259"/>
      <c r="E93" s="259"/>
      <c r="F93" s="259"/>
      <c r="G93" s="259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8"/>
      <c r="AA93" s="108"/>
      <c r="AB93" s="108"/>
      <c r="AC93" s="108"/>
      <c r="AD93" s="108"/>
      <c r="AE93" s="108"/>
      <c r="AF93" s="108"/>
      <c r="AG93" s="108" t="s">
        <v>286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 x14ac:dyDescent="0.2">
      <c r="A94" s="111"/>
      <c r="B94" s="112"/>
      <c r="C94" s="150" t="s">
        <v>1957</v>
      </c>
      <c r="D94" s="148"/>
      <c r="E94" s="149"/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325</v>
      </c>
      <c r="AH94" s="108">
        <v>0</v>
      </c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3" x14ac:dyDescent="0.2">
      <c r="A95" s="111"/>
      <c r="B95" s="112"/>
      <c r="C95" s="150" t="s">
        <v>367</v>
      </c>
      <c r="D95" s="148"/>
      <c r="E95" s="149"/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325</v>
      </c>
      <c r="AH95" s="108">
        <v>0</v>
      </c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3" x14ac:dyDescent="0.2">
      <c r="A96" s="111"/>
      <c r="B96" s="112"/>
      <c r="C96" s="150" t="s">
        <v>1981</v>
      </c>
      <c r="D96" s="148"/>
      <c r="E96" s="149">
        <v>0.05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325</v>
      </c>
      <c r="AH96" s="108">
        <v>0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ht="22.5" outlineLevel="1" x14ac:dyDescent="0.2">
      <c r="A97" s="128">
        <v>18</v>
      </c>
      <c r="B97" s="129" t="s">
        <v>1982</v>
      </c>
      <c r="C97" s="145" t="s">
        <v>1983</v>
      </c>
      <c r="D97" s="130" t="s">
        <v>322</v>
      </c>
      <c r="E97" s="131">
        <v>24.2332</v>
      </c>
      <c r="F97" s="132"/>
      <c r="G97" s="133">
        <f>ROUND(E97*F97,2)</f>
        <v>0</v>
      </c>
      <c r="H97" s="132"/>
      <c r="I97" s="133">
        <f>ROUND(E97*H97,2)</f>
        <v>0</v>
      </c>
      <c r="J97" s="132"/>
      <c r="K97" s="133">
        <f>ROUND(E97*J97,2)</f>
        <v>0</v>
      </c>
      <c r="L97" s="133">
        <v>21</v>
      </c>
      <c r="M97" s="133">
        <f>G97*(1+L97/100)</f>
        <v>0</v>
      </c>
      <c r="N97" s="131">
        <v>8.9200000000000008E-3</v>
      </c>
      <c r="O97" s="131">
        <f>ROUND(E97*N97,2)</f>
        <v>0.22</v>
      </c>
      <c r="P97" s="131">
        <v>0</v>
      </c>
      <c r="Q97" s="131">
        <f>ROUND(E97*P97,2)</f>
        <v>0</v>
      </c>
      <c r="R97" s="133"/>
      <c r="S97" s="133" t="s">
        <v>273</v>
      </c>
      <c r="T97" s="134" t="s">
        <v>274</v>
      </c>
      <c r="U97" s="115">
        <v>0.26</v>
      </c>
      <c r="V97" s="115">
        <f>ROUND(E97*U97,2)</f>
        <v>6.3</v>
      </c>
      <c r="W97" s="115"/>
      <c r="X97" s="115" t="s">
        <v>275</v>
      </c>
      <c r="Y97" s="115" t="s">
        <v>276</v>
      </c>
      <c r="Z97" s="108"/>
      <c r="AA97" s="108"/>
      <c r="AB97" s="108"/>
      <c r="AC97" s="108"/>
      <c r="AD97" s="108"/>
      <c r="AE97" s="108"/>
      <c r="AF97" s="108"/>
      <c r="AG97" s="108" t="s">
        <v>277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2" x14ac:dyDescent="0.2">
      <c r="A98" s="111"/>
      <c r="B98" s="112"/>
      <c r="C98" s="258" t="s">
        <v>610</v>
      </c>
      <c r="D98" s="259"/>
      <c r="E98" s="259"/>
      <c r="F98" s="259"/>
      <c r="G98" s="259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286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2" x14ac:dyDescent="0.2">
      <c r="A99" s="111"/>
      <c r="B99" s="112"/>
      <c r="C99" s="150" t="s">
        <v>1957</v>
      </c>
      <c r="D99" s="148"/>
      <c r="E99" s="149"/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325</v>
      </c>
      <c r="AH99" s="108">
        <v>0</v>
      </c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3" x14ac:dyDescent="0.2">
      <c r="A100" s="111"/>
      <c r="B100" s="112"/>
      <c r="C100" s="150" t="s">
        <v>1958</v>
      </c>
      <c r="D100" s="148"/>
      <c r="E100" s="149"/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325</v>
      </c>
      <c r="AH100" s="108">
        <v>0</v>
      </c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3" x14ac:dyDescent="0.2">
      <c r="A101" s="111"/>
      <c r="B101" s="112"/>
      <c r="C101" s="150" t="s">
        <v>1984</v>
      </c>
      <c r="D101" s="148"/>
      <c r="E101" s="149">
        <v>7.01</v>
      </c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325</v>
      </c>
      <c r="AH101" s="108">
        <v>0</v>
      </c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3" x14ac:dyDescent="0.2">
      <c r="A102" s="111"/>
      <c r="B102" s="112"/>
      <c r="C102" s="150" t="s">
        <v>1985</v>
      </c>
      <c r="D102" s="148"/>
      <c r="E102" s="149"/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325</v>
      </c>
      <c r="AH102" s="108">
        <v>0</v>
      </c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3" x14ac:dyDescent="0.2">
      <c r="A103" s="111"/>
      <c r="B103" s="112"/>
      <c r="C103" s="150" t="s">
        <v>1986</v>
      </c>
      <c r="D103" s="148"/>
      <c r="E103" s="149">
        <v>8.81</v>
      </c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325</v>
      </c>
      <c r="AH103" s="108">
        <v>0</v>
      </c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3" x14ac:dyDescent="0.2">
      <c r="A104" s="111"/>
      <c r="B104" s="112"/>
      <c r="C104" s="150" t="s">
        <v>1957</v>
      </c>
      <c r="D104" s="148"/>
      <c r="E104" s="149"/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8"/>
      <c r="AA104" s="108"/>
      <c r="AB104" s="108"/>
      <c r="AC104" s="108"/>
      <c r="AD104" s="108"/>
      <c r="AE104" s="108"/>
      <c r="AF104" s="108"/>
      <c r="AG104" s="108" t="s">
        <v>325</v>
      </c>
      <c r="AH104" s="108">
        <v>0</v>
      </c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3" x14ac:dyDescent="0.2">
      <c r="A105" s="111"/>
      <c r="B105" s="112"/>
      <c r="C105" s="150" t="s">
        <v>367</v>
      </c>
      <c r="D105" s="148"/>
      <c r="E105" s="149"/>
      <c r="F105" s="115"/>
      <c r="G105" s="115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8"/>
      <c r="AA105" s="108"/>
      <c r="AB105" s="108"/>
      <c r="AC105" s="108"/>
      <c r="AD105" s="108"/>
      <c r="AE105" s="108"/>
      <c r="AF105" s="108"/>
      <c r="AG105" s="108" t="s">
        <v>325</v>
      </c>
      <c r="AH105" s="108">
        <v>0</v>
      </c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3" x14ac:dyDescent="0.2">
      <c r="A106" s="111"/>
      <c r="B106" s="112"/>
      <c r="C106" s="150" t="s">
        <v>1987</v>
      </c>
      <c r="D106" s="148"/>
      <c r="E106" s="149">
        <v>8.42</v>
      </c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325</v>
      </c>
      <c r="AH106" s="108">
        <v>0</v>
      </c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 x14ac:dyDescent="0.2">
      <c r="A107" s="128">
        <v>19</v>
      </c>
      <c r="B107" s="129" t="s">
        <v>608</v>
      </c>
      <c r="C107" s="145" t="s">
        <v>609</v>
      </c>
      <c r="D107" s="130" t="s">
        <v>322</v>
      </c>
      <c r="E107" s="131">
        <v>27.331199999999999</v>
      </c>
      <c r="F107" s="132"/>
      <c r="G107" s="133">
        <f>ROUND(E107*F107,2)</f>
        <v>0</v>
      </c>
      <c r="H107" s="132"/>
      <c r="I107" s="133">
        <f>ROUND(E107*H107,2)</f>
        <v>0</v>
      </c>
      <c r="J107" s="132"/>
      <c r="K107" s="133">
        <f>ROUND(E107*J107,2)</f>
        <v>0</v>
      </c>
      <c r="L107" s="133">
        <v>21</v>
      </c>
      <c r="M107" s="133">
        <f>G107*(1+L107/100)</f>
        <v>0</v>
      </c>
      <c r="N107" s="131">
        <v>2.5999999999999998E-4</v>
      </c>
      <c r="O107" s="131">
        <f>ROUND(E107*N107,2)</f>
        <v>0.01</v>
      </c>
      <c r="P107" s="131">
        <v>0</v>
      </c>
      <c r="Q107" s="131">
        <f>ROUND(E107*P107,2)</f>
        <v>0</v>
      </c>
      <c r="R107" s="133"/>
      <c r="S107" s="133" t="s">
        <v>273</v>
      </c>
      <c r="T107" s="134" t="s">
        <v>274</v>
      </c>
      <c r="U107" s="115">
        <v>0.09</v>
      </c>
      <c r="V107" s="115">
        <f>ROUND(E107*U107,2)</f>
        <v>2.46</v>
      </c>
      <c r="W107" s="115"/>
      <c r="X107" s="115" t="s">
        <v>275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277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 x14ac:dyDescent="0.2">
      <c r="A108" s="111"/>
      <c r="B108" s="112"/>
      <c r="C108" s="258" t="s">
        <v>610</v>
      </c>
      <c r="D108" s="259"/>
      <c r="E108" s="259"/>
      <c r="F108" s="259"/>
      <c r="G108" s="259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286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2" x14ac:dyDescent="0.2">
      <c r="A109" s="111"/>
      <c r="B109" s="112"/>
      <c r="C109" s="150" t="s">
        <v>1957</v>
      </c>
      <c r="D109" s="148"/>
      <c r="E109" s="149"/>
      <c r="F109" s="115"/>
      <c r="G109" s="115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8"/>
      <c r="AA109" s="108"/>
      <c r="AB109" s="108"/>
      <c r="AC109" s="108"/>
      <c r="AD109" s="108"/>
      <c r="AE109" s="108"/>
      <c r="AF109" s="108"/>
      <c r="AG109" s="108" t="s">
        <v>325</v>
      </c>
      <c r="AH109" s="108">
        <v>0</v>
      </c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3" x14ac:dyDescent="0.2">
      <c r="A110" s="111"/>
      <c r="B110" s="112"/>
      <c r="C110" s="150" t="s">
        <v>1958</v>
      </c>
      <c r="D110" s="148"/>
      <c r="E110" s="149"/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325</v>
      </c>
      <c r="AH110" s="108">
        <v>0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3" x14ac:dyDescent="0.2">
      <c r="A111" s="111"/>
      <c r="B111" s="112"/>
      <c r="C111" s="150" t="s">
        <v>1988</v>
      </c>
      <c r="D111" s="148"/>
      <c r="E111" s="149">
        <v>27.33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8"/>
      <c r="AA111" s="108"/>
      <c r="AB111" s="108"/>
      <c r="AC111" s="108"/>
      <c r="AD111" s="108"/>
      <c r="AE111" s="108"/>
      <c r="AF111" s="108"/>
      <c r="AG111" s="108" t="s">
        <v>325</v>
      </c>
      <c r="AH111" s="108">
        <v>0</v>
      </c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 x14ac:dyDescent="0.2">
      <c r="A112" s="128">
        <v>20</v>
      </c>
      <c r="B112" s="129" t="s">
        <v>1829</v>
      </c>
      <c r="C112" s="145" t="s">
        <v>1830</v>
      </c>
      <c r="D112" s="130" t="s">
        <v>767</v>
      </c>
      <c r="E112" s="131">
        <v>20.05</v>
      </c>
      <c r="F112" s="132"/>
      <c r="G112" s="133">
        <f>ROUND(E112*F112,2)</f>
        <v>0</v>
      </c>
      <c r="H112" s="132"/>
      <c r="I112" s="133">
        <f>ROUND(E112*H112,2)</f>
        <v>0</v>
      </c>
      <c r="J112" s="132"/>
      <c r="K112" s="133">
        <f>ROUND(E112*J112,2)</f>
        <v>0</v>
      </c>
      <c r="L112" s="133">
        <v>21</v>
      </c>
      <c r="M112" s="133">
        <f>G112*(1+L112/100)</f>
        <v>0</v>
      </c>
      <c r="N112" s="131">
        <v>7.2000000000000005E-4</v>
      </c>
      <c r="O112" s="131">
        <f>ROUND(E112*N112,2)</f>
        <v>0.01</v>
      </c>
      <c r="P112" s="131">
        <v>0</v>
      </c>
      <c r="Q112" s="131">
        <f>ROUND(E112*P112,2)</f>
        <v>0</v>
      </c>
      <c r="R112" s="133"/>
      <c r="S112" s="133" t="s">
        <v>273</v>
      </c>
      <c r="T112" s="134" t="s">
        <v>274</v>
      </c>
      <c r="U112" s="115">
        <v>0.27</v>
      </c>
      <c r="V112" s="115">
        <f>ROUND(E112*U112,2)</f>
        <v>5.41</v>
      </c>
      <c r="W112" s="115"/>
      <c r="X112" s="115" t="s">
        <v>275</v>
      </c>
      <c r="Y112" s="115" t="s">
        <v>276</v>
      </c>
      <c r="Z112" s="108"/>
      <c r="AA112" s="108"/>
      <c r="AB112" s="108"/>
      <c r="AC112" s="108"/>
      <c r="AD112" s="108"/>
      <c r="AE112" s="108"/>
      <c r="AF112" s="108"/>
      <c r="AG112" s="108" t="s">
        <v>277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2" x14ac:dyDescent="0.2">
      <c r="A113" s="111"/>
      <c r="B113" s="112"/>
      <c r="C113" s="150" t="s">
        <v>1957</v>
      </c>
      <c r="D113" s="148"/>
      <c r="E113" s="149"/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8"/>
      <c r="AA113" s="108"/>
      <c r="AB113" s="108"/>
      <c r="AC113" s="108"/>
      <c r="AD113" s="108"/>
      <c r="AE113" s="108"/>
      <c r="AF113" s="108"/>
      <c r="AG113" s="108" t="s">
        <v>325</v>
      </c>
      <c r="AH113" s="108">
        <v>0</v>
      </c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3" x14ac:dyDescent="0.2">
      <c r="A114" s="111"/>
      <c r="B114" s="112"/>
      <c r="C114" s="150" t="s">
        <v>367</v>
      </c>
      <c r="D114" s="148"/>
      <c r="E114" s="149"/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325</v>
      </c>
      <c r="AH114" s="108">
        <v>0</v>
      </c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3" x14ac:dyDescent="0.2">
      <c r="A115" s="111"/>
      <c r="B115" s="112"/>
      <c r="C115" s="150" t="s">
        <v>1989</v>
      </c>
      <c r="D115" s="148"/>
      <c r="E115" s="149">
        <v>20.05</v>
      </c>
      <c r="F115" s="115"/>
      <c r="G115" s="115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8"/>
      <c r="AA115" s="108"/>
      <c r="AB115" s="108"/>
      <c r="AC115" s="108"/>
      <c r="AD115" s="108"/>
      <c r="AE115" s="108"/>
      <c r="AF115" s="108"/>
      <c r="AG115" s="108" t="s">
        <v>325</v>
      </c>
      <c r="AH115" s="108">
        <v>0</v>
      </c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x14ac:dyDescent="0.2">
      <c r="A116" s="121" t="s">
        <v>268</v>
      </c>
      <c r="B116" s="122" t="s">
        <v>139</v>
      </c>
      <c r="C116" s="143" t="s">
        <v>140</v>
      </c>
      <c r="D116" s="123"/>
      <c r="E116" s="124"/>
      <c r="F116" s="125"/>
      <c r="G116" s="125">
        <f>SUMIF(AG117:AG123,"&lt;&gt;NOR",G117:G123)</f>
        <v>0</v>
      </c>
      <c r="H116" s="125"/>
      <c r="I116" s="125">
        <f>SUM(I117:I123)</f>
        <v>0</v>
      </c>
      <c r="J116" s="125"/>
      <c r="K116" s="125">
        <f>SUM(K117:K123)</f>
        <v>0</v>
      </c>
      <c r="L116" s="125"/>
      <c r="M116" s="125">
        <f>SUM(M117:M123)</f>
        <v>0</v>
      </c>
      <c r="N116" s="124"/>
      <c r="O116" s="124">
        <f>SUM(O117:O123)</f>
        <v>0.01</v>
      </c>
      <c r="P116" s="124"/>
      <c r="Q116" s="124">
        <f>SUM(Q117:Q123)</f>
        <v>0</v>
      </c>
      <c r="R116" s="125"/>
      <c r="S116" s="125"/>
      <c r="T116" s="126"/>
      <c r="U116" s="120"/>
      <c r="V116" s="120">
        <f>SUM(V117:V123)</f>
        <v>35.979999999999997</v>
      </c>
      <c r="W116" s="120"/>
      <c r="X116" s="120"/>
      <c r="Y116" s="120"/>
      <c r="AG116" t="s">
        <v>269</v>
      </c>
    </row>
    <row r="117" spans="1:60" ht="67.5" outlineLevel="1" x14ac:dyDescent="0.2">
      <c r="A117" s="128">
        <v>21</v>
      </c>
      <c r="B117" s="129" t="s">
        <v>647</v>
      </c>
      <c r="C117" s="145" t="s">
        <v>648</v>
      </c>
      <c r="D117" s="130" t="s">
        <v>322</v>
      </c>
      <c r="E117" s="131">
        <v>138.4</v>
      </c>
      <c r="F117" s="132"/>
      <c r="G117" s="133">
        <f>ROUND(E117*F117,2)</f>
        <v>0</v>
      </c>
      <c r="H117" s="132"/>
      <c r="I117" s="133">
        <f>ROUND(E117*H117,2)</f>
        <v>0</v>
      </c>
      <c r="J117" s="132"/>
      <c r="K117" s="133">
        <f>ROUND(E117*J117,2)</f>
        <v>0</v>
      </c>
      <c r="L117" s="133">
        <v>21</v>
      </c>
      <c r="M117" s="133">
        <f>G117*(1+L117/100)</f>
        <v>0</v>
      </c>
      <c r="N117" s="131">
        <v>4.0000000000000003E-5</v>
      </c>
      <c r="O117" s="131">
        <f>ROUND(E117*N117,2)</f>
        <v>0.01</v>
      </c>
      <c r="P117" s="131">
        <v>0</v>
      </c>
      <c r="Q117" s="131">
        <f>ROUND(E117*P117,2)</f>
        <v>0</v>
      </c>
      <c r="R117" s="133"/>
      <c r="S117" s="133" t="s">
        <v>273</v>
      </c>
      <c r="T117" s="134" t="s">
        <v>274</v>
      </c>
      <c r="U117" s="115">
        <v>0.26</v>
      </c>
      <c r="V117" s="115">
        <f>ROUND(E117*U117,2)</f>
        <v>35.979999999999997</v>
      </c>
      <c r="W117" s="115"/>
      <c r="X117" s="115" t="s">
        <v>275</v>
      </c>
      <c r="Y117" s="115" t="s">
        <v>276</v>
      </c>
      <c r="Z117" s="108"/>
      <c r="AA117" s="108"/>
      <c r="AB117" s="108"/>
      <c r="AC117" s="108"/>
      <c r="AD117" s="108"/>
      <c r="AE117" s="108"/>
      <c r="AF117" s="108"/>
      <c r="AG117" s="108" t="s">
        <v>277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ht="22.5" outlineLevel="2" x14ac:dyDescent="0.2">
      <c r="A118" s="111"/>
      <c r="B118" s="112"/>
      <c r="C118" s="258" t="s">
        <v>649</v>
      </c>
      <c r="D118" s="259"/>
      <c r="E118" s="259"/>
      <c r="F118" s="259"/>
      <c r="G118" s="259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286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42" t="str">
        <f>C118</f>
        <v>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v>
      </c>
      <c r="BB118" s="108"/>
      <c r="BC118" s="108"/>
      <c r="BD118" s="108"/>
      <c r="BE118" s="108"/>
      <c r="BF118" s="108"/>
      <c r="BG118" s="108"/>
      <c r="BH118" s="108"/>
    </row>
    <row r="119" spans="1:60" outlineLevel="2" x14ac:dyDescent="0.2">
      <c r="A119" s="111"/>
      <c r="B119" s="112"/>
      <c r="C119" s="150" t="s">
        <v>1957</v>
      </c>
      <c r="D119" s="148"/>
      <c r="E119" s="149"/>
      <c r="F119" s="115"/>
      <c r="G119" s="1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325</v>
      </c>
      <c r="AH119" s="108">
        <v>0</v>
      </c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3" x14ac:dyDescent="0.2">
      <c r="A120" s="111"/>
      <c r="B120" s="112"/>
      <c r="C120" s="150" t="s">
        <v>1990</v>
      </c>
      <c r="D120" s="148"/>
      <c r="E120" s="149">
        <v>138.4</v>
      </c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8"/>
      <c r="AA120" s="108"/>
      <c r="AB120" s="108"/>
      <c r="AC120" s="108"/>
      <c r="AD120" s="108"/>
      <c r="AE120" s="108"/>
      <c r="AF120" s="108"/>
      <c r="AG120" s="108" t="s">
        <v>325</v>
      </c>
      <c r="AH120" s="108">
        <v>0</v>
      </c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1" x14ac:dyDescent="0.2">
      <c r="A121" s="128">
        <v>22</v>
      </c>
      <c r="B121" s="129" t="s">
        <v>650</v>
      </c>
      <c r="C121" s="145" t="s">
        <v>651</v>
      </c>
      <c r="D121" s="130" t="s">
        <v>322</v>
      </c>
      <c r="E121" s="131">
        <v>277</v>
      </c>
      <c r="F121" s="132"/>
      <c r="G121" s="133">
        <f>ROUND(E121*F121,2)</f>
        <v>0</v>
      </c>
      <c r="H121" s="132"/>
      <c r="I121" s="133">
        <f>ROUND(E121*H121,2)</f>
        <v>0</v>
      </c>
      <c r="J121" s="132"/>
      <c r="K121" s="133">
        <f>ROUND(E121*J121,2)</f>
        <v>0</v>
      </c>
      <c r="L121" s="133">
        <v>21</v>
      </c>
      <c r="M121" s="133">
        <f>G121*(1+L121/100)</f>
        <v>0</v>
      </c>
      <c r="N121" s="131">
        <v>0</v>
      </c>
      <c r="O121" s="131">
        <f>ROUND(E121*N121,2)</f>
        <v>0</v>
      </c>
      <c r="P121" s="131">
        <v>0</v>
      </c>
      <c r="Q121" s="131">
        <f>ROUND(E121*P121,2)</f>
        <v>0</v>
      </c>
      <c r="R121" s="133"/>
      <c r="S121" s="133" t="s">
        <v>273</v>
      </c>
      <c r="T121" s="134" t="s">
        <v>274</v>
      </c>
      <c r="U121" s="115">
        <v>0</v>
      </c>
      <c r="V121" s="115">
        <f>ROUND(E121*U121,2)</f>
        <v>0</v>
      </c>
      <c r="W121" s="115"/>
      <c r="X121" s="115" t="s">
        <v>275</v>
      </c>
      <c r="Y121" s="115" t="s">
        <v>276</v>
      </c>
      <c r="Z121" s="108"/>
      <c r="AA121" s="108"/>
      <c r="AB121" s="108"/>
      <c r="AC121" s="108"/>
      <c r="AD121" s="108"/>
      <c r="AE121" s="108"/>
      <c r="AF121" s="108"/>
      <c r="AG121" s="108" t="s">
        <v>277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2" x14ac:dyDescent="0.2">
      <c r="A122" s="111"/>
      <c r="B122" s="112"/>
      <c r="C122" s="150" t="s">
        <v>1957</v>
      </c>
      <c r="D122" s="148"/>
      <c r="E122" s="149"/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325</v>
      </c>
      <c r="AH122" s="108">
        <v>0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3" x14ac:dyDescent="0.2">
      <c r="A123" s="111"/>
      <c r="B123" s="112"/>
      <c r="C123" s="150" t="s">
        <v>1991</v>
      </c>
      <c r="D123" s="148"/>
      <c r="E123" s="149">
        <v>277</v>
      </c>
      <c r="F123" s="115"/>
      <c r="G123" s="115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325</v>
      </c>
      <c r="AH123" s="108">
        <v>0</v>
      </c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x14ac:dyDescent="0.2">
      <c r="A124" s="121" t="s">
        <v>268</v>
      </c>
      <c r="B124" s="122" t="s">
        <v>141</v>
      </c>
      <c r="C124" s="143" t="s">
        <v>142</v>
      </c>
      <c r="D124" s="123"/>
      <c r="E124" s="124"/>
      <c r="F124" s="125"/>
      <c r="G124" s="125">
        <f>SUMIF(AG125:AG178,"&lt;&gt;NOR",G125:G178)</f>
        <v>0</v>
      </c>
      <c r="H124" s="125"/>
      <c r="I124" s="125">
        <f>SUM(I125:I178)</f>
        <v>0</v>
      </c>
      <c r="J124" s="125"/>
      <c r="K124" s="125">
        <f>SUM(K125:K178)</f>
        <v>0</v>
      </c>
      <c r="L124" s="125"/>
      <c r="M124" s="125">
        <f>SUM(M125:M178)</f>
        <v>0</v>
      </c>
      <c r="N124" s="124"/>
      <c r="O124" s="124">
        <f>SUM(O125:O178)</f>
        <v>0.01</v>
      </c>
      <c r="P124" s="124"/>
      <c r="Q124" s="124">
        <f>SUM(Q125:Q178)</f>
        <v>10.290000000000001</v>
      </c>
      <c r="R124" s="125"/>
      <c r="S124" s="125"/>
      <c r="T124" s="126"/>
      <c r="U124" s="120"/>
      <c r="V124" s="120">
        <f>SUM(V125:V178)</f>
        <v>94.910000000000011</v>
      </c>
      <c r="W124" s="120"/>
      <c r="X124" s="120"/>
      <c r="Y124" s="120"/>
      <c r="AG124" t="s">
        <v>269</v>
      </c>
    </row>
    <row r="125" spans="1:60" outlineLevel="1" x14ac:dyDescent="0.2">
      <c r="A125" s="128">
        <v>23</v>
      </c>
      <c r="B125" s="129" t="s">
        <v>667</v>
      </c>
      <c r="C125" s="145" t="s">
        <v>668</v>
      </c>
      <c r="D125" s="130" t="s">
        <v>322</v>
      </c>
      <c r="E125" s="131">
        <v>7.5001300000000004</v>
      </c>
      <c r="F125" s="132"/>
      <c r="G125" s="133">
        <f>ROUND(E125*F125,2)</f>
        <v>0</v>
      </c>
      <c r="H125" s="132"/>
      <c r="I125" s="133">
        <f>ROUND(E125*H125,2)</f>
        <v>0</v>
      </c>
      <c r="J125" s="132"/>
      <c r="K125" s="133">
        <f>ROUND(E125*J125,2)</f>
        <v>0</v>
      </c>
      <c r="L125" s="133">
        <v>21</v>
      </c>
      <c r="M125" s="133">
        <f>G125*(1+L125/100)</f>
        <v>0</v>
      </c>
      <c r="N125" s="131">
        <v>6.7000000000000002E-4</v>
      </c>
      <c r="O125" s="131">
        <f>ROUND(E125*N125,2)</f>
        <v>0.01</v>
      </c>
      <c r="P125" s="131">
        <v>0.31900000000000001</v>
      </c>
      <c r="Q125" s="131">
        <f>ROUND(E125*P125,2)</f>
        <v>2.39</v>
      </c>
      <c r="R125" s="133"/>
      <c r="S125" s="133" t="s">
        <v>273</v>
      </c>
      <c r="T125" s="134" t="s">
        <v>274</v>
      </c>
      <c r="U125" s="115">
        <v>0.317</v>
      </c>
      <c r="V125" s="115">
        <f>ROUND(E125*U125,2)</f>
        <v>2.38</v>
      </c>
      <c r="W125" s="115"/>
      <c r="X125" s="115" t="s">
        <v>275</v>
      </c>
      <c r="Y125" s="115" t="s">
        <v>276</v>
      </c>
      <c r="Z125" s="108"/>
      <c r="AA125" s="108"/>
      <c r="AB125" s="108"/>
      <c r="AC125" s="108"/>
      <c r="AD125" s="108"/>
      <c r="AE125" s="108"/>
      <c r="AF125" s="108"/>
      <c r="AG125" s="108" t="s">
        <v>277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ht="22.5" outlineLevel="2" x14ac:dyDescent="0.2">
      <c r="A126" s="111"/>
      <c r="B126" s="112"/>
      <c r="C126" s="258" t="s">
        <v>669</v>
      </c>
      <c r="D126" s="259"/>
      <c r="E126" s="259"/>
      <c r="F126" s="259"/>
      <c r="G126" s="259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286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42" t="str">
        <f>C126</f>
        <v>nebo vybourání otvorů průřezové plochy přes 4 m2 v příčkách, včetně pomocného lešení o výšce podlahy do 1900 mm a pro zatížení do 1,5 kPa  (150 kg/m2),</v>
      </c>
      <c r="BB126" s="108"/>
      <c r="BC126" s="108"/>
      <c r="BD126" s="108"/>
      <c r="BE126" s="108"/>
      <c r="BF126" s="108"/>
      <c r="BG126" s="108"/>
      <c r="BH126" s="108"/>
    </row>
    <row r="127" spans="1:60" outlineLevel="2" x14ac:dyDescent="0.2">
      <c r="A127" s="111"/>
      <c r="B127" s="112"/>
      <c r="C127" s="150" t="s">
        <v>670</v>
      </c>
      <c r="D127" s="148"/>
      <c r="E127" s="149"/>
      <c r="F127" s="115"/>
      <c r="G127" s="115"/>
      <c r="H127" s="115"/>
      <c r="I127" s="115"/>
      <c r="J127" s="115"/>
      <c r="K127" s="115"/>
      <c r="L127" s="115"/>
      <c r="M127" s="115"/>
      <c r="N127" s="114"/>
      <c r="O127" s="114"/>
      <c r="P127" s="114"/>
      <c r="Q127" s="114"/>
      <c r="R127" s="115"/>
      <c r="S127" s="115"/>
      <c r="T127" s="115"/>
      <c r="U127" s="115"/>
      <c r="V127" s="115"/>
      <c r="W127" s="115"/>
      <c r="X127" s="115"/>
      <c r="Y127" s="115"/>
      <c r="Z127" s="108"/>
      <c r="AA127" s="108"/>
      <c r="AB127" s="108"/>
      <c r="AC127" s="108"/>
      <c r="AD127" s="108"/>
      <c r="AE127" s="108"/>
      <c r="AF127" s="108"/>
      <c r="AG127" s="108" t="s">
        <v>325</v>
      </c>
      <c r="AH127" s="108">
        <v>0</v>
      </c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3" x14ac:dyDescent="0.2">
      <c r="A128" s="111"/>
      <c r="B128" s="112"/>
      <c r="C128" s="150" t="s">
        <v>1965</v>
      </c>
      <c r="D128" s="148"/>
      <c r="E128" s="149"/>
      <c r="F128" s="115"/>
      <c r="G128" s="115"/>
      <c r="H128" s="115"/>
      <c r="I128" s="115"/>
      <c r="J128" s="115"/>
      <c r="K128" s="115"/>
      <c r="L128" s="115"/>
      <c r="M128" s="115"/>
      <c r="N128" s="114"/>
      <c r="O128" s="114"/>
      <c r="P128" s="114"/>
      <c r="Q128" s="114"/>
      <c r="R128" s="115"/>
      <c r="S128" s="115"/>
      <c r="T128" s="115"/>
      <c r="U128" s="115"/>
      <c r="V128" s="115"/>
      <c r="W128" s="115"/>
      <c r="X128" s="115"/>
      <c r="Y128" s="115"/>
      <c r="Z128" s="108"/>
      <c r="AA128" s="108"/>
      <c r="AB128" s="108"/>
      <c r="AC128" s="108"/>
      <c r="AD128" s="108"/>
      <c r="AE128" s="108"/>
      <c r="AF128" s="108"/>
      <c r="AG128" s="108" t="s">
        <v>325</v>
      </c>
      <c r="AH128" s="108">
        <v>0</v>
      </c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3" x14ac:dyDescent="0.2">
      <c r="A129" s="111"/>
      <c r="B129" s="112"/>
      <c r="C129" s="150" t="s">
        <v>1966</v>
      </c>
      <c r="D129" s="148"/>
      <c r="E129" s="149">
        <v>7.5</v>
      </c>
      <c r="F129" s="115"/>
      <c r="G129" s="115"/>
      <c r="H129" s="115"/>
      <c r="I129" s="115"/>
      <c r="J129" s="115"/>
      <c r="K129" s="115"/>
      <c r="L129" s="115"/>
      <c r="M129" s="115"/>
      <c r="N129" s="114"/>
      <c r="O129" s="114"/>
      <c r="P129" s="114"/>
      <c r="Q129" s="114"/>
      <c r="R129" s="115"/>
      <c r="S129" s="115"/>
      <c r="T129" s="115"/>
      <c r="U129" s="115"/>
      <c r="V129" s="115"/>
      <c r="W129" s="115"/>
      <c r="X129" s="115"/>
      <c r="Y129" s="115"/>
      <c r="Z129" s="108"/>
      <c r="AA129" s="108"/>
      <c r="AB129" s="108"/>
      <c r="AC129" s="108"/>
      <c r="AD129" s="108"/>
      <c r="AE129" s="108"/>
      <c r="AF129" s="108"/>
      <c r="AG129" s="108" t="s">
        <v>325</v>
      </c>
      <c r="AH129" s="108">
        <v>0</v>
      </c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1" x14ac:dyDescent="0.2">
      <c r="A130" s="128">
        <v>24</v>
      </c>
      <c r="B130" s="129" t="s">
        <v>1838</v>
      </c>
      <c r="C130" s="145" t="s">
        <v>1839</v>
      </c>
      <c r="D130" s="130" t="s">
        <v>493</v>
      </c>
      <c r="E130" s="131">
        <v>4.05</v>
      </c>
      <c r="F130" s="132"/>
      <c r="G130" s="133">
        <f>ROUND(E130*F130,2)</f>
        <v>0</v>
      </c>
      <c r="H130" s="132"/>
      <c r="I130" s="133">
        <f>ROUND(E130*H130,2)</f>
        <v>0</v>
      </c>
      <c r="J130" s="132"/>
      <c r="K130" s="133">
        <f>ROUND(E130*J130,2)</f>
        <v>0</v>
      </c>
      <c r="L130" s="133">
        <v>21</v>
      </c>
      <c r="M130" s="133">
        <f>G130*(1+L130/100)</f>
        <v>0</v>
      </c>
      <c r="N130" s="131">
        <v>0</v>
      </c>
      <c r="O130" s="131">
        <f>ROUND(E130*N130,2)</f>
        <v>0</v>
      </c>
      <c r="P130" s="131">
        <v>7.0000000000000007E-2</v>
      </c>
      <c r="Q130" s="131">
        <f>ROUND(E130*P130,2)</f>
        <v>0.28000000000000003</v>
      </c>
      <c r="R130" s="133"/>
      <c r="S130" s="133" t="s">
        <v>273</v>
      </c>
      <c r="T130" s="134" t="s">
        <v>274</v>
      </c>
      <c r="U130" s="115">
        <v>0.64</v>
      </c>
      <c r="V130" s="115">
        <f>ROUND(E130*U130,2)</f>
        <v>2.59</v>
      </c>
      <c r="W130" s="115"/>
      <c r="X130" s="115" t="s">
        <v>275</v>
      </c>
      <c r="Y130" s="115" t="s">
        <v>276</v>
      </c>
      <c r="Z130" s="108"/>
      <c r="AA130" s="108"/>
      <c r="AB130" s="108"/>
      <c r="AC130" s="108"/>
      <c r="AD130" s="108"/>
      <c r="AE130" s="108"/>
      <c r="AF130" s="108"/>
      <c r="AG130" s="108" t="s">
        <v>277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2" x14ac:dyDescent="0.2">
      <c r="A131" s="111"/>
      <c r="B131" s="112"/>
      <c r="C131" s="150" t="s">
        <v>1949</v>
      </c>
      <c r="D131" s="148"/>
      <c r="E131" s="149"/>
      <c r="F131" s="115"/>
      <c r="G131" s="115"/>
      <c r="H131" s="115"/>
      <c r="I131" s="115"/>
      <c r="J131" s="115"/>
      <c r="K131" s="115"/>
      <c r="L131" s="115"/>
      <c r="M131" s="115"/>
      <c r="N131" s="114"/>
      <c r="O131" s="114"/>
      <c r="P131" s="114"/>
      <c r="Q131" s="114"/>
      <c r="R131" s="115"/>
      <c r="S131" s="115"/>
      <c r="T131" s="115"/>
      <c r="U131" s="115"/>
      <c r="V131" s="115"/>
      <c r="W131" s="115"/>
      <c r="X131" s="115"/>
      <c r="Y131" s="115"/>
      <c r="Z131" s="108"/>
      <c r="AA131" s="108"/>
      <c r="AB131" s="108"/>
      <c r="AC131" s="108"/>
      <c r="AD131" s="108"/>
      <c r="AE131" s="108"/>
      <c r="AF131" s="108"/>
      <c r="AG131" s="108" t="s">
        <v>325</v>
      </c>
      <c r="AH131" s="108">
        <v>0</v>
      </c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3" x14ac:dyDescent="0.2">
      <c r="A132" s="111"/>
      <c r="B132" s="112"/>
      <c r="C132" s="150" t="s">
        <v>1992</v>
      </c>
      <c r="D132" s="148"/>
      <c r="E132" s="149">
        <v>4.05</v>
      </c>
      <c r="F132" s="115"/>
      <c r="G132" s="115"/>
      <c r="H132" s="115"/>
      <c r="I132" s="115"/>
      <c r="J132" s="115"/>
      <c r="K132" s="115"/>
      <c r="L132" s="115"/>
      <c r="M132" s="115"/>
      <c r="N132" s="114"/>
      <c r="O132" s="114"/>
      <c r="P132" s="114"/>
      <c r="Q132" s="114"/>
      <c r="R132" s="115"/>
      <c r="S132" s="115"/>
      <c r="T132" s="115"/>
      <c r="U132" s="115"/>
      <c r="V132" s="115"/>
      <c r="W132" s="115"/>
      <c r="X132" s="115"/>
      <c r="Y132" s="115"/>
      <c r="Z132" s="108"/>
      <c r="AA132" s="108"/>
      <c r="AB132" s="108"/>
      <c r="AC132" s="108"/>
      <c r="AD132" s="108"/>
      <c r="AE132" s="108"/>
      <c r="AF132" s="108"/>
      <c r="AG132" s="108" t="s">
        <v>325</v>
      </c>
      <c r="AH132" s="108">
        <v>0</v>
      </c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ht="22.5" outlineLevel="1" x14ac:dyDescent="0.2">
      <c r="A133" s="128">
        <v>25</v>
      </c>
      <c r="B133" s="129" t="s">
        <v>1993</v>
      </c>
      <c r="C133" s="145" t="s">
        <v>1994</v>
      </c>
      <c r="D133" s="130" t="s">
        <v>331</v>
      </c>
      <c r="E133" s="131">
        <v>8.1000000000000003E-2</v>
      </c>
      <c r="F133" s="132"/>
      <c r="G133" s="133">
        <f>ROUND(E133*F133,2)</f>
        <v>0</v>
      </c>
      <c r="H133" s="132"/>
      <c r="I133" s="133">
        <f>ROUND(E133*H133,2)</f>
        <v>0</v>
      </c>
      <c r="J133" s="132"/>
      <c r="K133" s="133">
        <f>ROUND(E133*J133,2)</f>
        <v>0</v>
      </c>
      <c r="L133" s="133">
        <v>21</v>
      </c>
      <c r="M133" s="133">
        <f>G133*(1+L133/100)</f>
        <v>0</v>
      </c>
      <c r="N133" s="131">
        <v>0</v>
      </c>
      <c r="O133" s="131">
        <f>ROUND(E133*N133,2)</f>
        <v>0</v>
      </c>
      <c r="P133" s="131">
        <v>2.2000000000000002</v>
      </c>
      <c r="Q133" s="131">
        <f>ROUND(E133*P133,2)</f>
        <v>0.18</v>
      </c>
      <c r="R133" s="133"/>
      <c r="S133" s="133" t="s">
        <v>273</v>
      </c>
      <c r="T133" s="134" t="s">
        <v>274</v>
      </c>
      <c r="U133" s="115">
        <v>12.56</v>
      </c>
      <c r="V133" s="115">
        <f>ROUND(E133*U133,2)</f>
        <v>1.02</v>
      </c>
      <c r="W133" s="115"/>
      <c r="X133" s="115" t="s">
        <v>275</v>
      </c>
      <c r="Y133" s="115" t="s">
        <v>276</v>
      </c>
      <c r="Z133" s="108"/>
      <c r="AA133" s="108"/>
      <c r="AB133" s="108"/>
      <c r="AC133" s="108"/>
      <c r="AD133" s="108"/>
      <c r="AE133" s="108"/>
      <c r="AF133" s="108"/>
      <c r="AG133" s="108" t="s">
        <v>277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2" x14ac:dyDescent="0.2">
      <c r="A134" s="111"/>
      <c r="B134" s="112"/>
      <c r="C134" s="150" t="s">
        <v>1957</v>
      </c>
      <c r="D134" s="148"/>
      <c r="E134" s="149"/>
      <c r="F134" s="115"/>
      <c r="G134" s="115"/>
      <c r="H134" s="115"/>
      <c r="I134" s="115"/>
      <c r="J134" s="115"/>
      <c r="K134" s="115"/>
      <c r="L134" s="115"/>
      <c r="M134" s="115"/>
      <c r="N134" s="114"/>
      <c r="O134" s="114"/>
      <c r="P134" s="114"/>
      <c r="Q134" s="114"/>
      <c r="R134" s="115"/>
      <c r="S134" s="115"/>
      <c r="T134" s="115"/>
      <c r="U134" s="115"/>
      <c r="V134" s="115"/>
      <c r="W134" s="115"/>
      <c r="X134" s="115"/>
      <c r="Y134" s="115"/>
      <c r="Z134" s="108"/>
      <c r="AA134" s="108"/>
      <c r="AB134" s="108"/>
      <c r="AC134" s="108"/>
      <c r="AD134" s="108"/>
      <c r="AE134" s="108"/>
      <c r="AF134" s="108"/>
      <c r="AG134" s="108" t="s">
        <v>325</v>
      </c>
      <c r="AH134" s="108">
        <v>0</v>
      </c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3" x14ac:dyDescent="0.2">
      <c r="A135" s="111"/>
      <c r="B135" s="112"/>
      <c r="C135" s="150" t="s">
        <v>1985</v>
      </c>
      <c r="D135" s="148"/>
      <c r="E135" s="149"/>
      <c r="F135" s="115"/>
      <c r="G135" s="115"/>
      <c r="H135" s="115"/>
      <c r="I135" s="115"/>
      <c r="J135" s="115"/>
      <c r="K135" s="115"/>
      <c r="L135" s="115"/>
      <c r="M135" s="115"/>
      <c r="N135" s="114"/>
      <c r="O135" s="114"/>
      <c r="P135" s="114"/>
      <c r="Q135" s="114"/>
      <c r="R135" s="115"/>
      <c r="S135" s="115"/>
      <c r="T135" s="115"/>
      <c r="U135" s="115"/>
      <c r="V135" s="115"/>
      <c r="W135" s="115"/>
      <c r="X135" s="115"/>
      <c r="Y135" s="115"/>
      <c r="Z135" s="108"/>
      <c r="AA135" s="108"/>
      <c r="AB135" s="108"/>
      <c r="AC135" s="108"/>
      <c r="AD135" s="108"/>
      <c r="AE135" s="108"/>
      <c r="AF135" s="108"/>
      <c r="AG135" s="108" t="s">
        <v>325</v>
      </c>
      <c r="AH135" s="108">
        <v>0</v>
      </c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3" x14ac:dyDescent="0.2">
      <c r="A136" s="111"/>
      <c r="B136" s="112"/>
      <c r="C136" s="150" t="s">
        <v>1995</v>
      </c>
      <c r="D136" s="148"/>
      <c r="E136" s="149">
        <v>0.08</v>
      </c>
      <c r="F136" s="115"/>
      <c r="G136" s="115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8"/>
      <c r="AA136" s="108"/>
      <c r="AB136" s="108"/>
      <c r="AC136" s="108"/>
      <c r="AD136" s="108"/>
      <c r="AE136" s="108"/>
      <c r="AF136" s="108"/>
      <c r="AG136" s="108" t="s">
        <v>325</v>
      </c>
      <c r="AH136" s="108">
        <v>0</v>
      </c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ht="22.5" outlineLevel="1" x14ac:dyDescent="0.2">
      <c r="A137" s="128">
        <v>26</v>
      </c>
      <c r="B137" s="129" t="s">
        <v>1841</v>
      </c>
      <c r="C137" s="145" t="s">
        <v>1842</v>
      </c>
      <c r="D137" s="130" t="s">
        <v>331</v>
      </c>
      <c r="E137" s="131">
        <v>1.198</v>
      </c>
      <c r="F137" s="132"/>
      <c r="G137" s="133">
        <f>ROUND(E137*F137,2)</f>
        <v>0</v>
      </c>
      <c r="H137" s="132"/>
      <c r="I137" s="133">
        <f>ROUND(E137*H137,2)</f>
        <v>0</v>
      </c>
      <c r="J137" s="132"/>
      <c r="K137" s="133">
        <f>ROUND(E137*J137,2)</f>
        <v>0</v>
      </c>
      <c r="L137" s="133">
        <v>21</v>
      </c>
      <c r="M137" s="133">
        <f>G137*(1+L137/100)</f>
        <v>0</v>
      </c>
      <c r="N137" s="131">
        <v>0</v>
      </c>
      <c r="O137" s="131">
        <f>ROUND(E137*N137,2)</f>
        <v>0</v>
      </c>
      <c r="P137" s="131">
        <v>2.2000000000000002</v>
      </c>
      <c r="Q137" s="131">
        <f>ROUND(E137*P137,2)</f>
        <v>2.64</v>
      </c>
      <c r="R137" s="133"/>
      <c r="S137" s="133" t="s">
        <v>273</v>
      </c>
      <c r="T137" s="134" t="s">
        <v>274</v>
      </c>
      <c r="U137" s="115">
        <v>10.88</v>
      </c>
      <c r="V137" s="115">
        <f>ROUND(E137*U137,2)</f>
        <v>13.03</v>
      </c>
      <c r="W137" s="115"/>
      <c r="X137" s="115" t="s">
        <v>275</v>
      </c>
      <c r="Y137" s="115" t="s">
        <v>276</v>
      </c>
      <c r="Z137" s="108"/>
      <c r="AA137" s="108"/>
      <c r="AB137" s="108"/>
      <c r="AC137" s="108"/>
      <c r="AD137" s="108"/>
      <c r="AE137" s="108"/>
      <c r="AF137" s="108"/>
      <c r="AG137" s="108" t="s">
        <v>277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2" x14ac:dyDescent="0.2">
      <c r="A138" s="111"/>
      <c r="B138" s="112"/>
      <c r="C138" s="150" t="s">
        <v>1952</v>
      </c>
      <c r="D138" s="148"/>
      <c r="E138" s="149"/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8"/>
      <c r="AA138" s="108"/>
      <c r="AB138" s="108"/>
      <c r="AC138" s="108"/>
      <c r="AD138" s="108"/>
      <c r="AE138" s="108"/>
      <c r="AF138" s="108"/>
      <c r="AG138" s="108" t="s">
        <v>325</v>
      </c>
      <c r="AH138" s="108">
        <v>0</v>
      </c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3" x14ac:dyDescent="0.2">
      <c r="A139" s="111"/>
      <c r="B139" s="112"/>
      <c r="C139" s="150" t="s">
        <v>1950</v>
      </c>
      <c r="D139" s="148"/>
      <c r="E139" s="149"/>
      <c r="F139" s="115"/>
      <c r="G139" s="115"/>
      <c r="H139" s="115"/>
      <c r="I139" s="115"/>
      <c r="J139" s="115"/>
      <c r="K139" s="115"/>
      <c r="L139" s="115"/>
      <c r="M139" s="115"/>
      <c r="N139" s="114"/>
      <c r="O139" s="114"/>
      <c r="P139" s="114"/>
      <c r="Q139" s="114"/>
      <c r="R139" s="115"/>
      <c r="S139" s="115"/>
      <c r="T139" s="115"/>
      <c r="U139" s="115"/>
      <c r="V139" s="115"/>
      <c r="W139" s="115"/>
      <c r="X139" s="115"/>
      <c r="Y139" s="115"/>
      <c r="Z139" s="108"/>
      <c r="AA139" s="108"/>
      <c r="AB139" s="108"/>
      <c r="AC139" s="108"/>
      <c r="AD139" s="108"/>
      <c r="AE139" s="108"/>
      <c r="AF139" s="108"/>
      <c r="AG139" s="108" t="s">
        <v>325</v>
      </c>
      <c r="AH139" s="108">
        <v>0</v>
      </c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3" x14ac:dyDescent="0.2">
      <c r="A140" s="111"/>
      <c r="B140" s="112"/>
      <c r="C140" s="150" t="s">
        <v>1996</v>
      </c>
      <c r="D140" s="148"/>
      <c r="E140" s="149">
        <v>0.4</v>
      </c>
      <c r="F140" s="115"/>
      <c r="G140" s="115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325</v>
      </c>
      <c r="AH140" s="108">
        <v>0</v>
      </c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3" x14ac:dyDescent="0.2">
      <c r="A141" s="111"/>
      <c r="B141" s="112"/>
      <c r="C141" s="150" t="s">
        <v>1957</v>
      </c>
      <c r="D141" s="148"/>
      <c r="E141" s="149"/>
      <c r="F141" s="115"/>
      <c r="G141" s="115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325</v>
      </c>
      <c r="AH141" s="108">
        <v>0</v>
      </c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3" x14ac:dyDescent="0.2">
      <c r="A142" s="111"/>
      <c r="B142" s="112"/>
      <c r="C142" s="150" t="s">
        <v>1985</v>
      </c>
      <c r="D142" s="148"/>
      <c r="E142" s="149"/>
      <c r="F142" s="115"/>
      <c r="G142" s="115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8"/>
      <c r="AA142" s="108"/>
      <c r="AB142" s="108"/>
      <c r="AC142" s="108"/>
      <c r="AD142" s="108"/>
      <c r="AE142" s="108"/>
      <c r="AF142" s="108"/>
      <c r="AG142" s="108" t="s">
        <v>325</v>
      </c>
      <c r="AH142" s="108">
        <v>0</v>
      </c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3" x14ac:dyDescent="0.2">
      <c r="A143" s="111"/>
      <c r="B143" s="112"/>
      <c r="C143" s="150" t="s">
        <v>1997</v>
      </c>
      <c r="D143" s="148"/>
      <c r="E143" s="149">
        <v>0.8</v>
      </c>
      <c r="F143" s="115"/>
      <c r="G143" s="115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8"/>
      <c r="AA143" s="108"/>
      <c r="AB143" s="108"/>
      <c r="AC143" s="108"/>
      <c r="AD143" s="108"/>
      <c r="AE143" s="108"/>
      <c r="AF143" s="108"/>
      <c r="AG143" s="108" t="s">
        <v>325</v>
      </c>
      <c r="AH143" s="108">
        <v>0</v>
      </c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ht="22.5" outlineLevel="1" x14ac:dyDescent="0.2">
      <c r="A144" s="128">
        <v>27</v>
      </c>
      <c r="B144" s="129" t="s">
        <v>1998</v>
      </c>
      <c r="C144" s="145" t="s">
        <v>1999</v>
      </c>
      <c r="D144" s="130" t="s">
        <v>331</v>
      </c>
      <c r="E144" s="131">
        <v>0.42076000000000002</v>
      </c>
      <c r="F144" s="132"/>
      <c r="G144" s="133">
        <f>ROUND(E144*F144,2)</f>
        <v>0</v>
      </c>
      <c r="H144" s="132"/>
      <c r="I144" s="133">
        <f>ROUND(E144*H144,2)</f>
        <v>0</v>
      </c>
      <c r="J144" s="132"/>
      <c r="K144" s="133">
        <f>ROUND(E144*J144,2)</f>
        <v>0</v>
      </c>
      <c r="L144" s="133">
        <v>21</v>
      </c>
      <c r="M144" s="133">
        <f>G144*(1+L144/100)</f>
        <v>0</v>
      </c>
      <c r="N144" s="131">
        <v>0</v>
      </c>
      <c r="O144" s="131">
        <f>ROUND(E144*N144,2)</f>
        <v>0</v>
      </c>
      <c r="P144" s="131">
        <v>2.2000000000000002</v>
      </c>
      <c r="Q144" s="131">
        <f>ROUND(E144*P144,2)</f>
        <v>0.93</v>
      </c>
      <c r="R144" s="133"/>
      <c r="S144" s="133" t="s">
        <v>273</v>
      </c>
      <c r="T144" s="134" t="s">
        <v>274</v>
      </c>
      <c r="U144" s="115">
        <v>7.1950000000000003</v>
      </c>
      <c r="V144" s="115">
        <f>ROUND(E144*U144,2)</f>
        <v>3.03</v>
      </c>
      <c r="W144" s="115"/>
      <c r="X144" s="115" t="s">
        <v>275</v>
      </c>
      <c r="Y144" s="115" t="s">
        <v>276</v>
      </c>
      <c r="Z144" s="108"/>
      <c r="AA144" s="108"/>
      <c r="AB144" s="108"/>
      <c r="AC144" s="108"/>
      <c r="AD144" s="108"/>
      <c r="AE144" s="108"/>
      <c r="AF144" s="108"/>
      <c r="AG144" s="108" t="s">
        <v>277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2" x14ac:dyDescent="0.2">
      <c r="A145" s="111"/>
      <c r="B145" s="112"/>
      <c r="C145" s="150" t="s">
        <v>2000</v>
      </c>
      <c r="D145" s="148"/>
      <c r="E145" s="149"/>
      <c r="F145" s="115"/>
      <c r="G145" s="1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8"/>
      <c r="AA145" s="108"/>
      <c r="AB145" s="108"/>
      <c r="AC145" s="108"/>
      <c r="AD145" s="108"/>
      <c r="AE145" s="108"/>
      <c r="AF145" s="108"/>
      <c r="AG145" s="108" t="s">
        <v>325</v>
      </c>
      <c r="AH145" s="108">
        <v>0</v>
      </c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3" x14ac:dyDescent="0.2">
      <c r="A146" s="111"/>
      <c r="B146" s="112"/>
      <c r="C146" s="150" t="s">
        <v>367</v>
      </c>
      <c r="D146" s="148"/>
      <c r="E146" s="149"/>
      <c r="F146" s="115"/>
      <c r="G146" s="115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8"/>
      <c r="AA146" s="108"/>
      <c r="AB146" s="108"/>
      <c r="AC146" s="108"/>
      <c r="AD146" s="108"/>
      <c r="AE146" s="108"/>
      <c r="AF146" s="108"/>
      <c r="AG146" s="108" t="s">
        <v>325</v>
      </c>
      <c r="AH146" s="108">
        <v>0</v>
      </c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3" x14ac:dyDescent="0.2">
      <c r="A147" s="111"/>
      <c r="B147" s="112"/>
      <c r="C147" s="150" t="s">
        <v>1979</v>
      </c>
      <c r="D147" s="148"/>
      <c r="E147" s="149">
        <v>0.42</v>
      </c>
      <c r="F147" s="115"/>
      <c r="G147" s="115"/>
      <c r="H147" s="115"/>
      <c r="I147" s="115"/>
      <c r="J147" s="115"/>
      <c r="K147" s="115"/>
      <c r="L147" s="115"/>
      <c r="M147" s="115"/>
      <c r="N147" s="114"/>
      <c r="O147" s="114"/>
      <c r="P147" s="114"/>
      <c r="Q147" s="114"/>
      <c r="R147" s="115"/>
      <c r="S147" s="115"/>
      <c r="T147" s="115"/>
      <c r="U147" s="115"/>
      <c r="V147" s="115"/>
      <c r="W147" s="115"/>
      <c r="X147" s="115"/>
      <c r="Y147" s="115"/>
      <c r="Z147" s="108"/>
      <c r="AA147" s="108"/>
      <c r="AB147" s="108"/>
      <c r="AC147" s="108"/>
      <c r="AD147" s="108"/>
      <c r="AE147" s="108"/>
      <c r="AF147" s="108"/>
      <c r="AG147" s="108" t="s">
        <v>325</v>
      </c>
      <c r="AH147" s="108">
        <v>0</v>
      </c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ht="22.5" outlineLevel="1" x14ac:dyDescent="0.2">
      <c r="A148" s="128">
        <v>28</v>
      </c>
      <c r="B148" s="129" t="s">
        <v>2001</v>
      </c>
      <c r="C148" s="145" t="s">
        <v>2002</v>
      </c>
      <c r="D148" s="130" t="s">
        <v>331</v>
      </c>
      <c r="E148" s="131">
        <v>1.6830400000000001</v>
      </c>
      <c r="F148" s="132"/>
      <c r="G148" s="133">
        <f>ROUND(E148*F148,2)</f>
        <v>0</v>
      </c>
      <c r="H148" s="132"/>
      <c r="I148" s="133">
        <f>ROUND(E148*H148,2)</f>
        <v>0</v>
      </c>
      <c r="J148" s="132"/>
      <c r="K148" s="133">
        <f>ROUND(E148*J148,2)</f>
        <v>0</v>
      </c>
      <c r="L148" s="133">
        <v>21</v>
      </c>
      <c r="M148" s="133">
        <f>G148*(1+L148/100)</f>
        <v>0</v>
      </c>
      <c r="N148" s="131">
        <v>0</v>
      </c>
      <c r="O148" s="131">
        <f>ROUND(E148*N148,2)</f>
        <v>0</v>
      </c>
      <c r="P148" s="131">
        <v>2.2000000000000002</v>
      </c>
      <c r="Q148" s="131">
        <f>ROUND(E148*P148,2)</f>
        <v>3.7</v>
      </c>
      <c r="R148" s="133"/>
      <c r="S148" s="133" t="s">
        <v>273</v>
      </c>
      <c r="T148" s="134" t="s">
        <v>274</v>
      </c>
      <c r="U148" s="115">
        <v>5.867</v>
      </c>
      <c r="V148" s="115">
        <f>ROUND(E148*U148,2)</f>
        <v>9.8699999999999992</v>
      </c>
      <c r="W148" s="115"/>
      <c r="X148" s="115" t="s">
        <v>275</v>
      </c>
      <c r="Y148" s="115" t="s">
        <v>276</v>
      </c>
      <c r="Z148" s="108"/>
      <c r="AA148" s="108"/>
      <c r="AB148" s="108"/>
      <c r="AC148" s="108"/>
      <c r="AD148" s="108"/>
      <c r="AE148" s="108"/>
      <c r="AF148" s="108"/>
      <c r="AG148" s="108" t="s">
        <v>277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2" x14ac:dyDescent="0.2">
      <c r="A149" s="111"/>
      <c r="B149" s="112"/>
      <c r="C149" s="150" t="s">
        <v>2000</v>
      </c>
      <c r="D149" s="148"/>
      <c r="E149" s="149"/>
      <c r="F149" s="115"/>
      <c r="G149" s="115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8"/>
      <c r="AA149" s="108"/>
      <c r="AB149" s="108"/>
      <c r="AC149" s="108"/>
      <c r="AD149" s="108"/>
      <c r="AE149" s="108"/>
      <c r="AF149" s="108"/>
      <c r="AG149" s="108" t="s">
        <v>325</v>
      </c>
      <c r="AH149" s="108">
        <v>0</v>
      </c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3" x14ac:dyDescent="0.2">
      <c r="A150" s="111"/>
      <c r="B150" s="112"/>
      <c r="C150" s="150" t="s">
        <v>367</v>
      </c>
      <c r="D150" s="148"/>
      <c r="E150" s="149"/>
      <c r="F150" s="115"/>
      <c r="G150" s="115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325</v>
      </c>
      <c r="AH150" s="108">
        <v>0</v>
      </c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3" x14ac:dyDescent="0.2">
      <c r="A151" s="111"/>
      <c r="B151" s="112"/>
      <c r="C151" s="150" t="s">
        <v>1980</v>
      </c>
      <c r="D151" s="148"/>
      <c r="E151" s="149">
        <v>1.68</v>
      </c>
      <c r="F151" s="115"/>
      <c r="G151" s="115"/>
      <c r="H151" s="115"/>
      <c r="I151" s="115"/>
      <c r="J151" s="115"/>
      <c r="K151" s="115"/>
      <c r="L151" s="115"/>
      <c r="M151" s="115"/>
      <c r="N151" s="114"/>
      <c r="O151" s="114"/>
      <c r="P151" s="114"/>
      <c r="Q151" s="114"/>
      <c r="R151" s="115"/>
      <c r="S151" s="115"/>
      <c r="T151" s="115"/>
      <c r="U151" s="115"/>
      <c r="V151" s="115"/>
      <c r="W151" s="115"/>
      <c r="X151" s="115"/>
      <c r="Y151" s="115"/>
      <c r="Z151" s="108"/>
      <c r="AA151" s="108"/>
      <c r="AB151" s="108"/>
      <c r="AC151" s="108"/>
      <c r="AD151" s="108"/>
      <c r="AE151" s="108"/>
      <c r="AF151" s="108"/>
      <c r="AG151" s="108" t="s">
        <v>325</v>
      </c>
      <c r="AH151" s="108">
        <v>0</v>
      </c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ht="22.5" outlineLevel="1" x14ac:dyDescent="0.2">
      <c r="A152" s="128">
        <v>29</v>
      </c>
      <c r="B152" s="129" t="s">
        <v>1845</v>
      </c>
      <c r="C152" s="145" t="s">
        <v>1846</v>
      </c>
      <c r="D152" s="130" t="s">
        <v>331</v>
      </c>
      <c r="E152" s="131">
        <v>1.6830400000000001</v>
      </c>
      <c r="F152" s="132"/>
      <c r="G152" s="133">
        <f>ROUND(E152*F152,2)</f>
        <v>0</v>
      </c>
      <c r="H152" s="132"/>
      <c r="I152" s="133">
        <f>ROUND(E152*H152,2)</f>
        <v>0</v>
      </c>
      <c r="J152" s="132"/>
      <c r="K152" s="133">
        <f>ROUND(E152*J152,2)</f>
        <v>0</v>
      </c>
      <c r="L152" s="133">
        <v>21</v>
      </c>
      <c r="M152" s="133">
        <f>G152*(1+L152/100)</f>
        <v>0</v>
      </c>
      <c r="N152" s="131">
        <v>0</v>
      </c>
      <c r="O152" s="131">
        <f>ROUND(E152*N152,2)</f>
        <v>0</v>
      </c>
      <c r="P152" s="131">
        <v>0</v>
      </c>
      <c r="Q152" s="131">
        <f>ROUND(E152*P152,2)</f>
        <v>0</v>
      </c>
      <c r="R152" s="133"/>
      <c r="S152" s="133" t="s">
        <v>273</v>
      </c>
      <c r="T152" s="134" t="s">
        <v>274</v>
      </c>
      <c r="U152" s="115">
        <v>4.03</v>
      </c>
      <c r="V152" s="115">
        <f>ROUND(E152*U152,2)</f>
        <v>6.78</v>
      </c>
      <c r="W152" s="115"/>
      <c r="X152" s="115" t="s">
        <v>275</v>
      </c>
      <c r="Y152" s="115" t="s">
        <v>276</v>
      </c>
      <c r="Z152" s="108"/>
      <c r="AA152" s="108"/>
      <c r="AB152" s="108"/>
      <c r="AC152" s="108"/>
      <c r="AD152" s="108"/>
      <c r="AE152" s="108"/>
      <c r="AF152" s="108"/>
      <c r="AG152" s="108" t="s">
        <v>277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2" x14ac:dyDescent="0.2">
      <c r="A153" s="111"/>
      <c r="B153" s="112"/>
      <c r="C153" s="150" t="s">
        <v>2000</v>
      </c>
      <c r="D153" s="148"/>
      <c r="E153" s="149"/>
      <c r="F153" s="115"/>
      <c r="G153" s="115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325</v>
      </c>
      <c r="AH153" s="108">
        <v>0</v>
      </c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3" x14ac:dyDescent="0.2">
      <c r="A154" s="111"/>
      <c r="B154" s="112"/>
      <c r="C154" s="150" t="s">
        <v>367</v>
      </c>
      <c r="D154" s="148"/>
      <c r="E154" s="149"/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325</v>
      </c>
      <c r="AH154" s="108">
        <v>0</v>
      </c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3" x14ac:dyDescent="0.2">
      <c r="A155" s="111"/>
      <c r="B155" s="112"/>
      <c r="C155" s="150" t="s">
        <v>1980</v>
      </c>
      <c r="D155" s="148"/>
      <c r="E155" s="149">
        <v>1.68</v>
      </c>
      <c r="F155" s="115"/>
      <c r="G155" s="115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/>
      <c r="V155" s="115"/>
      <c r="W155" s="115"/>
      <c r="X155" s="115"/>
      <c r="Y155" s="115"/>
      <c r="Z155" s="108"/>
      <c r="AA155" s="108"/>
      <c r="AB155" s="108"/>
      <c r="AC155" s="108"/>
      <c r="AD155" s="108"/>
      <c r="AE155" s="108"/>
      <c r="AF155" s="108"/>
      <c r="AG155" s="108" t="s">
        <v>325</v>
      </c>
      <c r="AH155" s="108">
        <v>0</v>
      </c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1" x14ac:dyDescent="0.2">
      <c r="A156" s="128">
        <v>30</v>
      </c>
      <c r="B156" s="129" t="s">
        <v>2003</v>
      </c>
      <c r="C156" s="145" t="s">
        <v>2004</v>
      </c>
      <c r="D156" s="130" t="s">
        <v>322</v>
      </c>
      <c r="E156" s="131">
        <v>8.81</v>
      </c>
      <c r="F156" s="132"/>
      <c r="G156" s="133">
        <f>ROUND(E156*F156,2)</f>
        <v>0</v>
      </c>
      <c r="H156" s="132"/>
      <c r="I156" s="133">
        <f>ROUND(E156*H156,2)</f>
        <v>0</v>
      </c>
      <c r="J156" s="132"/>
      <c r="K156" s="133">
        <f>ROUND(E156*J156,2)</f>
        <v>0</v>
      </c>
      <c r="L156" s="133">
        <v>21</v>
      </c>
      <c r="M156" s="133">
        <f>G156*(1+L156/100)</f>
        <v>0</v>
      </c>
      <c r="N156" s="131">
        <v>0</v>
      </c>
      <c r="O156" s="131">
        <f>ROUND(E156*N156,2)</f>
        <v>0</v>
      </c>
      <c r="P156" s="131">
        <v>1.26E-2</v>
      </c>
      <c r="Q156" s="131">
        <f>ROUND(E156*P156,2)</f>
        <v>0.11</v>
      </c>
      <c r="R156" s="133"/>
      <c r="S156" s="133" t="s">
        <v>273</v>
      </c>
      <c r="T156" s="134" t="s">
        <v>274</v>
      </c>
      <c r="U156" s="115">
        <v>0.33</v>
      </c>
      <c r="V156" s="115">
        <f>ROUND(E156*U156,2)</f>
        <v>2.91</v>
      </c>
      <c r="W156" s="115"/>
      <c r="X156" s="115" t="s">
        <v>275</v>
      </c>
      <c r="Y156" s="115" t="s">
        <v>276</v>
      </c>
      <c r="Z156" s="108"/>
      <c r="AA156" s="108"/>
      <c r="AB156" s="108"/>
      <c r="AC156" s="108"/>
      <c r="AD156" s="108"/>
      <c r="AE156" s="108"/>
      <c r="AF156" s="108"/>
      <c r="AG156" s="108" t="s">
        <v>277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2" x14ac:dyDescent="0.2">
      <c r="A157" s="111"/>
      <c r="B157" s="112"/>
      <c r="C157" s="150" t="s">
        <v>1957</v>
      </c>
      <c r="D157" s="148"/>
      <c r="E157" s="149"/>
      <c r="F157" s="115"/>
      <c r="G157" s="115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325</v>
      </c>
      <c r="AH157" s="108">
        <v>0</v>
      </c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3" x14ac:dyDescent="0.2">
      <c r="A158" s="111"/>
      <c r="B158" s="112"/>
      <c r="C158" s="150" t="s">
        <v>1985</v>
      </c>
      <c r="D158" s="148"/>
      <c r="E158" s="149"/>
      <c r="F158" s="115"/>
      <c r="G158" s="115"/>
      <c r="H158" s="115"/>
      <c r="I158" s="115"/>
      <c r="J158" s="115"/>
      <c r="K158" s="115"/>
      <c r="L158" s="115"/>
      <c r="M158" s="115"/>
      <c r="N158" s="114"/>
      <c r="O158" s="114"/>
      <c r="P158" s="114"/>
      <c r="Q158" s="114"/>
      <c r="R158" s="115"/>
      <c r="S158" s="115"/>
      <c r="T158" s="115"/>
      <c r="U158" s="115"/>
      <c r="V158" s="115"/>
      <c r="W158" s="115"/>
      <c r="X158" s="115"/>
      <c r="Y158" s="115"/>
      <c r="Z158" s="108"/>
      <c r="AA158" s="108"/>
      <c r="AB158" s="108"/>
      <c r="AC158" s="108"/>
      <c r="AD158" s="108"/>
      <c r="AE158" s="108"/>
      <c r="AF158" s="108"/>
      <c r="AG158" s="108" t="s">
        <v>325</v>
      </c>
      <c r="AH158" s="108">
        <v>0</v>
      </c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3" x14ac:dyDescent="0.2">
      <c r="A159" s="111"/>
      <c r="B159" s="112"/>
      <c r="C159" s="150" t="s">
        <v>1986</v>
      </c>
      <c r="D159" s="148"/>
      <c r="E159" s="149">
        <v>8.81</v>
      </c>
      <c r="F159" s="115"/>
      <c r="G159" s="115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8"/>
      <c r="AA159" s="108"/>
      <c r="AB159" s="108"/>
      <c r="AC159" s="108"/>
      <c r="AD159" s="108"/>
      <c r="AE159" s="108"/>
      <c r="AF159" s="108"/>
      <c r="AG159" s="108" t="s">
        <v>325</v>
      </c>
      <c r="AH159" s="108">
        <v>0</v>
      </c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1" x14ac:dyDescent="0.2">
      <c r="A160" s="128">
        <v>31</v>
      </c>
      <c r="B160" s="129" t="s">
        <v>2005</v>
      </c>
      <c r="C160" s="145" t="s">
        <v>2006</v>
      </c>
      <c r="D160" s="130" t="s">
        <v>493</v>
      </c>
      <c r="E160" s="131">
        <v>20.05</v>
      </c>
      <c r="F160" s="132"/>
      <c r="G160" s="133">
        <f>ROUND(E160*F160,2)</f>
        <v>0</v>
      </c>
      <c r="H160" s="132"/>
      <c r="I160" s="133">
        <f>ROUND(E160*H160,2)</f>
        <v>0</v>
      </c>
      <c r="J160" s="132"/>
      <c r="K160" s="133">
        <f>ROUND(E160*J160,2)</f>
        <v>0</v>
      </c>
      <c r="L160" s="133">
        <v>21</v>
      </c>
      <c r="M160" s="133">
        <f>G160*(1+L160/100)</f>
        <v>0</v>
      </c>
      <c r="N160" s="131">
        <v>0</v>
      </c>
      <c r="O160" s="131">
        <f>ROUND(E160*N160,2)</f>
        <v>0</v>
      </c>
      <c r="P160" s="131">
        <v>4.6000000000000001E-4</v>
      </c>
      <c r="Q160" s="131">
        <f>ROUND(E160*P160,2)</f>
        <v>0.01</v>
      </c>
      <c r="R160" s="133"/>
      <c r="S160" s="133" t="s">
        <v>273</v>
      </c>
      <c r="T160" s="134" t="s">
        <v>274</v>
      </c>
      <c r="U160" s="115">
        <v>2.5</v>
      </c>
      <c r="V160" s="115">
        <f>ROUND(E160*U160,2)</f>
        <v>50.13</v>
      </c>
      <c r="W160" s="115"/>
      <c r="X160" s="115" t="s">
        <v>275</v>
      </c>
      <c r="Y160" s="115" t="s">
        <v>276</v>
      </c>
      <c r="Z160" s="108"/>
      <c r="AA160" s="108"/>
      <c r="AB160" s="108"/>
      <c r="AC160" s="108"/>
      <c r="AD160" s="108"/>
      <c r="AE160" s="108"/>
      <c r="AF160" s="108"/>
      <c r="AG160" s="108" t="s">
        <v>277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2" x14ac:dyDescent="0.2">
      <c r="A161" s="111"/>
      <c r="B161" s="112"/>
      <c r="C161" s="150" t="s">
        <v>1957</v>
      </c>
      <c r="D161" s="148"/>
      <c r="E161" s="149"/>
      <c r="F161" s="115"/>
      <c r="G161" s="1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325</v>
      </c>
      <c r="AH161" s="108">
        <v>0</v>
      </c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3" x14ac:dyDescent="0.2">
      <c r="A162" s="111"/>
      <c r="B162" s="112"/>
      <c r="C162" s="150" t="s">
        <v>367</v>
      </c>
      <c r="D162" s="148"/>
      <c r="E162" s="149"/>
      <c r="F162" s="115"/>
      <c r="G162" s="115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325</v>
      </c>
      <c r="AH162" s="108">
        <v>0</v>
      </c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3" x14ac:dyDescent="0.2">
      <c r="A163" s="111"/>
      <c r="B163" s="112"/>
      <c r="C163" s="150" t="s">
        <v>1989</v>
      </c>
      <c r="D163" s="148"/>
      <c r="E163" s="149">
        <v>20.05</v>
      </c>
      <c r="F163" s="115"/>
      <c r="G163" s="115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8"/>
      <c r="AA163" s="108"/>
      <c r="AB163" s="108"/>
      <c r="AC163" s="108"/>
      <c r="AD163" s="108"/>
      <c r="AE163" s="108"/>
      <c r="AF163" s="108"/>
      <c r="AG163" s="108" t="s">
        <v>325</v>
      </c>
      <c r="AH163" s="108">
        <v>0</v>
      </c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1" x14ac:dyDescent="0.2">
      <c r="A164" s="128">
        <v>32</v>
      </c>
      <c r="B164" s="129" t="s">
        <v>1862</v>
      </c>
      <c r="C164" s="145" t="s">
        <v>1863</v>
      </c>
      <c r="D164" s="130" t="s">
        <v>322</v>
      </c>
      <c r="E164" s="131">
        <v>9.6774799999999992</v>
      </c>
      <c r="F164" s="132"/>
      <c r="G164" s="133">
        <f>ROUND(E164*F164,2)</f>
        <v>0</v>
      </c>
      <c r="H164" s="132"/>
      <c r="I164" s="133">
        <f>ROUND(E164*H164,2)</f>
        <v>0</v>
      </c>
      <c r="J164" s="132"/>
      <c r="K164" s="133">
        <f>ROUND(E164*J164,2)</f>
        <v>0</v>
      </c>
      <c r="L164" s="133">
        <v>21</v>
      </c>
      <c r="M164" s="133">
        <f>G164*(1+L164/100)</f>
        <v>0</v>
      </c>
      <c r="N164" s="131">
        <v>0</v>
      </c>
      <c r="O164" s="131">
        <f>ROUND(E164*N164,2)</f>
        <v>0</v>
      </c>
      <c r="P164" s="131">
        <v>4.8700000000000002E-3</v>
      </c>
      <c r="Q164" s="131">
        <f>ROUND(E164*P164,2)</f>
        <v>0.05</v>
      </c>
      <c r="R164" s="133"/>
      <c r="S164" s="133" t="s">
        <v>273</v>
      </c>
      <c r="T164" s="134" t="s">
        <v>274</v>
      </c>
      <c r="U164" s="115">
        <v>0.04</v>
      </c>
      <c r="V164" s="115">
        <f>ROUND(E164*U164,2)</f>
        <v>0.39</v>
      </c>
      <c r="W164" s="115"/>
      <c r="X164" s="115" t="s">
        <v>275</v>
      </c>
      <c r="Y164" s="115" t="s">
        <v>276</v>
      </c>
      <c r="Z164" s="108"/>
      <c r="AA164" s="108"/>
      <c r="AB164" s="108"/>
      <c r="AC164" s="108"/>
      <c r="AD164" s="108"/>
      <c r="AE164" s="108"/>
      <c r="AF164" s="108"/>
      <c r="AG164" s="108" t="s">
        <v>277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2" x14ac:dyDescent="0.2">
      <c r="A165" s="111"/>
      <c r="B165" s="112"/>
      <c r="C165" s="150" t="s">
        <v>2000</v>
      </c>
      <c r="D165" s="148"/>
      <c r="E165" s="149"/>
      <c r="F165" s="115"/>
      <c r="G165" s="115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8"/>
      <c r="AA165" s="108"/>
      <c r="AB165" s="108"/>
      <c r="AC165" s="108"/>
      <c r="AD165" s="108"/>
      <c r="AE165" s="108"/>
      <c r="AF165" s="108"/>
      <c r="AG165" s="108" t="s">
        <v>325</v>
      </c>
      <c r="AH165" s="108">
        <v>0</v>
      </c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3" x14ac:dyDescent="0.2">
      <c r="A166" s="111"/>
      <c r="B166" s="112"/>
      <c r="C166" s="150" t="s">
        <v>367</v>
      </c>
      <c r="D166" s="148"/>
      <c r="E166" s="149"/>
      <c r="F166" s="115"/>
      <c r="G166" s="115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8"/>
      <c r="AA166" s="108"/>
      <c r="AB166" s="108"/>
      <c r="AC166" s="108"/>
      <c r="AD166" s="108"/>
      <c r="AE166" s="108"/>
      <c r="AF166" s="108"/>
      <c r="AG166" s="108" t="s">
        <v>325</v>
      </c>
      <c r="AH166" s="108">
        <v>0</v>
      </c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3" x14ac:dyDescent="0.2">
      <c r="A167" s="111"/>
      <c r="B167" s="112"/>
      <c r="C167" s="150" t="s">
        <v>2007</v>
      </c>
      <c r="D167" s="148"/>
      <c r="E167" s="149">
        <v>9.68</v>
      </c>
      <c r="F167" s="115"/>
      <c r="G167" s="115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8"/>
      <c r="AA167" s="108"/>
      <c r="AB167" s="108"/>
      <c r="AC167" s="108"/>
      <c r="AD167" s="108"/>
      <c r="AE167" s="108"/>
      <c r="AF167" s="108"/>
      <c r="AG167" s="108" t="s">
        <v>325</v>
      </c>
      <c r="AH167" s="108">
        <v>0</v>
      </c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1" x14ac:dyDescent="0.2">
      <c r="A168" s="128">
        <v>33</v>
      </c>
      <c r="B168" s="129" t="s">
        <v>1865</v>
      </c>
      <c r="C168" s="145" t="s">
        <v>1866</v>
      </c>
      <c r="D168" s="130" t="s">
        <v>322</v>
      </c>
      <c r="E168" s="131">
        <v>16.830400000000001</v>
      </c>
      <c r="F168" s="132"/>
      <c r="G168" s="133">
        <f>ROUND(E168*F168,2)</f>
        <v>0</v>
      </c>
      <c r="H168" s="132"/>
      <c r="I168" s="133">
        <f>ROUND(E168*H168,2)</f>
        <v>0</v>
      </c>
      <c r="J168" s="132"/>
      <c r="K168" s="133">
        <f>ROUND(E168*J168,2)</f>
        <v>0</v>
      </c>
      <c r="L168" s="133">
        <v>21</v>
      </c>
      <c r="M168" s="133">
        <f>G168*(1+L168/100)</f>
        <v>0</v>
      </c>
      <c r="N168" s="131">
        <v>0</v>
      </c>
      <c r="O168" s="131">
        <f>ROUND(E168*N168,2)</f>
        <v>0</v>
      </c>
      <c r="P168" s="131">
        <v>1.8000000000000001E-4</v>
      </c>
      <c r="Q168" s="131">
        <f>ROUND(E168*P168,2)</f>
        <v>0</v>
      </c>
      <c r="R168" s="133"/>
      <c r="S168" s="133" t="s">
        <v>273</v>
      </c>
      <c r="T168" s="134" t="s">
        <v>274</v>
      </c>
      <c r="U168" s="115">
        <v>0.03</v>
      </c>
      <c r="V168" s="115">
        <f>ROUND(E168*U168,2)</f>
        <v>0.5</v>
      </c>
      <c r="W168" s="115"/>
      <c r="X168" s="115" t="s">
        <v>275</v>
      </c>
      <c r="Y168" s="115" t="s">
        <v>276</v>
      </c>
      <c r="Z168" s="108"/>
      <c r="AA168" s="108"/>
      <c r="AB168" s="108"/>
      <c r="AC168" s="108"/>
      <c r="AD168" s="108"/>
      <c r="AE168" s="108"/>
      <c r="AF168" s="108"/>
      <c r="AG168" s="108" t="s">
        <v>277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2" x14ac:dyDescent="0.2">
      <c r="A169" s="111"/>
      <c r="B169" s="112"/>
      <c r="C169" s="150" t="s">
        <v>2000</v>
      </c>
      <c r="D169" s="148"/>
      <c r="E169" s="149"/>
      <c r="F169" s="115"/>
      <c r="G169" s="115"/>
      <c r="H169" s="115"/>
      <c r="I169" s="115"/>
      <c r="J169" s="115"/>
      <c r="K169" s="115"/>
      <c r="L169" s="115"/>
      <c r="M169" s="115"/>
      <c r="N169" s="114"/>
      <c r="O169" s="114"/>
      <c r="P169" s="114"/>
      <c r="Q169" s="114"/>
      <c r="R169" s="115"/>
      <c r="S169" s="115"/>
      <c r="T169" s="115"/>
      <c r="U169" s="115"/>
      <c r="V169" s="115"/>
      <c r="W169" s="115"/>
      <c r="X169" s="115"/>
      <c r="Y169" s="115"/>
      <c r="Z169" s="108"/>
      <c r="AA169" s="108"/>
      <c r="AB169" s="108"/>
      <c r="AC169" s="108"/>
      <c r="AD169" s="108"/>
      <c r="AE169" s="108"/>
      <c r="AF169" s="108"/>
      <c r="AG169" s="108" t="s">
        <v>325</v>
      </c>
      <c r="AH169" s="108">
        <v>0</v>
      </c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outlineLevel="3" x14ac:dyDescent="0.2">
      <c r="A170" s="111"/>
      <c r="B170" s="112"/>
      <c r="C170" s="150" t="s">
        <v>367</v>
      </c>
      <c r="D170" s="148"/>
      <c r="E170" s="149"/>
      <c r="F170" s="115"/>
      <c r="G170" s="115"/>
      <c r="H170" s="115"/>
      <c r="I170" s="115"/>
      <c r="J170" s="115"/>
      <c r="K170" s="115"/>
      <c r="L170" s="115"/>
      <c r="M170" s="115"/>
      <c r="N170" s="114"/>
      <c r="O170" s="114"/>
      <c r="P170" s="114"/>
      <c r="Q170" s="114"/>
      <c r="R170" s="115"/>
      <c r="S170" s="115"/>
      <c r="T170" s="115"/>
      <c r="U170" s="115"/>
      <c r="V170" s="115"/>
      <c r="W170" s="115"/>
      <c r="X170" s="115"/>
      <c r="Y170" s="115"/>
      <c r="Z170" s="108"/>
      <c r="AA170" s="108"/>
      <c r="AB170" s="108"/>
      <c r="AC170" s="108"/>
      <c r="AD170" s="108"/>
      <c r="AE170" s="108"/>
      <c r="AF170" s="108"/>
      <c r="AG170" s="108" t="s">
        <v>325</v>
      </c>
      <c r="AH170" s="108">
        <v>0</v>
      </c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3" x14ac:dyDescent="0.2">
      <c r="A171" s="111"/>
      <c r="B171" s="112"/>
      <c r="C171" s="150" t="s">
        <v>2008</v>
      </c>
      <c r="D171" s="148"/>
      <c r="E171" s="149">
        <v>16.829999999999998</v>
      </c>
      <c r="F171" s="115"/>
      <c r="G171" s="115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8"/>
      <c r="AA171" s="108"/>
      <c r="AB171" s="108"/>
      <c r="AC171" s="108"/>
      <c r="AD171" s="108"/>
      <c r="AE171" s="108"/>
      <c r="AF171" s="108"/>
      <c r="AG171" s="108" t="s">
        <v>325</v>
      </c>
      <c r="AH171" s="108">
        <v>0</v>
      </c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1" x14ac:dyDescent="0.2">
      <c r="A172" s="128">
        <v>34</v>
      </c>
      <c r="B172" s="129" t="s">
        <v>1933</v>
      </c>
      <c r="C172" s="145" t="s">
        <v>1934</v>
      </c>
      <c r="D172" s="130" t="s">
        <v>837</v>
      </c>
      <c r="E172" s="131">
        <v>1.26</v>
      </c>
      <c r="F172" s="132"/>
      <c r="G172" s="133">
        <f>ROUND(E172*F172,2)</f>
        <v>0</v>
      </c>
      <c r="H172" s="132"/>
      <c r="I172" s="133">
        <f>ROUND(E172*H172,2)</f>
        <v>0</v>
      </c>
      <c r="J172" s="132"/>
      <c r="K172" s="133">
        <f>ROUND(E172*J172,2)</f>
        <v>0</v>
      </c>
      <c r="L172" s="133">
        <v>21</v>
      </c>
      <c r="M172" s="133">
        <f>G172*(1+L172/100)</f>
        <v>0</v>
      </c>
      <c r="N172" s="131">
        <v>0</v>
      </c>
      <c r="O172" s="131">
        <f>ROUND(E172*N172,2)</f>
        <v>0</v>
      </c>
      <c r="P172" s="131">
        <v>0</v>
      </c>
      <c r="Q172" s="131">
        <f>ROUND(E172*P172,2)</f>
        <v>0</v>
      </c>
      <c r="R172" s="133"/>
      <c r="S172" s="133" t="s">
        <v>273</v>
      </c>
      <c r="T172" s="134" t="s">
        <v>274</v>
      </c>
      <c r="U172" s="115">
        <v>0</v>
      </c>
      <c r="V172" s="115">
        <f>ROUND(E172*U172,2)</f>
        <v>0</v>
      </c>
      <c r="W172" s="115"/>
      <c r="X172" s="115" t="s">
        <v>275</v>
      </c>
      <c r="Y172" s="115" t="s">
        <v>276</v>
      </c>
      <c r="Z172" s="108"/>
      <c r="AA172" s="108"/>
      <c r="AB172" s="108"/>
      <c r="AC172" s="108"/>
      <c r="AD172" s="108"/>
      <c r="AE172" s="108"/>
      <c r="AF172" s="108"/>
      <c r="AG172" s="108" t="s">
        <v>277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2" x14ac:dyDescent="0.2">
      <c r="A173" s="111"/>
      <c r="B173" s="112"/>
      <c r="C173" s="150" t="s">
        <v>2000</v>
      </c>
      <c r="D173" s="148"/>
      <c r="E173" s="149"/>
      <c r="F173" s="115"/>
      <c r="G173" s="115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/>
      <c r="V173" s="115"/>
      <c r="W173" s="115"/>
      <c r="X173" s="115"/>
      <c r="Y173" s="115"/>
      <c r="Z173" s="108"/>
      <c r="AA173" s="108"/>
      <c r="AB173" s="108"/>
      <c r="AC173" s="108"/>
      <c r="AD173" s="108"/>
      <c r="AE173" s="108"/>
      <c r="AF173" s="108"/>
      <c r="AG173" s="108" t="s">
        <v>325</v>
      </c>
      <c r="AH173" s="108">
        <v>0</v>
      </c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3" x14ac:dyDescent="0.2">
      <c r="A174" s="111"/>
      <c r="B174" s="112"/>
      <c r="C174" s="150" t="s">
        <v>2009</v>
      </c>
      <c r="D174" s="148"/>
      <c r="E174" s="149">
        <v>1.26</v>
      </c>
      <c r="F174" s="115"/>
      <c r="G174" s="115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8"/>
      <c r="AA174" s="108"/>
      <c r="AB174" s="108"/>
      <c r="AC174" s="108"/>
      <c r="AD174" s="108"/>
      <c r="AE174" s="108"/>
      <c r="AF174" s="108"/>
      <c r="AG174" s="108" t="s">
        <v>325</v>
      </c>
      <c r="AH174" s="108">
        <v>0</v>
      </c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1" x14ac:dyDescent="0.2">
      <c r="A175" s="128">
        <v>35</v>
      </c>
      <c r="B175" s="129" t="s">
        <v>2010</v>
      </c>
      <c r="C175" s="145" t="s">
        <v>2011</v>
      </c>
      <c r="D175" s="130" t="s">
        <v>493</v>
      </c>
      <c r="E175" s="131">
        <v>17.52</v>
      </c>
      <c r="F175" s="132"/>
      <c r="G175" s="133">
        <f>ROUND(E175*F175,2)</f>
        <v>0</v>
      </c>
      <c r="H175" s="132"/>
      <c r="I175" s="133">
        <f>ROUND(E175*H175,2)</f>
        <v>0</v>
      </c>
      <c r="J175" s="132"/>
      <c r="K175" s="133">
        <f>ROUND(E175*J175,2)</f>
        <v>0</v>
      </c>
      <c r="L175" s="133">
        <v>21</v>
      </c>
      <c r="M175" s="133">
        <f>G175*(1+L175/100)</f>
        <v>0</v>
      </c>
      <c r="N175" s="131">
        <v>0</v>
      </c>
      <c r="O175" s="131">
        <f>ROUND(E175*N175,2)</f>
        <v>0</v>
      </c>
      <c r="P175" s="131">
        <v>0</v>
      </c>
      <c r="Q175" s="131">
        <f>ROUND(E175*P175,2)</f>
        <v>0</v>
      </c>
      <c r="R175" s="133"/>
      <c r="S175" s="133" t="s">
        <v>273</v>
      </c>
      <c r="T175" s="134" t="s">
        <v>274</v>
      </c>
      <c r="U175" s="115">
        <v>0.13</v>
      </c>
      <c r="V175" s="115">
        <f>ROUND(E175*U175,2)</f>
        <v>2.2799999999999998</v>
      </c>
      <c r="W175" s="115"/>
      <c r="X175" s="115" t="s">
        <v>275</v>
      </c>
      <c r="Y175" s="115" t="s">
        <v>276</v>
      </c>
      <c r="Z175" s="108"/>
      <c r="AA175" s="108"/>
      <c r="AB175" s="108"/>
      <c r="AC175" s="108"/>
      <c r="AD175" s="108"/>
      <c r="AE175" s="108"/>
      <c r="AF175" s="108"/>
      <c r="AG175" s="108" t="s">
        <v>277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2" x14ac:dyDescent="0.2">
      <c r="A176" s="111"/>
      <c r="B176" s="112"/>
      <c r="C176" s="150" t="s">
        <v>1957</v>
      </c>
      <c r="D176" s="148"/>
      <c r="E176" s="149"/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8"/>
      <c r="AA176" s="108"/>
      <c r="AB176" s="108"/>
      <c r="AC176" s="108"/>
      <c r="AD176" s="108"/>
      <c r="AE176" s="108"/>
      <c r="AF176" s="108"/>
      <c r="AG176" s="108" t="s">
        <v>325</v>
      </c>
      <c r="AH176" s="108">
        <v>0</v>
      </c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3" x14ac:dyDescent="0.2">
      <c r="A177" s="111"/>
      <c r="B177" s="112"/>
      <c r="C177" s="150" t="s">
        <v>1958</v>
      </c>
      <c r="D177" s="148"/>
      <c r="E177" s="149"/>
      <c r="F177" s="115"/>
      <c r="G177" s="115"/>
      <c r="H177" s="115"/>
      <c r="I177" s="115"/>
      <c r="J177" s="115"/>
      <c r="K177" s="115"/>
      <c r="L177" s="115"/>
      <c r="M177" s="115"/>
      <c r="N177" s="114"/>
      <c r="O177" s="114"/>
      <c r="P177" s="114"/>
      <c r="Q177" s="114"/>
      <c r="R177" s="115"/>
      <c r="S177" s="115"/>
      <c r="T177" s="115"/>
      <c r="U177" s="115"/>
      <c r="V177" s="115"/>
      <c r="W177" s="115"/>
      <c r="X177" s="115"/>
      <c r="Y177" s="115"/>
      <c r="Z177" s="108"/>
      <c r="AA177" s="108"/>
      <c r="AB177" s="108"/>
      <c r="AC177" s="108"/>
      <c r="AD177" s="108"/>
      <c r="AE177" s="108"/>
      <c r="AF177" s="108"/>
      <c r="AG177" s="108" t="s">
        <v>325</v>
      </c>
      <c r="AH177" s="108">
        <v>0</v>
      </c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3" x14ac:dyDescent="0.2">
      <c r="A178" s="111"/>
      <c r="B178" s="112"/>
      <c r="C178" s="150" t="s">
        <v>2012</v>
      </c>
      <c r="D178" s="148"/>
      <c r="E178" s="149">
        <v>17.52</v>
      </c>
      <c r="F178" s="115"/>
      <c r="G178" s="115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8"/>
      <c r="AA178" s="108"/>
      <c r="AB178" s="108"/>
      <c r="AC178" s="108"/>
      <c r="AD178" s="108"/>
      <c r="AE178" s="108"/>
      <c r="AF178" s="108"/>
      <c r="AG178" s="108" t="s">
        <v>325</v>
      </c>
      <c r="AH178" s="108">
        <v>0</v>
      </c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x14ac:dyDescent="0.2">
      <c r="A179" s="121" t="s">
        <v>268</v>
      </c>
      <c r="B179" s="122" t="s">
        <v>145</v>
      </c>
      <c r="C179" s="143" t="s">
        <v>146</v>
      </c>
      <c r="D179" s="123"/>
      <c r="E179" s="124"/>
      <c r="F179" s="125"/>
      <c r="G179" s="125">
        <f>SUMIF(AG180:AG184,"&lt;&gt;NOR",G180:G184)</f>
        <v>0</v>
      </c>
      <c r="H179" s="125"/>
      <c r="I179" s="125">
        <f>SUM(I180:I184)</f>
        <v>0</v>
      </c>
      <c r="J179" s="125"/>
      <c r="K179" s="125">
        <f>SUM(K180:K184)</f>
        <v>0</v>
      </c>
      <c r="L179" s="125"/>
      <c r="M179" s="125">
        <f>SUM(M180:M184)</f>
        <v>0</v>
      </c>
      <c r="N179" s="124"/>
      <c r="O179" s="124">
        <f>SUM(O180:O184)</f>
        <v>0</v>
      </c>
      <c r="P179" s="124"/>
      <c r="Q179" s="124">
        <f>SUM(Q180:Q184)</f>
        <v>0</v>
      </c>
      <c r="R179" s="125"/>
      <c r="S179" s="125"/>
      <c r="T179" s="126"/>
      <c r="U179" s="120"/>
      <c r="V179" s="120">
        <f>SUM(V180:V184)</f>
        <v>16.75</v>
      </c>
      <c r="W179" s="120"/>
      <c r="X179" s="120"/>
      <c r="Y179" s="120"/>
      <c r="AG179" t="s">
        <v>269</v>
      </c>
    </row>
    <row r="180" spans="1:60" ht="22.5" outlineLevel="1" x14ac:dyDescent="0.2">
      <c r="A180" s="128">
        <v>36</v>
      </c>
      <c r="B180" s="129" t="s">
        <v>1868</v>
      </c>
      <c r="C180" s="145" t="s">
        <v>1869</v>
      </c>
      <c r="D180" s="130" t="s">
        <v>395</v>
      </c>
      <c r="E180" s="131">
        <v>17.848009999999999</v>
      </c>
      <c r="F180" s="132"/>
      <c r="G180" s="133">
        <f>ROUND(E180*F180,2)</f>
        <v>0</v>
      </c>
      <c r="H180" s="132"/>
      <c r="I180" s="133">
        <f>ROUND(E180*H180,2)</f>
        <v>0</v>
      </c>
      <c r="J180" s="132"/>
      <c r="K180" s="133">
        <f>ROUND(E180*J180,2)</f>
        <v>0</v>
      </c>
      <c r="L180" s="133">
        <v>21</v>
      </c>
      <c r="M180" s="133">
        <f>G180*(1+L180/100)</f>
        <v>0</v>
      </c>
      <c r="N180" s="131">
        <v>0</v>
      </c>
      <c r="O180" s="131">
        <f>ROUND(E180*N180,2)</f>
        <v>0</v>
      </c>
      <c r="P180" s="131">
        <v>0</v>
      </c>
      <c r="Q180" s="131">
        <f>ROUND(E180*P180,2)</f>
        <v>0</v>
      </c>
      <c r="R180" s="133"/>
      <c r="S180" s="133" t="s">
        <v>273</v>
      </c>
      <c r="T180" s="134" t="s">
        <v>274</v>
      </c>
      <c r="U180" s="115">
        <v>0.9385</v>
      </c>
      <c r="V180" s="115">
        <f>ROUND(E180*U180,2)</f>
        <v>16.75</v>
      </c>
      <c r="W180" s="115"/>
      <c r="X180" s="115" t="s">
        <v>275</v>
      </c>
      <c r="Y180" s="115" t="s">
        <v>276</v>
      </c>
      <c r="Z180" s="108"/>
      <c r="AA180" s="108"/>
      <c r="AB180" s="108"/>
      <c r="AC180" s="108"/>
      <c r="AD180" s="108"/>
      <c r="AE180" s="108"/>
      <c r="AF180" s="108"/>
      <c r="AG180" s="108" t="s">
        <v>546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2" x14ac:dyDescent="0.2">
      <c r="A181" s="111"/>
      <c r="B181" s="112"/>
      <c r="C181" s="258" t="s">
        <v>760</v>
      </c>
      <c r="D181" s="259"/>
      <c r="E181" s="259"/>
      <c r="F181" s="259"/>
      <c r="G181" s="259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8"/>
      <c r="AA181" s="108"/>
      <c r="AB181" s="108"/>
      <c r="AC181" s="108"/>
      <c r="AD181" s="108"/>
      <c r="AE181" s="108"/>
      <c r="AF181" s="108"/>
      <c r="AG181" s="108" t="s">
        <v>286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2" x14ac:dyDescent="0.2">
      <c r="A182" s="111"/>
      <c r="B182" s="112"/>
      <c r="C182" s="150" t="s">
        <v>761</v>
      </c>
      <c r="D182" s="148"/>
      <c r="E182" s="149"/>
      <c r="F182" s="115"/>
      <c r="G182" s="115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8"/>
      <c r="AA182" s="108"/>
      <c r="AB182" s="108"/>
      <c r="AC182" s="108"/>
      <c r="AD182" s="108"/>
      <c r="AE182" s="108"/>
      <c r="AF182" s="108"/>
      <c r="AG182" s="108" t="s">
        <v>325</v>
      </c>
      <c r="AH182" s="108">
        <v>0</v>
      </c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3" x14ac:dyDescent="0.2">
      <c r="A183" s="111"/>
      <c r="B183" s="112"/>
      <c r="C183" s="150" t="s">
        <v>2013</v>
      </c>
      <c r="D183" s="148"/>
      <c r="E183" s="149"/>
      <c r="F183" s="115"/>
      <c r="G183" s="115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325</v>
      </c>
      <c r="AH183" s="108">
        <v>0</v>
      </c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3" x14ac:dyDescent="0.2">
      <c r="A184" s="111"/>
      <c r="B184" s="112"/>
      <c r="C184" s="150" t="s">
        <v>2014</v>
      </c>
      <c r="D184" s="148"/>
      <c r="E184" s="149">
        <v>17.850000000000001</v>
      </c>
      <c r="F184" s="115"/>
      <c r="G184" s="115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8"/>
      <c r="AA184" s="108"/>
      <c r="AB184" s="108"/>
      <c r="AC184" s="108"/>
      <c r="AD184" s="108"/>
      <c r="AE184" s="108"/>
      <c r="AF184" s="108"/>
      <c r="AG184" s="108" t="s">
        <v>325</v>
      </c>
      <c r="AH184" s="108">
        <v>0</v>
      </c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x14ac:dyDescent="0.2">
      <c r="A185" s="121" t="s">
        <v>268</v>
      </c>
      <c r="B185" s="122" t="s">
        <v>152</v>
      </c>
      <c r="C185" s="143" t="s">
        <v>153</v>
      </c>
      <c r="D185" s="123"/>
      <c r="E185" s="124"/>
      <c r="F185" s="125"/>
      <c r="G185" s="125">
        <f>SUMIF(AG186:AG200,"&lt;&gt;NOR",G186:G200)</f>
        <v>0</v>
      </c>
      <c r="H185" s="125"/>
      <c r="I185" s="125">
        <f>SUM(I186:I200)</f>
        <v>0</v>
      </c>
      <c r="J185" s="125"/>
      <c r="K185" s="125">
        <f>SUM(K186:K200)</f>
        <v>0</v>
      </c>
      <c r="L185" s="125"/>
      <c r="M185" s="125">
        <f>SUM(M186:M200)</f>
        <v>0</v>
      </c>
      <c r="N185" s="124"/>
      <c r="O185" s="124">
        <f>SUM(O186:O200)</f>
        <v>0.05</v>
      </c>
      <c r="P185" s="124"/>
      <c r="Q185" s="124">
        <f>SUM(Q186:Q200)</f>
        <v>0</v>
      </c>
      <c r="R185" s="125"/>
      <c r="S185" s="125"/>
      <c r="T185" s="126"/>
      <c r="U185" s="120"/>
      <c r="V185" s="120">
        <f>SUM(V186:V200)</f>
        <v>0.76</v>
      </c>
      <c r="W185" s="120"/>
      <c r="X185" s="120"/>
      <c r="Y185" s="120"/>
      <c r="AG185" t="s">
        <v>269</v>
      </c>
    </row>
    <row r="186" spans="1:60" ht="22.5" outlineLevel="1" x14ac:dyDescent="0.2">
      <c r="A186" s="128">
        <v>37</v>
      </c>
      <c r="B186" s="129" t="s">
        <v>775</v>
      </c>
      <c r="C186" s="145" t="s">
        <v>776</v>
      </c>
      <c r="D186" s="130" t="s">
        <v>322</v>
      </c>
      <c r="E186" s="131">
        <v>8.4152000000000005</v>
      </c>
      <c r="F186" s="132"/>
      <c r="G186" s="133">
        <f>ROUND(E186*F186,2)</f>
        <v>0</v>
      </c>
      <c r="H186" s="132"/>
      <c r="I186" s="133">
        <f>ROUND(E186*H186,2)</f>
        <v>0</v>
      </c>
      <c r="J186" s="132"/>
      <c r="K186" s="133">
        <f>ROUND(E186*J186,2)</f>
        <v>0</v>
      </c>
      <c r="L186" s="133">
        <v>21</v>
      </c>
      <c r="M186" s="133">
        <f>G186*(1+L186/100)</f>
        <v>0</v>
      </c>
      <c r="N186" s="131">
        <v>0</v>
      </c>
      <c r="O186" s="131">
        <f>ROUND(E186*N186,2)</f>
        <v>0</v>
      </c>
      <c r="P186" s="131">
        <v>0</v>
      </c>
      <c r="Q186" s="131">
        <f>ROUND(E186*P186,2)</f>
        <v>0</v>
      </c>
      <c r="R186" s="133"/>
      <c r="S186" s="133" t="s">
        <v>273</v>
      </c>
      <c r="T186" s="134" t="s">
        <v>274</v>
      </c>
      <c r="U186" s="115">
        <v>0.09</v>
      </c>
      <c r="V186" s="115">
        <f>ROUND(E186*U186,2)</f>
        <v>0.76</v>
      </c>
      <c r="W186" s="115"/>
      <c r="X186" s="115" t="s">
        <v>275</v>
      </c>
      <c r="Y186" s="115" t="s">
        <v>276</v>
      </c>
      <c r="Z186" s="108"/>
      <c r="AA186" s="108"/>
      <c r="AB186" s="108"/>
      <c r="AC186" s="108"/>
      <c r="AD186" s="108"/>
      <c r="AE186" s="108"/>
      <c r="AF186" s="108"/>
      <c r="AG186" s="108" t="s">
        <v>277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2" x14ac:dyDescent="0.2">
      <c r="A187" s="111"/>
      <c r="B187" s="112"/>
      <c r="C187" s="150" t="s">
        <v>1957</v>
      </c>
      <c r="D187" s="148"/>
      <c r="E187" s="149"/>
      <c r="F187" s="115"/>
      <c r="G187" s="115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8"/>
      <c r="AA187" s="108"/>
      <c r="AB187" s="108"/>
      <c r="AC187" s="108"/>
      <c r="AD187" s="108"/>
      <c r="AE187" s="108"/>
      <c r="AF187" s="108"/>
      <c r="AG187" s="108" t="s">
        <v>325</v>
      </c>
      <c r="AH187" s="108">
        <v>0</v>
      </c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outlineLevel="3" x14ac:dyDescent="0.2">
      <c r="A188" s="111"/>
      <c r="B188" s="112"/>
      <c r="C188" s="150" t="s">
        <v>367</v>
      </c>
      <c r="D188" s="148"/>
      <c r="E188" s="149"/>
      <c r="F188" s="115"/>
      <c r="G188" s="115"/>
      <c r="H188" s="115"/>
      <c r="I188" s="115"/>
      <c r="J188" s="115"/>
      <c r="K188" s="115"/>
      <c r="L188" s="115"/>
      <c r="M188" s="115"/>
      <c r="N188" s="114"/>
      <c r="O188" s="114"/>
      <c r="P188" s="114"/>
      <c r="Q188" s="114"/>
      <c r="R188" s="115"/>
      <c r="S188" s="115"/>
      <c r="T188" s="115"/>
      <c r="U188" s="115"/>
      <c r="V188" s="115"/>
      <c r="W188" s="115"/>
      <c r="X188" s="115"/>
      <c r="Y188" s="115"/>
      <c r="Z188" s="108"/>
      <c r="AA188" s="108"/>
      <c r="AB188" s="108"/>
      <c r="AC188" s="108"/>
      <c r="AD188" s="108"/>
      <c r="AE188" s="108"/>
      <c r="AF188" s="108"/>
      <c r="AG188" s="108" t="s">
        <v>325</v>
      </c>
      <c r="AH188" s="108">
        <v>0</v>
      </c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outlineLevel="3" x14ac:dyDescent="0.2">
      <c r="A189" s="111"/>
      <c r="B189" s="112"/>
      <c r="C189" s="150" t="s">
        <v>1987</v>
      </c>
      <c r="D189" s="148"/>
      <c r="E189" s="149">
        <v>8.42</v>
      </c>
      <c r="F189" s="115"/>
      <c r="G189" s="115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8"/>
      <c r="AA189" s="108"/>
      <c r="AB189" s="108"/>
      <c r="AC189" s="108"/>
      <c r="AD189" s="108"/>
      <c r="AE189" s="108"/>
      <c r="AF189" s="108"/>
      <c r="AG189" s="108" t="s">
        <v>325</v>
      </c>
      <c r="AH189" s="108">
        <v>0</v>
      </c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ht="45" outlineLevel="1" x14ac:dyDescent="0.2">
      <c r="A190" s="128">
        <v>38</v>
      </c>
      <c r="B190" s="129" t="s">
        <v>1872</v>
      </c>
      <c r="C190" s="145" t="s">
        <v>1873</v>
      </c>
      <c r="D190" s="130" t="s">
        <v>322</v>
      </c>
      <c r="E190" s="131">
        <v>9.6774799999999992</v>
      </c>
      <c r="F190" s="132"/>
      <c r="G190" s="133">
        <f>ROUND(E190*F190,2)</f>
        <v>0</v>
      </c>
      <c r="H190" s="132"/>
      <c r="I190" s="133">
        <f>ROUND(E190*H190,2)</f>
        <v>0</v>
      </c>
      <c r="J190" s="132"/>
      <c r="K190" s="133">
        <f>ROUND(E190*J190,2)</f>
        <v>0</v>
      </c>
      <c r="L190" s="133">
        <v>21</v>
      </c>
      <c r="M190" s="133">
        <f>G190*(1+L190/100)</f>
        <v>0</v>
      </c>
      <c r="N190" s="131">
        <v>5.6499999999999996E-3</v>
      </c>
      <c r="O190" s="131">
        <f>ROUND(E190*N190,2)</f>
        <v>0.05</v>
      </c>
      <c r="P190" s="131">
        <v>0</v>
      </c>
      <c r="Q190" s="131">
        <f>ROUND(E190*P190,2)</f>
        <v>0</v>
      </c>
      <c r="R190" s="133"/>
      <c r="S190" s="133" t="s">
        <v>273</v>
      </c>
      <c r="T190" s="134" t="s">
        <v>274</v>
      </c>
      <c r="U190" s="115">
        <v>0</v>
      </c>
      <c r="V190" s="115">
        <f>ROUND(E190*U190,2)</f>
        <v>0</v>
      </c>
      <c r="W190" s="115"/>
      <c r="X190" s="115" t="s">
        <v>377</v>
      </c>
      <c r="Y190" s="115" t="s">
        <v>276</v>
      </c>
      <c r="Z190" s="108"/>
      <c r="AA190" s="108"/>
      <c r="AB190" s="108"/>
      <c r="AC190" s="108"/>
      <c r="AD190" s="108"/>
      <c r="AE190" s="108"/>
      <c r="AF190" s="108"/>
      <c r="AG190" s="108" t="s">
        <v>378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ht="22.5" outlineLevel="2" x14ac:dyDescent="0.2">
      <c r="A191" s="111"/>
      <c r="B191" s="112"/>
      <c r="C191" s="258" t="s">
        <v>1874</v>
      </c>
      <c r="D191" s="259"/>
      <c r="E191" s="259"/>
      <c r="F191" s="259"/>
      <c r="G191" s="259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8"/>
      <c r="AA191" s="108"/>
      <c r="AB191" s="108"/>
      <c r="AC191" s="108"/>
      <c r="AD191" s="108"/>
      <c r="AE191" s="108"/>
      <c r="AF191" s="108"/>
      <c r="AG191" s="108" t="s">
        <v>286</v>
      </c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42" t="str">
        <f>C191</f>
        <v>Pás hydroizolační asfaltový tl = 4,0 mm; funkce: protiradonová, parobrzdná; nosná vložka: skelná tkanina; asfalt: modifikovaný; horní strana: miner...</v>
      </c>
      <c r="BB191" s="108"/>
      <c r="BC191" s="108"/>
      <c r="BD191" s="108"/>
      <c r="BE191" s="108"/>
      <c r="BF191" s="108"/>
      <c r="BG191" s="108"/>
      <c r="BH191" s="108"/>
    </row>
    <row r="192" spans="1:60" outlineLevel="2" x14ac:dyDescent="0.2">
      <c r="A192" s="111"/>
      <c r="B192" s="112"/>
      <c r="C192" s="150" t="s">
        <v>1957</v>
      </c>
      <c r="D192" s="148"/>
      <c r="E192" s="149"/>
      <c r="F192" s="115"/>
      <c r="G192" s="115"/>
      <c r="H192" s="115"/>
      <c r="I192" s="115"/>
      <c r="J192" s="115"/>
      <c r="K192" s="115"/>
      <c r="L192" s="115"/>
      <c r="M192" s="115"/>
      <c r="N192" s="114"/>
      <c r="O192" s="114"/>
      <c r="P192" s="114"/>
      <c r="Q192" s="114"/>
      <c r="R192" s="115"/>
      <c r="S192" s="115"/>
      <c r="T192" s="115"/>
      <c r="U192" s="115"/>
      <c r="V192" s="115"/>
      <c r="W192" s="115"/>
      <c r="X192" s="115"/>
      <c r="Y192" s="115"/>
      <c r="Z192" s="108"/>
      <c r="AA192" s="108"/>
      <c r="AB192" s="108"/>
      <c r="AC192" s="108"/>
      <c r="AD192" s="108"/>
      <c r="AE192" s="108"/>
      <c r="AF192" s="108"/>
      <c r="AG192" s="108" t="s">
        <v>325</v>
      </c>
      <c r="AH192" s="108">
        <v>0</v>
      </c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3" x14ac:dyDescent="0.2">
      <c r="A193" s="111"/>
      <c r="B193" s="112"/>
      <c r="C193" s="150" t="s">
        <v>367</v>
      </c>
      <c r="D193" s="148"/>
      <c r="E193" s="149"/>
      <c r="F193" s="115"/>
      <c r="G193" s="115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8"/>
      <c r="AA193" s="108"/>
      <c r="AB193" s="108"/>
      <c r="AC193" s="108"/>
      <c r="AD193" s="108"/>
      <c r="AE193" s="108"/>
      <c r="AF193" s="108"/>
      <c r="AG193" s="108" t="s">
        <v>325</v>
      </c>
      <c r="AH193" s="108">
        <v>0</v>
      </c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3" x14ac:dyDescent="0.2">
      <c r="A194" s="111"/>
      <c r="B194" s="112"/>
      <c r="C194" s="150" t="s">
        <v>2007</v>
      </c>
      <c r="D194" s="148"/>
      <c r="E194" s="149">
        <v>9.68</v>
      </c>
      <c r="F194" s="115"/>
      <c r="G194" s="115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8"/>
      <c r="AA194" s="108"/>
      <c r="AB194" s="108"/>
      <c r="AC194" s="108"/>
      <c r="AD194" s="108"/>
      <c r="AE194" s="108"/>
      <c r="AF194" s="108"/>
      <c r="AG194" s="108" t="s">
        <v>325</v>
      </c>
      <c r="AH194" s="108">
        <v>0</v>
      </c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ht="22.5" outlineLevel="1" x14ac:dyDescent="0.2">
      <c r="A195" s="128">
        <v>39</v>
      </c>
      <c r="B195" s="129" t="s">
        <v>461</v>
      </c>
      <c r="C195" s="145" t="s">
        <v>462</v>
      </c>
      <c r="D195" s="130" t="s">
        <v>322</v>
      </c>
      <c r="E195" s="131">
        <v>9.6774799999999992</v>
      </c>
      <c r="F195" s="132"/>
      <c r="G195" s="133">
        <f>ROUND(E195*F195,2)</f>
        <v>0</v>
      </c>
      <c r="H195" s="132"/>
      <c r="I195" s="133">
        <f>ROUND(E195*H195,2)</f>
        <v>0</v>
      </c>
      <c r="J195" s="132"/>
      <c r="K195" s="133">
        <f>ROUND(E195*J195,2)</f>
        <v>0</v>
      </c>
      <c r="L195" s="133">
        <v>21</v>
      </c>
      <c r="M195" s="133">
        <f>G195*(1+L195/100)</f>
        <v>0</v>
      </c>
      <c r="N195" s="131">
        <v>5.0000000000000001E-4</v>
      </c>
      <c r="O195" s="131">
        <f>ROUND(E195*N195,2)</f>
        <v>0</v>
      </c>
      <c r="P195" s="131">
        <v>0</v>
      </c>
      <c r="Q195" s="131">
        <f>ROUND(E195*P195,2)</f>
        <v>0</v>
      </c>
      <c r="R195" s="133"/>
      <c r="S195" s="133" t="s">
        <v>273</v>
      </c>
      <c r="T195" s="134" t="s">
        <v>274</v>
      </c>
      <c r="U195" s="115">
        <v>0</v>
      </c>
      <c r="V195" s="115">
        <f>ROUND(E195*U195,2)</f>
        <v>0</v>
      </c>
      <c r="W195" s="115"/>
      <c r="X195" s="115" t="s">
        <v>463</v>
      </c>
      <c r="Y195" s="115" t="s">
        <v>276</v>
      </c>
      <c r="Z195" s="108"/>
      <c r="AA195" s="108"/>
      <c r="AB195" s="108"/>
      <c r="AC195" s="108"/>
      <c r="AD195" s="108"/>
      <c r="AE195" s="108"/>
      <c r="AF195" s="108"/>
      <c r="AG195" s="108" t="s">
        <v>464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2" x14ac:dyDescent="0.2">
      <c r="A196" s="111"/>
      <c r="B196" s="112"/>
      <c r="C196" s="150" t="s">
        <v>1957</v>
      </c>
      <c r="D196" s="148"/>
      <c r="E196" s="149"/>
      <c r="F196" s="115"/>
      <c r="G196" s="115"/>
      <c r="H196" s="115"/>
      <c r="I196" s="115"/>
      <c r="J196" s="115"/>
      <c r="K196" s="115"/>
      <c r="L196" s="115"/>
      <c r="M196" s="115"/>
      <c r="N196" s="114"/>
      <c r="O196" s="114"/>
      <c r="P196" s="114"/>
      <c r="Q196" s="114"/>
      <c r="R196" s="115"/>
      <c r="S196" s="115"/>
      <c r="T196" s="115"/>
      <c r="U196" s="115"/>
      <c r="V196" s="115"/>
      <c r="W196" s="115"/>
      <c r="X196" s="115"/>
      <c r="Y196" s="115"/>
      <c r="Z196" s="108"/>
      <c r="AA196" s="108"/>
      <c r="AB196" s="108"/>
      <c r="AC196" s="108"/>
      <c r="AD196" s="108"/>
      <c r="AE196" s="108"/>
      <c r="AF196" s="108"/>
      <c r="AG196" s="108" t="s">
        <v>325</v>
      </c>
      <c r="AH196" s="108">
        <v>0</v>
      </c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3" x14ac:dyDescent="0.2">
      <c r="A197" s="111"/>
      <c r="B197" s="112"/>
      <c r="C197" s="150" t="s">
        <v>367</v>
      </c>
      <c r="D197" s="148"/>
      <c r="E197" s="149"/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8"/>
      <c r="AA197" s="108"/>
      <c r="AB197" s="108"/>
      <c r="AC197" s="108"/>
      <c r="AD197" s="108"/>
      <c r="AE197" s="108"/>
      <c r="AF197" s="108"/>
      <c r="AG197" s="108" t="s">
        <v>325</v>
      </c>
      <c r="AH197" s="108">
        <v>0</v>
      </c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outlineLevel="3" x14ac:dyDescent="0.2">
      <c r="A198" s="111"/>
      <c r="B198" s="112"/>
      <c r="C198" s="150" t="s">
        <v>2007</v>
      </c>
      <c r="D198" s="148"/>
      <c r="E198" s="149">
        <v>9.68</v>
      </c>
      <c r="F198" s="115"/>
      <c r="G198" s="115"/>
      <c r="H198" s="115"/>
      <c r="I198" s="115"/>
      <c r="J198" s="115"/>
      <c r="K198" s="115"/>
      <c r="L198" s="115"/>
      <c r="M198" s="115"/>
      <c r="N198" s="114"/>
      <c r="O198" s="114"/>
      <c r="P198" s="114"/>
      <c r="Q198" s="114"/>
      <c r="R198" s="115"/>
      <c r="S198" s="115"/>
      <c r="T198" s="115"/>
      <c r="U198" s="115"/>
      <c r="V198" s="115"/>
      <c r="W198" s="115"/>
      <c r="X198" s="115"/>
      <c r="Y198" s="115"/>
      <c r="Z198" s="108"/>
      <c r="AA198" s="108"/>
      <c r="AB198" s="108"/>
      <c r="AC198" s="108"/>
      <c r="AD198" s="108"/>
      <c r="AE198" s="108"/>
      <c r="AF198" s="108"/>
      <c r="AG198" s="108" t="s">
        <v>325</v>
      </c>
      <c r="AH198" s="108">
        <v>0</v>
      </c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1" x14ac:dyDescent="0.2">
      <c r="A199" s="128">
        <v>40</v>
      </c>
      <c r="B199" s="129" t="s">
        <v>1881</v>
      </c>
      <c r="C199" s="145" t="s">
        <v>1882</v>
      </c>
      <c r="D199" s="130" t="s">
        <v>24</v>
      </c>
      <c r="E199" s="131">
        <v>13.815300000000001</v>
      </c>
      <c r="F199" s="132"/>
      <c r="G199" s="133">
        <f>ROUND(E199*F199,2)</f>
        <v>0</v>
      </c>
      <c r="H199" s="132"/>
      <c r="I199" s="133">
        <f>ROUND(E199*H199,2)</f>
        <v>0</v>
      </c>
      <c r="J199" s="132"/>
      <c r="K199" s="133">
        <f>ROUND(E199*J199,2)</f>
        <v>0</v>
      </c>
      <c r="L199" s="133">
        <v>21</v>
      </c>
      <c r="M199" s="133">
        <f>G199*(1+L199/100)</f>
        <v>0</v>
      </c>
      <c r="N199" s="131">
        <v>0</v>
      </c>
      <c r="O199" s="131">
        <f>ROUND(E199*N199,2)</f>
        <v>0</v>
      </c>
      <c r="P199" s="131">
        <v>0</v>
      </c>
      <c r="Q199" s="131">
        <f>ROUND(E199*P199,2)</f>
        <v>0</v>
      </c>
      <c r="R199" s="133"/>
      <c r="S199" s="133" t="s">
        <v>273</v>
      </c>
      <c r="T199" s="134" t="s">
        <v>274</v>
      </c>
      <c r="U199" s="115">
        <v>0</v>
      </c>
      <c r="V199" s="115">
        <f>ROUND(E199*U199,2)</f>
        <v>0</v>
      </c>
      <c r="W199" s="115"/>
      <c r="X199" s="115" t="s">
        <v>275</v>
      </c>
      <c r="Y199" s="115" t="s">
        <v>276</v>
      </c>
      <c r="Z199" s="108"/>
      <c r="AA199" s="108"/>
      <c r="AB199" s="108"/>
      <c r="AC199" s="108"/>
      <c r="AD199" s="108"/>
      <c r="AE199" s="108"/>
      <c r="AF199" s="108"/>
      <c r="AG199" s="108" t="s">
        <v>788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2" x14ac:dyDescent="0.2">
      <c r="A200" s="111"/>
      <c r="B200" s="112"/>
      <c r="C200" s="258" t="s">
        <v>789</v>
      </c>
      <c r="D200" s="259"/>
      <c r="E200" s="259"/>
      <c r="F200" s="259"/>
      <c r="G200" s="259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/>
      <c r="V200" s="115"/>
      <c r="W200" s="115"/>
      <c r="X200" s="115"/>
      <c r="Y200" s="115"/>
      <c r="Z200" s="108"/>
      <c r="AA200" s="108"/>
      <c r="AB200" s="108"/>
      <c r="AC200" s="108"/>
      <c r="AD200" s="108"/>
      <c r="AE200" s="108"/>
      <c r="AF200" s="108"/>
      <c r="AG200" s="108" t="s">
        <v>286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x14ac:dyDescent="0.2">
      <c r="A201" s="121" t="s">
        <v>268</v>
      </c>
      <c r="B201" s="122" t="s">
        <v>156</v>
      </c>
      <c r="C201" s="143" t="s">
        <v>157</v>
      </c>
      <c r="D201" s="123"/>
      <c r="E201" s="124"/>
      <c r="F201" s="125"/>
      <c r="G201" s="125">
        <f>SUMIF(AG202:AG207,"&lt;&gt;NOR",G202:G207)</f>
        <v>0</v>
      </c>
      <c r="H201" s="125"/>
      <c r="I201" s="125">
        <f>SUM(I202:I207)</f>
        <v>0</v>
      </c>
      <c r="J201" s="125"/>
      <c r="K201" s="125">
        <f>SUM(K202:K207)</f>
        <v>0</v>
      </c>
      <c r="L201" s="125"/>
      <c r="M201" s="125">
        <f>SUM(M202:M207)</f>
        <v>0</v>
      </c>
      <c r="N201" s="124"/>
      <c r="O201" s="124">
        <f>SUM(O202:O207)</f>
        <v>0</v>
      </c>
      <c r="P201" s="124"/>
      <c r="Q201" s="124">
        <f>SUM(Q202:Q207)</f>
        <v>0</v>
      </c>
      <c r="R201" s="125"/>
      <c r="S201" s="125"/>
      <c r="T201" s="126"/>
      <c r="U201" s="120"/>
      <c r="V201" s="120">
        <f>SUM(V202:V207)</f>
        <v>0.59</v>
      </c>
      <c r="W201" s="120"/>
      <c r="X201" s="120"/>
      <c r="Y201" s="120"/>
      <c r="AG201" t="s">
        <v>269</v>
      </c>
    </row>
    <row r="202" spans="1:60" ht="22.5" outlineLevel="1" x14ac:dyDescent="0.2">
      <c r="A202" s="128">
        <v>41</v>
      </c>
      <c r="B202" s="129" t="s">
        <v>796</v>
      </c>
      <c r="C202" s="145" t="s">
        <v>797</v>
      </c>
      <c r="D202" s="130" t="s">
        <v>322</v>
      </c>
      <c r="E202" s="131">
        <v>8.4152000000000005</v>
      </c>
      <c r="F202" s="132"/>
      <c r="G202" s="133">
        <f>ROUND(E202*F202,2)</f>
        <v>0</v>
      </c>
      <c r="H202" s="132"/>
      <c r="I202" s="133">
        <f>ROUND(E202*H202,2)</f>
        <v>0</v>
      </c>
      <c r="J202" s="132"/>
      <c r="K202" s="133">
        <f>ROUND(E202*J202,2)</f>
        <v>0</v>
      </c>
      <c r="L202" s="133">
        <v>21</v>
      </c>
      <c r="M202" s="133">
        <f>G202*(1+L202/100)</f>
        <v>0</v>
      </c>
      <c r="N202" s="131">
        <v>3.0000000000000001E-5</v>
      </c>
      <c r="O202" s="131">
        <f>ROUND(E202*N202,2)</f>
        <v>0</v>
      </c>
      <c r="P202" s="131">
        <v>0</v>
      </c>
      <c r="Q202" s="131">
        <f>ROUND(E202*P202,2)</f>
        <v>0</v>
      </c>
      <c r="R202" s="133"/>
      <c r="S202" s="133" t="s">
        <v>273</v>
      </c>
      <c r="T202" s="134" t="s">
        <v>274</v>
      </c>
      <c r="U202" s="115">
        <v>7.0000000000000007E-2</v>
      </c>
      <c r="V202" s="115">
        <f>ROUND(E202*U202,2)</f>
        <v>0.59</v>
      </c>
      <c r="W202" s="115"/>
      <c r="X202" s="115" t="s">
        <v>275</v>
      </c>
      <c r="Y202" s="115" t="s">
        <v>276</v>
      </c>
      <c r="Z202" s="108"/>
      <c r="AA202" s="108"/>
      <c r="AB202" s="108"/>
      <c r="AC202" s="108"/>
      <c r="AD202" s="108"/>
      <c r="AE202" s="108"/>
      <c r="AF202" s="108"/>
      <c r="AG202" s="108" t="s">
        <v>277</v>
      </c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2" x14ac:dyDescent="0.2">
      <c r="A203" s="111"/>
      <c r="B203" s="112"/>
      <c r="C203" s="150" t="s">
        <v>1957</v>
      </c>
      <c r="D203" s="148"/>
      <c r="E203" s="149"/>
      <c r="F203" s="115"/>
      <c r="G203" s="115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8"/>
      <c r="AA203" s="108"/>
      <c r="AB203" s="108"/>
      <c r="AC203" s="108"/>
      <c r="AD203" s="108"/>
      <c r="AE203" s="108"/>
      <c r="AF203" s="108"/>
      <c r="AG203" s="108" t="s">
        <v>325</v>
      </c>
      <c r="AH203" s="108">
        <v>0</v>
      </c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outlineLevel="3" x14ac:dyDescent="0.2">
      <c r="A204" s="111"/>
      <c r="B204" s="112"/>
      <c r="C204" s="150" t="s">
        <v>367</v>
      </c>
      <c r="D204" s="148"/>
      <c r="E204" s="149"/>
      <c r="F204" s="115"/>
      <c r="G204" s="115"/>
      <c r="H204" s="115"/>
      <c r="I204" s="115"/>
      <c r="J204" s="115"/>
      <c r="K204" s="115"/>
      <c r="L204" s="115"/>
      <c r="M204" s="115"/>
      <c r="N204" s="114"/>
      <c r="O204" s="114"/>
      <c r="P204" s="114"/>
      <c r="Q204" s="114"/>
      <c r="R204" s="115"/>
      <c r="S204" s="115"/>
      <c r="T204" s="115"/>
      <c r="U204" s="115"/>
      <c r="V204" s="115"/>
      <c r="W204" s="115"/>
      <c r="X204" s="115"/>
      <c r="Y204" s="115"/>
      <c r="Z204" s="108"/>
      <c r="AA204" s="108"/>
      <c r="AB204" s="108"/>
      <c r="AC204" s="108"/>
      <c r="AD204" s="108"/>
      <c r="AE204" s="108"/>
      <c r="AF204" s="108"/>
      <c r="AG204" s="108" t="s">
        <v>325</v>
      </c>
      <c r="AH204" s="108">
        <v>0</v>
      </c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3" x14ac:dyDescent="0.2">
      <c r="A205" s="111"/>
      <c r="B205" s="112"/>
      <c r="C205" s="150" t="s">
        <v>1987</v>
      </c>
      <c r="D205" s="148"/>
      <c r="E205" s="149">
        <v>8.42</v>
      </c>
      <c r="F205" s="115"/>
      <c r="G205" s="115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8"/>
      <c r="AA205" s="108"/>
      <c r="AB205" s="108"/>
      <c r="AC205" s="108"/>
      <c r="AD205" s="108"/>
      <c r="AE205" s="108"/>
      <c r="AF205" s="108"/>
      <c r="AG205" s="108" t="s">
        <v>325</v>
      </c>
      <c r="AH205" s="108">
        <v>0</v>
      </c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outlineLevel="1" x14ac:dyDescent="0.2">
      <c r="A206" s="128">
        <v>42</v>
      </c>
      <c r="B206" s="129" t="s">
        <v>989</v>
      </c>
      <c r="C206" s="145" t="s">
        <v>990</v>
      </c>
      <c r="D206" s="130" t="s">
        <v>24</v>
      </c>
      <c r="E206" s="131">
        <v>4.2748999999999997</v>
      </c>
      <c r="F206" s="132"/>
      <c r="G206" s="133">
        <f>ROUND(E206*F206,2)</f>
        <v>0</v>
      </c>
      <c r="H206" s="132"/>
      <c r="I206" s="133">
        <f>ROUND(E206*H206,2)</f>
        <v>0</v>
      </c>
      <c r="J206" s="132"/>
      <c r="K206" s="133">
        <f>ROUND(E206*J206,2)</f>
        <v>0</v>
      </c>
      <c r="L206" s="133">
        <v>21</v>
      </c>
      <c r="M206" s="133">
        <f>G206*(1+L206/100)</f>
        <v>0</v>
      </c>
      <c r="N206" s="131">
        <v>0</v>
      </c>
      <c r="O206" s="131">
        <f>ROUND(E206*N206,2)</f>
        <v>0</v>
      </c>
      <c r="P206" s="131">
        <v>0</v>
      </c>
      <c r="Q206" s="131">
        <f>ROUND(E206*P206,2)</f>
        <v>0</v>
      </c>
      <c r="R206" s="133"/>
      <c r="S206" s="133" t="s">
        <v>273</v>
      </c>
      <c r="T206" s="134" t="s">
        <v>274</v>
      </c>
      <c r="U206" s="115">
        <v>0</v>
      </c>
      <c r="V206" s="115">
        <f>ROUND(E206*U206,2)</f>
        <v>0</v>
      </c>
      <c r="W206" s="115"/>
      <c r="X206" s="115" t="s">
        <v>275</v>
      </c>
      <c r="Y206" s="115" t="s">
        <v>276</v>
      </c>
      <c r="Z206" s="108"/>
      <c r="AA206" s="108"/>
      <c r="AB206" s="108"/>
      <c r="AC206" s="108"/>
      <c r="AD206" s="108"/>
      <c r="AE206" s="108"/>
      <c r="AF206" s="108"/>
      <c r="AG206" s="108" t="s">
        <v>788</v>
      </c>
      <c r="AH206" s="108"/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outlineLevel="2" x14ac:dyDescent="0.2">
      <c r="A207" s="111"/>
      <c r="B207" s="112"/>
      <c r="C207" s="258" t="s">
        <v>795</v>
      </c>
      <c r="D207" s="259"/>
      <c r="E207" s="259"/>
      <c r="F207" s="259"/>
      <c r="G207" s="259"/>
      <c r="H207" s="115"/>
      <c r="I207" s="115"/>
      <c r="J207" s="115"/>
      <c r="K207" s="115"/>
      <c r="L207" s="115"/>
      <c r="M207" s="115"/>
      <c r="N207" s="114"/>
      <c r="O207" s="114"/>
      <c r="P207" s="114"/>
      <c r="Q207" s="114"/>
      <c r="R207" s="115"/>
      <c r="S207" s="115"/>
      <c r="T207" s="115"/>
      <c r="U207" s="115"/>
      <c r="V207" s="115"/>
      <c r="W207" s="115"/>
      <c r="X207" s="115"/>
      <c r="Y207" s="115"/>
      <c r="Z207" s="108"/>
      <c r="AA207" s="108"/>
      <c r="AB207" s="108"/>
      <c r="AC207" s="108"/>
      <c r="AD207" s="108"/>
      <c r="AE207" s="108"/>
      <c r="AF207" s="108"/>
      <c r="AG207" s="108" t="s">
        <v>286</v>
      </c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x14ac:dyDescent="0.2">
      <c r="A208" s="121" t="s">
        <v>268</v>
      </c>
      <c r="B208" s="122" t="s">
        <v>183</v>
      </c>
      <c r="C208" s="143" t="s">
        <v>184</v>
      </c>
      <c r="D208" s="123"/>
      <c r="E208" s="124"/>
      <c r="F208" s="125"/>
      <c r="G208" s="125">
        <f>SUMIF(AG209:AG211,"&lt;&gt;NOR",G209:G211)</f>
        <v>0</v>
      </c>
      <c r="H208" s="125"/>
      <c r="I208" s="125">
        <f>SUM(I209:I211)</f>
        <v>0</v>
      </c>
      <c r="J208" s="125"/>
      <c r="K208" s="125">
        <f>SUM(K209:K211)</f>
        <v>0</v>
      </c>
      <c r="L208" s="125"/>
      <c r="M208" s="125">
        <f>SUM(M209:M211)</f>
        <v>0</v>
      </c>
      <c r="N208" s="124"/>
      <c r="O208" s="124">
        <f>SUM(O209:O211)</f>
        <v>0</v>
      </c>
      <c r="P208" s="124"/>
      <c r="Q208" s="124">
        <f>SUM(Q209:Q211)</f>
        <v>0</v>
      </c>
      <c r="R208" s="125"/>
      <c r="S208" s="125"/>
      <c r="T208" s="126"/>
      <c r="U208" s="120"/>
      <c r="V208" s="120">
        <f>SUM(V209:V211)</f>
        <v>0</v>
      </c>
      <c r="W208" s="120"/>
      <c r="X208" s="120"/>
      <c r="Y208" s="120"/>
      <c r="AG208" t="s">
        <v>269</v>
      </c>
    </row>
    <row r="209" spans="1:60" outlineLevel="1" x14ac:dyDescent="0.2">
      <c r="A209" s="135">
        <v>43</v>
      </c>
      <c r="B209" s="136" t="s">
        <v>2015</v>
      </c>
      <c r="C209" s="144" t="s">
        <v>2016</v>
      </c>
      <c r="D209" s="137" t="s">
        <v>743</v>
      </c>
      <c r="E209" s="138">
        <v>1</v>
      </c>
      <c r="F209" s="139"/>
      <c r="G209" s="140">
        <f>ROUND(E209*F209,2)</f>
        <v>0</v>
      </c>
      <c r="H209" s="139"/>
      <c r="I209" s="140">
        <f>ROUND(E209*H209,2)</f>
        <v>0</v>
      </c>
      <c r="J209" s="139"/>
      <c r="K209" s="140">
        <f>ROUND(E209*J209,2)</f>
        <v>0</v>
      </c>
      <c r="L209" s="140">
        <v>21</v>
      </c>
      <c r="M209" s="140">
        <f>G209*(1+L209/100)</f>
        <v>0</v>
      </c>
      <c r="N209" s="138">
        <v>0</v>
      </c>
      <c r="O209" s="138">
        <f>ROUND(E209*N209,2)</f>
        <v>0</v>
      </c>
      <c r="P209" s="138">
        <v>0</v>
      </c>
      <c r="Q209" s="138">
        <f>ROUND(E209*P209,2)</f>
        <v>0</v>
      </c>
      <c r="R209" s="140"/>
      <c r="S209" s="140" t="s">
        <v>273</v>
      </c>
      <c r="T209" s="141" t="s">
        <v>274</v>
      </c>
      <c r="U209" s="115">
        <v>0</v>
      </c>
      <c r="V209" s="115">
        <f>ROUND(E209*U209,2)</f>
        <v>0</v>
      </c>
      <c r="W209" s="115"/>
      <c r="X209" s="115" t="s">
        <v>275</v>
      </c>
      <c r="Y209" s="115" t="s">
        <v>276</v>
      </c>
      <c r="Z209" s="108"/>
      <c r="AA209" s="108"/>
      <c r="AB209" s="108"/>
      <c r="AC209" s="108"/>
      <c r="AD209" s="108"/>
      <c r="AE209" s="108"/>
      <c r="AF209" s="108"/>
      <c r="AG209" s="108" t="s">
        <v>277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outlineLevel="1" x14ac:dyDescent="0.2">
      <c r="A210" s="128">
        <v>44</v>
      </c>
      <c r="B210" s="129" t="s">
        <v>2017</v>
      </c>
      <c r="C210" s="145" t="s">
        <v>2018</v>
      </c>
      <c r="D210" s="130" t="s">
        <v>24</v>
      </c>
      <c r="E210" s="131">
        <v>252.3253</v>
      </c>
      <c r="F210" s="132"/>
      <c r="G210" s="133">
        <f>ROUND(E210*F210,2)</f>
        <v>0</v>
      </c>
      <c r="H210" s="132"/>
      <c r="I210" s="133">
        <f>ROUND(E210*H210,2)</f>
        <v>0</v>
      </c>
      <c r="J210" s="132"/>
      <c r="K210" s="133">
        <f>ROUND(E210*J210,2)</f>
        <v>0</v>
      </c>
      <c r="L210" s="133">
        <v>21</v>
      </c>
      <c r="M210" s="133">
        <f>G210*(1+L210/100)</f>
        <v>0</v>
      </c>
      <c r="N210" s="131">
        <v>0</v>
      </c>
      <c r="O210" s="131">
        <f>ROUND(E210*N210,2)</f>
        <v>0</v>
      </c>
      <c r="P210" s="131">
        <v>0</v>
      </c>
      <c r="Q210" s="131">
        <f>ROUND(E210*P210,2)</f>
        <v>0</v>
      </c>
      <c r="R210" s="133"/>
      <c r="S210" s="133" t="s">
        <v>273</v>
      </c>
      <c r="T210" s="134" t="s">
        <v>274</v>
      </c>
      <c r="U210" s="115">
        <v>0</v>
      </c>
      <c r="V210" s="115">
        <f>ROUND(E210*U210,2)</f>
        <v>0</v>
      </c>
      <c r="W210" s="115"/>
      <c r="X210" s="115" t="s">
        <v>275</v>
      </c>
      <c r="Y210" s="115" t="s">
        <v>276</v>
      </c>
      <c r="Z210" s="108"/>
      <c r="AA210" s="108"/>
      <c r="AB210" s="108"/>
      <c r="AC210" s="108"/>
      <c r="AD210" s="108"/>
      <c r="AE210" s="108"/>
      <c r="AF210" s="108"/>
      <c r="AG210" s="108" t="s">
        <v>788</v>
      </c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outlineLevel="2" x14ac:dyDescent="0.2">
      <c r="A211" s="111"/>
      <c r="B211" s="112"/>
      <c r="C211" s="258" t="s">
        <v>795</v>
      </c>
      <c r="D211" s="259"/>
      <c r="E211" s="259"/>
      <c r="F211" s="259"/>
      <c r="G211" s="259"/>
      <c r="H211" s="115"/>
      <c r="I211" s="115"/>
      <c r="J211" s="115"/>
      <c r="K211" s="115"/>
      <c r="L211" s="115"/>
      <c r="M211" s="115"/>
      <c r="N211" s="114"/>
      <c r="O211" s="114"/>
      <c r="P211" s="114"/>
      <c r="Q211" s="114"/>
      <c r="R211" s="115"/>
      <c r="S211" s="115"/>
      <c r="T211" s="115"/>
      <c r="U211" s="115"/>
      <c r="V211" s="115"/>
      <c r="W211" s="115"/>
      <c r="X211" s="115"/>
      <c r="Y211" s="115"/>
      <c r="Z211" s="108"/>
      <c r="AA211" s="108"/>
      <c r="AB211" s="108"/>
      <c r="AC211" s="108"/>
      <c r="AD211" s="108"/>
      <c r="AE211" s="108"/>
      <c r="AF211" s="108"/>
      <c r="AG211" s="108" t="s">
        <v>286</v>
      </c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x14ac:dyDescent="0.2">
      <c r="A212" s="121" t="s">
        <v>268</v>
      </c>
      <c r="B212" s="122" t="s">
        <v>187</v>
      </c>
      <c r="C212" s="143" t="s">
        <v>188</v>
      </c>
      <c r="D212" s="123"/>
      <c r="E212" s="124"/>
      <c r="F212" s="125"/>
      <c r="G212" s="125">
        <f>SUMIF(AG213:AG242,"&lt;&gt;NOR",G213:G242)</f>
        <v>0</v>
      </c>
      <c r="H212" s="125"/>
      <c r="I212" s="125">
        <f>SUM(I213:I242)</f>
        <v>0</v>
      </c>
      <c r="J212" s="125"/>
      <c r="K212" s="125">
        <f>SUM(K213:K242)</f>
        <v>0</v>
      </c>
      <c r="L212" s="125"/>
      <c r="M212" s="125">
        <f>SUM(M213:M242)</f>
        <v>0</v>
      </c>
      <c r="N212" s="124"/>
      <c r="O212" s="124">
        <f>SUM(O213:O242)</f>
        <v>0.65</v>
      </c>
      <c r="P212" s="124"/>
      <c r="Q212" s="124">
        <f>SUM(Q213:Q242)</f>
        <v>0</v>
      </c>
      <c r="R212" s="125"/>
      <c r="S212" s="125"/>
      <c r="T212" s="126"/>
      <c r="U212" s="120"/>
      <c r="V212" s="120">
        <f>SUM(V213:V242)</f>
        <v>25.44</v>
      </c>
      <c r="W212" s="120"/>
      <c r="X212" s="120"/>
      <c r="Y212" s="120"/>
      <c r="AG212" t="s">
        <v>269</v>
      </c>
    </row>
    <row r="213" spans="1:60" outlineLevel="1" x14ac:dyDescent="0.2">
      <c r="A213" s="128">
        <v>45</v>
      </c>
      <c r="B213" s="129" t="s">
        <v>2019</v>
      </c>
      <c r="C213" s="145" t="s">
        <v>2020</v>
      </c>
      <c r="D213" s="130" t="s">
        <v>322</v>
      </c>
      <c r="E213" s="131">
        <v>24.2332</v>
      </c>
      <c r="F213" s="132"/>
      <c r="G213" s="133">
        <f>ROUND(E213*F213,2)</f>
        <v>0</v>
      </c>
      <c r="H213" s="132"/>
      <c r="I213" s="133">
        <f>ROUND(E213*H213,2)</f>
        <v>0</v>
      </c>
      <c r="J213" s="132"/>
      <c r="K213" s="133">
        <f>ROUND(E213*J213,2)</f>
        <v>0</v>
      </c>
      <c r="L213" s="133">
        <v>21</v>
      </c>
      <c r="M213" s="133">
        <f>G213*(1+L213/100)</f>
        <v>0</v>
      </c>
      <c r="N213" s="131">
        <v>1.1E-4</v>
      </c>
      <c r="O213" s="131">
        <f>ROUND(E213*N213,2)</f>
        <v>0</v>
      </c>
      <c r="P213" s="131">
        <v>0</v>
      </c>
      <c r="Q213" s="131">
        <f>ROUND(E213*P213,2)</f>
        <v>0</v>
      </c>
      <c r="R213" s="133"/>
      <c r="S213" s="133" t="s">
        <v>273</v>
      </c>
      <c r="T213" s="134" t="s">
        <v>274</v>
      </c>
      <c r="U213" s="115">
        <v>0.05</v>
      </c>
      <c r="V213" s="115">
        <f>ROUND(E213*U213,2)</f>
        <v>1.21</v>
      </c>
      <c r="W213" s="115"/>
      <c r="X213" s="115" t="s">
        <v>275</v>
      </c>
      <c r="Y213" s="115" t="s">
        <v>276</v>
      </c>
      <c r="Z213" s="108"/>
      <c r="AA213" s="108"/>
      <c r="AB213" s="108"/>
      <c r="AC213" s="108"/>
      <c r="AD213" s="108"/>
      <c r="AE213" s="108"/>
      <c r="AF213" s="108"/>
      <c r="AG213" s="108" t="s">
        <v>277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2" x14ac:dyDescent="0.2">
      <c r="A214" s="111"/>
      <c r="B214" s="112"/>
      <c r="C214" s="150" t="s">
        <v>1957</v>
      </c>
      <c r="D214" s="148"/>
      <c r="E214" s="149"/>
      <c r="F214" s="115"/>
      <c r="G214" s="115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8"/>
      <c r="AA214" s="108"/>
      <c r="AB214" s="108"/>
      <c r="AC214" s="108"/>
      <c r="AD214" s="108"/>
      <c r="AE214" s="108"/>
      <c r="AF214" s="108"/>
      <c r="AG214" s="108" t="s">
        <v>325</v>
      </c>
      <c r="AH214" s="108">
        <v>0</v>
      </c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3" x14ac:dyDescent="0.2">
      <c r="A215" s="111"/>
      <c r="B215" s="112"/>
      <c r="C215" s="150" t="s">
        <v>1958</v>
      </c>
      <c r="D215" s="148"/>
      <c r="E215" s="149"/>
      <c r="F215" s="115"/>
      <c r="G215" s="115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8"/>
      <c r="AA215" s="108"/>
      <c r="AB215" s="108"/>
      <c r="AC215" s="108"/>
      <c r="AD215" s="108"/>
      <c r="AE215" s="108"/>
      <c r="AF215" s="108"/>
      <c r="AG215" s="108" t="s">
        <v>325</v>
      </c>
      <c r="AH215" s="108">
        <v>0</v>
      </c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3" x14ac:dyDescent="0.2">
      <c r="A216" s="111"/>
      <c r="B216" s="112"/>
      <c r="C216" s="150" t="s">
        <v>1984</v>
      </c>
      <c r="D216" s="148"/>
      <c r="E216" s="149">
        <v>7.01</v>
      </c>
      <c r="F216" s="115"/>
      <c r="G216" s="115"/>
      <c r="H216" s="115"/>
      <c r="I216" s="115"/>
      <c r="J216" s="115"/>
      <c r="K216" s="115"/>
      <c r="L216" s="115"/>
      <c r="M216" s="115"/>
      <c r="N216" s="114"/>
      <c r="O216" s="114"/>
      <c r="P216" s="114"/>
      <c r="Q216" s="114"/>
      <c r="R216" s="115"/>
      <c r="S216" s="115"/>
      <c r="T216" s="115"/>
      <c r="U216" s="115"/>
      <c r="V216" s="115"/>
      <c r="W216" s="115"/>
      <c r="X216" s="115"/>
      <c r="Y216" s="115"/>
      <c r="Z216" s="108"/>
      <c r="AA216" s="108"/>
      <c r="AB216" s="108"/>
      <c r="AC216" s="108"/>
      <c r="AD216" s="108"/>
      <c r="AE216" s="108"/>
      <c r="AF216" s="108"/>
      <c r="AG216" s="108" t="s">
        <v>325</v>
      </c>
      <c r="AH216" s="108">
        <v>0</v>
      </c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outlineLevel="3" x14ac:dyDescent="0.2">
      <c r="A217" s="111"/>
      <c r="B217" s="112"/>
      <c r="C217" s="150" t="s">
        <v>1985</v>
      </c>
      <c r="D217" s="148"/>
      <c r="E217" s="149"/>
      <c r="F217" s="115"/>
      <c r="G217" s="115"/>
      <c r="H217" s="115"/>
      <c r="I217" s="115"/>
      <c r="J217" s="115"/>
      <c r="K217" s="115"/>
      <c r="L217" s="115"/>
      <c r="M217" s="115"/>
      <c r="N217" s="114"/>
      <c r="O217" s="114"/>
      <c r="P217" s="114"/>
      <c r="Q217" s="114"/>
      <c r="R217" s="115"/>
      <c r="S217" s="115"/>
      <c r="T217" s="115"/>
      <c r="U217" s="115"/>
      <c r="V217" s="115"/>
      <c r="W217" s="115"/>
      <c r="X217" s="115"/>
      <c r="Y217" s="115"/>
      <c r="Z217" s="108"/>
      <c r="AA217" s="108"/>
      <c r="AB217" s="108"/>
      <c r="AC217" s="108"/>
      <c r="AD217" s="108"/>
      <c r="AE217" s="108"/>
      <c r="AF217" s="108"/>
      <c r="AG217" s="108" t="s">
        <v>325</v>
      </c>
      <c r="AH217" s="108">
        <v>0</v>
      </c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outlineLevel="3" x14ac:dyDescent="0.2">
      <c r="A218" s="111"/>
      <c r="B218" s="112"/>
      <c r="C218" s="150" t="s">
        <v>1986</v>
      </c>
      <c r="D218" s="148"/>
      <c r="E218" s="149">
        <v>8.81</v>
      </c>
      <c r="F218" s="115"/>
      <c r="G218" s="115"/>
      <c r="H218" s="115"/>
      <c r="I218" s="115"/>
      <c r="J218" s="115"/>
      <c r="K218" s="115"/>
      <c r="L218" s="115"/>
      <c r="M218" s="115"/>
      <c r="N218" s="114"/>
      <c r="O218" s="114"/>
      <c r="P218" s="114"/>
      <c r="Q218" s="114"/>
      <c r="R218" s="115"/>
      <c r="S218" s="115"/>
      <c r="T218" s="115"/>
      <c r="U218" s="115"/>
      <c r="V218" s="115"/>
      <c r="W218" s="115"/>
      <c r="X218" s="115"/>
      <c r="Y218" s="115"/>
      <c r="Z218" s="108"/>
      <c r="AA218" s="108"/>
      <c r="AB218" s="108"/>
      <c r="AC218" s="108"/>
      <c r="AD218" s="108"/>
      <c r="AE218" s="108"/>
      <c r="AF218" s="108"/>
      <c r="AG218" s="108" t="s">
        <v>325</v>
      </c>
      <c r="AH218" s="108">
        <v>0</v>
      </c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3" x14ac:dyDescent="0.2">
      <c r="A219" s="111"/>
      <c r="B219" s="112"/>
      <c r="C219" s="150" t="s">
        <v>1957</v>
      </c>
      <c r="D219" s="148"/>
      <c r="E219" s="149"/>
      <c r="F219" s="115"/>
      <c r="G219" s="115"/>
      <c r="H219" s="115"/>
      <c r="I219" s="115"/>
      <c r="J219" s="115"/>
      <c r="K219" s="115"/>
      <c r="L219" s="115"/>
      <c r="M219" s="115"/>
      <c r="N219" s="114"/>
      <c r="O219" s="114"/>
      <c r="P219" s="114"/>
      <c r="Q219" s="114"/>
      <c r="R219" s="115"/>
      <c r="S219" s="115"/>
      <c r="T219" s="115"/>
      <c r="U219" s="115"/>
      <c r="V219" s="115"/>
      <c r="W219" s="115"/>
      <c r="X219" s="115"/>
      <c r="Y219" s="115"/>
      <c r="Z219" s="108"/>
      <c r="AA219" s="108"/>
      <c r="AB219" s="108"/>
      <c r="AC219" s="108"/>
      <c r="AD219" s="108"/>
      <c r="AE219" s="108"/>
      <c r="AF219" s="108"/>
      <c r="AG219" s="108" t="s">
        <v>325</v>
      </c>
      <c r="AH219" s="108">
        <v>0</v>
      </c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3" x14ac:dyDescent="0.2">
      <c r="A220" s="111"/>
      <c r="B220" s="112"/>
      <c r="C220" s="150" t="s">
        <v>367</v>
      </c>
      <c r="D220" s="148"/>
      <c r="E220" s="149"/>
      <c r="F220" s="115"/>
      <c r="G220" s="115"/>
      <c r="H220" s="115"/>
      <c r="I220" s="115"/>
      <c r="J220" s="115"/>
      <c r="K220" s="115"/>
      <c r="L220" s="115"/>
      <c r="M220" s="115"/>
      <c r="N220" s="114"/>
      <c r="O220" s="114"/>
      <c r="P220" s="114"/>
      <c r="Q220" s="114"/>
      <c r="R220" s="115"/>
      <c r="S220" s="115"/>
      <c r="T220" s="115"/>
      <c r="U220" s="115"/>
      <c r="V220" s="115"/>
      <c r="W220" s="115"/>
      <c r="X220" s="115"/>
      <c r="Y220" s="115"/>
      <c r="Z220" s="108"/>
      <c r="AA220" s="108"/>
      <c r="AB220" s="108"/>
      <c r="AC220" s="108"/>
      <c r="AD220" s="108"/>
      <c r="AE220" s="108"/>
      <c r="AF220" s="108"/>
      <c r="AG220" s="108" t="s">
        <v>325</v>
      </c>
      <c r="AH220" s="108">
        <v>0</v>
      </c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outlineLevel="3" x14ac:dyDescent="0.2">
      <c r="A221" s="111"/>
      <c r="B221" s="112"/>
      <c r="C221" s="150" t="s">
        <v>1987</v>
      </c>
      <c r="D221" s="148"/>
      <c r="E221" s="149">
        <v>8.42</v>
      </c>
      <c r="F221" s="115"/>
      <c r="G221" s="115"/>
      <c r="H221" s="115"/>
      <c r="I221" s="115"/>
      <c r="J221" s="115"/>
      <c r="K221" s="115"/>
      <c r="L221" s="115"/>
      <c r="M221" s="115"/>
      <c r="N221" s="114"/>
      <c r="O221" s="114"/>
      <c r="P221" s="114"/>
      <c r="Q221" s="114"/>
      <c r="R221" s="115"/>
      <c r="S221" s="115"/>
      <c r="T221" s="115"/>
      <c r="U221" s="115"/>
      <c r="V221" s="115"/>
      <c r="W221" s="115"/>
      <c r="X221" s="115"/>
      <c r="Y221" s="115"/>
      <c r="Z221" s="108"/>
      <c r="AA221" s="108"/>
      <c r="AB221" s="108"/>
      <c r="AC221" s="108"/>
      <c r="AD221" s="108"/>
      <c r="AE221" s="108"/>
      <c r="AF221" s="108"/>
      <c r="AG221" s="108" t="s">
        <v>325</v>
      </c>
      <c r="AH221" s="108">
        <v>0</v>
      </c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ht="22.5" outlineLevel="1" x14ac:dyDescent="0.2">
      <c r="A222" s="128">
        <v>46</v>
      </c>
      <c r="B222" s="129" t="s">
        <v>2021</v>
      </c>
      <c r="C222" s="145" t="s">
        <v>2022</v>
      </c>
      <c r="D222" s="130" t="s">
        <v>322</v>
      </c>
      <c r="E222" s="131">
        <v>24.2332</v>
      </c>
      <c r="F222" s="132"/>
      <c r="G222" s="133">
        <f>ROUND(E222*F222,2)</f>
        <v>0</v>
      </c>
      <c r="H222" s="132"/>
      <c r="I222" s="133">
        <f>ROUND(E222*H222,2)</f>
        <v>0</v>
      </c>
      <c r="J222" s="132"/>
      <c r="K222" s="133">
        <f>ROUND(E222*J222,2)</f>
        <v>0</v>
      </c>
      <c r="L222" s="133">
        <v>21</v>
      </c>
      <c r="M222" s="133">
        <f>G222*(1+L222/100)</f>
        <v>0</v>
      </c>
      <c r="N222" s="131">
        <v>4.4099999999999999E-3</v>
      </c>
      <c r="O222" s="131">
        <f>ROUND(E222*N222,2)</f>
        <v>0.11</v>
      </c>
      <c r="P222" s="131">
        <v>0</v>
      </c>
      <c r="Q222" s="131">
        <f>ROUND(E222*P222,2)</f>
        <v>0</v>
      </c>
      <c r="R222" s="133"/>
      <c r="S222" s="133" t="s">
        <v>273</v>
      </c>
      <c r="T222" s="134" t="s">
        <v>274</v>
      </c>
      <c r="U222" s="115">
        <v>1</v>
      </c>
      <c r="V222" s="115">
        <f>ROUND(E222*U222,2)</f>
        <v>24.23</v>
      </c>
      <c r="W222" s="115"/>
      <c r="X222" s="115" t="s">
        <v>275</v>
      </c>
      <c r="Y222" s="115" t="s">
        <v>276</v>
      </c>
      <c r="Z222" s="108"/>
      <c r="AA222" s="108"/>
      <c r="AB222" s="108"/>
      <c r="AC222" s="108"/>
      <c r="AD222" s="108"/>
      <c r="AE222" s="108"/>
      <c r="AF222" s="108"/>
      <c r="AG222" s="108" t="s">
        <v>277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outlineLevel="2" x14ac:dyDescent="0.2">
      <c r="A223" s="111"/>
      <c r="B223" s="112"/>
      <c r="C223" s="150" t="s">
        <v>1957</v>
      </c>
      <c r="D223" s="148"/>
      <c r="E223" s="149"/>
      <c r="F223" s="115"/>
      <c r="G223" s="115"/>
      <c r="H223" s="115"/>
      <c r="I223" s="115"/>
      <c r="J223" s="115"/>
      <c r="K223" s="115"/>
      <c r="L223" s="115"/>
      <c r="M223" s="115"/>
      <c r="N223" s="114"/>
      <c r="O223" s="114"/>
      <c r="P223" s="114"/>
      <c r="Q223" s="114"/>
      <c r="R223" s="115"/>
      <c r="S223" s="115"/>
      <c r="T223" s="115"/>
      <c r="U223" s="115"/>
      <c r="V223" s="115"/>
      <c r="W223" s="115"/>
      <c r="X223" s="115"/>
      <c r="Y223" s="115"/>
      <c r="Z223" s="108"/>
      <c r="AA223" s="108"/>
      <c r="AB223" s="108"/>
      <c r="AC223" s="108"/>
      <c r="AD223" s="108"/>
      <c r="AE223" s="108"/>
      <c r="AF223" s="108"/>
      <c r="AG223" s="108" t="s">
        <v>325</v>
      </c>
      <c r="AH223" s="108">
        <v>0</v>
      </c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outlineLevel="3" x14ac:dyDescent="0.2">
      <c r="A224" s="111"/>
      <c r="B224" s="112"/>
      <c r="C224" s="150" t="s">
        <v>1958</v>
      </c>
      <c r="D224" s="148"/>
      <c r="E224" s="149"/>
      <c r="F224" s="115"/>
      <c r="G224" s="115"/>
      <c r="H224" s="115"/>
      <c r="I224" s="115"/>
      <c r="J224" s="115"/>
      <c r="K224" s="115"/>
      <c r="L224" s="115"/>
      <c r="M224" s="115"/>
      <c r="N224" s="114"/>
      <c r="O224" s="114"/>
      <c r="P224" s="114"/>
      <c r="Q224" s="114"/>
      <c r="R224" s="115"/>
      <c r="S224" s="115"/>
      <c r="T224" s="115"/>
      <c r="U224" s="115"/>
      <c r="V224" s="115"/>
      <c r="W224" s="115"/>
      <c r="X224" s="115"/>
      <c r="Y224" s="115"/>
      <c r="Z224" s="108"/>
      <c r="AA224" s="108"/>
      <c r="AB224" s="108"/>
      <c r="AC224" s="108"/>
      <c r="AD224" s="108"/>
      <c r="AE224" s="108"/>
      <c r="AF224" s="108"/>
      <c r="AG224" s="108" t="s">
        <v>325</v>
      </c>
      <c r="AH224" s="108">
        <v>0</v>
      </c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3" x14ac:dyDescent="0.2">
      <c r="A225" s="111"/>
      <c r="B225" s="112"/>
      <c r="C225" s="150" t="s">
        <v>1984</v>
      </c>
      <c r="D225" s="148"/>
      <c r="E225" s="149">
        <v>7.01</v>
      </c>
      <c r="F225" s="115"/>
      <c r="G225" s="115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8"/>
      <c r="AA225" s="108"/>
      <c r="AB225" s="108"/>
      <c r="AC225" s="108"/>
      <c r="AD225" s="108"/>
      <c r="AE225" s="108"/>
      <c r="AF225" s="108"/>
      <c r="AG225" s="108" t="s">
        <v>325</v>
      </c>
      <c r="AH225" s="108">
        <v>0</v>
      </c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3" x14ac:dyDescent="0.2">
      <c r="A226" s="111"/>
      <c r="B226" s="112"/>
      <c r="C226" s="150" t="s">
        <v>1985</v>
      </c>
      <c r="D226" s="148"/>
      <c r="E226" s="149"/>
      <c r="F226" s="115"/>
      <c r="G226" s="115"/>
      <c r="H226" s="115"/>
      <c r="I226" s="115"/>
      <c r="J226" s="115"/>
      <c r="K226" s="115"/>
      <c r="L226" s="115"/>
      <c r="M226" s="115"/>
      <c r="N226" s="114"/>
      <c r="O226" s="114"/>
      <c r="P226" s="114"/>
      <c r="Q226" s="114"/>
      <c r="R226" s="115"/>
      <c r="S226" s="115"/>
      <c r="T226" s="115"/>
      <c r="U226" s="115"/>
      <c r="V226" s="115"/>
      <c r="W226" s="115"/>
      <c r="X226" s="115"/>
      <c r="Y226" s="115"/>
      <c r="Z226" s="108"/>
      <c r="AA226" s="108"/>
      <c r="AB226" s="108"/>
      <c r="AC226" s="108"/>
      <c r="AD226" s="108"/>
      <c r="AE226" s="108"/>
      <c r="AF226" s="108"/>
      <c r="AG226" s="108" t="s">
        <v>325</v>
      </c>
      <c r="AH226" s="108">
        <v>0</v>
      </c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outlineLevel="3" x14ac:dyDescent="0.2">
      <c r="A227" s="111"/>
      <c r="B227" s="112"/>
      <c r="C227" s="150" t="s">
        <v>1986</v>
      </c>
      <c r="D227" s="148"/>
      <c r="E227" s="149">
        <v>8.81</v>
      </c>
      <c r="F227" s="115"/>
      <c r="G227" s="115"/>
      <c r="H227" s="115"/>
      <c r="I227" s="115"/>
      <c r="J227" s="115"/>
      <c r="K227" s="115"/>
      <c r="L227" s="115"/>
      <c r="M227" s="115"/>
      <c r="N227" s="114"/>
      <c r="O227" s="114"/>
      <c r="P227" s="114"/>
      <c r="Q227" s="114"/>
      <c r="R227" s="115"/>
      <c r="S227" s="115"/>
      <c r="T227" s="115"/>
      <c r="U227" s="115"/>
      <c r="V227" s="115"/>
      <c r="W227" s="115"/>
      <c r="X227" s="115"/>
      <c r="Y227" s="115"/>
      <c r="Z227" s="108"/>
      <c r="AA227" s="108"/>
      <c r="AB227" s="108"/>
      <c r="AC227" s="108"/>
      <c r="AD227" s="108"/>
      <c r="AE227" s="108"/>
      <c r="AF227" s="108"/>
      <c r="AG227" s="108" t="s">
        <v>325</v>
      </c>
      <c r="AH227" s="108">
        <v>0</v>
      </c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outlineLevel="3" x14ac:dyDescent="0.2">
      <c r="A228" s="111"/>
      <c r="B228" s="112"/>
      <c r="C228" s="150" t="s">
        <v>1957</v>
      </c>
      <c r="D228" s="148"/>
      <c r="E228" s="149"/>
      <c r="F228" s="115"/>
      <c r="G228" s="115"/>
      <c r="H228" s="115"/>
      <c r="I228" s="115"/>
      <c r="J228" s="115"/>
      <c r="K228" s="115"/>
      <c r="L228" s="115"/>
      <c r="M228" s="115"/>
      <c r="N228" s="114"/>
      <c r="O228" s="114"/>
      <c r="P228" s="114"/>
      <c r="Q228" s="114"/>
      <c r="R228" s="115"/>
      <c r="S228" s="115"/>
      <c r="T228" s="115"/>
      <c r="U228" s="115"/>
      <c r="V228" s="115"/>
      <c r="W228" s="115"/>
      <c r="X228" s="115"/>
      <c r="Y228" s="115"/>
      <c r="Z228" s="108"/>
      <c r="AA228" s="108"/>
      <c r="AB228" s="108"/>
      <c r="AC228" s="108"/>
      <c r="AD228" s="108"/>
      <c r="AE228" s="108"/>
      <c r="AF228" s="108"/>
      <c r="AG228" s="108" t="s">
        <v>325</v>
      </c>
      <c r="AH228" s="108">
        <v>0</v>
      </c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3" x14ac:dyDescent="0.2">
      <c r="A229" s="111"/>
      <c r="B229" s="112"/>
      <c r="C229" s="150" t="s">
        <v>367</v>
      </c>
      <c r="D229" s="148"/>
      <c r="E229" s="149"/>
      <c r="F229" s="115"/>
      <c r="G229" s="115"/>
      <c r="H229" s="115"/>
      <c r="I229" s="115"/>
      <c r="J229" s="115"/>
      <c r="K229" s="115"/>
      <c r="L229" s="115"/>
      <c r="M229" s="115"/>
      <c r="N229" s="114"/>
      <c r="O229" s="114"/>
      <c r="P229" s="114"/>
      <c r="Q229" s="114"/>
      <c r="R229" s="115"/>
      <c r="S229" s="115"/>
      <c r="T229" s="115"/>
      <c r="U229" s="115"/>
      <c r="V229" s="115"/>
      <c r="W229" s="115"/>
      <c r="X229" s="115"/>
      <c r="Y229" s="115"/>
      <c r="Z229" s="108"/>
      <c r="AA229" s="108"/>
      <c r="AB229" s="108"/>
      <c r="AC229" s="108"/>
      <c r="AD229" s="108"/>
      <c r="AE229" s="108"/>
      <c r="AF229" s="108"/>
      <c r="AG229" s="108" t="s">
        <v>325</v>
      </c>
      <c r="AH229" s="108">
        <v>0</v>
      </c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3" x14ac:dyDescent="0.2">
      <c r="A230" s="111"/>
      <c r="B230" s="112"/>
      <c r="C230" s="150" t="s">
        <v>1987</v>
      </c>
      <c r="D230" s="148"/>
      <c r="E230" s="149">
        <v>8.42</v>
      </c>
      <c r="F230" s="115"/>
      <c r="G230" s="115"/>
      <c r="H230" s="115"/>
      <c r="I230" s="115"/>
      <c r="J230" s="115"/>
      <c r="K230" s="115"/>
      <c r="L230" s="115"/>
      <c r="M230" s="115"/>
      <c r="N230" s="114"/>
      <c r="O230" s="114"/>
      <c r="P230" s="114"/>
      <c r="Q230" s="114"/>
      <c r="R230" s="115"/>
      <c r="S230" s="115"/>
      <c r="T230" s="115"/>
      <c r="U230" s="115"/>
      <c r="V230" s="115"/>
      <c r="W230" s="115"/>
      <c r="X230" s="115"/>
      <c r="Y230" s="115"/>
      <c r="Z230" s="108"/>
      <c r="AA230" s="108"/>
      <c r="AB230" s="108"/>
      <c r="AC230" s="108"/>
      <c r="AD230" s="108"/>
      <c r="AE230" s="108"/>
      <c r="AF230" s="108"/>
      <c r="AG230" s="108" t="s">
        <v>325</v>
      </c>
      <c r="AH230" s="108">
        <v>0</v>
      </c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outlineLevel="1" x14ac:dyDescent="0.2">
      <c r="A231" s="128">
        <v>47</v>
      </c>
      <c r="B231" s="129" t="s">
        <v>2023</v>
      </c>
      <c r="C231" s="145" t="s">
        <v>2024</v>
      </c>
      <c r="D231" s="130" t="s">
        <v>322</v>
      </c>
      <c r="E231" s="131">
        <v>27.868179999999999</v>
      </c>
      <c r="F231" s="132"/>
      <c r="G231" s="133">
        <f>ROUND(E231*F231,2)</f>
        <v>0</v>
      </c>
      <c r="H231" s="132"/>
      <c r="I231" s="133">
        <f>ROUND(E231*H231,2)</f>
        <v>0</v>
      </c>
      <c r="J231" s="132"/>
      <c r="K231" s="133">
        <f>ROUND(E231*J231,2)</f>
        <v>0</v>
      </c>
      <c r="L231" s="133">
        <v>21</v>
      </c>
      <c r="M231" s="133">
        <f>G231*(1+L231/100)</f>
        <v>0</v>
      </c>
      <c r="N231" s="131">
        <v>1.9199999999999998E-2</v>
      </c>
      <c r="O231" s="131">
        <f>ROUND(E231*N231,2)</f>
        <v>0.54</v>
      </c>
      <c r="P231" s="131">
        <v>0</v>
      </c>
      <c r="Q231" s="131">
        <f>ROUND(E231*P231,2)</f>
        <v>0</v>
      </c>
      <c r="R231" s="133"/>
      <c r="S231" s="133" t="s">
        <v>273</v>
      </c>
      <c r="T231" s="134" t="s">
        <v>274</v>
      </c>
      <c r="U231" s="115">
        <v>0</v>
      </c>
      <c r="V231" s="115">
        <f>ROUND(E231*U231,2)</f>
        <v>0</v>
      </c>
      <c r="W231" s="115"/>
      <c r="X231" s="115" t="s">
        <v>463</v>
      </c>
      <c r="Y231" s="115" t="s">
        <v>276</v>
      </c>
      <c r="Z231" s="108"/>
      <c r="AA231" s="108"/>
      <c r="AB231" s="108"/>
      <c r="AC231" s="108"/>
      <c r="AD231" s="108"/>
      <c r="AE231" s="108"/>
      <c r="AF231" s="108"/>
      <c r="AG231" s="108" t="s">
        <v>464</v>
      </c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outlineLevel="2" x14ac:dyDescent="0.2">
      <c r="A232" s="111"/>
      <c r="B232" s="112"/>
      <c r="C232" s="150" t="s">
        <v>2025</v>
      </c>
      <c r="D232" s="148"/>
      <c r="E232" s="149"/>
      <c r="F232" s="115"/>
      <c r="G232" s="115"/>
      <c r="H232" s="115"/>
      <c r="I232" s="115"/>
      <c r="J232" s="115"/>
      <c r="K232" s="115"/>
      <c r="L232" s="115"/>
      <c r="M232" s="115"/>
      <c r="N232" s="114"/>
      <c r="O232" s="114"/>
      <c r="P232" s="114"/>
      <c r="Q232" s="114"/>
      <c r="R232" s="115"/>
      <c r="S232" s="115"/>
      <c r="T232" s="115"/>
      <c r="U232" s="115"/>
      <c r="V232" s="115"/>
      <c r="W232" s="115"/>
      <c r="X232" s="115"/>
      <c r="Y232" s="115"/>
      <c r="Z232" s="108"/>
      <c r="AA232" s="108"/>
      <c r="AB232" s="108"/>
      <c r="AC232" s="108"/>
      <c r="AD232" s="108"/>
      <c r="AE232" s="108"/>
      <c r="AF232" s="108"/>
      <c r="AG232" s="108" t="s">
        <v>325</v>
      </c>
      <c r="AH232" s="108">
        <v>0</v>
      </c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outlineLevel="3" x14ac:dyDescent="0.2">
      <c r="A233" s="111"/>
      <c r="B233" s="112"/>
      <c r="C233" s="150" t="s">
        <v>1957</v>
      </c>
      <c r="D233" s="148"/>
      <c r="E233" s="149"/>
      <c r="F233" s="115"/>
      <c r="G233" s="115"/>
      <c r="H233" s="115"/>
      <c r="I233" s="115"/>
      <c r="J233" s="115"/>
      <c r="K233" s="115"/>
      <c r="L233" s="115"/>
      <c r="M233" s="115"/>
      <c r="N233" s="114"/>
      <c r="O233" s="114"/>
      <c r="P233" s="114"/>
      <c r="Q233" s="114"/>
      <c r="R233" s="115"/>
      <c r="S233" s="115"/>
      <c r="T233" s="115"/>
      <c r="U233" s="115"/>
      <c r="V233" s="115"/>
      <c r="W233" s="115"/>
      <c r="X233" s="115"/>
      <c r="Y233" s="115"/>
      <c r="Z233" s="108"/>
      <c r="AA233" s="108"/>
      <c r="AB233" s="108"/>
      <c r="AC233" s="108"/>
      <c r="AD233" s="108"/>
      <c r="AE233" s="108"/>
      <c r="AF233" s="108"/>
      <c r="AG233" s="108" t="s">
        <v>325</v>
      </c>
      <c r="AH233" s="108">
        <v>0</v>
      </c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outlineLevel="3" x14ac:dyDescent="0.2">
      <c r="A234" s="111"/>
      <c r="B234" s="112"/>
      <c r="C234" s="150" t="s">
        <v>1958</v>
      </c>
      <c r="D234" s="148"/>
      <c r="E234" s="149"/>
      <c r="F234" s="115"/>
      <c r="G234" s="115"/>
      <c r="H234" s="115"/>
      <c r="I234" s="115"/>
      <c r="J234" s="115"/>
      <c r="K234" s="115"/>
      <c r="L234" s="115"/>
      <c r="M234" s="115"/>
      <c r="N234" s="114"/>
      <c r="O234" s="114"/>
      <c r="P234" s="114"/>
      <c r="Q234" s="114"/>
      <c r="R234" s="115"/>
      <c r="S234" s="115"/>
      <c r="T234" s="115"/>
      <c r="U234" s="115"/>
      <c r="V234" s="115"/>
      <c r="W234" s="115"/>
      <c r="X234" s="115"/>
      <c r="Y234" s="115"/>
      <c r="Z234" s="108"/>
      <c r="AA234" s="108"/>
      <c r="AB234" s="108"/>
      <c r="AC234" s="108"/>
      <c r="AD234" s="108"/>
      <c r="AE234" s="108"/>
      <c r="AF234" s="108"/>
      <c r="AG234" s="108" t="s">
        <v>325</v>
      </c>
      <c r="AH234" s="108">
        <v>0</v>
      </c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outlineLevel="3" x14ac:dyDescent="0.2">
      <c r="A235" s="111"/>
      <c r="B235" s="112"/>
      <c r="C235" s="150" t="s">
        <v>2026</v>
      </c>
      <c r="D235" s="148"/>
      <c r="E235" s="149">
        <v>8.06</v>
      </c>
      <c r="F235" s="115"/>
      <c r="G235" s="115"/>
      <c r="H235" s="115"/>
      <c r="I235" s="115"/>
      <c r="J235" s="115"/>
      <c r="K235" s="115"/>
      <c r="L235" s="115"/>
      <c r="M235" s="115"/>
      <c r="N235" s="114"/>
      <c r="O235" s="114"/>
      <c r="P235" s="114"/>
      <c r="Q235" s="114"/>
      <c r="R235" s="115"/>
      <c r="S235" s="115"/>
      <c r="T235" s="115"/>
      <c r="U235" s="115"/>
      <c r="V235" s="115"/>
      <c r="W235" s="115"/>
      <c r="X235" s="115"/>
      <c r="Y235" s="115"/>
      <c r="Z235" s="108"/>
      <c r="AA235" s="108"/>
      <c r="AB235" s="108"/>
      <c r="AC235" s="108"/>
      <c r="AD235" s="108"/>
      <c r="AE235" s="108"/>
      <c r="AF235" s="108"/>
      <c r="AG235" s="108" t="s">
        <v>325</v>
      </c>
      <c r="AH235" s="108">
        <v>0</v>
      </c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outlineLevel="3" x14ac:dyDescent="0.2">
      <c r="A236" s="111"/>
      <c r="B236" s="112"/>
      <c r="C236" s="150" t="s">
        <v>1985</v>
      </c>
      <c r="D236" s="148"/>
      <c r="E236" s="149"/>
      <c r="F236" s="115"/>
      <c r="G236" s="115"/>
      <c r="H236" s="115"/>
      <c r="I236" s="115"/>
      <c r="J236" s="115"/>
      <c r="K236" s="115"/>
      <c r="L236" s="115"/>
      <c r="M236" s="115"/>
      <c r="N236" s="114"/>
      <c r="O236" s="114"/>
      <c r="P236" s="114"/>
      <c r="Q236" s="114"/>
      <c r="R236" s="115"/>
      <c r="S236" s="115"/>
      <c r="T236" s="115"/>
      <c r="U236" s="115"/>
      <c r="V236" s="115"/>
      <c r="W236" s="115"/>
      <c r="X236" s="115"/>
      <c r="Y236" s="115"/>
      <c r="Z236" s="108"/>
      <c r="AA236" s="108"/>
      <c r="AB236" s="108"/>
      <c r="AC236" s="108"/>
      <c r="AD236" s="108"/>
      <c r="AE236" s="108"/>
      <c r="AF236" s="108"/>
      <c r="AG236" s="108" t="s">
        <v>325</v>
      </c>
      <c r="AH236" s="108">
        <v>0</v>
      </c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outlineLevel="3" x14ac:dyDescent="0.2">
      <c r="A237" s="111"/>
      <c r="B237" s="112"/>
      <c r="C237" s="150" t="s">
        <v>2027</v>
      </c>
      <c r="D237" s="148"/>
      <c r="E237" s="149">
        <v>10.130000000000001</v>
      </c>
      <c r="F237" s="115"/>
      <c r="G237" s="115"/>
      <c r="H237" s="115"/>
      <c r="I237" s="115"/>
      <c r="J237" s="115"/>
      <c r="K237" s="115"/>
      <c r="L237" s="115"/>
      <c r="M237" s="115"/>
      <c r="N237" s="114"/>
      <c r="O237" s="114"/>
      <c r="P237" s="114"/>
      <c r="Q237" s="114"/>
      <c r="R237" s="115"/>
      <c r="S237" s="115"/>
      <c r="T237" s="115"/>
      <c r="U237" s="115"/>
      <c r="V237" s="115"/>
      <c r="W237" s="115"/>
      <c r="X237" s="115"/>
      <c r="Y237" s="115"/>
      <c r="Z237" s="108"/>
      <c r="AA237" s="108"/>
      <c r="AB237" s="108"/>
      <c r="AC237" s="108"/>
      <c r="AD237" s="108"/>
      <c r="AE237" s="108"/>
      <c r="AF237" s="108"/>
      <c r="AG237" s="108" t="s">
        <v>325</v>
      </c>
      <c r="AH237" s="108">
        <v>0</v>
      </c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spans="1:60" outlineLevel="3" x14ac:dyDescent="0.2">
      <c r="A238" s="111"/>
      <c r="B238" s="112"/>
      <c r="C238" s="150" t="s">
        <v>1957</v>
      </c>
      <c r="D238" s="148"/>
      <c r="E238" s="149"/>
      <c r="F238" s="115"/>
      <c r="G238" s="115"/>
      <c r="H238" s="115"/>
      <c r="I238" s="115"/>
      <c r="J238" s="115"/>
      <c r="K238" s="115"/>
      <c r="L238" s="115"/>
      <c r="M238" s="115"/>
      <c r="N238" s="114"/>
      <c r="O238" s="114"/>
      <c r="P238" s="114"/>
      <c r="Q238" s="114"/>
      <c r="R238" s="115"/>
      <c r="S238" s="115"/>
      <c r="T238" s="115"/>
      <c r="U238" s="115"/>
      <c r="V238" s="115"/>
      <c r="W238" s="115"/>
      <c r="X238" s="115"/>
      <c r="Y238" s="115"/>
      <c r="Z238" s="108"/>
      <c r="AA238" s="108"/>
      <c r="AB238" s="108"/>
      <c r="AC238" s="108"/>
      <c r="AD238" s="108"/>
      <c r="AE238" s="108"/>
      <c r="AF238" s="108"/>
      <c r="AG238" s="108" t="s">
        <v>325</v>
      </c>
      <c r="AH238" s="108">
        <v>0</v>
      </c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3" x14ac:dyDescent="0.2">
      <c r="A239" s="111"/>
      <c r="B239" s="112"/>
      <c r="C239" s="150" t="s">
        <v>367</v>
      </c>
      <c r="D239" s="148"/>
      <c r="E239" s="149"/>
      <c r="F239" s="115"/>
      <c r="G239" s="115"/>
      <c r="H239" s="115"/>
      <c r="I239" s="115"/>
      <c r="J239" s="115"/>
      <c r="K239" s="115"/>
      <c r="L239" s="115"/>
      <c r="M239" s="115"/>
      <c r="N239" s="114"/>
      <c r="O239" s="114"/>
      <c r="P239" s="114"/>
      <c r="Q239" s="114"/>
      <c r="R239" s="115"/>
      <c r="S239" s="115"/>
      <c r="T239" s="115"/>
      <c r="U239" s="115"/>
      <c r="V239" s="115"/>
      <c r="W239" s="115"/>
      <c r="X239" s="115"/>
      <c r="Y239" s="115"/>
      <c r="Z239" s="108"/>
      <c r="AA239" s="108"/>
      <c r="AB239" s="108"/>
      <c r="AC239" s="108"/>
      <c r="AD239" s="108"/>
      <c r="AE239" s="108"/>
      <c r="AF239" s="108"/>
      <c r="AG239" s="108" t="s">
        <v>325</v>
      </c>
      <c r="AH239" s="108">
        <v>0</v>
      </c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3" x14ac:dyDescent="0.2">
      <c r="A240" s="111"/>
      <c r="B240" s="112"/>
      <c r="C240" s="150" t="s">
        <v>2007</v>
      </c>
      <c r="D240" s="148"/>
      <c r="E240" s="149">
        <v>9.68</v>
      </c>
      <c r="F240" s="115"/>
      <c r="G240" s="115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/>
      <c r="V240" s="115"/>
      <c r="W240" s="115"/>
      <c r="X240" s="115"/>
      <c r="Y240" s="115"/>
      <c r="Z240" s="108"/>
      <c r="AA240" s="108"/>
      <c r="AB240" s="108"/>
      <c r="AC240" s="108"/>
      <c r="AD240" s="108"/>
      <c r="AE240" s="108"/>
      <c r="AF240" s="108"/>
      <c r="AG240" s="108" t="s">
        <v>325</v>
      </c>
      <c r="AH240" s="108">
        <v>0</v>
      </c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outlineLevel="1" x14ac:dyDescent="0.2">
      <c r="A241" s="128">
        <v>48</v>
      </c>
      <c r="B241" s="129" t="s">
        <v>2028</v>
      </c>
      <c r="C241" s="145" t="s">
        <v>2029</v>
      </c>
      <c r="D241" s="130" t="s">
        <v>24</v>
      </c>
      <c r="E241" s="131">
        <v>502.72980000000001</v>
      </c>
      <c r="F241" s="132"/>
      <c r="G241" s="133">
        <f>ROUND(E241*F241,2)</f>
        <v>0</v>
      </c>
      <c r="H241" s="132"/>
      <c r="I241" s="133">
        <f>ROUND(E241*H241,2)</f>
        <v>0</v>
      </c>
      <c r="J241" s="132"/>
      <c r="K241" s="133">
        <f>ROUND(E241*J241,2)</f>
        <v>0</v>
      </c>
      <c r="L241" s="133">
        <v>21</v>
      </c>
      <c r="M241" s="133">
        <f>G241*(1+L241/100)</f>
        <v>0</v>
      </c>
      <c r="N241" s="131">
        <v>0</v>
      </c>
      <c r="O241" s="131">
        <f>ROUND(E241*N241,2)</f>
        <v>0</v>
      </c>
      <c r="P241" s="131">
        <v>0</v>
      </c>
      <c r="Q241" s="131">
        <f>ROUND(E241*P241,2)</f>
        <v>0</v>
      </c>
      <c r="R241" s="133"/>
      <c r="S241" s="133" t="s">
        <v>273</v>
      </c>
      <c r="T241" s="134" t="s">
        <v>274</v>
      </c>
      <c r="U241" s="115">
        <v>0</v>
      </c>
      <c r="V241" s="115">
        <f>ROUND(E241*U241,2)</f>
        <v>0</v>
      </c>
      <c r="W241" s="115"/>
      <c r="X241" s="115" t="s">
        <v>275</v>
      </c>
      <c r="Y241" s="115" t="s">
        <v>276</v>
      </c>
      <c r="Z241" s="108"/>
      <c r="AA241" s="108"/>
      <c r="AB241" s="108"/>
      <c r="AC241" s="108"/>
      <c r="AD241" s="108"/>
      <c r="AE241" s="108"/>
      <c r="AF241" s="108"/>
      <c r="AG241" s="108" t="s">
        <v>788</v>
      </c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outlineLevel="2" x14ac:dyDescent="0.2">
      <c r="A242" s="111"/>
      <c r="B242" s="112"/>
      <c r="C242" s="258" t="s">
        <v>795</v>
      </c>
      <c r="D242" s="259"/>
      <c r="E242" s="259"/>
      <c r="F242" s="259"/>
      <c r="G242" s="259"/>
      <c r="H242" s="115"/>
      <c r="I242" s="115"/>
      <c r="J242" s="115"/>
      <c r="K242" s="115"/>
      <c r="L242" s="115"/>
      <c r="M242" s="115"/>
      <c r="N242" s="114"/>
      <c r="O242" s="114"/>
      <c r="P242" s="114"/>
      <c r="Q242" s="114"/>
      <c r="R242" s="115"/>
      <c r="S242" s="115"/>
      <c r="T242" s="115"/>
      <c r="U242" s="115"/>
      <c r="V242" s="115"/>
      <c r="W242" s="115"/>
      <c r="X242" s="115"/>
      <c r="Y242" s="115"/>
      <c r="Z242" s="108"/>
      <c r="AA242" s="108"/>
      <c r="AB242" s="108"/>
      <c r="AC242" s="108"/>
      <c r="AD242" s="108"/>
      <c r="AE242" s="108"/>
      <c r="AF242" s="108"/>
      <c r="AG242" s="108" t="s">
        <v>286</v>
      </c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x14ac:dyDescent="0.2">
      <c r="A243" s="121" t="s">
        <v>268</v>
      </c>
      <c r="B243" s="122" t="s">
        <v>191</v>
      </c>
      <c r="C243" s="143" t="s">
        <v>192</v>
      </c>
      <c r="D243" s="123"/>
      <c r="E243" s="124"/>
      <c r="F243" s="125"/>
      <c r="G243" s="125">
        <f>SUMIF(AG244:AG247,"&lt;&gt;NOR",G244:G247)</f>
        <v>0</v>
      </c>
      <c r="H243" s="125"/>
      <c r="I243" s="125">
        <f>SUM(I244:I247)</f>
        <v>0</v>
      </c>
      <c r="J243" s="125"/>
      <c r="K243" s="125">
        <f>SUM(K244:K247)</f>
        <v>0</v>
      </c>
      <c r="L243" s="125"/>
      <c r="M243" s="125">
        <f>SUM(M244:M247)</f>
        <v>0</v>
      </c>
      <c r="N243" s="124"/>
      <c r="O243" s="124">
        <f>SUM(O244:O247)</f>
        <v>0</v>
      </c>
      <c r="P243" s="124"/>
      <c r="Q243" s="124">
        <f>SUM(Q244:Q247)</f>
        <v>0</v>
      </c>
      <c r="R243" s="125"/>
      <c r="S243" s="125"/>
      <c r="T243" s="126"/>
      <c r="U243" s="120"/>
      <c r="V243" s="120">
        <f>SUM(V244:V247)</f>
        <v>0</v>
      </c>
      <c r="W243" s="120"/>
      <c r="X243" s="120"/>
      <c r="Y243" s="120"/>
      <c r="AG243" t="s">
        <v>269</v>
      </c>
    </row>
    <row r="244" spans="1:60" outlineLevel="1" x14ac:dyDescent="0.2">
      <c r="A244" s="128">
        <v>49</v>
      </c>
      <c r="B244" s="129" t="s">
        <v>1938</v>
      </c>
      <c r="C244" s="145" t="s">
        <v>1939</v>
      </c>
      <c r="D244" s="130" t="s">
        <v>322</v>
      </c>
      <c r="E244" s="131">
        <v>20</v>
      </c>
      <c r="F244" s="132"/>
      <c r="G244" s="133">
        <f>ROUND(E244*F244,2)</f>
        <v>0</v>
      </c>
      <c r="H244" s="132"/>
      <c r="I244" s="133">
        <f>ROUND(E244*H244,2)</f>
        <v>0</v>
      </c>
      <c r="J244" s="132"/>
      <c r="K244" s="133">
        <f>ROUND(E244*J244,2)</f>
        <v>0</v>
      </c>
      <c r="L244" s="133">
        <v>21</v>
      </c>
      <c r="M244" s="133">
        <f>G244*(1+L244/100)</f>
        <v>0</v>
      </c>
      <c r="N244" s="131">
        <v>2.4000000000000001E-4</v>
      </c>
      <c r="O244" s="131">
        <f>ROUND(E244*N244,2)</f>
        <v>0</v>
      </c>
      <c r="P244" s="131">
        <v>0</v>
      </c>
      <c r="Q244" s="131">
        <f>ROUND(E244*P244,2)</f>
        <v>0</v>
      </c>
      <c r="R244" s="133"/>
      <c r="S244" s="133" t="s">
        <v>273</v>
      </c>
      <c r="T244" s="134" t="s">
        <v>274</v>
      </c>
      <c r="U244" s="115">
        <v>0</v>
      </c>
      <c r="V244" s="115">
        <f>ROUND(E244*U244,2)</f>
        <v>0</v>
      </c>
      <c r="W244" s="115"/>
      <c r="X244" s="115" t="s">
        <v>377</v>
      </c>
      <c r="Y244" s="115" t="s">
        <v>276</v>
      </c>
      <c r="Z244" s="108"/>
      <c r="AA244" s="108"/>
      <c r="AB244" s="108"/>
      <c r="AC244" s="108"/>
      <c r="AD244" s="108"/>
      <c r="AE244" s="108"/>
      <c r="AF244" s="108"/>
      <c r="AG244" s="108" t="s">
        <v>378</v>
      </c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ht="22.5" outlineLevel="2" x14ac:dyDescent="0.2">
      <c r="A245" s="111"/>
      <c r="B245" s="112"/>
      <c r="C245" s="258" t="s">
        <v>1940</v>
      </c>
      <c r="D245" s="259"/>
      <c r="E245" s="259"/>
      <c r="F245" s="259"/>
      <c r="G245" s="259"/>
      <c r="H245" s="115"/>
      <c r="I245" s="115"/>
      <c r="J245" s="115"/>
      <c r="K245" s="115"/>
      <c r="L245" s="115"/>
      <c r="M245" s="115"/>
      <c r="N245" s="114"/>
      <c r="O245" s="114"/>
      <c r="P245" s="114"/>
      <c r="Q245" s="114"/>
      <c r="R245" s="115"/>
      <c r="S245" s="115"/>
      <c r="T245" s="115"/>
      <c r="U245" s="115"/>
      <c r="V245" s="115"/>
      <c r="W245" s="115"/>
      <c r="X245" s="115"/>
      <c r="Y245" s="115"/>
      <c r="Z245" s="108"/>
      <c r="AA245" s="108"/>
      <c r="AB245" s="108"/>
      <c r="AC245" s="108"/>
      <c r="AD245" s="108"/>
      <c r="AE245" s="108"/>
      <c r="AF245" s="108"/>
      <c r="AG245" s="108" t="s">
        <v>286</v>
      </c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42" t="str">
        <f>C245</f>
        <v>Oškrabání, jednonásobné mydlení, částečné vyhlazení malířskou masou jednonásobné, malba dvojnásobná, bez pačokování, jednobarevná s bílým stropem.</v>
      </c>
      <c r="BB245" s="108"/>
      <c r="BC245" s="108"/>
      <c r="BD245" s="108"/>
      <c r="BE245" s="108"/>
      <c r="BF245" s="108"/>
      <c r="BG245" s="108"/>
      <c r="BH245" s="108"/>
    </row>
    <row r="246" spans="1:60" outlineLevel="2" x14ac:dyDescent="0.2">
      <c r="A246" s="111"/>
      <c r="B246" s="112"/>
      <c r="C246" s="150" t="s">
        <v>1941</v>
      </c>
      <c r="D246" s="148"/>
      <c r="E246" s="149"/>
      <c r="F246" s="115"/>
      <c r="G246" s="115"/>
      <c r="H246" s="115"/>
      <c r="I246" s="115"/>
      <c r="J246" s="115"/>
      <c r="K246" s="115"/>
      <c r="L246" s="115"/>
      <c r="M246" s="115"/>
      <c r="N246" s="114"/>
      <c r="O246" s="114"/>
      <c r="P246" s="114"/>
      <c r="Q246" s="114"/>
      <c r="R246" s="115"/>
      <c r="S246" s="115"/>
      <c r="T246" s="115"/>
      <c r="U246" s="115"/>
      <c r="V246" s="115"/>
      <c r="W246" s="115"/>
      <c r="X246" s="115"/>
      <c r="Y246" s="115"/>
      <c r="Z246" s="108"/>
      <c r="AA246" s="108"/>
      <c r="AB246" s="108"/>
      <c r="AC246" s="108"/>
      <c r="AD246" s="108"/>
      <c r="AE246" s="108"/>
      <c r="AF246" s="108"/>
      <c r="AG246" s="108" t="s">
        <v>325</v>
      </c>
      <c r="AH246" s="108">
        <v>0</v>
      </c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3" x14ac:dyDescent="0.2">
      <c r="A247" s="111"/>
      <c r="B247" s="112"/>
      <c r="C247" s="150" t="s">
        <v>1942</v>
      </c>
      <c r="D247" s="148"/>
      <c r="E247" s="149">
        <v>20</v>
      </c>
      <c r="F247" s="115"/>
      <c r="G247" s="115"/>
      <c r="H247" s="115"/>
      <c r="I247" s="115"/>
      <c r="J247" s="115"/>
      <c r="K247" s="115"/>
      <c r="L247" s="115"/>
      <c r="M247" s="115"/>
      <c r="N247" s="114"/>
      <c r="O247" s="114"/>
      <c r="P247" s="114"/>
      <c r="Q247" s="114"/>
      <c r="R247" s="115"/>
      <c r="S247" s="115"/>
      <c r="T247" s="115"/>
      <c r="U247" s="115"/>
      <c r="V247" s="115"/>
      <c r="W247" s="115"/>
      <c r="X247" s="115"/>
      <c r="Y247" s="115"/>
      <c r="Z247" s="108"/>
      <c r="AA247" s="108"/>
      <c r="AB247" s="108"/>
      <c r="AC247" s="108"/>
      <c r="AD247" s="108"/>
      <c r="AE247" s="108"/>
      <c r="AF247" s="108"/>
      <c r="AG247" s="108" t="s">
        <v>325</v>
      </c>
      <c r="AH247" s="108">
        <v>0</v>
      </c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x14ac:dyDescent="0.2">
      <c r="A248" s="121" t="s">
        <v>268</v>
      </c>
      <c r="B248" s="122" t="s">
        <v>193</v>
      </c>
      <c r="C248" s="143" t="s">
        <v>194</v>
      </c>
      <c r="D248" s="123"/>
      <c r="E248" s="124"/>
      <c r="F248" s="125"/>
      <c r="G248" s="125">
        <f>SUMIF(AG249:AG251,"&lt;&gt;NOR",G249:G251)</f>
        <v>0</v>
      </c>
      <c r="H248" s="125"/>
      <c r="I248" s="125">
        <f>SUM(I249:I251)</f>
        <v>0</v>
      </c>
      <c r="J248" s="125"/>
      <c r="K248" s="125">
        <f>SUM(K249:K251)</f>
        <v>0</v>
      </c>
      <c r="L248" s="125"/>
      <c r="M248" s="125">
        <f>SUM(M249:M251)</f>
        <v>0</v>
      </c>
      <c r="N248" s="124"/>
      <c r="O248" s="124">
        <f>SUM(O249:O251)</f>
        <v>0</v>
      </c>
      <c r="P248" s="124"/>
      <c r="Q248" s="124">
        <f>SUM(Q249:Q251)</f>
        <v>0</v>
      </c>
      <c r="R248" s="125"/>
      <c r="S248" s="125"/>
      <c r="T248" s="126"/>
      <c r="U248" s="120"/>
      <c r="V248" s="120">
        <f>SUM(V249:V251)</f>
        <v>0</v>
      </c>
      <c r="W248" s="120"/>
      <c r="X248" s="120"/>
      <c r="Y248" s="120"/>
      <c r="AG248" t="s">
        <v>269</v>
      </c>
    </row>
    <row r="249" spans="1:60" outlineLevel="1" x14ac:dyDescent="0.2">
      <c r="A249" s="135">
        <v>50</v>
      </c>
      <c r="B249" s="136" t="s">
        <v>2030</v>
      </c>
      <c r="C249" s="144" t="s">
        <v>2031</v>
      </c>
      <c r="D249" s="137" t="s">
        <v>743</v>
      </c>
      <c r="E249" s="138">
        <v>1</v>
      </c>
      <c r="F249" s="139"/>
      <c r="G249" s="140">
        <f>ROUND(E249*F249,2)</f>
        <v>0</v>
      </c>
      <c r="H249" s="139"/>
      <c r="I249" s="140">
        <f>ROUND(E249*H249,2)</f>
        <v>0</v>
      </c>
      <c r="J249" s="139"/>
      <c r="K249" s="140">
        <f>ROUND(E249*J249,2)</f>
        <v>0</v>
      </c>
      <c r="L249" s="140">
        <v>21</v>
      </c>
      <c r="M249" s="140">
        <f>G249*(1+L249/100)</f>
        <v>0</v>
      </c>
      <c r="N249" s="138">
        <v>0</v>
      </c>
      <c r="O249" s="138">
        <f>ROUND(E249*N249,2)</f>
        <v>0</v>
      </c>
      <c r="P249" s="138">
        <v>0</v>
      </c>
      <c r="Q249" s="138">
        <f>ROUND(E249*P249,2)</f>
        <v>0</v>
      </c>
      <c r="R249" s="140"/>
      <c r="S249" s="140" t="s">
        <v>273</v>
      </c>
      <c r="T249" s="141" t="s">
        <v>274</v>
      </c>
      <c r="U249" s="115">
        <v>0</v>
      </c>
      <c r="V249" s="115">
        <f>ROUND(E249*U249,2)</f>
        <v>0</v>
      </c>
      <c r="W249" s="115"/>
      <c r="X249" s="115" t="s">
        <v>275</v>
      </c>
      <c r="Y249" s="115" t="s">
        <v>276</v>
      </c>
      <c r="Z249" s="108"/>
      <c r="AA249" s="108"/>
      <c r="AB249" s="108"/>
      <c r="AC249" s="108"/>
      <c r="AD249" s="108"/>
      <c r="AE249" s="108"/>
      <c r="AF249" s="108"/>
      <c r="AG249" s="108" t="s">
        <v>277</v>
      </c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outlineLevel="1" x14ac:dyDescent="0.2">
      <c r="A250" s="135">
        <v>51</v>
      </c>
      <c r="B250" s="136" t="s">
        <v>2032</v>
      </c>
      <c r="C250" s="144" t="s">
        <v>2033</v>
      </c>
      <c r="D250" s="137" t="s">
        <v>743</v>
      </c>
      <c r="E250" s="138">
        <v>1</v>
      </c>
      <c r="F250" s="139"/>
      <c r="G250" s="140">
        <f>ROUND(E250*F250,2)</f>
        <v>0</v>
      </c>
      <c r="H250" s="139"/>
      <c r="I250" s="140">
        <f>ROUND(E250*H250,2)</f>
        <v>0</v>
      </c>
      <c r="J250" s="139"/>
      <c r="K250" s="140">
        <f>ROUND(E250*J250,2)</f>
        <v>0</v>
      </c>
      <c r="L250" s="140">
        <v>21</v>
      </c>
      <c r="M250" s="140">
        <f>G250*(1+L250/100)</f>
        <v>0</v>
      </c>
      <c r="N250" s="138">
        <v>0</v>
      </c>
      <c r="O250" s="138">
        <f>ROUND(E250*N250,2)</f>
        <v>0</v>
      </c>
      <c r="P250" s="138">
        <v>0</v>
      </c>
      <c r="Q250" s="138">
        <f>ROUND(E250*P250,2)</f>
        <v>0</v>
      </c>
      <c r="R250" s="140"/>
      <c r="S250" s="140" t="s">
        <v>273</v>
      </c>
      <c r="T250" s="141" t="s">
        <v>274</v>
      </c>
      <c r="U250" s="115">
        <v>0</v>
      </c>
      <c r="V250" s="115">
        <f>ROUND(E250*U250,2)</f>
        <v>0</v>
      </c>
      <c r="W250" s="115"/>
      <c r="X250" s="115" t="s">
        <v>275</v>
      </c>
      <c r="Y250" s="115" t="s">
        <v>276</v>
      </c>
      <c r="Z250" s="108"/>
      <c r="AA250" s="108"/>
      <c r="AB250" s="108"/>
      <c r="AC250" s="108"/>
      <c r="AD250" s="108"/>
      <c r="AE250" s="108"/>
      <c r="AF250" s="108"/>
      <c r="AG250" s="108" t="s">
        <v>277</v>
      </c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outlineLevel="1" x14ac:dyDescent="0.2">
      <c r="A251" s="135">
        <v>52</v>
      </c>
      <c r="B251" s="136" t="s">
        <v>2034</v>
      </c>
      <c r="C251" s="144" t="s">
        <v>2035</v>
      </c>
      <c r="D251" s="137" t="s">
        <v>743</v>
      </c>
      <c r="E251" s="138">
        <v>1</v>
      </c>
      <c r="F251" s="139"/>
      <c r="G251" s="140">
        <f>ROUND(E251*F251,2)</f>
        <v>0</v>
      </c>
      <c r="H251" s="139"/>
      <c r="I251" s="140">
        <f>ROUND(E251*H251,2)</f>
        <v>0</v>
      </c>
      <c r="J251" s="139"/>
      <c r="K251" s="140">
        <f>ROUND(E251*J251,2)</f>
        <v>0</v>
      </c>
      <c r="L251" s="140">
        <v>21</v>
      </c>
      <c r="M251" s="140">
        <f>G251*(1+L251/100)</f>
        <v>0</v>
      </c>
      <c r="N251" s="138">
        <v>0</v>
      </c>
      <c r="O251" s="138">
        <f>ROUND(E251*N251,2)</f>
        <v>0</v>
      </c>
      <c r="P251" s="138">
        <v>0</v>
      </c>
      <c r="Q251" s="138">
        <f>ROUND(E251*P251,2)</f>
        <v>0</v>
      </c>
      <c r="R251" s="140"/>
      <c r="S251" s="140" t="s">
        <v>273</v>
      </c>
      <c r="T251" s="141" t="s">
        <v>274</v>
      </c>
      <c r="U251" s="115">
        <v>0</v>
      </c>
      <c r="V251" s="115">
        <f>ROUND(E251*U251,2)</f>
        <v>0</v>
      </c>
      <c r="W251" s="115"/>
      <c r="X251" s="115" t="s">
        <v>275</v>
      </c>
      <c r="Y251" s="115" t="s">
        <v>276</v>
      </c>
      <c r="Z251" s="108"/>
      <c r="AA251" s="108"/>
      <c r="AB251" s="108"/>
      <c r="AC251" s="108"/>
      <c r="AD251" s="108"/>
      <c r="AE251" s="108"/>
      <c r="AF251" s="108"/>
      <c r="AG251" s="108" t="s">
        <v>277</v>
      </c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x14ac:dyDescent="0.2">
      <c r="A252" s="121" t="s">
        <v>268</v>
      </c>
      <c r="B252" s="122" t="s">
        <v>231</v>
      </c>
      <c r="C252" s="143" t="s">
        <v>232</v>
      </c>
      <c r="D252" s="123"/>
      <c r="E252" s="124"/>
      <c r="F252" s="125"/>
      <c r="G252" s="125">
        <f>SUMIF(AG253:AG289,"&lt;&gt;NOR",G253:G289)</f>
        <v>0</v>
      </c>
      <c r="H252" s="125"/>
      <c r="I252" s="125">
        <f>SUM(I253:I289)</f>
        <v>0</v>
      </c>
      <c r="J252" s="125"/>
      <c r="K252" s="125">
        <f>SUM(K253:K289)</f>
        <v>0</v>
      </c>
      <c r="L252" s="125"/>
      <c r="M252" s="125">
        <f>SUM(M253:M289)</f>
        <v>0</v>
      </c>
      <c r="N252" s="124"/>
      <c r="O252" s="124">
        <f>SUM(O253:O289)</f>
        <v>0</v>
      </c>
      <c r="P252" s="124"/>
      <c r="Q252" s="124">
        <f>SUM(Q253:Q289)</f>
        <v>0</v>
      </c>
      <c r="R252" s="125"/>
      <c r="S252" s="125"/>
      <c r="T252" s="126"/>
      <c r="U252" s="120"/>
      <c r="V252" s="120">
        <f>SUM(V253:V289)</f>
        <v>17.099999999999998</v>
      </c>
      <c r="W252" s="120"/>
      <c r="X252" s="120"/>
      <c r="Y252" s="120"/>
      <c r="AG252" t="s">
        <v>269</v>
      </c>
    </row>
    <row r="253" spans="1:60" ht="22.5" outlineLevel="1" x14ac:dyDescent="0.2">
      <c r="A253" s="128">
        <v>53</v>
      </c>
      <c r="B253" s="129" t="s">
        <v>896</v>
      </c>
      <c r="C253" s="145" t="s">
        <v>897</v>
      </c>
      <c r="D253" s="130" t="s">
        <v>395</v>
      </c>
      <c r="E253" s="131">
        <v>10.288589999999999</v>
      </c>
      <c r="F253" s="132"/>
      <c r="G253" s="133">
        <f>ROUND(E253*F253,2)</f>
        <v>0</v>
      </c>
      <c r="H253" s="132"/>
      <c r="I253" s="133">
        <f>ROUND(E253*H253,2)</f>
        <v>0</v>
      </c>
      <c r="J253" s="132"/>
      <c r="K253" s="133">
        <f>ROUND(E253*J253,2)</f>
        <v>0</v>
      </c>
      <c r="L253" s="133">
        <v>21</v>
      </c>
      <c r="M253" s="133">
        <f>G253*(1+L253/100)</f>
        <v>0</v>
      </c>
      <c r="N253" s="131">
        <v>0</v>
      </c>
      <c r="O253" s="131">
        <f>ROUND(E253*N253,2)</f>
        <v>0</v>
      </c>
      <c r="P253" s="131">
        <v>0</v>
      </c>
      <c r="Q253" s="131">
        <f>ROUND(E253*P253,2)</f>
        <v>0</v>
      </c>
      <c r="R253" s="133"/>
      <c r="S253" s="133" t="s">
        <v>273</v>
      </c>
      <c r="T253" s="134" t="s">
        <v>274</v>
      </c>
      <c r="U253" s="115">
        <v>0.27700000000000002</v>
      </c>
      <c r="V253" s="115">
        <f>ROUND(E253*U253,2)</f>
        <v>2.85</v>
      </c>
      <c r="W253" s="115"/>
      <c r="X253" s="115" t="s">
        <v>275</v>
      </c>
      <c r="Y253" s="115" t="s">
        <v>276</v>
      </c>
      <c r="Z253" s="108"/>
      <c r="AA253" s="108"/>
      <c r="AB253" s="108"/>
      <c r="AC253" s="108"/>
      <c r="AD253" s="108"/>
      <c r="AE253" s="108"/>
      <c r="AF253" s="108"/>
      <c r="AG253" s="108" t="s">
        <v>898</v>
      </c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2" x14ac:dyDescent="0.2">
      <c r="A254" s="111"/>
      <c r="B254" s="112"/>
      <c r="C254" s="258" t="s">
        <v>899</v>
      </c>
      <c r="D254" s="259"/>
      <c r="E254" s="259"/>
      <c r="F254" s="259"/>
      <c r="G254" s="259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/>
      <c r="V254" s="115"/>
      <c r="W254" s="115"/>
      <c r="X254" s="115"/>
      <c r="Y254" s="115"/>
      <c r="Z254" s="108"/>
      <c r="AA254" s="108"/>
      <c r="AB254" s="108"/>
      <c r="AC254" s="108"/>
      <c r="AD254" s="108"/>
      <c r="AE254" s="108"/>
      <c r="AF254" s="108"/>
      <c r="AG254" s="108" t="s">
        <v>286</v>
      </c>
      <c r="AH254" s="108"/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outlineLevel="3" x14ac:dyDescent="0.2">
      <c r="A255" s="111"/>
      <c r="B255" s="112"/>
      <c r="C255" s="267" t="s">
        <v>479</v>
      </c>
      <c r="D255" s="268"/>
      <c r="E255" s="268"/>
      <c r="F255" s="268"/>
      <c r="G255" s="268"/>
      <c r="H255" s="115"/>
      <c r="I255" s="115"/>
      <c r="J255" s="115"/>
      <c r="K255" s="115"/>
      <c r="L255" s="115"/>
      <c r="M255" s="115"/>
      <c r="N255" s="114"/>
      <c r="O255" s="114"/>
      <c r="P255" s="114"/>
      <c r="Q255" s="114"/>
      <c r="R255" s="115"/>
      <c r="S255" s="115"/>
      <c r="T255" s="115"/>
      <c r="U255" s="115"/>
      <c r="V255" s="115"/>
      <c r="W255" s="115"/>
      <c r="X255" s="115"/>
      <c r="Y255" s="115"/>
      <c r="Z255" s="108"/>
      <c r="AA255" s="108"/>
      <c r="AB255" s="108"/>
      <c r="AC255" s="108"/>
      <c r="AD255" s="108"/>
      <c r="AE255" s="108"/>
      <c r="AF255" s="108"/>
      <c r="AG255" s="108" t="s">
        <v>286</v>
      </c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outlineLevel="3" x14ac:dyDescent="0.2">
      <c r="A256" s="111"/>
      <c r="B256" s="112"/>
      <c r="C256" s="267" t="s">
        <v>900</v>
      </c>
      <c r="D256" s="268"/>
      <c r="E256" s="268"/>
      <c r="F256" s="268"/>
      <c r="G256" s="268"/>
      <c r="H256" s="115"/>
      <c r="I256" s="115"/>
      <c r="J256" s="115"/>
      <c r="K256" s="115"/>
      <c r="L256" s="115"/>
      <c r="M256" s="115"/>
      <c r="N256" s="114"/>
      <c r="O256" s="114"/>
      <c r="P256" s="114"/>
      <c r="Q256" s="114"/>
      <c r="R256" s="115"/>
      <c r="S256" s="115"/>
      <c r="T256" s="115"/>
      <c r="U256" s="115"/>
      <c r="V256" s="115"/>
      <c r="W256" s="115"/>
      <c r="X256" s="115"/>
      <c r="Y256" s="115"/>
      <c r="Z256" s="108"/>
      <c r="AA256" s="108"/>
      <c r="AB256" s="108"/>
      <c r="AC256" s="108"/>
      <c r="AD256" s="108"/>
      <c r="AE256" s="108"/>
      <c r="AF256" s="108"/>
      <c r="AG256" s="108" t="s">
        <v>286</v>
      </c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ht="22.5" outlineLevel="3" x14ac:dyDescent="0.2">
      <c r="A257" s="111"/>
      <c r="B257" s="112"/>
      <c r="C257" s="267" t="s">
        <v>901</v>
      </c>
      <c r="D257" s="268"/>
      <c r="E257" s="268"/>
      <c r="F257" s="268"/>
      <c r="G257" s="268"/>
      <c r="H257" s="115"/>
      <c r="I257" s="115"/>
      <c r="J257" s="115"/>
      <c r="K257" s="115"/>
      <c r="L257" s="115"/>
      <c r="M257" s="115"/>
      <c r="N257" s="114"/>
      <c r="O257" s="114"/>
      <c r="P257" s="114"/>
      <c r="Q257" s="114"/>
      <c r="R257" s="115"/>
      <c r="S257" s="115"/>
      <c r="T257" s="115"/>
      <c r="U257" s="115"/>
      <c r="V257" s="115"/>
      <c r="W257" s="115"/>
      <c r="X257" s="115"/>
      <c r="Y257" s="115"/>
      <c r="Z257" s="108"/>
      <c r="AA257" s="108"/>
      <c r="AB257" s="108"/>
      <c r="AC257" s="108"/>
      <c r="AD257" s="108"/>
      <c r="AE257" s="108"/>
      <c r="AF257" s="108"/>
      <c r="AG257" s="108" t="s">
        <v>286</v>
      </c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42" t="str">
        <f>C257</f>
        <v>- při vodorovné dopravě po vodě : vyložení na hromady na suchu nebo na přeložení na dopravní prostředek na suchu do 15 m vodorovně a současně do 4 m svisle,</v>
      </c>
      <c r="BB257" s="108"/>
      <c r="BC257" s="108"/>
      <c r="BD257" s="108"/>
      <c r="BE257" s="108"/>
      <c r="BF257" s="108"/>
      <c r="BG257" s="108"/>
      <c r="BH257" s="108"/>
    </row>
    <row r="258" spans="1:60" outlineLevel="3" x14ac:dyDescent="0.2">
      <c r="A258" s="111"/>
      <c r="B258" s="112"/>
      <c r="C258" s="267" t="s">
        <v>902</v>
      </c>
      <c r="D258" s="268"/>
      <c r="E258" s="268"/>
      <c r="F258" s="268"/>
      <c r="G258" s="268"/>
      <c r="H258" s="115"/>
      <c r="I258" s="115"/>
      <c r="J258" s="115"/>
      <c r="K258" s="115"/>
      <c r="L258" s="115"/>
      <c r="M258" s="115"/>
      <c r="N258" s="114"/>
      <c r="O258" s="114"/>
      <c r="P258" s="114"/>
      <c r="Q258" s="114"/>
      <c r="R258" s="115"/>
      <c r="S258" s="115"/>
      <c r="T258" s="115"/>
      <c r="U258" s="115"/>
      <c r="V258" s="115"/>
      <c r="W258" s="115"/>
      <c r="X258" s="115"/>
      <c r="Y258" s="115"/>
      <c r="Z258" s="108"/>
      <c r="AA258" s="108"/>
      <c r="AB258" s="108"/>
      <c r="AC258" s="108"/>
      <c r="AD258" s="108"/>
      <c r="AE258" s="108"/>
      <c r="AF258" s="108"/>
      <c r="AG258" s="108" t="s">
        <v>286</v>
      </c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spans="1:60" outlineLevel="2" x14ac:dyDescent="0.2">
      <c r="A259" s="111"/>
      <c r="B259" s="112"/>
      <c r="C259" s="150" t="s">
        <v>903</v>
      </c>
      <c r="D259" s="148"/>
      <c r="E259" s="149"/>
      <c r="F259" s="115"/>
      <c r="G259" s="115"/>
      <c r="H259" s="115"/>
      <c r="I259" s="115"/>
      <c r="J259" s="115"/>
      <c r="K259" s="115"/>
      <c r="L259" s="115"/>
      <c r="M259" s="115"/>
      <c r="N259" s="114"/>
      <c r="O259" s="114"/>
      <c r="P259" s="114"/>
      <c r="Q259" s="114"/>
      <c r="R259" s="115"/>
      <c r="S259" s="115"/>
      <c r="T259" s="115"/>
      <c r="U259" s="115"/>
      <c r="V259" s="115"/>
      <c r="W259" s="115"/>
      <c r="X259" s="115"/>
      <c r="Y259" s="115"/>
      <c r="Z259" s="108"/>
      <c r="AA259" s="108"/>
      <c r="AB259" s="108"/>
      <c r="AC259" s="108"/>
      <c r="AD259" s="108"/>
      <c r="AE259" s="108"/>
      <c r="AF259" s="108"/>
      <c r="AG259" s="108" t="s">
        <v>325</v>
      </c>
      <c r="AH259" s="108">
        <v>0</v>
      </c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outlineLevel="3" x14ac:dyDescent="0.2">
      <c r="A260" s="111"/>
      <c r="B260" s="112"/>
      <c r="C260" s="150" t="s">
        <v>2036</v>
      </c>
      <c r="D260" s="148"/>
      <c r="E260" s="149"/>
      <c r="F260" s="115"/>
      <c r="G260" s="115"/>
      <c r="H260" s="115"/>
      <c r="I260" s="115"/>
      <c r="J260" s="115"/>
      <c r="K260" s="115"/>
      <c r="L260" s="115"/>
      <c r="M260" s="115"/>
      <c r="N260" s="114"/>
      <c r="O260" s="114"/>
      <c r="P260" s="114"/>
      <c r="Q260" s="114"/>
      <c r="R260" s="115"/>
      <c r="S260" s="115"/>
      <c r="T260" s="115"/>
      <c r="U260" s="115"/>
      <c r="V260" s="115"/>
      <c r="W260" s="115"/>
      <c r="X260" s="115"/>
      <c r="Y260" s="115"/>
      <c r="Z260" s="108"/>
      <c r="AA260" s="108"/>
      <c r="AB260" s="108"/>
      <c r="AC260" s="108"/>
      <c r="AD260" s="108"/>
      <c r="AE260" s="108"/>
      <c r="AF260" s="108"/>
      <c r="AG260" s="108" t="s">
        <v>325</v>
      </c>
      <c r="AH260" s="108">
        <v>0</v>
      </c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outlineLevel="3" x14ac:dyDescent="0.2">
      <c r="A261" s="111"/>
      <c r="B261" s="112"/>
      <c r="C261" s="150" t="s">
        <v>2037</v>
      </c>
      <c r="D261" s="148"/>
      <c r="E261" s="149">
        <v>10.29</v>
      </c>
      <c r="F261" s="115"/>
      <c r="G261" s="115"/>
      <c r="H261" s="115"/>
      <c r="I261" s="115"/>
      <c r="J261" s="115"/>
      <c r="K261" s="115"/>
      <c r="L261" s="115"/>
      <c r="M261" s="115"/>
      <c r="N261" s="114"/>
      <c r="O261" s="114"/>
      <c r="P261" s="114"/>
      <c r="Q261" s="114"/>
      <c r="R261" s="115"/>
      <c r="S261" s="115"/>
      <c r="T261" s="115"/>
      <c r="U261" s="115"/>
      <c r="V261" s="115"/>
      <c r="W261" s="115"/>
      <c r="X261" s="115"/>
      <c r="Y261" s="115"/>
      <c r="Z261" s="108"/>
      <c r="AA261" s="108"/>
      <c r="AB261" s="108"/>
      <c r="AC261" s="108"/>
      <c r="AD261" s="108"/>
      <c r="AE261" s="108"/>
      <c r="AF261" s="108"/>
      <c r="AG261" s="108" t="s">
        <v>325</v>
      </c>
      <c r="AH261" s="108">
        <v>0</v>
      </c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1" x14ac:dyDescent="0.2">
      <c r="A262" s="128">
        <v>54</v>
      </c>
      <c r="B262" s="129" t="s">
        <v>906</v>
      </c>
      <c r="C262" s="145" t="s">
        <v>907</v>
      </c>
      <c r="D262" s="130" t="s">
        <v>395</v>
      </c>
      <c r="E262" s="131">
        <v>92.597300000000004</v>
      </c>
      <c r="F262" s="132"/>
      <c r="G262" s="133">
        <f>ROUND(E262*F262,2)</f>
        <v>0</v>
      </c>
      <c r="H262" s="132"/>
      <c r="I262" s="133">
        <f>ROUND(E262*H262,2)</f>
        <v>0</v>
      </c>
      <c r="J262" s="132"/>
      <c r="K262" s="133">
        <f>ROUND(E262*J262,2)</f>
        <v>0</v>
      </c>
      <c r="L262" s="133">
        <v>21</v>
      </c>
      <c r="M262" s="133">
        <f>G262*(1+L262/100)</f>
        <v>0</v>
      </c>
      <c r="N262" s="131">
        <v>0</v>
      </c>
      <c r="O262" s="131">
        <f>ROUND(E262*N262,2)</f>
        <v>0</v>
      </c>
      <c r="P262" s="131">
        <v>0</v>
      </c>
      <c r="Q262" s="131">
        <f>ROUND(E262*P262,2)</f>
        <v>0</v>
      </c>
      <c r="R262" s="133"/>
      <c r="S262" s="133" t="s">
        <v>273</v>
      </c>
      <c r="T262" s="134" t="s">
        <v>274</v>
      </c>
      <c r="U262" s="115">
        <v>0</v>
      </c>
      <c r="V262" s="115">
        <f>ROUND(E262*U262,2)</f>
        <v>0</v>
      </c>
      <c r="W262" s="115"/>
      <c r="X262" s="115" t="s">
        <v>275</v>
      </c>
      <c r="Y262" s="115" t="s">
        <v>276</v>
      </c>
      <c r="Z262" s="108"/>
      <c r="AA262" s="108"/>
      <c r="AB262" s="108"/>
      <c r="AC262" s="108"/>
      <c r="AD262" s="108"/>
      <c r="AE262" s="108"/>
      <c r="AF262" s="108"/>
      <c r="AG262" s="108" t="s">
        <v>898</v>
      </c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outlineLevel="2" x14ac:dyDescent="0.2">
      <c r="A263" s="111"/>
      <c r="B263" s="112"/>
      <c r="C263" s="150" t="s">
        <v>903</v>
      </c>
      <c r="D263" s="148"/>
      <c r="E263" s="149"/>
      <c r="F263" s="115"/>
      <c r="G263" s="115"/>
      <c r="H263" s="115"/>
      <c r="I263" s="115"/>
      <c r="J263" s="115"/>
      <c r="K263" s="115"/>
      <c r="L263" s="115"/>
      <c r="M263" s="115"/>
      <c r="N263" s="114"/>
      <c r="O263" s="114"/>
      <c r="P263" s="114"/>
      <c r="Q263" s="114"/>
      <c r="R263" s="115"/>
      <c r="S263" s="115"/>
      <c r="T263" s="115"/>
      <c r="U263" s="115"/>
      <c r="V263" s="115"/>
      <c r="W263" s="115"/>
      <c r="X263" s="115"/>
      <c r="Y263" s="115"/>
      <c r="Z263" s="108"/>
      <c r="AA263" s="108"/>
      <c r="AB263" s="108"/>
      <c r="AC263" s="108"/>
      <c r="AD263" s="108"/>
      <c r="AE263" s="108"/>
      <c r="AF263" s="108"/>
      <c r="AG263" s="108" t="s">
        <v>325</v>
      </c>
      <c r="AH263" s="108">
        <v>0</v>
      </c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</row>
    <row r="264" spans="1:60" outlineLevel="3" x14ac:dyDescent="0.2">
      <c r="A264" s="111"/>
      <c r="B264" s="112"/>
      <c r="C264" s="150" t="s">
        <v>2036</v>
      </c>
      <c r="D264" s="148"/>
      <c r="E264" s="149"/>
      <c r="F264" s="115"/>
      <c r="G264" s="115"/>
      <c r="H264" s="115"/>
      <c r="I264" s="115"/>
      <c r="J264" s="115"/>
      <c r="K264" s="115"/>
      <c r="L264" s="115"/>
      <c r="M264" s="115"/>
      <c r="N264" s="114"/>
      <c r="O264" s="114"/>
      <c r="P264" s="114"/>
      <c r="Q264" s="114"/>
      <c r="R264" s="115"/>
      <c r="S264" s="115"/>
      <c r="T264" s="115"/>
      <c r="U264" s="115"/>
      <c r="V264" s="115"/>
      <c r="W264" s="115"/>
      <c r="X264" s="115"/>
      <c r="Y264" s="115"/>
      <c r="Z264" s="108"/>
      <c r="AA264" s="108"/>
      <c r="AB264" s="108"/>
      <c r="AC264" s="108"/>
      <c r="AD264" s="108"/>
      <c r="AE264" s="108"/>
      <c r="AF264" s="108"/>
      <c r="AG264" s="108" t="s">
        <v>325</v>
      </c>
      <c r="AH264" s="108">
        <v>0</v>
      </c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outlineLevel="3" x14ac:dyDescent="0.2">
      <c r="A265" s="111"/>
      <c r="B265" s="112"/>
      <c r="C265" s="150" t="s">
        <v>2038</v>
      </c>
      <c r="D265" s="148"/>
      <c r="E265" s="149">
        <v>92.6</v>
      </c>
      <c r="F265" s="115"/>
      <c r="G265" s="115"/>
      <c r="H265" s="115"/>
      <c r="I265" s="115"/>
      <c r="J265" s="115"/>
      <c r="K265" s="115"/>
      <c r="L265" s="115"/>
      <c r="M265" s="115"/>
      <c r="N265" s="114"/>
      <c r="O265" s="114"/>
      <c r="P265" s="114"/>
      <c r="Q265" s="114"/>
      <c r="R265" s="115"/>
      <c r="S265" s="115"/>
      <c r="T265" s="115"/>
      <c r="U265" s="115"/>
      <c r="V265" s="115"/>
      <c r="W265" s="115"/>
      <c r="X265" s="115"/>
      <c r="Y265" s="115"/>
      <c r="Z265" s="108"/>
      <c r="AA265" s="108"/>
      <c r="AB265" s="108"/>
      <c r="AC265" s="108"/>
      <c r="AD265" s="108"/>
      <c r="AE265" s="108"/>
      <c r="AF265" s="108"/>
      <c r="AG265" s="108" t="s">
        <v>325</v>
      </c>
      <c r="AH265" s="108">
        <v>0</v>
      </c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outlineLevel="1" x14ac:dyDescent="0.2">
      <c r="A266" s="128">
        <v>55</v>
      </c>
      <c r="B266" s="129" t="s">
        <v>909</v>
      </c>
      <c r="C266" s="145" t="s">
        <v>910</v>
      </c>
      <c r="D266" s="130" t="s">
        <v>395</v>
      </c>
      <c r="E266" s="131">
        <v>10.288589999999999</v>
      </c>
      <c r="F266" s="132"/>
      <c r="G266" s="133">
        <f>ROUND(E266*F266,2)</f>
        <v>0</v>
      </c>
      <c r="H266" s="132"/>
      <c r="I266" s="133">
        <f>ROUND(E266*H266,2)</f>
        <v>0</v>
      </c>
      <c r="J266" s="132"/>
      <c r="K266" s="133">
        <f>ROUND(E266*J266,2)</f>
        <v>0</v>
      </c>
      <c r="L266" s="133">
        <v>21</v>
      </c>
      <c r="M266" s="133">
        <f>G266*(1+L266/100)</f>
        <v>0</v>
      </c>
      <c r="N266" s="131">
        <v>0</v>
      </c>
      <c r="O266" s="131">
        <f>ROUND(E266*N266,2)</f>
        <v>0</v>
      </c>
      <c r="P266" s="131">
        <v>0</v>
      </c>
      <c r="Q266" s="131">
        <f>ROUND(E266*P266,2)</f>
        <v>0</v>
      </c>
      <c r="R266" s="133"/>
      <c r="S266" s="133" t="s">
        <v>273</v>
      </c>
      <c r="T266" s="134" t="s">
        <v>274</v>
      </c>
      <c r="U266" s="115">
        <v>0.94199999999999995</v>
      </c>
      <c r="V266" s="115">
        <f>ROUND(E266*U266,2)</f>
        <v>9.69</v>
      </c>
      <c r="W266" s="115"/>
      <c r="X266" s="115" t="s">
        <v>275</v>
      </c>
      <c r="Y266" s="115" t="s">
        <v>276</v>
      </c>
      <c r="Z266" s="108"/>
      <c r="AA266" s="108"/>
      <c r="AB266" s="108"/>
      <c r="AC266" s="108"/>
      <c r="AD266" s="108"/>
      <c r="AE266" s="108"/>
      <c r="AF266" s="108"/>
      <c r="AG266" s="108" t="s">
        <v>898</v>
      </c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 outlineLevel="2" x14ac:dyDescent="0.2">
      <c r="A267" s="111"/>
      <c r="B267" s="112"/>
      <c r="C267" s="258" t="s">
        <v>911</v>
      </c>
      <c r="D267" s="259"/>
      <c r="E267" s="259"/>
      <c r="F267" s="259"/>
      <c r="G267" s="259"/>
      <c r="H267" s="115"/>
      <c r="I267" s="115"/>
      <c r="J267" s="115"/>
      <c r="K267" s="115"/>
      <c r="L267" s="115"/>
      <c r="M267" s="115"/>
      <c r="N267" s="114"/>
      <c r="O267" s="114"/>
      <c r="P267" s="114"/>
      <c r="Q267" s="114"/>
      <c r="R267" s="115"/>
      <c r="S267" s="115"/>
      <c r="T267" s="115"/>
      <c r="U267" s="115"/>
      <c r="V267" s="115"/>
      <c r="W267" s="115"/>
      <c r="X267" s="115"/>
      <c r="Y267" s="115"/>
      <c r="Z267" s="108"/>
      <c r="AA267" s="108"/>
      <c r="AB267" s="108"/>
      <c r="AC267" s="108"/>
      <c r="AD267" s="108"/>
      <c r="AE267" s="108"/>
      <c r="AF267" s="108"/>
      <c r="AG267" s="108" t="s">
        <v>286</v>
      </c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spans="1:60" outlineLevel="2" x14ac:dyDescent="0.2">
      <c r="A268" s="111"/>
      <c r="B268" s="112"/>
      <c r="C268" s="150" t="s">
        <v>903</v>
      </c>
      <c r="D268" s="148"/>
      <c r="E268" s="149"/>
      <c r="F268" s="115"/>
      <c r="G268" s="115"/>
      <c r="H268" s="115"/>
      <c r="I268" s="115"/>
      <c r="J268" s="115"/>
      <c r="K268" s="115"/>
      <c r="L268" s="115"/>
      <c r="M268" s="115"/>
      <c r="N268" s="114"/>
      <c r="O268" s="114"/>
      <c r="P268" s="114"/>
      <c r="Q268" s="114"/>
      <c r="R268" s="115"/>
      <c r="S268" s="115"/>
      <c r="T268" s="115"/>
      <c r="U268" s="115"/>
      <c r="V268" s="115"/>
      <c r="W268" s="115"/>
      <c r="X268" s="115"/>
      <c r="Y268" s="115"/>
      <c r="Z268" s="108"/>
      <c r="AA268" s="108"/>
      <c r="AB268" s="108"/>
      <c r="AC268" s="108"/>
      <c r="AD268" s="108"/>
      <c r="AE268" s="108"/>
      <c r="AF268" s="108"/>
      <c r="AG268" s="108" t="s">
        <v>325</v>
      </c>
      <c r="AH268" s="108">
        <v>0</v>
      </c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spans="1:60" outlineLevel="3" x14ac:dyDescent="0.2">
      <c r="A269" s="111"/>
      <c r="B269" s="112"/>
      <c r="C269" s="150" t="s">
        <v>2036</v>
      </c>
      <c r="D269" s="148"/>
      <c r="E269" s="149"/>
      <c r="F269" s="115"/>
      <c r="G269" s="115"/>
      <c r="H269" s="115"/>
      <c r="I269" s="115"/>
      <c r="J269" s="115"/>
      <c r="K269" s="115"/>
      <c r="L269" s="115"/>
      <c r="M269" s="115"/>
      <c r="N269" s="114"/>
      <c r="O269" s="114"/>
      <c r="P269" s="114"/>
      <c r="Q269" s="114"/>
      <c r="R269" s="115"/>
      <c r="S269" s="115"/>
      <c r="T269" s="115"/>
      <c r="U269" s="115"/>
      <c r="V269" s="115"/>
      <c r="W269" s="115"/>
      <c r="X269" s="115"/>
      <c r="Y269" s="115"/>
      <c r="Z269" s="108"/>
      <c r="AA269" s="108"/>
      <c r="AB269" s="108"/>
      <c r="AC269" s="108"/>
      <c r="AD269" s="108"/>
      <c r="AE269" s="108"/>
      <c r="AF269" s="108"/>
      <c r="AG269" s="108" t="s">
        <v>325</v>
      </c>
      <c r="AH269" s="108">
        <v>0</v>
      </c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spans="1:60" outlineLevel="3" x14ac:dyDescent="0.2">
      <c r="A270" s="111"/>
      <c r="B270" s="112"/>
      <c r="C270" s="150" t="s">
        <v>2037</v>
      </c>
      <c r="D270" s="148"/>
      <c r="E270" s="149">
        <v>10.29</v>
      </c>
      <c r="F270" s="115"/>
      <c r="G270" s="115"/>
      <c r="H270" s="115"/>
      <c r="I270" s="115"/>
      <c r="J270" s="115"/>
      <c r="K270" s="115"/>
      <c r="L270" s="115"/>
      <c r="M270" s="115"/>
      <c r="N270" s="114"/>
      <c r="O270" s="114"/>
      <c r="P270" s="114"/>
      <c r="Q270" s="114"/>
      <c r="R270" s="115"/>
      <c r="S270" s="115"/>
      <c r="T270" s="115"/>
      <c r="U270" s="115"/>
      <c r="V270" s="115"/>
      <c r="W270" s="115"/>
      <c r="X270" s="115"/>
      <c r="Y270" s="115"/>
      <c r="Z270" s="108"/>
      <c r="AA270" s="108"/>
      <c r="AB270" s="108"/>
      <c r="AC270" s="108"/>
      <c r="AD270" s="108"/>
      <c r="AE270" s="108"/>
      <c r="AF270" s="108"/>
      <c r="AG270" s="108" t="s">
        <v>325</v>
      </c>
      <c r="AH270" s="108">
        <v>0</v>
      </c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</row>
    <row r="271" spans="1:60" ht="22.5" outlineLevel="1" x14ac:dyDescent="0.2">
      <c r="A271" s="128">
        <v>56</v>
      </c>
      <c r="B271" s="129" t="s">
        <v>912</v>
      </c>
      <c r="C271" s="145" t="s">
        <v>913</v>
      </c>
      <c r="D271" s="130" t="s">
        <v>395</v>
      </c>
      <c r="E271" s="131">
        <v>41.154359999999997</v>
      </c>
      <c r="F271" s="132"/>
      <c r="G271" s="133">
        <f>ROUND(E271*F271,2)</f>
        <v>0</v>
      </c>
      <c r="H271" s="132"/>
      <c r="I271" s="133">
        <f>ROUND(E271*H271,2)</f>
        <v>0</v>
      </c>
      <c r="J271" s="132"/>
      <c r="K271" s="133">
        <f>ROUND(E271*J271,2)</f>
        <v>0</v>
      </c>
      <c r="L271" s="133">
        <v>21</v>
      </c>
      <c r="M271" s="133">
        <f>G271*(1+L271/100)</f>
        <v>0</v>
      </c>
      <c r="N271" s="131">
        <v>0</v>
      </c>
      <c r="O271" s="131">
        <f>ROUND(E271*N271,2)</f>
        <v>0</v>
      </c>
      <c r="P271" s="131">
        <v>0</v>
      </c>
      <c r="Q271" s="131">
        <f>ROUND(E271*P271,2)</f>
        <v>0</v>
      </c>
      <c r="R271" s="133"/>
      <c r="S271" s="133" t="s">
        <v>273</v>
      </c>
      <c r="T271" s="134" t="s">
        <v>274</v>
      </c>
      <c r="U271" s="115">
        <v>0.105</v>
      </c>
      <c r="V271" s="115">
        <f>ROUND(E271*U271,2)</f>
        <v>4.32</v>
      </c>
      <c r="W271" s="115"/>
      <c r="X271" s="115" t="s">
        <v>275</v>
      </c>
      <c r="Y271" s="115" t="s">
        <v>276</v>
      </c>
      <c r="Z271" s="108"/>
      <c r="AA271" s="108"/>
      <c r="AB271" s="108"/>
      <c r="AC271" s="108"/>
      <c r="AD271" s="108"/>
      <c r="AE271" s="108"/>
      <c r="AF271" s="108"/>
      <c r="AG271" s="108" t="s">
        <v>898</v>
      </c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</row>
    <row r="272" spans="1:60" outlineLevel="2" x14ac:dyDescent="0.2">
      <c r="A272" s="111"/>
      <c r="B272" s="112"/>
      <c r="C272" s="150" t="s">
        <v>903</v>
      </c>
      <c r="D272" s="148"/>
      <c r="E272" s="149"/>
      <c r="F272" s="115"/>
      <c r="G272" s="115"/>
      <c r="H272" s="115"/>
      <c r="I272" s="115"/>
      <c r="J272" s="115"/>
      <c r="K272" s="115"/>
      <c r="L272" s="115"/>
      <c r="M272" s="115"/>
      <c r="N272" s="114"/>
      <c r="O272" s="114"/>
      <c r="P272" s="114"/>
      <c r="Q272" s="114"/>
      <c r="R272" s="115"/>
      <c r="S272" s="115"/>
      <c r="T272" s="115"/>
      <c r="U272" s="115"/>
      <c r="V272" s="115"/>
      <c r="W272" s="115"/>
      <c r="X272" s="115"/>
      <c r="Y272" s="115"/>
      <c r="Z272" s="108"/>
      <c r="AA272" s="108"/>
      <c r="AB272" s="108"/>
      <c r="AC272" s="108"/>
      <c r="AD272" s="108"/>
      <c r="AE272" s="108"/>
      <c r="AF272" s="108"/>
      <c r="AG272" s="108" t="s">
        <v>325</v>
      </c>
      <c r="AH272" s="108">
        <v>0</v>
      </c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</row>
    <row r="273" spans="1:60" outlineLevel="3" x14ac:dyDescent="0.2">
      <c r="A273" s="111"/>
      <c r="B273" s="112"/>
      <c r="C273" s="150" t="s">
        <v>2036</v>
      </c>
      <c r="D273" s="148"/>
      <c r="E273" s="149"/>
      <c r="F273" s="115"/>
      <c r="G273" s="115"/>
      <c r="H273" s="115"/>
      <c r="I273" s="115"/>
      <c r="J273" s="115"/>
      <c r="K273" s="115"/>
      <c r="L273" s="115"/>
      <c r="M273" s="115"/>
      <c r="N273" s="114"/>
      <c r="O273" s="114"/>
      <c r="P273" s="114"/>
      <c r="Q273" s="114"/>
      <c r="R273" s="115"/>
      <c r="S273" s="115"/>
      <c r="T273" s="115"/>
      <c r="U273" s="115"/>
      <c r="V273" s="115"/>
      <c r="W273" s="115"/>
      <c r="X273" s="115"/>
      <c r="Y273" s="115"/>
      <c r="Z273" s="108"/>
      <c r="AA273" s="108"/>
      <c r="AB273" s="108"/>
      <c r="AC273" s="108"/>
      <c r="AD273" s="108"/>
      <c r="AE273" s="108"/>
      <c r="AF273" s="108"/>
      <c r="AG273" s="108" t="s">
        <v>325</v>
      </c>
      <c r="AH273" s="108">
        <v>0</v>
      </c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</row>
    <row r="274" spans="1:60" outlineLevel="3" x14ac:dyDescent="0.2">
      <c r="A274" s="111"/>
      <c r="B274" s="112"/>
      <c r="C274" s="150" t="s">
        <v>2039</v>
      </c>
      <c r="D274" s="148"/>
      <c r="E274" s="149">
        <v>41.15</v>
      </c>
      <c r="F274" s="115"/>
      <c r="G274" s="115"/>
      <c r="H274" s="115"/>
      <c r="I274" s="115"/>
      <c r="J274" s="115"/>
      <c r="K274" s="115"/>
      <c r="L274" s="115"/>
      <c r="M274" s="115"/>
      <c r="N274" s="114"/>
      <c r="O274" s="114"/>
      <c r="P274" s="114"/>
      <c r="Q274" s="114"/>
      <c r="R274" s="115"/>
      <c r="S274" s="115"/>
      <c r="T274" s="115"/>
      <c r="U274" s="115"/>
      <c r="V274" s="115"/>
      <c r="W274" s="115"/>
      <c r="X274" s="115"/>
      <c r="Y274" s="115"/>
      <c r="Z274" s="108"/>
      <c r="AA274" s="108"/>
      <c r="AB274" s="108"/>
      <c r="AC274" s="108"/>
      <c r="AD274" s="108"/>
      <c r="AE274" s="108"/>
      <c r="AF274" s="108"/>
      <c r="AG274" s="108" t="s">
        <v>325</v>
      </c>
      <c r="AH274" s="108">
        <v>0</v>
      </c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</row>
    <row r="275" spans="1:60" ht="22.5" outlineLevel="1" x14ac:dyDescent="0.2">
      <c r="A275" s="128">
        <v>57</v>
      </c>
      <c r="B275" s="129" t="s">
        <v>915</v>
      </c>
      <c r="C275" s="145" t="s">
        <v>916</v>
      </c>
      <c r="D275" s="130" t="s">
        <v>395</v>
      </c>
      <c r="E275" s="131">
        <v>10.288589999999999</v>
      </c>
      <c r="F275" s="132"/>
      <c r="G275" s="133">
        <f>ROUND(E275*F275,2)</f>
        <v>0</v>
      </c>
      <c r="H275" s="132"/>
      <c r="I275" s="133">
        <f>ROUND(E275*H275,2)</f>
        <v>0</v>
      </c>
      <c r="J275" s="132"/>
      <c r="K275" s="133">
        <f>ROUND(E275*J275,2)</f>
        <v>0</v>
      </c>
      <c r="L275" s="133">
        <v>21</v>
      </c>
      <c r="M275" s="133">
        <f>G275*(1+L275/100)</f>
        <v>0</v>
      </c>
      <c r="N275" s="131">
        <v>0</v>
      </c>
      <c r="O275" s="131">
        <f>ROUND(E275*N275,2)</f>
        <v>0</v>
      </c>
      <c r="P275" s="131">
        <v>0</v>
      </c>
      <c r="Q275" s="131">
        <f>ROUND(E275*P275,2)</f>
        <v>0</v>
      </c>
      <c r="R275" s="133"/>
      <c r="S275" s="133" t="s">
        <v>273</v>
      </c>
      <c r="T275" s="134" t="s">
        <v>274</v>
      </c>
      <c r="U275" s="115">
        <v>2.3E-2</v>
      </c>
      <c r="V275" s="115">
        <f>ROUND(E275*U275,2)</f>
        <v>0.24</v>
      </c>
      <c r="W275" s="115"/>
      <c r="X275" s="115" t="s">
        <v>275</v>
      </c>
      <c r="Y275" s="115" t="s">
        <v>276</v>
      </c>
      <c r="Z275" s="108"/>
      <c r="AA275" s="108"/>
      <c r="AB275" s="108"/>
      <c r="AC275" s="108"/>
      <c r="AD275" s="108"/>
      <c r="AE275" s="108"/>
      <c r="AF275" s="108"/>
      <c r="AG275" s="108" t="s">
        <v>898</v>
      </c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</row>
    <row r="276" spans="1:60" outlineLevel="2" x14ac:dyDescent="0.2">
      <c r="A276" s="111"/>
      <c r="B276" s="112"/>
      <c r="C276" s="258" t="s">
        <v>917</v>
      </c>
      <c r="D276" s="259"/>
      <c r="E276" s="259"/>
      <c r="F276" s="259"/>
      <c r="G276" s="259"/>
      <c r="H276" s="115"/>
      <c r="I276" s="115"/>
      <c r="J276" s="115"/>
      <c r="K276" s="115"/>
      <c r="L276" s="115"/>
      <c r="M276" s="115"/>
      <c r="N276" s="114"/>
      <c r="O276" s="114"/>
      <c r="P276" s="114"/>
      <c r="Q276" s="114"/>
      <c r="R276" s="115"/>
      <c r="S276" s="115"/>
      <c r="T276" s="115"/>
      <c r="U276" s="115"/>
      <c r="V276" s="115"/>
      <c r="W276" s="115"/>
      <c r="X276" s="115"/>
      <c r="Y276" s="115"/>
      <c r="Z276" s="108"/>
      <c r="AA276" s="108"/>
      <c r="AB276" s="108"/>
      <c r="AC276" s="108"/>
      <c r="AD276" s="108"/>
      <c r="AE276" s="108"/>
      <c r="AF276" s="108"/>
      <c r="AG276" s="108" t="s">
        <v>286</v>
      </c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</row>
    <row r="277" spans="1:60" outlineLevel="2" x14ac:dyDescent="0.2">
      <c r="A277" s="111"/>
      <c r="B277" s="112"/>
      <c r="C277" s="150" t="s">
        <v>903</v>
      </c>
      <c r="D277" s="148"/>
      <c r="E277" s="149"/>
      <c r="F277" s="115"/>
      <c r="G277" s="115"/>
      <c r="H277" s="115"/>
      <c r="I277" s="115"/>
      <c r="J277" s="115"/>
      <c r="K277" s="115"/>
      <c r="L277" s="115"/>
      <c r="M277" s="115"/>
      <c r="N277" s="114"/>
      <c r="O277" s="114"/>
      <c r="P277" s="114"/>
      <c r="Q277" s="114"/>
      <c r="R277" s="115"/>
      <c r="S277" s="115"/>
      <c r="T277" s="115"/>
      <c r="U277" s="115"/>
      <c r="V277" s="115"/>
      <c r="W277" s="115"/>
      <c r="X277" s="115"/>
      <c r="Y277" s="115"/>
      <c r="Z277" s="108"/>
      <c r="AA277" s="108"/>
      <c r="AB277" s="108"/>
      <c r="AC277" s="108"/>
      <c r="AD277" s="108"/>
      <c r="AE277" s="108"/>
      <c r="AF277" s="108"/>
      <c r="AG277" s="108" t="s">
        <v>325</v>
      </c>
      <c r="AH277" s="108">
        <v>0</v>
      </c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</row>
    <row r="278" spans="1:60" outlineLevel="3" x14ac:dyDescent="0.2">
      <c r="A278" s="111"/>
      <c r="B278" s="112"/>
      <c r="C278" s="150" t="s">
        <v>2036</v>
      </c>
      <c r="D278" s="148"/>
      <c r="E278" s="149"/>
      <c r="F278" s="115"/>
      <c r="G278" s="115"/>
      <c r="H278" s="115"/>
      <c r="I278" s="115"/>
      <c r="J278" s="115"/>
      <c r="K278" s="115"/>
      <c r="L278" s="115"/>
      <c r="M278" s="115"/>
      <c r="N278" s="114"/>
      <c r="O278" s="114"/>
      <c r="P278" s="114"/>
      <c r="Q278" s="114"/>
      <c r="R278" s="115"/>
      <c r="S278" s="115"/>
      <c r="T278" s="115"/>
      <c r="U278" s="115"/>
      <c r="V278" s="115"/>
      <c r="W278" s="115"/>
      <c r="X278" s="115"/>
      <c r="Y278" s="115"/>
      <c r="Z278" s="108"/>
      <c r="AA278" s="108"/>
      <c r="AB278" s="108"/>
      <c r="AC278" s="108"/>
      <c r="AD278" s="108"/>
      <c r="AE278" s="108"/>
      <c r="AF278" s="108"/>
      <c r="AG278" s="108" t="s">
        <v>325</v>
      </c>
      <c r="AH278" s="108">
        <v>0</v>
      </c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</row>
    <row r="279" spans="1:60" outlineLevel="3" x14ac:dyDescent="0.2">
      <c r="A279" s="111"/>
      <c r="B279" s="112"/>
      <c r="C279" s="150" t="s">
        <v>2037</v>
      </c>
      <c r="D279" s="148"/>
      <c r="E279" s="149">
        <v>10.29</v>
      </c>
      <c r="F279" s="115"/>
      <c r="G279" s="115"/>
      <c r="H279" s="115"/>
      <c r="I279" s="115"/>
      <c r="J279" s="115"/>
      <c r="K279" s="115"/>
      <c r="L279" s="115"/>
      <c r="M279" s="115"/>
      <c r="N279" s="114"/>
      <c r="O279" s="114"/>
      <c r="P279" s="114"/>
      <c r="Q279" s="114"/>
      <c r="R279" s="115"/>
      <c r="S279" s="115"/>
      <c r="T279" s="115"/>
      <c r="U279" s="115"/>
      <c r="V279" s="115"/>
      <c r="W279" s="115"/>
      <c r="X279" s="115"/>
      <c r="Y279" s="115"/>
      <c r="Z279" s="108"/>
      <c r="AA279" s="108"/>
      <c r="AB279" s="108"/>
      <c r="AC279" s="108"/>
      <c r="AD279" s="108"/>
      <c r="AE279" s="108"/>
      <c r="AF279" s="108"/>
      <c r="AG279" s="108" t="s">
        <v>325</v>
      </c>
      <c r="AH279" s="108">
        <v>0</v>
      </c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</row>
    <row r="280" spans="1:60" outlineLevel="1" x14ac:dyDescent="0.2">
      <c r="A280" s="128">
        <v>58</v>
      </c>
      <c r="B280" s="129" t="s">
        <v>918</v>
      </c>
      <c r="C280" s="145" t="s">
        <v>919</v>
      </c>
      <c r="D280" s="130" t="s">
        <v>395</v>
      </c>
      <c r="E280" s="131">
        <v>10.2783</v>
      </c>
      <c r="F280" s="132"/>
      <c r="G280" s="133">
        <f>ROUND(E280*F280,2)</f>
        <v>0</v>
      </c>
      <c r="H280" s="132"/>
      <c r="I280" s="133">
        <f>ROUND(E280*H280,2)</f>
        <v>0</v>
      </c>
      <c r="J280" s="132"/>
      <c r="K280" s="133">
        <f>ROUND(E280*J280,2)</f>
        <v>0</v>
      </c>
      <c r="L280" s="133">
        <v>21</v>
      </c>
      <c r="M280" s="133">
        <f>G280*(1+L280/100)</f>
        <v>0</v>
      </c>
      <c r="N280" s="131">
        <v>0</v>
      </c>
      <c r="O280" s="131">
        <f>ROUND(E280*N280,2)</f>
        <v>0</v>
      </c>
      <c r="P280" s="131">
        <v>0</v>
      </c>
      <c r="Q280" s="131">
        <f>ROUND(E280*P280,2)</f>
        <v>0</v>
      </c>
      <c r="R280" s="133"/>
      <c r="S280" s="133" t="s">
        <v>273</v>
      </c>
      <c r="T280" s="134" t="s">
        <v>274</v>
      </c>
      <c r="U280" s="115">
        <v>0</v>
      </c>
      <c r="V280" s="115">
        <f>ROUND(E280*U280,2)</f>
        <v>0</v>
      </c>
      <c r="W280" s="115"/>
      <c r="X280" s="115" t="s">
        <v>275</v>
      </c>
      <c r="Y280" s="115" t="s">
        <v>276</v>
      </c>
      <c r="Z280" s="108"/>
      <c r="AA280" s="108"/>
      <c r="AB280" s="108"/>
      <c r="AC280" s="108"/>
      <c r="AD280" s="108"/>
      <c r="AE280" s="108"/>
      <c r="AF280" s="108"/>
      <c r="AG280" s="108" t="s">
        <v>898</v>
      </c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</row>
    <row r="281" spans="1:60" outlineLevel="2" x14ac:dyDescent="0.2">
      <c r="A281" s="111"/>
      <c r="B281" s="112"/>
      <c r="C281" s="258" t="s">
        <v>920</v>
      </c>
      <c r="D281" s="259"/>
      <c r="E281" s="259"/>
      <c r="F281" s="259"/>
      <c r="G281" s="259"/>
      <c r="H281" s="115"/>
      <c r="I281" s="115"/>
      <c r="J281" s="115"/>
      <c r="K281" s="115"/>
      <c r="L281" s="115"/>
      <c r="M281" s="115"/>
      <c r="N281" s="114"/>
      <c r="O281" s="114"/>
      <c r="P281" s="114"/>
      <c r="Q281" s="114"/>
      <c r="R281" s="115"/>
      <c r="S281" s="115"/>
      <c r="T281" s="115"/>
      <c r="U281" s="115"/>
      <c r="V281" s="115"/>
      <c r="W281" s="115"/>
      <c r="X281" s="115"/>
      <c r="Y281" s="115"/>
      <c r="Z281" s="108"/>
      <c r="AA281" s="108"/>
      <c r="AB281" s="108"/>
      <c r="AC281" s="108"/>
      <c r="AD281" s="108"/>
      <c r="AE281" s="108"/>
      <c r="AF281" s="108"/>
      <c r="AG281" s="108" t="s">
        <v>286</v>
      </c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</row>
    <row r="282" spans="1:60" outlineLevel="2" x14ac:dyDescent="0.2">
      <c r="A282" s="111"/>
      <c r="B282" s="112"/>
      <c r="C282" s="150" t="s">
        <v>903</v>
      </c>
      <c r="D282" s="148"/>
      <c r="E282" s="149"/>
      <c r="F282" s="115"/>
      <c r="G282" s="115"/>
      <c r="H282" s="115"/>
      <c r="I282" s="115"/>
      <c r="J282" s="115"/>
      <c r="K282" s="115"/>
      <c r="L282" s="115"/>
      <c r="M282" s="115"/>
      <c r="N282" s="114"/>
      <c r="O282" s="114"/>
      <c r="P282" s="114"/>
      <c r="Q282" s="114"/>
      <c r="R282" s="115"/>
      <c r="S282" s="115"/>
      <c r="T282" s="115"/>
      <c r="U282" s="115"/>
      <c r="V282" s="115"/>
      <c r="W282" s="115"/>
      <c r="X282" s="115"/>
      <c r="Y282" s="115"/>
      <c r="Z282" s="108"/>
      <c r="AA282" s="108"/>
      <c r="AB282" s="108"/>
      <c r="AC282" s="108"/>
      <c r="AD282" s="108"/>
      <c r="AE282" s="108"/>
      <c r="AF282" s="108"/>
      <c r="AG282" s="108" t="s">
        <v>325</v>
      </c>
      <c r="AH282" s="108">
        <v>0</v>
      </c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</row>
    <row r="283" spans="1:60" outlineLevel="3" x14ac:dyDescent="0.2">
      <c r="A283" s="111"/>
      <c r="B283" s="112"/>
      <c r="C283" s="150" t="s">
        <v>2036</v>
      </c>
      <c r="D283" s="148"/>
      <c r="E283" s="149"/>
      <c r="F283" s="115"/>
      <c r="G283" s="115"/>
      <c r="H283" s="115"/>
      <c r="I283" s="115"/>
      <c r="J283" s="115"/>
      <c r="K283" s="115"/>
      <c r="L283" s="115"/>
      <c r="M283" s="115"/>
      <c r="N283" s="114"/>
      <c r="O283" s="114"/>
      <c r="P283" s="114"/>
      <c r="Q283" s="114"/>
      <c r="R283" s="115"/>
      <c r="S283" s="115"/>
      <c r="T283" s="115"/>
      <c r="U283" s="115"/>
      <c r="V283" s="115"/>
      <c r="W283" s="115"/>
      <c r="X283" s="115"/>
      <c r="Y283" s="115"/>
      <c r="Z283" s="108"/>
      <c r="AA283" s="108"/>
      <c r="AB283" s="108"/>
      <c r="AC283" s="108"/>
      <c r="AD283" s="108"/>
      <c r="AE283" s="108"/>
      <c r="AF283" s="108"/>
      <c r="AG283" s="108" t="s">
        <v>325</v>
      </c>
      <c r="AH283" s="108">
        <v>0</v>
      </c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</row>
    <row r="284" spans="1:60" outlineLevel="3" x14ac:dyDescent="0.2">
      <c r="A284" s="111"/>
      <c r="B284" s="112"/>
      <c r="C284" s="150" t="s">
        <v>2040</v>
      </c>
      <c r="D284" s="148"/>
      <c r="E284" s="149">
        <v>10.28</v>
      </c>
      <c r="F284" s="115"/>
      <c r="G284" s="115"/>
      <c r="H284" s="115"/>
      <c r="I284" s="115"/>
      <c r="J284" s="115"/>
      <c r="K284" s="115"/>
      <c r="L284" s="115"/>
      <c r="M284" s="115"/>
      <c r="N284" s="114"/>
      <c r="O284" s="114"/>
      <c r="P284" s="114"/>
      <c r="Q284" s="114"/>
      <c r="R284" s="115"/>
      <c r="S284" s="115"/>
      <c r="T284" s="115"/>
      <c r="U284" s="115"/>
      <c r="V284" s="115"/>
      <c r="W284" s="115"/>
      <c r="X284" s="115"/>
      <c r="Y284" s="115"/>
      <c r="Z284" s="108"/>
      <c r="AA284" s="108"/>
      <c r="AB284" s="108"/>
      <c r="AC284" s="108"/>
      <c r="AD284" s="108"/>
      <c r="AE284" s="108"/>
      <c r="AF284" s="108"/>
      <c r="AG284" s="108" t="s">
        <v>325</v>
      </c>
      <c r="AH284" s="108">
        <v>0</v>
      </c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</row>
    <row r="285" spans="1:60" outlineLevel="1" x14ac:dyDescent="0.2">
      <c r="A285" s="128">
        <v>59</v>
      </c>
      <c r="B285" s="129" t="s">
        <v>922</v>
      </c>
      <c r="C285" s="145" t="s">
        <v>923</v>
      </c>
      <c r="D285" s="130" t="s">
        <v>395</v>
      </c>
      <c r="E285" s="131">
        <v>1.132E-2</v>
      </c>
      <c r="F285" s="132"/>
      <c r="G285" s="133">
        <f>ROUND(E285*F285,2)</f>
        <v>0</v>
      </c>
      <c r="H285" s="132"/>
      <c r="I285" s="133">
        <f>ROUND(E285*H285,2)</f>
        <v>0</v>
      </c>
      <c r="J285" s="132"/>
      <c r="K285" s="133">
        <f>ROUND(E285*J285,2)</f>
        <v>0</v>
      </c>
      <c r="L285" s="133">
        <v>21</v>
      </c>
      <c r="M285" s="133">
        <f>G285*(1+L285/100)</f>
        <v>0</v>
      </c>
      <c r="N285" s="131">
        <v>0</v>
      </c>
      <c r="O285" s="131">
        <f>ROUND(E285*N285,2)</f>
        <v>0</v>
      </c>
      <c r="P285" s="131">
        <v>0</v>
      </c>
      <c r="Q285" s="131">
        <f>ROUND(E285*P285,2)</f>
        <v>0</v>
      </c>
      <c r="R285" s="133"/>
      <c r="S285" s="133" t="s">
        <v>273</v>
      </c>
      <c r="T285" s="134" t="s">
        <v>274</v>
      </c>
      <c r="U285" s="115">
        <v>0</v>
      </c>
      <c r="V285" s="115">
        <f>ROUND(E285*U285,2)</f>
        <v>0</v>
      </c>
      <c r="W285" s="115"/>
      <c r="X285" s="115" t="s">
        <v>275</v>
      </c>
      <c r="Y285" s="115" t="s">
        <v>276</v>
      </c>
      <c r="Z285" s="108"/>
      <c r="AA285" s="108"/>
      <c r="AB285" s="108"/>
      <c r="AC285" s="108"/>
      <c r="AD285" s="108"/>
      <c r="AE285" s="108"/>
      <c r="AF285" s="108"/>
      <c r="AG285" s="108" t="s">
        <v>898</v>
      </c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</row>
    <row r="286" spans="1:60" outlineLevel="2" x14ac:dyDescent="0.2">
      <c r="A286" s="111"/>
      <c r="B286" s="112"/>
      <c r="C286" s="258" t="s">
        <v>924</v>
      </c>
      <c r="D286" s="259"/>
      <c r="E286" s="259"/>
      <c r="F286" s="259"/>
      <c r="G286" s="259"/>
      <c r="H286" s="115"/>
      <c r="I286" s="115"/>
      <c r="J286" s="115"/>
      <c r="K286" s="115"/>
      <c r="L286" s="115"/>
      <c r="M286" s="115"/>
      <c r="N286" s="114"/>
      <c r="O286" s="114"/>
      <c r="P286" s="114"/>
      <c r="Q286" s="114"/>
      <c r="R286" s="115"/>
      <c r="S286" s="115"/>
      <c r="T286" s="115"/>
      <c r="U286" s="115"/>
      <c r="V286" s="115"/>
      <c r="W286" s="115"/>
      <c r="X286" s="115"/>
      <c r="Y286" s="115"/>
      <c r="Z286" s="108"/>
      <c r="AA286" s="108"/>
      <c r="AB286" s="108"/>
      <c r="AC286" s="108"/>
      <c r="AD286" s="108"/>
      <c r="AE286" s="108"/>
      <c r="AF286" s="108"/>
      <c r="AG286" s="108" t="s">
        <v>286</v>
      </c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</row>
    <row r="287" spans="1:60" outlineLevel="2" x14ac:dyDescent="0.2">
      <c r="A287" s="111"/>
      <c r="B287" s="112"/>
      <c r="C287" s="150" t="s">
        <v>903</v>
      </c>
      <c r="D287" s="148"/>
      <c r="E287" s="149"/>
      <c r="F287" s="115"/>
      <c r="G287" s="115"/>
      <c r="H287" s="115"/>
      <c r="I287" s="115"/>
      <c r="J287" s="115"/>
      <c r="K287" s="115"/>
      <c r="L287" s="115"/>
      <c r="M287" s="115"/>
      <c r="N287" s="114"/>
      <c r="O287" s="114"/>
      <c r="P287" s="114"/>
      <c r="Q287" s="114"/>
      <c r="R287" s="115"/>
      <c r="S287" s="115"/>
      <c r="T287" s="115"/>
      <c r="U287" s="115"/>
      <c r="V287" s="115"/>
      <c r="W287" s="115"/>
      <c r="X287" s="115"/>
      <c r="Y287" s="115"/>
      <c r="Z287" s="108"/>
      <c r="AA287" s="108"/>
      <c r="AB287" s="108"/>
      <c r="AC287" s="108"/>
      <c r="AD287" s="108"/>
      <c r="AE287" s="108"/>
      <c r="AF287" s="108"/>
      <c r="AG287" s="108" t="s">
        <v>325</v>
      </c>
      <c r="AH287" s="108">
        <v>0</v>
      </c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</row>
    <row r="288" spans="1:60" outlineLevel="3" x14ac:dyDescent="0.2">
      <c r="A288" s="111"/>
      <c r="B288" s="112"/>
      <c r="C288" s="150" t="s">
        <v>2036</v>
      </c>
      <c r="D288" s="148"/>
      <c r="E288" s="149"/>
      <c r="F288" s="115"/>
      <c r="G288" s="115"/>
      <c r="H288" s="115"/>
      <c r="I288" s="115"/>
      <c r="J288" s="115"/>
      <c r="K288" s="115"/>
      <c r="L288" s="115"/>
      <c r="M288" s="115"/>
      <c r="N288" s="114"/>
      <c r="O288" s="114"/>
      <c r="P288" s="114"/>
      <c r="Q288" s="114"/>
      <c r="R288" s="115"/>
      <c r="S288" s="115"/>
      <c r="T288" s="115"/>
      <c r="U288" s="115"/>
      <c r="V288" s="115"/>
      <c r="W288" s="115"/>
      <c r="X288" s="115"/>
      <c r="Y288" s="115"/>
      <c r="Z288" s="108"/>
      <c r="AA288" s="108"/>
      <c r="AB288" s="108"/>
      <c r="AC288" s="108"/>
      <c r="AD288" s="108"/>
      <c r="AE288" s="108"/>
      <c r="AF288" s="108"/>
      <c r="AG288" s="108" t="s">
        <v>325</v>
      </c>
      <c r="AH288" s="108">
        <v>0</v>
      </c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</row>
    <row r="289" spans="1:60" outlineLevel="3" x14ac:dyDescent="0.2">
      <c r="A289" s="111"/>
      <c r="B289" s="112"/>
      <c r="C289" s="150" t="s">
        <v>2041</v>
      </c>
      <c r="D289" s="148"/>
      <c r="E289" s="149">
        <v>0.01</v>
      </c>
      <c r="F289" s="115"/>
      <c r="G289" s="115"/>
      <c r="H289" s="115"/>
      <c r="I289" s="115"/>
      <c r="J289" s="115"/>
      <c r="K289" s="115"/>
      <c r="L289" s="115"/>
      <c r="M289" s="115"/>
      <c r="N289" s="114"/>
      <c r="O289" s="114"/>
      <c r="P289" s="114"/>
      <c r="Q289" s="114"/>
      <c r="R289" s="115"/>
      <c r="S289" s="115"/>
      <c r="T289" s="115"/>
      <c r="U289" s="115"/>
      <c r="V289" s="115"/>
      <c r="W289" s="115"/>
      <c r="X289" s="115"/>
      <c r="Y289" s="115"/>
      <c r="Z289" s="108"/>
      <c r="AA289" s="108"/>
      <c r="AB289" s="108"/>
      <c r="AC289" s="108"/>
      <c r="AD289" s="108"/>
      <c r="AE289" s="108"/>
      <c r="AF289" s="108"/>
      <c r="AG289" s="108" t="s">
        <v>325</v>
      </c>
      <c r="AH289" s="108">
        <v>0</v>
      </c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</row>
    <row r="290" spans="1:60" x14ac:dyDescent="0.2">
      <c r="A290" s="3"/>
      <c r="B290" s="4"/>
      <c r="C290" s="146"/>
      <c r="D290" s="6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AE290">
        <v>12</v>
      </c>
      <c r="AF290">
        <v>21</v>
      </c>
      <c r="AG290" t="s">
        <v>254</v>
      </c>
    </row>
    <row r="291" spans="1:60" x14ac:dyDescent="0.2">
      <c r="A291" s="197"/>
      <c r="B291" s="198" t="s">
        <v>14</v>
      </c>
      <c r="C291" s="199"/>
      <c r="D291" s="200"/>
      <c r="E291" s="201"/>
      <c r="F291" s="201"/>
      <c r="G291" s="127">
        <f>G8+G34+G40+G47+G66+G70+G74+G116+G124+G179+G185+G201+G208+G212+G243+G248+G252</f>
        <v>0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AE291">
        <f>SUMIF(L7:L289,AE290,G7:G289)</f>
        <v>0</v>
      </c>
      <c r="AF291">
        <f>SUMIF(L7:L289,AF290,G7:G289)</f>
        <v>0</v>
      </c>
      <c r="AG291" t="s">
        <v>317</v>
      </c>
    </row>
    <row r="292" spans="1:60" x14ac:dyDescent="0.2">
      <c r="C292" s="147"/>
      <c r="D292" s="10"/>
      <c r="AG292" t="s">
        <v>318</v>
      </c>
    </row>
    <row r="293" spans="1:60" x14ac:dyDescent="0.2">
      <c r="D293" s="10"/>
    </row>
    <row r="294" spans="1:60" x14ac:dyDescent="0.2">
      <c r="D294" s="10"/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kzXtyqPW4h0AfD/Y8FckldP4pkkXMSARJT8CTg3DYtXY7nXp4mU0JawPDWycU8G5Qdzw+GxTh6NMvvi7b9eSw==" saltValue="vaCHcAHwwoxKJ8mjHtvBvA==" spinCount="100000" sheet="1" formatRows="0"/>
  <mergeCells count="40">
    <mergeCell ref="C267:G267"/>
    <mergeCell ref="C276:G276"/>
    <mergeCell ref="C281:G281"/>
    <mergeCell ref="C286:G286"/>
    <mergeCell ref="C245:G245"/>
    <mergeCell ref="C254:G254"/>
    <mergeCell ref="C255:G255"/>
    <mergeCell ref="C256:G256"/>
    <mergeCell ref="C257:G257"/>
    <mergeCell ref="C258:G258"/>
    <mergeCell ref="C242:G242"/>
    <mergeCell ref="C88:G88"/>
    <mergeCell ref="C93:G93"/>
    <mergeCell ref="C98:G98"/>
    <mergeCell ref="C108:G108"/>
    <mergeCell ref="C118:G118"/>
    <mergeCell ref="C126:G126"/>
    <mergeCell ref="C181:G181"/>
    <mergeCell ref="C191:G191"/>
    <mergeCell ref="C200:G200"/>
    <mergeCell ref="C207:G207"/>
    <mergeCell ref="C211:G211"/>
    <mergeCell ref="C83:G83"/>
    <mergeCell ref="C20:G20"/>
    <mergeCell ref="C25:G25"/>
    <mergeCell ref="C30:G30"/>
    <mergeCell ref="C36:G36"/>
    <mergeCell ref="C42:G42"/>
    <mergeCell ref="C43:G43"/>
    <mergeCell ref="C49:G49"/>
    <mergeCell ref="C54:G54"/>
    <mergeCell ref="C76:G76"/>
    <mergeCell ref="C77:G77"/>
    <mergeCell ref="C82:G82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568B-009E-4138-8AA7-429CE7D5685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66</v>
      </c>
      <c r="C4" s="264" t="s">
        <v>54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195</v>
      </c>
      <c r="C8" s="143" t="s">
        <v>204</v>
      </c>
      <c r="D8" s="123"/>
      <c r="E8" s="124"/>
      <c r="F8" s="125"/>
      <c r="G8" s="125">
        <f>SUMIF(AG9:AG24,"&lt;&gt;NOR",G9:G24)</f>
        <v>0</v>
      </c>
      <c r="H8" s="125"/>
      <c r="I8" s="125">
        <f>SUM(I9:I24)</f>
        <v>0</v>
      </c>
      <c r="J8" s="125"/>
      <c r="K8" s="125">
        <f>SUM(K9:K24)</f>
        <v>0</v>
      </c>
      <c r="L8" s="125"/>
      <c r="M8" s="125">
        <f>SUM(M9:M24)</f>
        <v>0</v>
      </c>
      <c r="N8" s="124"/>
      <c r="O8" s="124">
        <f>SUM(O9:O24)</f>
        <v>0</v>
      </c>
      <c r="P8" s="124"/>
      <c r="Q8" s="124">
        <f>SUM(Q9:Q24)</f>
        <v>0</v>
      </c>
      <c r="R8" s="125"/>
      <c r="S8" s="125"/>
      <c r="T8" s="126"/>
      <c r="U8" s="120"/>
      <c r="V8" s="120">
        <f>SUM(V9:V24)</f>
        <v>0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2042</v>
      </c>
      <c r="C9" s="144" t="s">
        <v>1324</v>
      </c>
      <c r="D9" s="137" t="s">
        <v>976</v>
      </c>
      <c r="E9" s="138">
        <v>1</v>
      </c>
      <c r="F9" s="139"/>
      <c r="G9" s="140">
        <f t="shared" ref="G9:G24" si="0">ROUND(E9*F9,2)</f>
        <v>0</v>
      </c>
      <c r="H9" s="139"/>
      <c r="I9" s="140">
        <f t="shared" ref="I9:I24" si="1">ROUND(E9*H9,2)</f>
        <v>0</v>
      </c>
      <c r="J9" s="139"/>
      <c r="K9" s="140">
        <f t="shared" ref="K9:K24" si="2">ROUND(E9*J9,2)</f>
        <v>0</v>
      </c>
      <c r="L9" s="140">
        <v>21</v>
      </c>
      <c r="M9" s="140">
        <f t="shared" ref="M9:M24" si="3">G9*(1+L9/100)</f>
        <v>0</v>
      </c>
      <c r="N9" s="138">
        <v>0</v>
      </c>
      <c r="O9" s="138">
        <f t="shared" ref="O9:O24" si="4">ROUND(E9*N9,2)</f>
        <v>0</v>
      </c>
      <c r="P9" s="138">
        <v>0</v>
      </c>
      <c r="Q9" s="138">
        <f t="shared" ref="Q9:Q24" si="5">ROUND(E9*P9,2)</f>
        <v>0</v>
      </c>
      <c r="R9" s="140"/>
      <c r="S9" s="140" t="s">
        <v>273</v>
      </c>
      <c r="T9" s="141" t="s">
        <v>274</v>
      </c>
      <c r="U9" s="115">
        <v>0</v>
      </c>
      <c r="V9" s="115">
        <f t="shared" ref="V9:V24" si="6">ROUND(E9*U9,2)</f>
        <v>0</v>
      </c>
      <c r="W9" s="115"/>
      <c r="X9" s="115" t="s">
        <v>463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1325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 x14ac:dyDescent="0.2">
      <c r="A10" s="135">
        <v>2</v>
      </c>
      <c r="B10" s="136" t="s">
        <v>2043</v>
      </c>
      <c r="C10" s="144" t="s">
        <v>1327</v>
      </c>
      <c r="D10" s="137" t="s">
        <v>976</v>
      </c>
      <c r="E10" s="138">
        <v>1</v>
      </c>
      <c r="F10" s="139"/>
      <c r="G10" s="140">
        <f t="shared" si="0"/>
        <v>0</v>
      </c>
      <c r="H10" s="139"/>
      <c r="I10" s="140">
        <f t="shared" si="1"/>
        <v>0</v>
      </c>
      <c r="J10" s="139"/>
      <c r="K10" s="140">
        <f t="shared" si="2"/>
        <v>0</v>
      </c>
      <c r="L10" s="140">
        <v>21</v>
      </c>
      <c r="M10" s="140">
        <f t="shared" si="3"/>
        <v>0</v>
      </c>
      <c r="N10" s="138">
        <v>0</v>
      </c>
      <c r="O10" s="138">
        <f t="shared" si="4"/>
        <v>0</v>
      </c>
      <c r="P10" s="138">
        <v>0</v>
      </c>
      <c r="Q10" s="138">
        <f t="shared" si="5"/>
        <v>0</v>
      </c>
      <c r="R10" s="140"/>
      <c r="S10" s="140" t="s">
        <v>273</v>
      </c>
      <c r="T10" s="141" t="s">
        <v>274</v>
      </c>
      <c r="U10" s="115">
        <v>0</v>
      </c>
      <c r="V10" s="115">
        <f t="shared" si="6"/>
        <v>0</v>
      </c>
      <c r="W10" s="115"/>
      <c r="X10" s="115" t="s">
        <v>275</v>
      </c>
      <c r="Y10" s="115" t="s">
        <v>276</v>
      </c>
      <c r="Z10" s="108"/>
      <c r="AA10" s="108"/>
      <c r="AB10" s="108"/>
      <c r="AC10" s="108"/>
      <c r="AD10" s="108"/>
      <c r="AE10" s="108"/>
      <c r="AF10" s="108"/>
      <c r="AG10" s="108" t="s">
        <v>898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 x14ac:dyDescent="0.2">
      <c r="A11" s="135">
        <v>3</v>
      </c>
      <c r="B11" s="136" t="s">
        <v>2044</v>
      </c>
      <c r="C11" s="144" t="s">
        <v>1329</v>
      </c>
      <c r="D11" s="137" t="s">
        <v>976</v>
      </c>
      <c r="E11" s="138">
        <v>2</v>
      </c>
      <c r="F11" s="139"/>
      <c r="G11" s="140">
        <f t="shared" si="0"/>
        <v>0</v>
      </c>
      <c r="H11" s="139"/>
      <c r="I11" s="140">
        <f t="shared" si="1"/>
        <v>0</v>
      </c>
      <c r="J11" s="139"/>
      <c r="K11" s="140">
        <f t="shared" si="2"/>
        <v>0</v>
      </c>
      <c r="L11" s="140">
        <v>21</v>
      </c>
      <c r="M11" s="140">
        <f t="shared" si="3"/>
        <v>0</v>
      </c>
      <c r="N11" s="138">
        <v>0</v>
      </c>
      <c r="O11" s="138">
        <f t="shared" si="4"/>
        <v>0</v>
      </c>
      <c r="P11" s="138">
        <v>0</v>
      </c>
      <c r="Q11" s="138">
        <f t="shared" si="5"/>
        <v>0</v>
      </c>
      <c r="R11" s="140"/>
      <c r="S11" s="140" t="s">
        <v>273</v>
      </c>
      <c r="T11" s="141" t="s">
        <v>274</v>
      </c>
      <c r="U11" s="115">
        <v>0</v>
      </c>
      <c r="V11" s="115">
        <f t="shared" si="6"/>
        <v>0</v>
      </c>
      <c r="W11" s="115"/>
      <c r="X11" s="115" t="s">
        <v>463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1325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 x14ac:dyDescent="0.2">
      <c r="A12" s="135">
        <v>4</v>
      </c>
      <c r="B12" s="136" t="s">
        <v>2045</v>
      </c>
      <c r="C12" s="144" t="s">
        <v>1331</v>
      </c>
      <c r="D12" s="137" t="s">
        <v>976</v>
      </c>
      <c r="E12" s="138">
        <v>2</v>
      </c>
      <c r="F12" s="139"/>
      <c r="G12" s="140">
        <f t="shared" si="0"/>
        <v>0</v>
      </c>
      <c r="H12" s="139"/>
      <c r="I12" s="140">
        <f t="shared" si="1"/>
        <v>0</v>
      </c>
      <c r="J12" s="139"/>
      <c r="K12" s="140">
        <f t="shared" si="2"/>
        <v>0</v>
      </c>
      <c r="L12" s="140">
        <v>21</v>
      </c>
      <c r="M12" s="140">
        <f t="shared" si="3"/>
        <v>0</v>
      </c>
      <c r="N12" s="138">
        <v>0</v>
      </c>
      <c r="O12" s="138">
        <f t="shared" si="4"/>
        <v>0</v>
      </c>
      <c r="P12" s="138">
        <v>0</v>
      </c>
      <c r="Q12" s="138">
        <f t="shared" si="5"/>
        <v>0</v>
      </c>
      <c r="R12" s="140"/>
      <c r="S12" s="140" t="s">
        <v>273</v>
      </c>
      <c r="T12" s="141" t="s">
        <v>274</v>
      </c>
      <c r="U12" s="115">
        <v>0</v>
      </c>
      <c r="V12" s="115">
        <f t="shared" si="6"/>
        <v>0</v>
      </c>
      <c r="W12" s="115"/>
      <c r="X12" s="115" t="s">
        <v>275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898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 x14ac:dyDescent="0.2">
      <c r="A13" s="135">
        <v>5</v>
      </c>
      <c r="B13" s="136" t="s">
        <v>2046</v>
      </c>
      <c r="C13" s="144" t="s">
        <v>1333</v>
      </c>
      <c r="D13" s="137" t="s">
        <v>976</v>
      </c>
      <c r="E13" s="138">
        <v>13</v>
      </c>
      <c r="F13" s="139"/>
      <c r="G13" s="140">
        <f t="shared" si="0"/>
        <v>0</v>
      </c>
      <c r="H13" s="139"/>
      <c r="I13" s="140">
        <f t="shared" si="1"/>
        <v>0</v>
      </c>
      <c r="J13" s="139"/>
      <c r="K13" s="140">
        <f t="shared" si="2"/>
        <v>0</v>
      </c>
      <c r="L13" s="140">
        <v>21</v>
      </c>
      <c r="M13" s="140">
        <f t="shared" si="3"/>
        <v>0</v>
      </c>
      <c r="N13" s="138">
        <v>0</v>
      </c>
      <c r="O13" s="138">
        <f t="shared" si="4"/>
        <v>0</v>
      </c>
      <c r="P13" s="138">
        <v>0</v>
      </c>
      <c r="Q13" s="138">
        <f t="shared" si="5"/>
        <v>0</v>
      </c>
      <c r="R13" s="140"/>
      <c r="S13" s="140" t="s">
        <v>273</v>
      </c>
      <c r="T13" s="141" t="s">
        <v>274</v>
      </c>
      <c r="U13" s="115">
        <v>0</v>
      </c>
      <c r="V13" s="115">
        <f t="shared" si="6"/>
        <v>0</v>
      </c>
      <c r="W13" s="115"/>
      <c r="X13" s="115" t="s">
        <v>463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1325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35">
        <v>6</v>
      </c>
      <c r="B14" s="136" t="s">
        <v>2047</v>
      </c>
      <c r="C14" s="144" t="s">
        <v>1335</v>
      </c>
      <c r="D14" s="137" t="s">
        <v>976</v>
      </c>
      <c r="E14" s="138">
        <v>13</v>
      </c>
      <c r="F14" s="139"/>
      <c r="G14" s="140">
        <f t="shared" si="0"/>
        <v>0</v>
      </c>
      <c r="H14" s="139"/>
      <c r="I14" s="140">
        <f t="shared" si="1"/>
        <v>0</v>
      </c>
      <c r="J14" s="139"/>
      <c r="K14" s="140">
        <f t="shared" si="2"/>
        <v>0</v>
      </c>
      <c r="L14" s="140">
        <v>21</v>
      </c>
      <c r="M14" s="140">
        <f t="shared" si="3"/>
        <v>0</v>
      </c>
      <c r="N14" s="138">
        <v>0</v>
      </c>
      <c r="O14" s="138">
        <f t="shared" si="4"/>
        <v>0</v>
      </c>
      <c r="P14" s="138">
        <v>0</v>
      </c>
      <c r="Q14" s="138">
        <f t="shared" si="5"/>
        <v>0</v>
      </c>
      <c r="R14" s="140"/>
      <c r="S14" s="140" t="s">
        <v>273</v>
      </c>
      <c r="T14" s="141" t="s">
        <v>274</v>
      </c>
      <c r="U14" s="115">
        <v>0</v>
      </c>
      <c r="V14" s="115">
        <f t="shared" si="6"/>
        <v>0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898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 x14ac:dyDescent="0.2">
      <c r="A15" s="135">
        <v>7</v>
      </c>
      <c r="B15" s="136" t="s">
        <v>2048</v>
      </c>
      <c r="C15" s="144" t="s">
        <v>1337</v>
      </c>
      <c r="D15" s="137" t="s">
        <v>976</v>
      </c>
      <c r="E15" s="138">
        <v>1</v>
      </c>
      <c r="F15" s="139"/>
      <c r="G15" s="140">
        <f t="shared" si="0"/>
        <v>0</v>
      </c>
      <c r="H15" s="139"/>
      <c r="I15" s="140">
        <f t="shared" si="1"/>
        <v>0</v>
      </c>
      <c r="J15" s="139"/>
      <c r="K15" s="140">
        <f t="shared" si="2"/>
        <v>0</v>
      </c>
      <c r="L15" s="140">
        <v>21</v>
      </c>
      <c r="M15" s="140">
        <f t="shared" si="3"/>
        <v>0</v>
      </c>
      <c r="N15" s="138">
        <v>0</v>
      </c>
      <c r="O15" s="138">
        <f t="shared" si="4"/>
        <v>0</v>
      </c>
      <c r="P15" s="138">
        <v>0</v>
      </c>
      <c r="Q15" s="138">
        <f t="shared" si="5"/>
        <v>0</v>
      </c>
      <c r="R15" s="140"/>
      <c r="S15" s="140" t="s">
        <v>273</v>
      </c>
      <c r="T15" s="141" t="s">
        <v>274</v>
      </c>
      <c r="U15" s="115">
        <v>0</v>
      </c>
      <c r="V15" s="115">
        <f t="shared" si="6"/>
        <v>0</v>
      </c>
      <c r="W15" s="115"/>
      <c r="X15" s="115" t="s">
        <v>463</v>
      </c>
      <c r="Y15" s="115" t="s">
        <v>276</v>
      </c>
      <c r="Z15" s="108"/>
      <c r="AA15" s="108"/>
      <c r="AB15" s="108"/>
      <c r="AC15" s="108"/>
      <c r="AD15" s="108"/>
      <c r="AE15" s="108"/>
      <c r="AF15" s="108"/>
      <c r="AG15" s="108" t="s">
        <v>1325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 x14ac:dyDescent="0.2">
      <c r="A16" s="135">
        <v>8</v>
      </c>
      <c r="B16" s="136" t="s">
        <v>2049</v>
      </c>
      <c r="C16" s="144" t="s">
        <v>1339</v>
      </c>
      <c r="D16" s="137" t="s">
        <v>976</v>
      </c>
      <c r="E16" s="138">
        <v>1</v>
      </c>
      <c r="F16" s="139"/>
      <c r="G16" s="140">
        <f t="shared" si="0"/>
        <v>0</v>
      </c>
      <c r="H16" s="139"/>
      <c r="I16" s="140">
        <f t="shared" si="1"/>
        <v>0</v>
      </c>
      <c r="J16" s="139"/>
      <c r="K16" s="140">
        <f t="shared" si="2"/>
        <v>0</v>
      </c>
      <c r="L16" s="140">
        <v>21</v>
      </c>
      <c r="M16" s="140">
        <f t="shared" si="3"/>
        <v>0</v>
      </c>
      <c r="N16" s="138">
        <v>0</v>
      </c>
      <c r="O16" s="138">
        <f t="shared" si="4"/>
        <v>0</v>
      </c>
      <c r="P16" s="138">
        <v>0</v>
      </c>
      <c r="Q16" s="138">
        <f t="shared" si="5"/>
        <v>0</v>
      </c>
      <c r="R16" s="140"/>
      <c r="S16" s="140" t="s">
        <v>273</v>
      </c>
      <c r="T16" s="141" t="s">
        <v>274</v>
      </c>
      <c r="U16" s="115">
        <v>0</v>
      </c>
      <c r="V16" s="115">
        <f t="shared" si="6"/>
        <v>0</v>
      </c>
      <c r="W16" s="115"/>
      <c r="X16" s="115" t="s">
        <v>275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898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35">
        <v>9</v>
      </c>
      <c r="B17" s="136" t="s">
        <v>2050</v>
      </c>
      <c r="C17" s="144" t="s">
        <v>1341</v>
      </c>
      <c r="D17" s="137" t="s">
        <v>976</v>
      </c>
      <c r="E17" s="138">
        <v>13</v>
      </c>
      <c r="F17" s="139"/>
      <c r="G17" s="140">
        <f t="shared" si="0"/>
        <v>0</v>
      </c>
      <c r="H17" s="139"/>
      <c r="I17" s="140">
        <f t="shared" si="1"/>
        <v>0</v>
      </c>
      <c r="J17" s="139"/>
      <c r="K17" s="140">
        <f t="shared" si="2"/>
        <v>0</v>
      </c>
      <c r="L17" s="140">
        <v>21</v>
      </c>
      <c r="M17" s="140">
        <f t="shared" si="3"/>
        <v>0</v>
      </c>
      <c r="N17" s="138">
        <v>0</v>
      </c>
      <c r="O17" s="138">
        <f t="shared" si="4"/>
        <v>0</v>
      </c>
      <c r="P17" s="138">
        <v>0</v>
      </c>
      <c r="Q17" s="138">
        <f t="shared" si="5"/>
        <v>0</v>
      </c>
      <c r="R17" s="140"/>
      <c r="S17" s="140" t="s">
        <v>273</v>
      </c>
      <c r="T17" s="141" t="s">
        <v>274</v>
      </c>
      <c r="U17" s="115">
        <v>0</v>
      </c>
      <c r="V17" s="115">
        <f t="shared" si="6"/>
        <v>0</v>
      </c>
      <c r="W17" s="115"/>
      <c r="X17" s="115" t="s">
        <v>463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1325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35">
        <v>10</v>
      </c>
      <c r="B18" s="136" t="s">
        <v>2051</v>
      </c>
      <c r="C18" s="144" t="s">
        <v>1343</v>
      </c>
      <c r="D18" s="137" t="s">
        <v>976</v>
      </c>
      <c r="E18" s="138">
        <v>13</v>
      </c>
      <c r="F18" s="139"/>
      <c r="G18" s="140">
        <f t="shared" si="0"/>
        <v>0</v>
      </c>
      <c r="H18" s="139"/>
      <c r="I18" s="140">
        <f t="shared" si="1"/>
        <v>0</v>
      </c>
      <c r="J18" s="139"/>
      <c r="K18" s="140">
        <f t="shared" si="2"/>
        <v>0</v>
      </c>
      <c r="L18" s="140">
        <v>21</v>
      </c>
      <c r="M18" s="140">
        <f t="shared" si="3"/>
        <v>0</v>
      </c>
      <c r="N18" s="138">
        <v>0</v>
      </c>
      <c r="O18" s="138">
        <f t="shared" si="4"/>
        <v>0</v>
      </c>
      <c r="P18" s="138">
        <v>0</v>
      </c>
      <c r="Q18" s="138">
        <f t="shared" si="5"/>
        <v>0</v>
      </c>
      <c r="R18" s="140"/>
      <c r="S18" s="140" t="s">
        <v>273</v>
      </c>
      <c r="T18" s="141" t="s">
        <v>274</v>
      </c>
      <c r="U18" s="115">
        <v>0</v>
      </c>
      <c r="V18" s="115">
        <f t="shared" si="6"/>
        <v>0</v>
      </c>
      <c r="W18" s="115"/>
      <c r="X18" s="115" t="s">
        <v>275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898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35">
        <v>11</v>
      </c>
      <c r="B19" s="136" t="s">
        <v>2052</v>
      </c>
      <c r="C19" s="144" t="s">
        <v>1345</v>
      </c>
      <c r="D19" s="137" t="s">
        <v>976</v>
      </c>
      <c r="E19" s="138">
        <v>1</v>
      </c>
      <c r="F19" s="139"/>
      <c r="G19" s="140">
        <f t="shared" si="0"/>
        <v>0</v>
      </c>
      <c r="H19" s="139"/>
      <c r="I19" s="140">
        <f t="shared" si="1"/>
        <v>0</v>
      </c>
      <c r="J19" s="139"/>
      <c r="K19" s="140">
        <f t="shared" si="2"/>
        <v>0</v>
      </c>
      <c r="L19" s="140">
        <v>21</v>
      </c>
      <c r="M19" s="140">
        <f t="shared" si="3"/>
        <v>0</v>
      </c>
      <c r="N19" s="138">
        <v>0</v>
      </c>
      <c r="O19" s="138">
        <f t="shared" si="4"/>
        <v>0</v>
      </c>
      <c r="P19" s="138">
        <v>0</v>
      </c>
      <c r="Q19" s="138">
        <f t="shared" si="5"/>
        <v>0</v>
      </c>
      <c r="R19" s="140"/>
      <c r="S19" s="140" t="s">
        <v>273</v>
      </c>
      <c r="T19" s="141" t="s">
        <v>274</v>
      </c>
      <c r="U19" s="115">
        <v>0</v>
      </c>
      <c r="V19" s="115">
        <f t="shared" si="6"/>
        <v>0</v>
      </c>
      <c r="W19" s="115"/>
      <c r="X19" s="115" t="s">
        <v>463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1325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 x14ac:dyDescent="0.2">
      <c r="A20" s="135">
        <v>12</v>
      </c>
      <c r="B20" s="136" t="s">
        <v>2053</v>
      </c>
      <c r="C20" s="144" t="s">
        <v>1347</v>
      </c>
      <c r="D20" s="137" t="s">
        <v>976</v>
      </c>
      <c r="E20" s="138">
        <v>1</v>
      </c>
      <c r="F20" s="139"/>
      <c r="G20" s="140">
        <f t="shared" si="0"/>
        <v>0</v>
      </c>
      <c r="H20" s="139"/>
      <c r="I20" s="140">
        <f t="shared" si="1"/>
        <v>0</v>
      </c>
      <c r="J20" s="139"/>
      <c r="K20" s="140">
        <f t="shared" si="2"/>
        <v>0</v>
      </c>
      <c r="L20" s="140">
        <v>21</v>
      </c>
      <c r="M20" s="140">
        <f t="shared" si="3"/>
        <v>0</v>
      </c>
      <c r="N20" s="138">
        <v>0</v>
      </c>
      <c r="O20" s="138">
        <f t="shared" si="4"/>
        <v>0</v>
      </c>
      <c r="P20" s="138">
        <v>0</v>
      </c>
      <c r="Q20" s="138">
        <f t="shared" si="5"/>
        <v>0</v>
      </c>
      <c r="R20" s="140"/>
      <c r="S20" s="140" t="s">
        <v>273</v>
      </c>
      <c r="T20" s="141" t="s">
        <v>274</v>
      </c>
      <c r="U20" s="115">
        <v>0</v>
      </c>
      <c r="V20" s="115">
        <f t="shared" si="6"/>
        <v>0</v>
      </c>
      <c r="W20" s="115"/>
      <c r="X20" s="115" t="s">
        <v>275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898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 x14ac:dyDescent="0.2">
      <c r="A21" s="135">
        <v>13</v>
      </c>
      <c r="B21" s="136" t="s">
        <v>2054</v>
      </c>
      <c r="C21" s="144" t="s">
        <v>1349</v>
      </c>
      <c r="D21" s="137" t="s">
        <v>976</v>
      </c>
      <c r="E21" s="138">
        <v>2</v>
      </c>
      <c r="F21" s="139"/>
      <c r="G21" s="140">
        <f t="shared" si="0"/>
        <v>0</v>
      </c>
      <c r="H21" s="139"/>
      <c r="I21" s="140">
        <f t="shared" si="1"/>
        <v>0</v>
      </c>
      <c r="J21" s="139"/>
      <c r="K21" s="140">
        <f t="shared" si="2"/>
        <v>0</v>
      </c>
      <c r="L21" s="140">
        <v>21</v>
      </c>
      <c r="M21" s="140">
        <f t="shared" si="3"/>
        <v>0</v>
      </c>
      <c r="N21" s="138">
        <v>0</v>
      </c>
      <c r="O21" s="138">
        <f t="shared" si="4"/>
        <v>0</v>
      </c>
      <c r="P21" s="138">
        <v>0</v>
      </c>
      <c r="Q21" s="138">
        <f t="shared" si="5"/>
        <v>0</v>
      </c>
      <c r="R21" s="140"/>
      <c r="S21" s="140" t="s">
        <v>273</v>
      </c>
      <c r="T21" s="141" t="s">
        <v>274</v>
      </c>
      <c r="U21" s="115">
        <v>0</v>
      </c>
      <c r="V21" s="115">
        <f t="shared" si="6"/>
        <v>0</v>
      </c>
      <c r="W21" s="115"/>
      <c r="X21" s="115" t="s">
        <v>463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1325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 x14ac:dyDescent="0.2">
      <c r="A22" s="135">
        <v>14</v>
      </c>
      <c r="B22" s="136" t="s">
        <v>2055</v>
      </c>
      <c r="C22" s="144" t="s">
        <v>1351</v>
      </c>
      <c r="D22" s="137" t="s">
        <v>976</v>
      </c>
      <c r="E22" s="138">
        <v>2</v>
      </c>
      <c r="F22" s="139"/>
      <c r="G22" s="140">
        <f t="shared" si="0"/>
        <v>0</v>
      </c>
      <c r="H22" s="139"/>
      <c r="I22" s="140">
        <f t="shared" si="1"/>
        <v>0</v>
      </c>
      <c r="J22" s="139"/>
      <c r="K22" s="140">
        <f t="shared" si="2"/>
        <v>0</v>
      </c>
      <c r="L22" s="140">
        <v>21</v>
      </c>
      <c r="M22" s="140">
        <f t="shared" si="3"/>
        <v>0</v>
      </c>
      <c r="N22" s="138">
        <v>0</v>
      </c>
      <c r="O22" s="138">
        <f t="shared" si="4"/>
        <v>0</v>
      </c>
      <c r="P22" s="138">
        <v>0</v>
      </c>
      <c r="Q22" s="138">
        <f t="shared" si="5"/>
        <v>0</v>
      </c>
      <c r="R22" s="140"/>
      <c r="S22" s="140" t="s">
        <v>273</v>
      </c>
      <c r="T22" s="141" t="s">
        <v>274</v>
      </c>
      <c r="U22" s="115">
        <v>0</v>
      </c>
      <c r="V22" s="115">
        <f t="shared" si="6"/>
        <v>0</v>
      </c>
      <c r="W22" s="115"/>
      <c r="X22" s="115" t="s">
        <v>275</v>
      </c>
      <c r="Y22" s="115" t="s">
        <v>276</v>
      </c>
      <c r="Z22" s="108"/>
      <c r="AA22" s="108"/>
      <c r="AB22" s="108"/>
      <c r="AC22" s="108"/>
      <c r="AD22" s="108"/>
      <c r="AE22" s="108"/>
      <c r="AF22" s="108"/>
      <c r="AG22" s="108" t="s">
        <v>898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 x14ac:dyDescent="0.2">
      <c r="A23" s="135">
        <v>15</v>
      </c>
      <c r="B23" s="136" t="s">
        <v>2056</v>
      </c>
      <c r="C23" s="144" t="s">
        <v>1361</v>
      </c>
      <c r="D23" s="137" t="s">
        <v>976</v>
      </c>
      <c r="E23" s="138">
        <v>2</v>
      </c>
      <c r="F23" s="139"/>
      <c r="G23" s="140">
        <f t="shared" si="0"/>
        <v>0</v>
      </c>
      <c r="H23" s="139"/>
      <c r="I23" s="140">
        <f t="shared" si="1"/>
        <v>0</v>
      </c>
      <c r="J23" s="139"/>
      <c r="K23" s="140">
        <f t="shared" si="2"/>
        <v>0</v>
      </c>
      <c r="L23" s="140">
        <v>21</v>
      </c>
      <c r="M23" s="140">
        <f t="shared" si="3"/>
        <v>0</v>
      </c>
      <c r="N23" s="138">
        <v>0</v>
      </c>
      <c r="O23" s="138">
        <f t="shared" si="4"/>
        <v>0</v>
      </c>
      <c r="P23" s="138">
        <v>0</v>
      </c>
      <c r="Q23" s="138">
        <f t="shared" si="5"/>
        <v>0</v>
      </c>
      <c r="R23" s="140"/>
      <c r="S23" s="140" t="s">
        <v>273</v>
      </c>
      <c r="T23" s="141" t="s">
        <v>274</v>
      </c>
      <c r="U23" s="115">
        <v>0</v>
      </c>
      <c r="V23" s="115">
        <f t="shared" si="6"/>
        <v>0</v>
      </c>
      <c r="W23" s="115"/>
      <c r="X23" s="115" t="s">
        <v>463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1325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 x14ac:dyDescent="0.2">
      <c r="A24" s="135">
        <v>16</v>
      </c>
      <c r="B24" s="136" t="s">
        <v>2057</v>
      </c>
      <c r="C24" s="144" t="s">
        <v>1363</v>
      </c>
      <c r="D24" s="137" t="s">
        <v>976</v>
      </c>
      <c r="E24" s="138">
        <v>2</v>
      </c>
      <c r="F24" s="139"/>
      <c r="G24" s="140">
        <f t="shared" si="0"/>
        <v>0</v>
      </c>
      <c r="H24" s="139"/>
      <c r="I24" s="140">
        <f t="shared" si="1"/>
        <v>0</v>
      </c>
      <c r="J24" s="139"/>
      <c r="K24" s="140">
        <f t="shared" si="2"/>
        <v>0</v>
      </c>
      <c r="L24" s="140">
        <v>21</v>
      </c>
      <c r="M24" s="140">
        <f t="shared" si="3"/>
        <v>0</v>
      </c>
      <c r="N24" s="138">
        <v>0</v>
      </c>
      <c r="O24" s="138">
        <f t="shared" si="4"/>
        <v>0</v>
      </c>
      <c r="P24" s="138">
        <v>0</v>
      </c>
      <c r="Q24" s="138">
        <f t="shared" si="5"/>
        <v>0</v>
      </c>
      <c r="R24" s="140"/>
      <c r="S24" s="140" t="s">
        <v>273</v>
      </c>
      <c r="T24" s="141" t="s">
        <v>274</v>
      </c>
      <c r="U24" s="115">
        <v>0</v>
      </c>
      <c r="V24" s="115">
        <f t="shared" si="6"/>
        <v>0</v>
      </c>
      <c r="W24" s="115"/>
      <c r="X24" s="115" t="s">
        <v>275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898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x14ac:dyDescent="0.2">
      <c r="A25" s="121" t="s">
        <v>268</v>
      </c>
      <c r="B25" s="122" t="s">
        <v>195</v>
      </c>
      <c r="C25" s="143" t="s">
        <v>202</v>
      </c>
      <c r="D25" s="123"/>
      <c r="E25" s="124"/>
      <c r="F25" s="125"/>
      <c r="G25" s="125">
        <f>SUMIF(AG26:AG41,"&lt;&gt;NOR",G26:G41)</f>
        <v>0</v>
      </c>
      <c r="H25" s="125"/>
      <c r="I25" s="125">
        <f>SUM(I26:I41)</f>
        <v>0</v>
      </c>
      <c r="J25" s="125"/>
      <c r="K25" s="125">
        <f>SUM(K26:K41)</f>
        <v>0</v>
      </c>
      <c r="L25" s="125"/>
      <c r="M25" s="125">
        <f>SUM(M26:M41)</f>
        <v>0</v>
      </c>
      <c r="N25" s="124"/>
      <c r="O25" s="124">
        <f>SUM(O26:O41)</f>
        <v>0</v>
      </c>
      <c r="P25" s="124"/>
      <c r="Q25" s="124">
        <f>SUM(Q26:Q41)</f>
        <v>0</v>
      </c>
      <c r="R25" s="125"/>
      <c r="S25" s="125"/>
      <c r="T25" s="126"/>
      <c r="U25" s="120"/>
      <c r="V25" s="120">
        <f>SUM(V26:V41)</f>
        <v>0</v>
      </c>
      <c r="W25" s="120"/>
      <c r="X25" s="120"/>
      <c r="Y25" s="120"/>
      <c r="AG25" t="s">
        <v>269</v>
      </c>
    </row>
    <row r="26" spans="1:60" outlineLevel="1" x14ac:dyDescent="0.2">
      <c r="A26" s="135">
        <v>17</v>
      </c>
      <c r="B26" s="136" t="s">
        <v>2058</v>
      </c>
      <c r="C26" s="144" t="s">
        <v>1324</v>
      </c>
      <c r="D26" s="137" t="s">
        <v>976</v>
      </c>
      <c r="E26" s="138">
        <v>1</v>
      </c>
      <c r="F26" s="139"/>
      <c r="G26" s="140">
        <f t="shared" ref="G26:G41" si="7">ROUND(E26*F26,2)</f>
        <v>0</v>
      </c>
      <c r="H26" s="139"/>
      <c r="I26" s="140">
        <f t="shared" ref="I26:I41" si="8">ROUND(E26*H26,2)</f>
        <v>0</v>
      </c>
      <c r="J26" s="139"/>
      <c r="K26" s="140">
        <f t="shared" ref="K26:K41" si="9">ROUND(E26*J26,2)</f>
        <v>0</v>
      </c>
      <c r="L26" s="140">
        <v>21</v>
      </c>
      <c r="M26" s="140">
        <f t="shared" ref="M26:M41" si="10">G26*(1+L26/100)</f>
        <v>0</v>
      </c>
      <c r="N26" s="138">
        <v>0</v>
      </c>
      <c r="O26" s="138">
        <f t="shared" ref="O26:O41" si="11">ROUND(E26*N26,2)</f>
        <v>0</v>
      </c>
      <c r="P26" s="138">
        <v>0</v>
      </c>
      <c r="Q26" s="138">
        <f t="shared" ref="Q26:Q41" si="12">ROUND(E26*P26,2)</f>
        <v>0</v>
      </c>
      <c r="R26" s="140"/>
      <c r="S26" s="140" t="s">
        <v>273</v>
      </c>
      <c r="T26" s="141" t="s">
        <v>274</v>
      </c>
      <c r="U26" s="115">
        <v>0</v>
      </c>
      <c r="V26" s="115">
        <f t="shared" ref="V26:V41" si="13">ROUND(E26*U26,2)</f>
        <v>0</v>
      </c>
      <c r="W26" s="115"/>
      <c r="X26" s="115" t="s">
        <v>463</v>
      </c>
      <c r="Y26" s="115" t="s">
        <v>276</v>
      </c>
      <c r="Z26" s="108"/>
      <c r="AA26" s="108"/>
      <c r="AB26" s="108"/>
      <c r="AC26" s="108"/>
      <c r="AD26" s="108"/>
      <c r="AE26" s="108"/>
      <c r="AF26" s="108"/>
      <c r="AG26" s="108" t="s">
        <v>1325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 x14ac:dyDescent="0.2">
      <c r="A27" s="135">
        <v>18</v>
      </c>
      <c r="B27" s="136" t="s">
        <v>2059</v>
      </c>
      <c r="C27" s="144" t="s">
        <v>1327</v>
      </c>
      <c r="D27" s="137" t="s">
        <v>976</v>
      </c>
      <c r="E27" s="138">
        <v>1</v>
      </c>
      <c r="F27" s="139"/>
      <c r="G27" s="140">
        <f t="shared" si="7"/>
        <v>0</v>
      </c>
      <c r="H27" s="139"/>
      <c r="I27" s="140">
        <f t="shared" si="8"/>
        <v>0</v>
      </c>
      <c r="J27" s="139"/>
      <c r="K27" s="140">
        <f t="shared" si="9"/>
        <v>0</v>
      </c>
      <c r="L27" s="140">
        <v>21</v>
      </c>
      <c r="M27" s="140">
        <f t="shared" si="10"/>
        <v>0</v>
      </c>
      <c r="N27" s="138">
        <v>0</v>
      </c>
      <c r="O27" s="138">
        <f t="shared" si="11"/>
        <v>0</v>
      </c>
      <c r="P27" s="138">
        <v>0</v>
      </c>
      <c r="Q27" s="138">
        <f t="shared" si="12"/>
        <v>0</v>
      </c>
      <c r="R27" s="140"/>
      <c r="S27" s="140" t="s">
        <v>273</v>
      </c>
      <c r="T27" s="141" t="s">
        <v>274</v>
      </c>
      <c r="U27" s="115">
        <v>0</v>
      </c>
      <c r="V27" s="115">
        <f t="shared" si="13"/>
        <v>0</v>
      </c>
      <c r="W27" s="115"/>
      <c r="X27" s="115" t="s">
        <v>275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898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 x14ac:dyDescent="0.2">
      <c r="A28" s="135">
        <v>19</v>
      </c>
      <c r="B28" s="136" t="s">
        <v>2060</v>
      </c>
      <c r="C28" s="144" t="s">
        <v>1329</v>
      </c>
      <c r="D28" s="137" t="s">
        <v>976</v>
      </c>
      <c r="E28" s="138">
        <v>1</v>
      </c>
      <c r="F28" s="139"/>
      <c r="G28" s="140">
        <f t="shared" si="7"/>
        <v>0</v>
      </c>
      <c r="H28" s="139"/>
      <c r="I28" s="140">
        <f t="shared" si="8"/>
        <v>0</v>
      </c>
      <c r="J28" s="139"/>
      <c r="K28" s="140">
        <f t="shared" si="9"/>
        <v>0</v>
      </c>
      <c r="L28" s="140">
        <v>21</v>
      </c>
      <c r="M28" s="140">
        <f t="shared" si="10"/>
        <v>0</v>
      </c>
      <c r="N28" s="138">
        <v>0</v>
      </c>
      <c r="O28" s="138">
        <f t="shared" si="11"/>
        <v>0</v>
      </c>
      <c r="P28" s="138">
        <v>0</v>
      </c>
      <c r="Q28" s="138">
        <f t="shared" si="12"/>
        <v>0</v>
      </c>
      <c r="R28" s="140"/>
      <c r="S28" s="140" t="s">
        <v>273</v>
      </c>
      <c r="T28" s="141" t="s">
        <v>274</v>
      </c>
      <c r="U28" s="115">
        <v>0</v>
      </c>
      <c r="V28" s="115">
        <f t="shared" si="13"/>
        <v>0</v>
      </c>
      <c r="W28" s="115"/>
      <c r="X28" s="115" t="s">
        <v>463</v>
      </c>
      <c r="Y28" s="115" t="s">
        <v>276</v>
      </c>
      <c r="Z28" s="108"/>
      <c r="AA28" s="108"/>
      <c r="AB28" s="108"/>
      <c r="AC28" s="108"/>
      <c r="AD28" s="108"/>
      <c r="AE28" s="108"/>
      <c r="AF28" s="108"/>
      <c r="AG28" s="108" t="s">
        <v>1325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 x14ac:dyDescent="0.2">
      <c r="A29" s="135">
        <v>20</v>
      </c>
      <c r="B29" s="136" t="s">
        <v>2061</v>
      </c>
      <c r="C29" s="144" t="s">
        <v>1331</v>
      </c>
      <c r="D29" s="137" t="s">
        <v>976</v>
      </c>
      <c r="E29" s="138">
        <v>1</v>
      </c>
      <c r="F29" s="139"/>
      <c r="G29" s="140">
        <f t="shared" si="7"/>
        <v>0</v>
      </c>
      <c r="H29" s="139"/>
      <c r="I29" s="140">
        <f t="shared" si="8"/>
        <v>0</v>
      </c>
      <c r="J29" s="139"/>
      <c r="K29" s="140">
        <f t="shared" si="9"/>
        <v>0</v>
      </c>
      <c r="L29" s="140">
        <v>21</v>
      </c>
      <c r="M29" s="140">
        <f t="shared" si="10"/>
        <v>0</v>
      </c>
      <c r="N29" s="138">
        <v>0</v>
      </c>
      <c r="O29" s="138">
        <f t="shared" si="11"/>
        <v>0</v>
      </c>
      <c r="P29" s="138">
        <v>0</v>
      </c>
      <c r="Q29" s="138">
        <f t="shared" si="12"/>
        <v>0</v>
      </c>
      <c r="R29" s="140"/>
      <c r="S29" s="140" t="s">
        <v>273</v>
      </c>
      <c r="T29" s="141" t="s">
        <v>274</v>
      </c>
      <c r="U29" s="115">
        <v>0</v>
      </c>
      <c r="V29" s="115">
        <f t="shared" si="13"/>
        <v>0</v>
      </c>
      <c r="W29" s="115"/>
      <c r="X29" s="115" t="s">
        <v>275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898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 x14ac:dyDescent="0.2">
      <c r="A30" s="135">
        <v>21</v>
      </c>
      <c r="B30" s="136" t="s">
        <v>2062</v>
      </c>
      <c r="C30" s="144" t="s">
        <v>1333</v>
      </c>
      <c r="D30" s="137" t="s">
        <v>976</v>
      </c>
      <c r="E30" s="138">
        <v>11</v>
      </c>
      <c r="F30" s="139"/>
      <c r="G30" s="140">
        <f t="shared" si="7"/>
        <v>0</v>
      </c>
      <c r="H30" s="139"/>
      <c r="I30" s="140">
        <f t="shared" si="8"/>
        <v>0</v>
      </c>
      <c r="J30" s="139"/>
      <c r="K30" s="140">
        <f t="shared" si="9"/>
        <v>0</v>
      </c>
      <c r="L30" s="140">
        <v>21</v>
      </c>
      <c r="M30" s="140">
        <f t="shared" si="10"/>
        <v>0</v>
      </c>
      <c r="N30" s="138">
        <v>0</v>
      </c>
      <c r="O30" s="138">
        <f t="shared" si="11"/>
        <v>0</v>
      </c>
      <c r="P30" s="138">
        <v>0</v>
      </c>
      <c r="Q30" s="138">
        <f t="shared" si="12"/>
        <v>0</v>
      </c>
      <c r="R30" s="140"/>
      <c r="S30" s="140" t="s">
        <v>273</v>
      </c>
      <c r="T30" s="141" t="s">
        <v>274</v>
      </c>
      <c r="U30" s="115">
        <v>0</v>
      </c>
      <c r="V30" s="115">
        <f t="shared" si="13"/>
        <v>0</v>
      </c>
      <c r="W30" s="115"/>
      <c r="X30" s="115" t="s">
        <v>463</v>
      </c>
      <c r="Y30" s="115" t="s">
        <v>276</v>
      </c>
      <c r="Z30" s="108"/>
      <c r="AA30" s="108"/>
      <c r="AB30" s="108"/>
      <c r="AC30" s="108"/>
      <c r="AD30" s="108"/>
      <c r="AE30" s="108"/>
      <c r="AF30" s="108"/>
      <c r="AG30" s="108" t="s">
        <v>1325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 x14ac:dyDescent="0.2">
      <c r="A31" s="135">
        <v>22</v>
      </c>
      <c r="B31" s="136" t="s">
        <v>2063</v>
      </c>
      <c r="C31" s="144" t="s">
        <v>1335</v>
      </c>
      <c r="D31" s="137" t="s">
        <v>976</v>
      </c>
      <c r="E31" s="138">
        <v>11</v>
      </c>
      <c r="F31" s="139"/>
      <c r="G31" s="140">
        <f t="shared" si="7"/>
        <v>0</v>
      </c>
      <c r="H31" s="139"/>
      <c r="I31" s="140">
        <f t="shared" si="8"/>
        <v>0</v>
      </c>
      <c r="J31" s="139"/>
      <c r="K31" s="140">
        <f t="shared" si="9"/>
        <v>0</v>
      </c>
      <c r="L31" s="140">
        <v>21</v>
      </c>
      <c r="M31" s="140">
        <f t="shared" si="10"/>
        <v>0</v>
      </c>
      <c r="N31" s="138">
        <v>0</v>
      </c>
      <c r="O31" s="138">
        <f t="shared" si="11"/>
        <v>0</v>
      </c>
      <c r="P31" s="138">
        <v>0</v>
      </c>
      <c r="Q31" s="138">
        <f t="shared" si="12"/>
        <v>0</v>
      </c>
      <c r="R31" s="140"/>
      <c r="S31" s="140" t="s">
        <v>273</v>
      </c>
      <c r="T31" s="141" t="s">
        <v>274</v>
      </c>
      <c r="U31" s="115">
        <v>0</v>
      </c>
      <c r="V31" s="115">
        <f t="shared" si="13"/>
        <v>0</v>
      </c>
      <c r="W31" s="115"/>
      <c r="X31" s="115" t="s">
        <v>275</v>
      </c>
      <c r="Y31" s="115" t="s">
        <v>276</v>
      </c>
      <c r="Z31" s="108"/>
      <c r="AA31" s="108"/>
      <c r="AB31" s="108"/>
      <c r="AC31" s="108"/>
      <c r="AD31" s="108"/>
      <c r="AE31" s="108"/>
      <c r="AF31" s="108"/>
      <c r="AG31" s="108" t="s">
        <v>898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 x14ac:dyDescent="0.2">
      <c r="A32" s="135">
        <v>23</v>
      </c>
      <c r="B32" s="136" t="s">
        <v>2064</v>
      </c>
      <c r="C32" s="144" t="s">
        <v>1337</v>
      </c>
      <c r="D32" s="137" t="s">
        <v>976</v>
      </c>
      <c r="E32" s="138">
        <v>1</v>
      </c>
      <c r="F32" s="139"/>
      <c r="G32" s="140">
        <f t="shared" si="7"/>
        <v>0</v>
      </c>
      <c r="H32" s="139"/>
      <c r="I32" s="140">
        <f t="shared" si="8"/>
        <v>0</v>
      </c>
      <c r="J32" s="139"/>
      <c r="K32" s="140">
        <f t="shared" si="9"/>
        <v>0</v>
      </c>
      <c r="L32" s="140">
        <v>21</v>
      </c>
      <c r="M32" s="140">
        <f t="shared" si="10"/>
        <v>0</v>
      </c>
      <c r="N32" s="138">
        <v>0</v>
      </c>
      <c r="O32" s="138">
        <f t="shared" si="11"/>
        <v>0</v>
      </c>
      <c r="P32" s="138">
        <v>0</v>
      </c>
      <c r="Q32" s="138">
        <f t="shared" si="12"/>
        <v>0</v>
      </c>
      <c r="R32" s="140"/>
      <c r="S32" s="140" t="s">
        <v>273</v>
      </c>
      <c r="T32" s="141" t="s">
        <v>274</v>
      </c>
      <c r="U32" s="115">
        <v>0</v>
      </c>
      <c r="V32" s="115">
        <f t="shared" si="13"/>
        <v>0</v>
      </c>
      <c r="W32" s="115"/>
      <c r="X32" s="115" t="s">
        <v>463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1325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 x14ac:dyDescent="0.2">
      <c r="A33" s="135">
        <v>24</v>
      </c>
      <c r="B33" s="136" t="s">
        <v>2065</v>
      </c>
      <c r="C33" s="144" t="s">
        <v>1339</v>
      </c>
      <c r="D33" s="137" t="s">
        <v>976</v>
      </c>
      <c r="E33" s="138">
        <v>1</v>
      </c>
      <c r="F33" s="139"/>
      <c r="G33" s="140">
        <f t="shared" si="7"/>
        <v>0</v>
      </c>
      <c r="H33" s="139"/>
      <c r="I33" s="140">
        <f t="shared" si="8"/>
        <v>0</v>
      </c>
      <c r="J33" s="139"/>
      <c r="K33" s="140">
        <f t="shared" si="9"/>
        <v>0</v>
      </c>
      <c r="L33" s="140">
        <v>21</v>
      </c>
      <c r="M33" s="140">
        <f t="shared" si="10"/>
        <v>0</v>
      </c>
      <c r="N33" s="138">
        <v>0</v>
      </c>
      <c r="O33" s="138">
        <f t="shared" si="11"/>
        <v>0</v>
      </c>
      <c r="P33" s="138">
        <v>0</v>
      </c>
      <c r="Q33" s="138">
        <f t="shared" si="12"/>
        <v>0</v>
      </c>
      <c r="R33" s="140"/>
      <c r="S33" s="140" t="s">
        <v>273</v>
      </c>
      <c r="T33" s="141" t="s">
        <v>274</v>
      </c>
      <c r="U33" s="115">
        <v>0</v>
      </c>
      <c r="V33" s="115">
        <f t="shared" si="13"/>
        <v>0</v>
      </c>
      <c r="W33" s="115"/>
      <c r="X33" s="115" t="s">
        <v>275</v>
      </c>
      <c r="Y33" s="115" t="s">
        <v>276</v>
      </c>
      <c r="Z33" s="108"/>
      <c r="AA33" s="108"/>
      <c r="AB33" s="108"/>
      <c r="AC33" s="108"/>
      <c r="AD33" s="108"/>
      <c r="AE33" s="108"/>
      <c r="AF33" s="108"/>
      <c r="AG33" s="108" t="s">
        <v>898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 x14ac:dyDescent="0.2">
      <c r="A34" s="135">
        <v>25</v>
      </c>
      <c r="B34" s="136" t="s">
        <v>2066</v>
      </c>
      <c r="C34" s="144" t="s">
        <v>1341</v>
      </c>
      <c r="D34" s="137" t="s">
        <v>976</v>
      </c>
      <c r="E34" s="138">
        <v>11</v>
      </c>
      <c r="F34" s="139"/>
      <c r="G34" s="140">
        <f t="shared" si="7"/>
        <v>0</v>
      </c>
      <c r="H34" s="139"/>
      <c r="I34" s="140">
        <f t="shared" si="8"/>
        <v>0</v>
      </c>
      <c r="J34" s="139"/>
      <c r="K34" s="140">
        <f t="shared" si="9"/>
        <v>0</v>
      </c>
      <c r="L34" s="140">
        <v>21</v>
      </c>
      <c r="M34" s="140">
        <f t="shared" si="10"/>
        <v>0</v>
      </c>
      <c r="N34" s="138">
        <v>0</v>
      </c>
      <c r="O34" s="138">
        <f t="shared" si="11"/>
        <v>0</v>
      </c>
      <c r="P34" s="138">
        <v>0</v>
      </c>
      <c r="Q34" s="138">
        <f t="shared" si="12"/>
        <v>0</v>
      </c>
      <c r="R34" s="140"/>
      <c r="S34" s="140" t="s">
        <v>273</v>
      </c>
      <c r="T34" s="141" t="s">
        <v>274</v>
      </c>
      <c r="U34" s="115">
        <v>0</v>
      </c>
      <c r="V34" s="115">
        <f t="shared" si="13"/>
        <v>0</v>
      </c>
      <c r="W34" s="115"/>
      <c r="X34" s="115" t="s">
        <v>463</v>
      </c>
      <c r="Y34" s="115" t="s">
        <v>276</v>
      </c>
      <c r="Z34" s="108"/>
      <c r="AA34" s="108"/>
      <c r="AB34" s="108"/>
      <c r="AC34" s="108"/>
      <c r="AD34" s="108"/>
      <c r="AE34" s="108"/>
      <c r="AF34" s="108"/>
      <c r="AG34" s="108" t="s">
        <v>1325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 x14ac:dyDescent="0.2">
      <c r="A35" s="135">
        <v>26</v>
      </c>
      <c r="B35" s="136" t="s">
        <v>2067</v>
      </c>
      <c r="C35" s="144" t="s">
        <v>1343</v>
      </c>
      <c r="D35" s="137" t="s">
        <v>976</v>
      </c>
      <c r="E35" s="138">
        <v>11</v>
      </c>
      <c r="F35" s="139"/>
      <c r="G35" s="140">
        <f t="shared" si="7"/>
        <v>0</v>
      </c>
      <c r="H35" s="139"/>
      <c r="I35" s="140">
        <f t="shared" si="8"/>
        <v>0</v>
      </c>
      <c r="J35" s="139"/>
      <c r="K35" s="140">
        <f t="shared" si="9"/>
        <v>0</v>
      </c>
      <c r="L35" s="140">
        <v>21</v>
      </c>
      <c r="M35" s="140">
        <f t="shared" si="10"/>
        <v>0</v>
      </c>
      <c r="N35" s="138">
        <v>0</v>
      </c>
      <c r="O35" s="138">
        <f t="shared" si="11"/>
        <v>0</v>
      </c>
      <c r="P35" s="138">
        <v>0</v>
      </c>
      <c r="Q35" s="138">
        <f t="shared" si="12"/>
        <v>0</v>
      </c>
      <c r="R35" s="140"/>
      <c r="S35" s="140" t="s">
        <v>273</v>
      </c>
      <c r="T35" s="141" t="s">
        <v>274</v>
      </c>
      <c r="U35" s="115">
        <v>0</v>
      </c>
      <c r="V35" s="115">
        <f t="shared" si="13"/>
        <v>0</v>
      </c>
      <c r="W35" s="115"/>
      <c r="X35" s="115" t="s">
        <v>275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898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 x14ac:dyDescent="0.2">
      <c r="A36" s="135">
        <v>27</v>
      </c>
      <c r="B36" s="136" t="s">
        <v>2068</v>
      </c>
      <c r="C36" s="144" t="s">
        <v>1345</v>
      </c>
      <c r="D36" s="137" t="s">
        <v>976</v>
      </c>
      <c r="E36" s="138">
        <v>1</v>
      </c>
      <c r="F36" s="139"/>
      <c r="G36" s="140">
        <f t="shared" si="7"/>
        <v>0</v>
      </c>
      <c r="H36" s="139"/>
      <c r="I36" s="140">
        <f t="shared" si="8"/>
        <v>0</v>
      </c>
      <c r="J36" s="139"/>
      <c r="K36" s="140">
        <f t="shared" si="9"/>
        <v>0</v>
      </c>
      <c r="L36" s="140">
        <v>21</v>
      </c>
      <c r="M36" s="140">
        <f t="shared" si="10"/>
        <v>0</v>
      </c>
      <c r="N36" s="138">
        <v>0</v>
      </c>
      <c r="O36" s="138">
        <f t="shared" si="11"/>
        <v>0</v>
      </c>
      <c r="P36" s="138">
        <v>0</v>
      </c>
      <c r="Q36" s="138">
        <f t="shared" si="12"/>
        <v>0</v>
      </c>
      <c r="R36" s="140"/>
      <c r="S36" s="140" t="s">
        <v>273</v>
      </c>
      <c r="T36" s="141" t="s">
        <v>274</v>
      </c>
      <c r="U36" s="115">
        <v>0</v>
      </c>
      <c r="V36" s="115">
        <f t="shared" si="13"/>
        <v>0</v>
      </c>
      <c r="W36" s="115"/>
      <c r="X36" s="115" t="s">
        <v>463</v>
      </c>
      <c r="Y36" s="115" t="s">
        <v>276</v>
      </c>
      <c r="Z36" s="108"/>
      <c r="AA36" s="108"/>
      <c r="AB36" s="108"/>
      <c r="AC36" s="108"/>
      <c r="AD36" s="108"/>
      <c r="AE36" s="108"/>
      <c r="AF36" s="108"/>
      <c r="AG36" s="108" t="s">
        <v>1325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 x14ac:dyDescent="0.2">
      <c r="A37" s="135">
        <v>28</v>
      </c>
      <c r="B37" s="136" t="s">
        <v>2069</v>
      </c>
      <c r="C37" s="144" t="s">
        <v>1347</v>
      </c>
      <c r="D37" s="137" t="s">
        <v>976</v>
      </c>
      <c r="E37" s="138">
        <v>1</v>
      </c>
      <c r="F37" s="139"/>
      <c r="G37" s="140">
        <f t="shared" si="7"/>
        <v>0</v>
      </c>
      <c r="H37" s="139"/>
      <c r="I37" s="140">
        <f t="shared" si="8"/>
        <v>0</v>
      </c>
      <c r="J37" s="139"/>
      <c r="K37" s="140">
        <f t="shared" si="9"/>
        <v>0</v>
      </c>
      <c r="L37" s="140">
        <v>21</v>
      </c>
      <c r="M37" s="140">
        <f t="shared" si="10"/>
        <v>0</v>
      </c>
      <c r="N37" s="138">
        <v>0</v>
      </c>
      <c r="O37" s="138">
        <f t="shared" si="11"/>
        <v>0</v>
      </c>
      <c r="P37" s="138">
        <v>0</v>
      </c>
      <c r="Q37" s="138">
        <f t="shared" si="12"/>
        <v>0</v>
      </c>
      <c r="R37" s="140"/>
      <c r="S37" s="140" t="s">
        <v>273</v>
      </c>
      <c r="T37" s="141" t="s">
        <v>274</v>
      </c>
      <c r="U37" s="115">
        <v>0</v>
      </c>
      <c r="V37" s="115">
        <f t="shared" si="13"/>
        <v>0</v>
      </c>
      <c r="W37" s="115"/>
      <c r="X37" s="115" t="s">
        <v>275</v>
      </c>
      <c r="Y37" s="115" t="s">
        <v>276</v>
      </c>
      <c r="Z37" s="108"/>
      <c r="AA37" s="108"/>
      <c r="AB37" s="108"/>
      <c r="AC37" s="108"/>
      <c r="AD37" s="108"/>
      <c r="AE37" s="108"/>
      <c r="AF37" s="108"/>
      <c r="AG37" s="108" t="s">
        <v>898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 x14ac:dyDescent="0.2">
      <c r="A38" s="135">
        <v>29</v>
      </c>
      <c r="B38" s="136" t="s">
        <v>2070</v>
      </c>
      <c r="C38" s="144" t="s">
        <v>1349</v>
      </c>
      <c r="D38" s="137" t="s">
        <v>976</v>
      </c>
      <c r="E38" s="138">
        <v>1</v>
      </c>
      <c r="F38" s="139"/>
      <c r="G38" s="140">
        <f t="shared" si="7"/>
        <v>0</v>
      </c>
      <c r="H38" s="139"/>
      <c r="I38" s="140">
        <f t="shared" si="8"/>
        <v>0</v>
      </c>
      <c r="J38" s="139"/>
      <c r="K38" s="140">
        <f t="shared" si="9"/>
        <v>0</v>
      </c>
      <c r="L38" s="140">
        <v>21</v>
      </c>
      <c r="M38" s="140">
        <f t="shared" si="10"/>
        <v>0</v>
      </c>
      <c r="N38" s="138">
        <v>0</v>
      </c>
      <c r="O38" s="138">
        <f t="shared" si="11"/>
        <v>0</v>
      </c>
      <c r="P38" s="138">
        <v>0</v>
      </c>
      <c r="Q38" s="138">
        <f t="shared" si="12"/>
        <v>0</v>
      </c>
      <c r="R38" s="140"/>
      <c r="S38" s="140" t="s">
        <v>273</v>
      </c>
      <c r="T38" s="141" t="s">
        <v>274</v>
      </c>
      <c r="U38" s="115">
        <v>0</v>
      </c>
      <c r="V38" s="115">
        <f t="shared" si="13"/>
        <v>0</v>
      </c>
      <c r="W38" s="115"/>
      <c r="X38" s="115" t="s">
        <v>463</v>
      </c>
      <c r="Y38" s="115" t="s">
        <v>276</v>
      </c>
      <c r="Z38" s="108"/>
      <c r="AA38" s="108"/>
      <c r="AB38" s="108"/>
      <c r="AC38" s="108"/>
      <c r="AD38" s="108"/>
      <c r="AE38" s="108"/>
      <c r="AF38" s="108"/>
      <c r="AG38" s="108" t="s">
        <v>1325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 x14ac:dyDescent="0.2">
      <c r="A39" s="135">
        <v>30</v>
      </c>
      <c r="B39" s="136" t="s">
        <v>2071</v>
      </c>
      <c r="C39" s="144" t="s">
        <v>1351</v>
      </c>
      <c r="D39" s="137" t="s">
        <v>976</v>
      </c>
      <c r="E39" s="138">
        <v>1</v>
      </c>
      <c r="F39" s="139"/>
      <c r="G39" s="140">
        <f t="shared" si="7"/>
        <v>0</v>
      </c>
      <c r="H39" s="139"/>
      <c r="I39" s="140">
        <f t="shared" si="8"/>
        <v>0</v>
      </c>
      <c r="J39" s="139"/>
      <c r="K39" s="140">
        <f t="shared" si="9"/>
        <v>0</v>
      </c>
      <c r="L39" s="140">
        <v>21</v>
      </c>
      <c r="M39" s="140">
        <f t="shared" si="10"/>
        <v>0</v>
      </c>
      <c r="N39" s="138">
        <v>0</v>
      </c>
      <c r="O39" s="138">
        <f t="shared" si="11"/>
        <v>0</v>
      </c>
      <c r="P39" s="138">
        <v>0</v>
      </c>
      <c r="Q39" s="138">
        <f t="shared" si="12"/>
        <v>0</v>
      </c>
      <c r="R39" s="140"/>
      <c r="S39" s="140" t="s">
        <v>273</v>
      </c>
      <c r="T39" s="141" t="s">
        <v>274</v>
      </c>
      <c r="U39" s="115">
        <v>0</v>
      </c>
      <c r="V39" s="115">
        <f t="shared" si="13"/>
        <v>0</v>
      </c>
      <c r="W39" s="115"/>
      <c r="X39" s="115" t="s">
        <v>275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898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 x14ac:dyDescent="0.2">
      <c r="A40" s="135">
        <v>31</v>
      </c>
      <c r="B40" s="136" t="s">
        <v>2072</v>
      </c>
      <c r="C40" s="144" t="s">
        <v>1361</v>
      </c>
      <c r="D40" s="137" t="s">
        <v>976</v>
      </c>
      <c r="E40" s="138">
        <v>1</v>
      </c>
      <c r="F40" s="139"/>
      <c r="G40" s="140">
        <f t="shared" si="7"/>
        <v>0</v>
      </c>
      <c r="H40" s="139"/>
      <c r="I40" s="140">
        <f t="shared" si="8"/>
        <v>0</v>
      </c>
      <c r="J40" s="139"/>
      <c r="K40" s="140">
        <f t="shared" si="9"/>
        <v>0</v>
      </c>
      <c r="L40" s="140">
        <v>21</v>
      </c>
      <c r="M40" s="140">
        <f t="shared" si="10"/>
        <v>0</v>
      </c>
      <c r="N40" s="138">
        <v>0</v>
      </c>
      <c r="O40" s="138">
        <f t="shared" si="11"/>
        <v>0</v>
      </c>
      <c r="P40" s="138">
        <v>0</v>
      </c>
      <c r="Q40" s="138">
        <f t="shared" si="12"/>
        <v>0</v>
      </c>
      <c r="R40" s="140"/>
      <c r="S40" s="140" t="s">
        <v>273</v>
      </c>
      <c r="T40" s="141" t="s">
        <v>274</v>
      </c>
      <c r="U40" s="115">
        <v>0</v>
      </c>
      <c r="V40" s="115">
        <f t="shared" si="13"/>
        <v>0</v>
      </c>
      <c r="W40" s="115"/>
      <c r="X40" s="115" t="s">
        <v>463</v>
      </c>
      <c r="Y40" s="115" t="s">
        <v>276</v>
      </c>
      <c r="Z40" s="108"/>
      <c r="AA40" s="108"/>
      <c r="AB40" s="108"/>
      <c r="AC40" s="108"/>
      <c r="AD40" s="108"/>
      <c r="AE40" s="108"/>
      <c r="AF40" s="108"/>
      <c r="AG40" s="108" t="s">
        <v>1325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 x14ac:dyDescent="0.2">
      <c r="A41" s="135">
        <v>32</v>
      </c>
      <c r="B41" s="136" t="s">
        <v>2073</v>
      </c>
      <c r="C41" s="144" t="s">
        <v>1363</v>
      </c>
      <c r="D41" s="137" t="s">
        <v>976</v>
      </c>
      <c r="E41" s="138">
        <v>1</v>
      </c>
      <c r="F41" s="139"/>
      <c r="G41" s="140">
        <f t="shared" si="7"/>
        <v>0</v>
      </c>
      <c r="H41" s="139"/>
      <c r="I41" s="140">
        <f t="shared" si="8"/>
        <v>0</v>
      </c>
      <c r="J41" s="139"/>
      <c r="K41" s="140">
        <f t="shared" si="9"/>
        <v>0</v>
      </c>
      <c r="L41" s="140">
        <v>21</v>
      </c>
      <c r="M41" s="140">
        <f t="shared" si="10"/>
        <v>0</v>
      </c>
      <c r="N41" s="138">
        <v>0</v>
      </c>
      <c r="O41" s="138">
        <f t="shared" si="11"/>
        <v>0</v>
      </c>
      <c r="P41" s="138">
        <v>0</v>
      </c>
      <c r="Q41" s="138">
        <f t="shared" si="12"/>
        <v>0</v>
      </c>
      <c r="R41" s="140"/>
      <c r="S41" s="140" t="s">
        <v>273</v>
      </c>
      <c r="T41" s="141" t="s">
        <v>274</v>
      </c>
      <c r="U41" s="115">
        <v>0</v>
      </c>
      <c r="V41" s="115">
        <f t="shared" si="13"/>
        <v>0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898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x14ac:dyDescent="0.2">
      <c r="A42" s="121" t="s">
        <v>268</v>
      </c>
      <c r="B42" s="122" t="s">
        <v>195</v>
      </c>
      <c r="C42" s="143" t="s">
        <v>201</v>
      </c>
      <c r="D42" s="123"/>
      <c r="E42" s="124"/>
      <c r="F42" s="125"/>
      <c r="G42" s="125">
        <f>SUMIF(AG43:AG58,"&lt;&gt;NOR",G43:G58)</f>
        <v>0</v>
      </c>
      <c r="H42" s="125"/>
      <c r="I42" s="125">
        <f>SUM(I43:I58)</f>
        <v>0</v>
      </c>
      <c r="J42" s="125"/>
      <c r="K42" s="125">
        <f>SUM(K43:K58)</f>
        <v>0</v>
      </c>
      <c r="L42" s="125"/>
      <c r="M42" s="125">
        <f>SUM(M43:M58)</f>
        <v>0</v>
      </c>
      <c r="N42" s="124"/>
      <c r="O42" s="124">
        <f>SUM(O43:O58)</f>
        <v>0</v>
      </c>
      <c r="P42" s="124"/>
      <c r="Q42" s="124">
        <f>SUM(Q43:Q58)</f>
        <v>0</v>
      </c>
      <c r="R42" s="125"/>
      <c r="S42" s="125"/>
      <c r="T42" s="126"/>
      <c r="U42" s="120"/>
      <c r="V42" s="120">
        <f>SUM(V43:V58)</f>
        <v>0</v>
      </c>
      <c r="W42" s="120"/>
      <c r="X42" s="120"/>
      <c r="Y42" s="120"/>
      <c r="AG42" t="s">
        <v>269</v>
      </c>
    </row>
    <row r="43" spans="1:60" outlineLevel="1" x14ac:dyDescent="0.2">
      <c r="A43" s="135">
        <v>33</v>
      </c>
      <c r="B43" s="136" t="s">
        <v>2074</v>
      </c>
      <c r="C43" s="144" t="s">
        <v>1324</v>
      </c>
      <c r="D43" s="137" t="s">
        <v>976</v>
      </c>
      <c r="E43" s="138">
        <v>1</v>
      </c>
      <c r="F43" s="139"/>
      <c r="G43" s="140">
        <f t="shared" ref="G43:G58" si="14">ROUND(E43*F43,2)</f>
        <v>0</v>
      </c>
      <c r="H43" s="139"/>
      <c r="I43" s="140">
        <f t="shared" ref="I43:I58" si="15">ROUND(E43*H43,2)</f>
        <v>0</v>
      </c>
      <c r="J43" s="139"/>
      <c r="K43" s="140">
        <f t="shared" ref="K43:K58" si="16">ROUND(E43*J43,2)</f>
        <v>0</v>
      </c>
      <c r="L43" s="140">
        <v>21</v>
      </c>
      <c r="M43" s="140">
        <f t="shared" ref="M43:M58" si="17">G43*(1+L43/100)</f>
        <v>0</v>
      </c>
      <c r="N43" s="138">
        <v>0</v>
      </c>
      <c r="O43" s="138">
        <f t="shared" ref="O43:O58" si="18">ROUND(E43*N43,2)</f>
        <v>0</v>
      </c>
      <c r="P43" s="138">
        <v>0</v>
      </c>
      <c r="Q43" s="138">
        <f t="shared" ref="Q43:Q58" si="19">ROUND(E43*P43,2)</f>
        <v>0</v>
      </c>
      <c r="R43" s="140"/>
      <c r="S43" s="140" t="s">
        <v>273</v>
      </c>
      <c r="T43" s="141" t="s">
        <v>274</v>
      </c>
      <c r="U43" s="115">
        <v>0</v>
      </c>
      <c r="V43" s="115">
        <f t="shared" ref="V43:V58" si="20">ROUND(E43*U43,2)</f>
        <v>0</v>
      </c>
      <c r="W43" s="115"/>
      <c r="X43" s="115" t="s">
        <v>463</v>
      </c>
      <c r="Y43" s="115" t="s">
        <v>276</v>
      </c>
      <c r="Z43" s="108"/>
      <c r="AA43" s="108"/>
      <c r="AB43" s="108"/>
      <c r="AC43" s="108"/>
      <c r="AD43" s="108"/>
      <c r="AE43" s="108"/>
      <c r="AF43" s="108"/>
      <c r="AG43" s="108" t="s">
        <v>1325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 x14ac:dyDescent="0.2">
      <c r="A44" s="135">
        <v>34</v>
      </c>
      <c r="B44" s="136" t="s">
        <v>2075</v>
      </c>
      <c r="C44" s="144" t="s">
        <v>1327</v>
      </c>
      <c r="D44" s="137" t="s">
        <v>976</v>
      </c>
      <c r="E44" s="138">
        <v>1</v>
      </c>
      <c r="F44" s="139"/>
      <c r="G44" s="140">
        <f t="shared" si="14"/>
        <v>0</v>
      </c>
      <c r="H44" s="139"/>
      <c r="I44" s="140">
        <f t="shared" si="15"/>
        <v>0</v>
      </c>
      <c r="J44" s="139"/>
      <c r="K44" s="140">
        <f t="shared" si="16"/>
        <v>0</v>
      </c>
      <c r="L44" s="140">
        <v>21</v>
      </c>
      <c r="M44" s="140">
        <f t="shared" si="17"/>
        <v>0</v>
      </c>
      <c r="N44" s="138">
        <v>0</v>
      </c>
      <c r="O44" s="138">
        <f t="shared" si="18"/>
        <v>0</v>
      </c>
      <c r="P44" s="138">
        <v>0</v>
      </c>
      <c r="Q44" s="138">
        <f t="shared" si="19"/>
        <v>0</v>
      </c>
      <c r="R44" s="140"/>
      <c r="S44" s="140" t="s">
        <v>273</v>
      </c>
      <c r="T44" s="141" t="s">
        <v>274</v>
      </c>
      <c r="U44" s="115">
        <v>0</v>
      </c>
      <c r="V44" s="115">
        <f t="shared" si="20"/>
        <v>0</v>
      </c>
      <c r="W44" s="115"/>
      <c r="X44" s="115" t="s">
        <v>275</v>
      </c>
      <c r="Y44" s="115" t="s">
        <v>276</v>
      </c>
      <c r="Z44" s="108"/>
      <c r="AA44" s="108"/>
      <c r="AB44" s="108"/>
      <c r="AC44" s="108"/>
      <c r="AD44" s="108"/>
      <c r="AE44" s="108"/>
      <c r="AF44" s="108"/>
      <c r="AG44" s="108" t="s">
        <v>898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 x14ac:dyDescent="0.2">
      <c r="A45" s="135">
        <v>35</v>
      </c>
      <c r="B45" s="136" t="s">
        <v>2076</v>
      </c>
      <c r="C45" s="144" t="s">
        <v>1329</v>
      </c>
      <c r="D45" s="137" t="s">
        <v>976</v>
      </c>
      <c r="E45" s="138">
        <v>1</v>
      </c>
      <c r="F45" s="139"/>
      <c r="G45" s="140">
        <f t="shared" si="14"/>
        <v>0</v>
      </c>
      <c r="H45" s="139"/>
      <c r="I45" s="140">
        <f t="shared" si="15"/>
        <v>0</v>
      </c>
      <c r="J45" s="139"/>
      <c r="K45" s="140">
        <f t="shared" si="16"/>
        <v>0</v>
      </c>
      <c r="L45" s="140">
        <v>21</v>
      </c>
      <c r="M45" s="140">
        <f t="shared" si="17"/>
        <v>0</v>
      </c>
      <c r="N45" s="138">
        <v>0</v>
      </c>
      <c r="O45" s="138">
        <f t="shared" si="18"/>
        <v>0</v>
      </c>
      <c r="P45" s="138">
        <v>0</v>
      </c>
      <c r="Q45" s="138">
        <f t="shared" si="19"/>
        <v>0</v>
      </c>
      <c r="R45" s="140"/>
      <c r="S45" s="140" t="s">
        <v>273</v>
      </c>
      <c r="T45" s="141" t="s">
        <v>274</v>
      </c>
      <c r="U45" s="115">
        <v>0</v>
      </c>
      <c r="V45" s="115">
        <f t="shared" si="20"/>
        <v>0</v>
      </c>
      <c r="W45" s="115"/>
      <c r="X45" s="115" t="s">
        <v>463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1325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 x14ac:dyDescent="0.2">
      <c r="A46" s="135">
        <v>36</v>
      </c>
      <c r="B46" s="136" t="s">
        <v>2077</v>
      </c>
      <c r="C46" s="144" t="s">
        <v>1331</v>
      </c>
      <c r="D46" s="137" t="s">
        <v>976</v>
      </c>
      <c r="E46" s="138">
        <v>1</v>
      </c>
      <c r="F46" s="139"/>
      <c r="G46" s="140">
        <f t="shared" si="14"/>
        <v>0</v>
      </c>
      <c r="H46" s="139"/>
      <c r="I46" s="140">
        <f t="shared" si="15"/>
        <v>0</v>
      </c>
      <c r="J46" s="139"/>
      <c r="K46" s="140">
        <f t="shared" si="16"/>
        <v>0</v>
      </c>
      <c r="L46" s="140">
        <v>21</v>
      </c>
      <c r="M46" s="140">
        <f t="shared" si="17"/>
        <v>0</v>
      </c>
      <c r="N46" s="138">
        <v>0</v>
      </c>
      <c r="O46" s="138">
        <f t="shared" si="18"/>
        <v>0</v>
      </c>
      <c r="P46" s="138">
        <v>0</v>
      </c>
      <c r="Q46" s="138">
        <f t="shared" si="19"/>
        <v>0</v>
      </c>
      <c r="R46" s="140"/>
      <c r="S46" s="140" t="s">
        <v>273</v>
      </c>
      <c r="T46" s="141" t="s">
        <v>274</v>
      </c>
      <c r="U46" s="115">
        <v>0</v>
      </c>
      <c r="V46" s="115">
        <f t="shared" si="20"/>
        <v>0</v>
      </c>
      <c r="W46" s="115"/>
      <c r="X46" s="115" t="s">
        <v>275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898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 x14ac:dyDescent="0.2">
      <c r="A47" s="135">
        <v>37</v>
      </c>
      <c r="B47" s="136" t="s">
        <v>2078</v>
      </c>
      <c r="C47" s="144" t="s">
        <v>1333</v>
      </c>
      <c r="D47" s="137" t="s">
        <v>976</v>
      </c>
      <c r="E47" s="138">
        <v>3</v>
      </c>
      <c r="F47" s="139"/>
      <c r="G47" s="140">
        <f t="shared" si="14"/>
        <v>0</v>
      </c>
      <c r="H47" s="139"/>
      <c r="I47" s="140">
        <f t="shared" si="15"/>
        <v>0</v>
      </c>
      <c r="J47" s="139"/>
      <c r="K47" s="140">
        <f t="shared" si="16"/>
        <v>0</v>
      </c>
      <c r="L47" s="140">
        <v>21</v>
      </c>
      <c r="M47" s="140">
        <f t="shared" si="17"/>
        <v>0</v>
      </c>
      <c r="N47" s="138">
        <v>0</v>
      </c>
      <c r="O47" s="138">
        <f t="shared" si="18"/>
        <v>0</v>
      </c>
      <c r="P47" s="138">
        <v>0</v>
      </c>
      <c r="Q47" s="138">
        <f t="shared" si="19"/>
        <v>0</v>
      </c>
      <c r="R47" s="140"/>
      <c r="S47" s="140" t="s">
        <v>273</v>
      </c>
      <c r="T47" s="141" t="s">
        <v>274</v>
      </c>
      <c r="U47" s="115">
        <v>0</v>
      </c>
      <c r="V47" s="115">
        <f t="shared" si="20"/>
        <v>0</v>
      </c>
      <c r="W47" s="115"/>
      <c r="X47" s="115" t="s">
        <v>463</v>
      </c>
      <c r="Y47" s="115" t="s">
        <v>276</v>
      </c>
      <c r="Z47" s="108"/>
      <c r="AA47" s="108"/>
      <c r="AB47" s="108"/>
      <c r="AC47" s="108"/>
      <c r="AD47" s="108"/>
      <c r="AE47" s="108"/>
      <c r="AF47" s="108"/>
      <c r="AG47" s="108" t="s">
        <v>1325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 x14ac:dyDescent="0.2">
      <c r="A48" s="135">
        <v>38</v>
      </c>
      <c r="B48" s="136" t="s">
        <v>2079</v>
      </c>
      <c r="C48" s="144" t="s">
        <v>1335</v>
      </c>
      <c r="D48" s="137" t="s">
        <v>976</v>
      </c>
      <c r="E48" s="138">
        <v>3</v>
      </c>
      <c r="F48" s="139"/>
      <c r="G48" s="140">
        <f t="shared" si="14"/>
        <v>0</v>
      </c>
      <c r="H48" s="139"/>
      <c r="I48" s="140">
        <f t="shared" si="15"/>
        <v>0</v>
      </c>
      <c r="J48" s="139"/>
      <c r="K48" s="140">
        <f t="shared" si="16"/>
        <v>0</v>
      </c>
      <c r="L48" s="140">
        <v>21</v>
      </c>
      <c r="M48" s="140">
        <f t="shared" si="17"/>
        <v>0</v>
      </c>
      <c r="N48" s="138">
        <v>0</v>
      </c>
      <c r="O48" s="138">
        <f t="shared" si="18"/>
        <v>0</v>
      </c>
      <c r="P48" s="138">
        <v>0</v>
      </c>
      <c r="Q48" s="138">
        <f t="shared" si="19"/>
        <v>0</v>
      </c>
      <c r="R48" s="140"/>
      <c r="S48" s="140" t="s">
        <v>273</v>
      </c>
      <c r="T48" s="141" t="s">
        <v>274</v>
      </c>
      <c r="U48" s="115">
        <v>0</v>
      </c>
      <c r="V48" s="115">
        <f t="shared" si="20"/>
        <v>0</v>
      </c>
      <c r="W48" s="115"/>
      <c r="X48" s="115" t="s">
        <v>275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898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 x14ac:dyDescent="0.2">
      <c r="A49" s="135">
        <v>39</v>
      </c>
      <c r="B49" s="136" t="s">
        <v>2080</v>
      </c>
      <c r="C49" s="144" t="s">
        <v>1337</v>
      </c>
      <c r="D49" s="137" t="s">
        <v>976</v>
      </c>
      <c r="E49" s="138">
        <v>1</v>
      </c>
      <c r="F49" s="139"/>
      <c r="G49" s="140">
        <f t="shared" si="14"/>
        <v>0</v>
      </c>
      <c r="H49" s="139"/>
      <c r="I49" s="140">
        <f t="shared" si="15"/>
        <v>0</v>
      </c>
      <c r="J49" s="139"/>
      <c r="K49" s="140">
        <f t="shared" si="16"/>
        <v>0</v>
      </c>
      <c r="L49" s="140">
        <v>21</v>
      </c>
      <c r="M49" s="140">
        <f t="shared" si="17"/>
        <v>0</v>
      </c>
      <c r="N49" s="138">
        <v>0</v>
      </c>
      <c r="O49" s="138">
        <f t="shared" si="18"/>
        <v>0</v>
      </c>
      <c r="P49" s="138">
        <v>0</v>
      </c>
      <c r="Q49" s="138">
        <f t="shared" si="19"/>
        <v>0</v>
      </c>
      <c r="R49" s="140"/>
      <c r="S49" s="140" t="s">
        <v>273</v>
      </c>
      <c r="T49" s="141" t="s">
        <v>274</v>
      </c>
      <c r="U49" s="115">
        <v>0</v>
      </c>
      <c r="V49" s="115">
        <f t="shared" si="20"/>
        <v>0</v>
      </c>
      <c r="W49" s="115"/>
      <c r="X49" s="115" t="s">
        <v>463</v>
      </c>
      <c r="Y49" s="115" t="s">
        <v>276</v>
      </c>
      <c r="Z49" s="108"/>
      <c r="AA49" s="108"/>
      <c r="AB49" s="108"/>
      <c r="AC49" s="108"/>
      <c r="AD49" s="108"/>
      <c r="AE49" s="108"/>
      <c r="AF49" s="108"/>
      <c r="AG49" s="108" t="s">
        <v>1325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 x14ac:dyDescent="0.2">
      <c r="A50" s="135">
        <v>40</v>
      </c>
      <c r="B50" s="136" t="s">
        <v>2081</v>
      </c>
      <c r="C50" s="144" t="s">
        <v>1339</v>
      </c>
      <c r="D50" s="137" t="s">
        <v>976</v>
      </c>
      <c r="E50" s="138">
        <v>1</v>
      </c>
      <c r="F50" s="139"/>
      <c r="G50" s="140">
        <f t="shared" si="14"/>
        <v>0</v>
      </c>
      <c r="H50" s="139"/>
      <c r="I50" s="140">
        <f t="shared" si="15"/>
        <v>0</v>
      </c>
      <c r="J50" s="139"/>
      <c r="K50" s="140">
        <f t="shared" si="16"/>
        <v>0</v>
      </c>
      <c r="L50" s="140">
        <v>21</v>
      </c>
      <c r="M50" s="140">
        <f t="shared" si="17"/>
        <v>0</v>
      </c>
      <c r="N50" s="138">
        <v>0</v>
      </c>
      <c r="O50" s="138">
        <f t="shared" si="18"/>
        <v>0</v>
      </c>
      <c r="P50" s="138">
        <v>0</v>
      </c>
      <c r="Q50" s="138">
        <f t="shared" si="19"/>
        <v>0</v>
      </c>
      <c r="R50" s="140"/>
      <c r="S50" s="140" t="s">
        <v>273</v>
      </c>
      <c r="T50" s="141" t="s">
        <v>274</v>
      </c>
      <c r="U50" s="115">
        <v>0</v>
      </c>
      <c r="V50" s="115">
        <f t="shared" si="20"/>
        <v>0</v>
      </c>
      <c r="W50" s="115"/>
      <c r="X50" s="115" t="s">
        <v>275</v>
      </c>
      <c r="Y50" s="115" t="s">
        <v>276</v>
      </c>
      <c r="Z50" s="108"/>
      <c r="AA50" s="108"/>
      <c r="AB50" s="108"/>
      <c r="AC50" s="108"/>
      <c r="AD50" s="108"/>
      <c r="AE50" s="108"/>
      <c r="AF50" s="108"/>
      <c r="AG50" s="108" t="s">
        <v>898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 x14ac:dyDescent="0.2">
      <c r="A51" s="135">
        <v>41</v>
      </c>
      <c r="B51" s="136" t="s">
        <v>2082</v>
      </c>
      <c r="C51" s="144" t="s">
        <v>1341</v>
      </c>
      <c r="D51" s="137" t="s">
        <v>976</v>
      </c>
      <c r="E51" s="138">
        <v>3</v>
      </c>
      <c r="F51" s="139"/>
      <c r="G51" s="140">
        <f t="shared" si="14"/>
        <v>0</v>
      </c>
      <c r="H51" s="139"/>
      <c r="I51" s="140">
        <f t="shared" si="15"/>
        <v>0</v>
      </c>
      <c r="J51" s="139"/>
      <c r="K51" s="140">
        <f t="shared" si="16"/>
        <v>0</v>
      </c>
      <c r="L51" s="140">
        <v>21</v>
      </c>
      <c r="M51" s="140">
        <f t="shared" si="17"/>
        <v>0</v>
      </c>
      <c r="N51" s="138">
        <v>0</v>
      </c>
      <c r="O51" s="138">
        <f t="shared" si="18"/>
        <v>0</v>
      </c>
      <c r="P51" s="138">
        <v>0</v>
      </c>
      <c r="Q51" s="138">
        <f t="shared" si="19"/>
        <v>0</v>
      </c>
      <c r="R51" s="140"/>
      <c r="S51" s="140" t="s">
        <v>273</v>
      </c>
      <c r="T51" s="141" t="s">
        <v>274</v>
      </c>
      <c r="U51" s="115">
        <v>0</v>
      </c>
      <c r="V51" s="115">
        <f t="shared" si="20"/>
        <v>0</v>
      </c>
      <c r="W51" s="115"/>
      <c r="X51" s="115" t="s">
        <v>463</v>
      </c>
      <c r="Y51" s="115" t="s">
        <v>276</v>
      </c>
      <c r="Z51" s="108"/>
      <c r="AA51" s="108"/>
      <c r="AB51" s="108"/>
      <c r="AC51" s="108"/>
      <c r="AD51" s="108"/>
      <c r="AE51" s="108"/>
      <c r="AF51" s="108"/>
      <c r="AG51" s="108" t="s">
        <v>1325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 x14ac:dyDescent="0.2">
      <c r="A52" s="135">
        <v>42</v>
      </c>
      <c r="B52" s="136" t="s">
        <v>2083</v>
      </c>
      <c r="C52" s="144" t="s">
        <v>1343</v>
      </c>
      <c r="D52" s="137" t="s">
        <v>976</v>
      </c>
      <c r="E52" s="138">
        <v>3</v>
      </c>
      <c r="F52" s="139"/>
      <c r="G52" s="140">
        <f t="shared" si="14"/>
        <v>0</v>
      </c>
      <c r="H52" s="139"/>
      <c r="I52" s="140">
        <f t="shared" si="15"/>
        <v>0</v>
      </c>
      <c r="J52" s="139"/>
      <c r="K52" s="140">
        <f t="shared" si="16"/>
        <v>0</v>
      </c>
      <c r="L52" s="140">
        <v>21</v>
      </c>
      <c r="M52" s="140">
        <f t="shared" si="17"/>
        <v>0</v>
      </c>
      <c r="N52" s="138">
        <v>0</v>
      </c>
      <c r="O52" s="138">
        <f t="shared" si="18"/>
        <v>0</v>
      </c>
      <c r="P52" s="138">
        <v>0</v>
      </c>
      <c r="Q52" s="138">
        <f t="shared" si="19"/>
        <v>0</v>
      </c>
      <c r="R52" s="140"/>
      <c r="S52" s="140" t="s">
        <v>273</v>
      </c>
      <c r="T52" s="141" t="s">
        <v>274</v>
      </c>
      <c r="U52" s="115">
        <v>0</v>
      </c>
      <c r="V52" s="115">
        <f t="shared" si="20"/>
        <v>0</v>
      </c>
      <c r="W52" s="115"/>
      <c r="X52" s="115" t="s">
        <v>275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898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1" x14ac:dyDescent="0.2">
      <c r="A53" s="135">
        <v>43</v>
      </c>
      <c r="B53" s="136" t="s">
        <v>2084</v>
      </c>
      <c r="C53" s="144" t="s">
        <v>1345</v>
      </c>
      <c r="D53" s="137" t="s">
        <v>976</v>
      </c>
      <c r="E53" s="138">
        <v>1</v>
      </c>
      <c r="F53" s="139"/>
      <c r="G53" s="140">
        <f t="shared" si="14"/>
        <v>0</v>
      </c>
      <c r="H53" s="139"/>
      <c r="I53" s="140">
        <f t="shared" si="15"/>
        <v>0</v>
      </c>
      <c r="J53" s="139"/>
      <c r="K53" s="140">
        <f t="shared" si="16"/>
        <v>0</v>
      </c>
      <c r="L53" s="140">
        <v>21</v>
      </c>
      <c r="M53" s="140">
        <f t="shared" si="17"/>
        <v>0</v>
      </c>
      <c r="N53" s="138">
        <v>0</v>
      </c>
      <c r="O53" s="138">
        <f t="shared" si="18"/>
        <v>0</v>
      </c>
      <c r="P53" s="138">
        <v>0</v>
      </c>
      <c r="Q53" s="138">
        <f t="shared" si="19"/>
        <v>0</v>
      </c>
      <c r="R53" s="140"/>
      <c r="S53" s="140" t="s">
        <v>273</v>
      </c>
      <c r="T53" s="141" t="s">
        <v>274</v>
      </c>
      <c r="U53" s="115">
        <v>0</v>
      </c>
      <c r="V53" s="115">
        <f t="shared" si="20"/>
        <v>0</v>
      </c>
      <c r="W53" s="115"/>
      <c r="X53" s="115" t="s">
        <v>463</v>
      </c>
      <c r="Y53" s="115" t="s">
        <v>276</v>
      </c>
      <c r="Z53" s="108"/>
      <c r="AA53" s="108"/>
      <c r="AB53" s="108"/>
      <c r="AC53" s="108"/>
      <c r="AD53" s="108"/>
      <c r="AE53" s="108"/>
      <c r="AF53" s="108"/>
      <c r="AG53" s="108" t="s">
        <v>1325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 x14ac:dyDescent="0.2">
      <c r="A54" s="135">
        <v>44</v>
      </c>
      <c r="B54" s="136" t="s">
        <v>2085</v>
      </c>
      <c r="C54" s="144" t="s">
        <v>1347</v>
      </c>
      <c r="D54" s="137" t="s">
        <v>976</v>
      </c>
      <c r="E54" s="138">
        <v>1</v>
      </c>
      <c r="F54" s="139"/>
      <c r="G54" s="140">
        <f t="shared" si="14"/>
        <v>0</v>
      </c>
      <c r="H54" s="139"/>
      <c r="I54" s="140">
        <f t="shared" si="15"/>
        <v>0</v>
      </c>
      <c r="J54" s="139"/>
      <c r="K54" s="140">
        <f t="shared" si="16"/>
        <v>0</v>
      </c>
      <c r="L54" s="140">
        <v>21</v>
      </c>
      <c r="M54" s="140">
        <f t="shared" si="17"/>
        <v>0</v>
      </c>
      <c r="N54" s="138">
        <v>0</v>
      </c>
      <c r="O54" s="138">
        <f t="shared" si="18"/>
        <v>0</v>
      </c>
      <c r="P54" s="138">
        <v>0</v>
      </c>
      <c r="Q54" s="138">
        <f t="shared" si="19"/>
        <v>0</v>
      </c>
      <c r="R54" s="140"/>
      <c r="S54" s="140" t="s">
        <v>273</v>
      </c>
      <c r="T54" s="141" t="s">
        <v>274</v>
      </c>
      <c r="U54" s="115">
        <v>0</v>
      </c>
      <c r="V54" s="115">
        <f t="shared" si="20"/>
        <v>0</v>
      </c>
      <c r="W54" s="115"/>
      <c r="X54" s="115" t="s">
        <v>275</v>
      </c>
      <c r="Y54" s="115" t="s">
        <v>276</v>
      </c>
      <c r="Z54" s="108"/>
      <c r="AA54" s="108"/>
      <c r="AB54" s="108"/>
      <c r="AC54" s="108"/>
      <c r="AD54" s="108"/>
      <c r="AE54" s="108"/>
      <c r="AF54" s="108"/>
      <c r="AG54" s="108" t="s">
        <v>898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 x14ac:dyDescent="0.2">
      <c r="A55" s="135">
        <v>45</v>
      </c>
      <c r="B55" s="136" t="s">
        <v>2086</v>
      </c>
      <c r="C55" s="144" t="s">
        <v>1349</v>
      </c>
      <c r="D55" s="137" t="s">
        <v>976</v>
      </c>
      <c r="E55" s="138">
        <v>1</v>
      </c>
      <c r="F55" s="139"/>
      <c r="G55" s="140">
        <f t="shared" si="14"/>
        <v>0</v>
      </c>
      <c r="H55" s="139"/>
      <c r="I55" s="140">
        <f t="shared" si="15"/>
        <v>0</v>
      </c>
      <c r="J55" s="139"/>
      <c r="K55" s="140">
        <f t="shared" si="16"/>
        <v>0</v>
      </c>
      <c r="L55" s="140">
        <v>21</v>
      </c>
      <c r="M55" s="140">
        <f t="shared" si="17"/>
        <v>0</v>
      </c>
      <c r="N55" s="138">
        <v>0</v>
      </c>
      <c r="O55" s="138">
        <f t="shared" si="18"/>
        <v>0</v>
      </c>
      <c r="P55" s="138">
        <v>0</v>
      </c>
      <c r="Q55" s="138">
        <f t="shared" si="19"/>
        <v>0</v>
      </c>
      <c r="R55" s="140"/>
      <c r="S55" s="140" t="s">
        <v>273</v>
      </c>
      <c r="T55" s="141" t="s">
        <v>274</v>
      </c>
      <c r="U55" s="115">
        <v>0</v>
      </c>
      <c r="V55" s="115">
        <f t="shared" si="20"/>
        <v>0</v>
      </c>
      <c r="W55" s="115"/>
      <c r="X55" s="115" t="s">
        <v>463</v>
      </c>
      <c r="Y55" s="115" t="s">
        <v>276</v>
      </c>
      <c r="Z55" s="108"/>
      <c r="AA55" s="108"/>
      <c r="AB55" s="108"/>
      <c r="AC55" s="108"/>
      <c r="AD55" s="108"/>
      <c r="AE55" s="108"/>
      <c r="AF55" s="108"/>
      <c r="AG55" s="108" t="s">
        <v>1325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 x14ac:dyDescent="0.2">
      <c r="A56" s="135">
        <v>46</v>
      </c>
      <c r="B56" s="136" t="s">
        <v>2087</v>
      </c>
      <c r="C56" s="144" t="s">
        <v>1351</v>
      </c>
      <c r="D56" s="137" t="s">
        <v>976</v>
      </c>
      <c r="E56" s="138">
        <v>1</v>
      </c>
      <c r="F56" s="139"/>
      <c r="G56" s="140">
        <f t="shared" si="14"/>
        <v>0</v>
      </c>
      <c r="H56" s="139"/>
      <c r="I56" s="140">
        <f t="shared" si="15"/>
        <v>0</v>
      </c>
      <c r="J56" s="139"/>
      <c r="K56" s="140">
        <f t="shared" si="16"/>
        <v>0</v>
      </c>
      <c r="L56" s="140">
        <v>21</v>
      </c>
      <c r="M56" s="140">
        <f t="shared" si="17"/>
        <v>0</v>
      </c>
      <c r="N56" s="138">
        <v>0</v>
      </c>
      <c r="O56" s="138">
        <f t="shared" si="18"/>
        <v>0</v>
      </c>
      <c r="P56" s="138">
        <v>0</v>
      </c>
      <c r="Q56" s="138">
        <f t="shared" si="19"/>
        <v>0</v>
      </c>
      <c r="R56" s="140"/>
      <c r="S56" s="140" t="s">
        <v>273</v>
      </c>
      <c r="T56" s="141" t="s">
        <v>274</v>
      </c>
      <c r="U56" s="115">
        <v>0</v>
      </c>
      <c r="V56" s="115">
        <f t="shared" si="20"/>
        <v>0</v>
      </c>
      <c r="W56" s="115"/>
      <c r="X56" s="115" t="s">
        <v>275</v>
      </c>
      <c r="Y56" s="115" t="s">
        <v>276</v>
      </c>
      <c r="Z56" s="108"/>
      <c r="AA56" s="108"/>
      <c r="AB56" s="108"/>
      <c r="AC56" s="108"/>
      <c r="AD56" s="108"/>
      <c r="AE56" s="108"/>
      <c r="AF56" s="108"/>
      <c r="AG56" s="108" t="s">
        <v>898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 x14ac:dyDescent="0.2">
      <c r="A57" s="135">
        <v>47</v>
      </c>
      <c r="B57" s="136" t="s">
        <v>2088</v>
      </c>
      <c r="C57" s="144" t="s">
        <v>1361</v>
      </c>
      <c r="D57" s="137" t="s">
        <v>976</v>
      </c>
      <c r="E57" s="138">
        <v>1</v>
      </c>
      <c r="F57" s="139"/>
      <c r="G57" s="140">
        <f t="shared" si="14"/>
        <v>0</v>
      </c>
      <c r="H57" s="139"/>
      <c r="I57" s="140">
        <f t="shared" si="15"/>
        <v>0</v>
      </c>
      <c r="J57" s="139"/>
      <c r="K57" s="140">
        <f t="shared" si="16"/>
        <v>0</v>
      </c>
      <c r="L57" s="140">
        <v>21</v>
      </c>
      <c r="M57" s="140">
        <f t="shared" si="17"/>
        <v>0</v>
      </c>
      <c r="N57" s="138">
        <v>0</v>
      </c>
      <c r="O57" s="138">
        <f t="shared" si="18"/>
        <v>0</v>
      </c>
      <c r="P57" s="138">
        <v>0</v>
      </c>
      <c r="Q57" s="138">
        <f t="shared" si="19"/>
        <v>0</v>
      </c>
      <c r="R57" s="140"/>
      <c r="S57" s="140" t="s">
        <v>273</v>
      </c>
      <c r="T57" s="141" t="s">
        <v>274</v>
      </c>
      <c r="U57" s="115">
        <v>0</v>
      </c>
      <c r="V57" s="115">
        <f t="shared" si="20"/>
        <v>0</v>
      </c>
      <c r="W57" s="115"/>
      <c r="X57" s="115" t="s">
        <v>463</v>
      </c>
      <c r="Y57" s="115" t="s">
        <v>276</v>
      </c>
      <c r="Z57" s="108"/>
      <c r="AA57" s="108"/>
      <c r="AB57" s="108"/>
      <c r="AC57" s="108"/>
      <c r="AD57" s="108"/>
      <c r="AE57" s="108"/>
      <c r="AF57" s="108"/>
      <c r="AG57" s="108" t="s">
        <v>1325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 x14ac:dyDescent="0.2">
      <c r="A58" s="135">
        <v>48</v>
      </c>
      <c r="B58" s="136" t="s">
        <v>2089</v>
      </c>
      <c r="C58" s="144" t="s">
        <v>1363</v>
      </c>
      <c r="D58" s="137" t="s">
        <v>976</v>
      </c>
      <c r="E58" s="138">
        <v>1</v>
      </c>
      <c r="F58" s="139"/>
      <c r="G58" s="140">
        <f t="shared" si="14"/>
        <v>0</v>
      </c>
      <c r="H58" s="139"/>
      <c r="I58" s="140">
        <f t="shared" si="15"/>
        <v>0</v>
      </c>
      <c r="J58" s="139"/>
      <c r="K58" s="140">
        <f t="shared" si="16"/>
        <v>0</v>
      </c>
      <c r="L58" s="140">
        <v>21</v>
      </c>
      <c r="M58" s="140">
        <f t="shared" si="17"/>
        <v>0</v>
      </c>
      <c r="N58" s="138">
        <v>0</v>
      </c>
      <c r="O58" s="138">
        <f t="shared" si="18"/>
        <v>0</v>
      </c>
      <c r="P58" s="138">
        <v>0</v>
      </c>
      <c r="Q58" s="138">
        <f t="shared" si="19"/>
        <v>0</v>
      </c>
      <c r="R58" s="140"/>
      <c r="S58" s="140" t="s">
        <v>273</v>
      </c>
      <c r="T58" s="141" t="s">
        <v>274</v>
      </c>
      <c r="U58" s="115">
        <v>0</v>
      </c>
      <c r="V58" s="115">
        <f t="shared" si="20"/>
        <v>0</v>
      </c>
      <c r="W58" s="115"/>
      <c r="X58" s="115" t="s">
        <v>275</v>
      </c>
      <c r="Y58" s="115" t="s">
        <v>276</v>
      </c>
      <c r="Z58" s="108"/>
      <c r="AA58" s="108"/>
      <c r="AB58" s="108"/>
      <c r="AC58" s="108"/>
      <c r="AD58" s="108"/>
      <c r="AE58" s="108"/>
      <c r="AF58" s="108"/>
      <c r="AG58" s="108" t="s">
        <v>898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x14ac:dyDescent="0.2">
      <c r="A59" s="121" t="s">
        <v>268</v>
      </c>
      <c r="B59" s="122" t="s">
        <v>195</v>
      </c>
      <c r="C59" s="143" t="s">
        <v>203</v>
      </c>
      <c r="D59" s="123"/>
      <c r="E59" s="124"/>
      <c r="F59" s="125"/>
      <c r="G59" s="125">
        <f>SUMIF(AG60:AG75,"&lt;&gt;NOR",G60:G75)</f>
        <v>0</v>
      </c>
      <c r="H59" s="125"/>
      <c r="I59" s="125">
        <f>SUM(I60:I75)</f>
        <v>0</v>
      </c>
      <c r="J59" s="125"/>
      <c r="K59" s="125">
        <f>SUM(K60:K75)</f>
        <v>0</v>
      </c>
      <c r="L59" s="125"/>
      <c r="M59" s="125">
        <f>SUM(M60:M75)</f>
        <v>0</v>
      </c>
      <c r="N59" s="124"/>
      <c r="O59" s="124">
        <f>SUM(O60:O75)</f>
        <v>0</v>
      </c>
      <c r="P59" s="124"/>
      <c r="Q59" s="124">
        <f>SUM(Q60:Q75)</f>
        <v>0</v>
      </c>
      <c r="R59" s="125"/>
      <c r="S59" s="125"/>
      <c r="T59" s="126"/>
      <c r="U59" s="120"/>
      <c r="V59" s="120">
        <f>SUM(V60:V75)</f>
        <v>0</v>
      </c>
      <c r="W59" s="120"/>
      <c r="X59" s="120"/>
      <c r="Y59" s="120"/>
      <c r="AG59" t="s">
        <v>269</v>
      </c>
    </row>
    <row r="60" spans="1:60" outlineLevel="1" x14ac:dyDescent="0.2">
      <c r="A60" s="135">
        <v>49</v>
      </c>
      <c r="B60" s="136" t="s">
        <v>2090</v>
      </c>
      <c r="C60" s="144" t="s">
        <v>1324</v>
      </c>
      <c r="D60" s="137" t="s">
        <v>976</v>
      </c>
      <c r="E60" s="138">
        <v>1</v>
      </c>
      <c r="F60" s="139"/>
      <c r="G60" s="140">
        <f t="shared" ref="G60:G75" si="21">ROUND(E60*F60,2)</f>
        <v>0</v>
      </c>
      <c r="H60" s="139"/>
      <c r="I60" s="140">
        <f t="shared" ref="I60:I75" si="22">ROUND(E60*H60,2)</f>
        <v>0</v>
      </c>
      <c r="J60" s="139"/>
      <c r="K60" s="140">
        <f t="shared" ref="K60:K75" si="23">ROUND(E60*J60,2)</f>
        <v>0</v>
      </c>
      <c r="L60" s="140">
        <v>21</v>
      </c>
      <c r="M60" s="140">
        <f t="shared" ref="M60:M75" si="24">G60*(1+L60/100)</f>
        <v>0</v>
      </c>
      <c r="N60" s="138">
        <v>0</v>
      </c>
      <c r="O60" s="138">
        <f t="shared" ref="O60:O75" si="25">ROUND(E60*N60,2)</f>
        <v>0</v>
      </c>
      <c r="P60" s="138">
        <v>0</v>
      </c>
      <c r="Q60" s="138">
        <f t="shared" ref="Q60:Q75" si="26">ROUND(E60*P60,2)</f>
        <v>0</v>
      </c>
      <c r="R60" s="140"/>
      <c r="S60" s="140" t="s">
        <v>273</v>
      </c>
      <c r="T60" s="141" t="s">
        <v>274</v>
      </c>
      <c r="U60" s="115">
        <v>0</v>
      </c>
      <c r="V60" s="115">
        <f t="shared" ref="V60:V75" si="27">ROUND(E60*U60,2)</f>
        <v>0</v>
      </c>
      <c r="W60" s="115"/>
      <c r="X60" s="115" t="s">
        <v>463</v>
      </c>
      <c r="Y60" s="115" t="s">
        <v>276</v>
      </c>
      <c r="Z60" s="108"/>
      <c r="AA60" s="108"/>
      <c r="AB60" s="108"/>
      <c r="AC60" s="108"/>
      <c r="AD60" s="108"/>
      <c r="AE60" s="108"/>
      <c r="AF60" s="108"/>
      <c r="AG60" s="108" t="s">
        <v>1325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 x14ac:dyDescent="0.2">
      <c r="A61" s="135">
        <v>50</v>
      </c>
      <c r="B61" s="136" t="s">
        <v>2091</v>
      </c>
      <c r="C61" s="144" t="s">
        <v>1327</v>
      </c>
      <c r="D61" s="137" t="s">
        <v>976</v>
      </c>
      <c r="E61" s="138">
        <v>1</v>
      </c>
      <c r="F61" s="139"/>
      <c r="G61" s="140">
        <f t="shared" si="21"/>
        <v>0</v>
      </c>
      <c r="H61" s="139"/>
      <c r="I61" s="140">
        <f t="shared" si="22"/>
        <v>0</v>
      </c>
      <c r="J61" s="139"/>
      <c r="K61" s="140">
        <f t="shared" si="23"/>
        <v>0</v>
      </c>
      <c r="L61" s="140">
        <v>21</v>
      </c>
      <c r="M61" s="140">
        <f t="shared" si="24"/>
        <v>0</v>
      </c>
      <c r="N61" s="138">
        <v>0</v>
      </c>
      <c r="O61" s="138">
        <f t="shared" si="25"/>
        <v>0</v>
      </c>
      <c r="P61" s="138">
        <v>0</v>
      </c>
      <c r="Q61" s="138">
        <f t="shared" si="26"/>
        <v>0</v>
      </c>
      <c r="R61" s="140"/>
      <c r="S61" s="140" t="s">
        <v>273</v>
      </c>
      <c r="T61" s="141" t="s">
        <v>274</v>
      </c>
      <c r="U61" s="115">
        <v>0</v>
      </c>
      <c r="V61" s="115">
        <f t="shared" si="27"/>
        <v>0</v>
      </c>
      <c r="W61" s="115"/>
      <c r="X61" s="115" t="s">
        <v>275</v>
      </c>
      <c r="Y61" s="115" t="s">
        <v>276</v>
      </c>
      <c r="Z61" s="108"/>
      <c r="AA61" s="108"/>
      <c r="AB61" s="108"/>
      <c r="AC61" s="108"/>
      <c r="AD61" s="108"/>
      <c r="AE61" s="108"/>
      <c r="AF61" s="108"/>
      <c r="AG61" s="108" t="s">
        <v>898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 x14ac:dyDescent="0.2">
      <c r="A62" s="135">
        <v>51</v>
      </c>
      <c r="B62" s="136" t="s">
        <v>2092</v>
      </c>
      <c r="C62" s="144" t="s">
        <v>1329</v>
      </c>
      <c r="D62" s="137" t="s">
        <v>976</v>
      </c>
      <c r="E62" s="138">
        <v>1</v>
      </c>
      <c r="F62" s="139"/>
      <c r="G62" s="140">
        <f t="shared" si="21"/>
        <v>0</v>
      </c>
      <c r="H62" s="139"/>
      <c r="I62" s="140">
        <f t="shared" si="22"/>
        <v>0</v>
      </c>
      <c r="J62" s="139"/>
      <c r="K62" s="140">
        <f t="shared" si="23"/>
        <v>0</v>
      </c>
      <c r="L62" s="140">
        <v>21</v>
      </c>
      <c r="M62" s="140">
        <f t="shared" si="24"/>
        <v>0</v>
      </c>
      <c r="N62" s="138">
        <v>0</v>
      </c>
      <c r="O62" s="138">
        <f t="shared" si="25"/>
        <v>0</v>
      </c>
      <c r="P62" s="138">
        <v>0</v>
      </c>
      <c r="Q62" s="138">
        <f t="shared" si="26"/>
        <v>0</v>
      </c>
      <c r="R62" s="140"/>
      <c r="S62" s="140" t="s">
        <v>273</v>
      </c>
      <c r="T62" s="141" t="s">
        <v>274</v>
      </c>
      <c r="U62" s="115">
        <v>0</v>
      </c>
      <c r="V62" s="115">
        <f t="shared" si="27"/>
        <v>0</v>
      </c>
      <c r="W62" s="115"/>
      <c r="X62" s="115" t="s">
        <v>463</v>
      </c>
      <c r="Y62" s="115" t="s">
        <v>276</v>
      </c>
      <c r="Z62" s="108"/>
      <c r="AA62" s="108"/>
      <c r="AB62" s="108"/>
      <c r="AC62" s="108"/>
      <c r="AD62" s="108"/>
      <c r="AE62" s="108"/>
      <c r="AF62" s="108"/>
      <c r="AG62" s="108" t="s">
        <v>1325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1" x14ac:dyDescent="0.2">
      <c r="A63" s="135">
        <v>52</v>
      </c>
      <c r="B63" s="136" t="s">
        <v>2093</v>
      </c>
      <c r="C63" s="144" t="s">
        <v>1331</v>
      </c>
      <c r="D63" s="137" t="s">
        <v>976</v>
      </c>
      <c r="E63" s="138">
        <v>1</v>
      </c>
      <c r="F63" s="139"/>
      <c r="G63" s="140">
        <f t="shared" si="21"/>
        <v>0</v>
      </c>
      <c r="H63" s="139"/>
      <c r="I63" s="140">
        <f t="shared" si="22"/>
        <v>0</v>
      </c>
      <c r="J63" s="139"/>
      <c r="K63" s="140">
        <f t="shared" si="23"/>
        <v>0</v>
      </c>
      <c r="L63" s="140">
        <v>21</v>
      </c>
      <c r="M63" s="140">
        <f t="shared" si="24"/>
        <v>0</v>
      </c>
      <c r="N63" s="138">
        <v>0</v>
      </c>
      <c r="O63" s="138">
        <f t="shared" si="25"/>
        <v>0</v>
      </c>
      <c r="P63" s="138">
        <v>0</v>
      </c>
      <c r="Q63" s="138">
        <f t="shared" si="26"/>
        <v>0</v>
      </c>
      <c r="R63" s="140"/>
      <c r="S63" s="140" t="s">
        <v>273</v>
      </c>
      <c r="T63" s="141" t="s">
        <v>274</v>
      </c>
      <c r="U63" s="115">
        <v>0</v>
      </c>
      <c r="V63" s="115">
        <f t="shared" si="27"/>
        <v>0</v>
      </c>
      <c r="W63" s="115"/>
      <c r="X63" s="115" t="s">
        <v>275</v>
      </c>
      <c r="Y63" s="115" t="s">
        <v>276</v>
      </c>
      <c r="Z63" s="108"/>
      <c r="AA63" s="108"/>
      <c r="AB63" s="108"/>
      <c r="AC63" s="108"/>
      <c r="AD63" s="108"/>
      <c r="AE63" s="108"/>
      <c r="AF63" s="108"/>
      <c r="AG63" s="108" t="s">
        <v>898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 x14ac:dyDescent="0.2">
      <c r="A64" s="135">
        <v>53</v>
      </c>
      <c r="B64" s="136" t="s">
        <v>2094</v>
      </c>
      <c r="C64" s="144" t="s">
        <v>1333</v>
      </c>
      <c r="D64" s="137" t="s">
        <v>976</v>
      </c>
      <c r="E64" s="138">
        <v>7</v>
      </c>
      <c r="F64" s="139"/>
      <c r="G64" s="140">
        <f t="shared" si="21"/>
        <v>0</v>
      </c>
      <c r="H64" s="139"/>
      <c r="I64" s="140">
        <f t="shared" si="22"/>
        <v>0</v>
      </c>
      <c r="J64" s="139"/>
      <c r="K64" s="140">
        <f t="shared" si="23"/>
        <v>0</v>
      </c>
      <c r="L64" s="140">
        <v>21</v>
      </c>
      <c r="M64" s="140">
        <f t="shared" si="24"/>
        <v>0</v>
      </c>
      <c r="N64" s="138">
        <v>0</v>
      </c>
      <c r="O64" s="138">
        <f t="shared" si="25"/>
        <v>0</v>
      </c>
      <c r="P64" s="138">
        <v>0</v>
      </c>
      <c r="Q64" s="138">
        <f t="shared" si="26"/>
        <v>0</v>
      </c>
      <c r="R64" s="140"/>
      <c r="S64" s="140" t="s">
        <v>273</v>
      </c>
      <c r="T64" s="141" t="s">
        <v>274</v>
      </c>
      <c r="U64" s="115">
        <v>0</v>
      </c>
      <c r="V64" s="115">
        <f t="shared" si="27"/>
        <v>0</v>
      </c>
      <c r="W64" s="115"/>
      <c r="X64" s="115" t="s">
        <v>463</v>
      </c>
      <c r="Y64" s="115" t="s">
        <v>276</v>
      </c>
      <c r="Z64" s="108"/>
      <c r="AA64" s="108"/>
      <c r="AB64" s="108"/>
      <c r="AC64" s="108"/>
      <c r="AD64" s="108"/>
      <c r="AE64" s="108"/>
      <c r="AF64" s="108"/>
      <c r="AG64" s="108" t="s">
        <v>1325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 x14ac:dyDescent="0.2">
      <c r="A65" s="135">
        <v>54</v>
      </c>
      <c r="B65" s="136" t="s">
        <v>2095</v>
      </c>
      <c r="C65" s="144" t="s">
        <v>1335</v>
      </c>
      <c r="D65" s="137" t="s">
        <v>976</v>
      </c>
      <c r="E65" s="138">
        <v>7</v>
      </c>
      <c r="F65" s="139"/>
      <c r="G65" s="140">
        <f t="shared" si="21"/>
        <v>0</v>
      </c>
      <c r="H65" s="139"/>
      <c r="I65" s="140">
        <f t="shared" si="22"/>
        <v>0</v>
      </c>
      <c r="J65" s="139"/>
      <c r="K65" s="140">
        <f t="shared" si="23"/>
        <v>0</v>
      </c>
      <c r="L65" s="140">
        <v>21</v>
      </c>
      <c r="M65" s="140">
        <f t="shared" si="24"/>
        <v>0</v>
      </c>
      <c r="N65" s="138">
        <v>0</v>
      </c>
      <c r="O65" s="138">
        <f t="shared" si="25"/>
        <v>0</v>
      </c>
      <c r="P65" s="138">
        <v>0</v>
      </c>
      <c r="Q65" s="138">
        <f t="shared" si="26"/>
        <v>0</v>
      </c>
      <c r="R65" s="140"/>
      <c r="S65" s="140" t="s">
        <v>273</v>
      </c>
      <c r="T65" s="141" t="s">
        <v>274</v>
      </c>
      <c r="U65" s="115">
        <v>0</v>
      </c>
      <c r="V65" s="115">
        <f t="shared" si="27"/>
        <v>0</v>
      </c>
      <c r="W65" s="115"/>
      <c r="X65" s="115" t="s">
        <v>275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898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1" x14ac:dyDescent="0.2">
      <c r="A66" s="135">
        <v>55</v>
      </c>
      <c r="B66" s="136" t="s">
        <v>2096</v>
      </c>
      <c r="C66" s="144" t="s">
        <v>1337</v>
      </c>
      <c r="D66" s="137" t="s">
        <v>976</v>
      </c>
      <c r="E66" s="138">
        <v>1</v>
      </c>
      <c r="F66" s="139"/>
      <c r="G66" s="140">
        <f t="shared" si="21"/>
        <v>0</v>
      </c>
      <c r="H66" s="139"/>
      <c r="I66" s="140">
        <f t="shared" si="22"/>
        <v>0</v>
      </c>
      <c r="J66" s="139"/>
      <c r="K66" s="140">
        <f t="shared" si="23"/>
        <v>0</v>
      </c>
      <c r="L66" s="140">
        <v>21</v>
      </c>
      <c r="M66" s="140">
        <f t="shared" si="24"/>
        <v>0</v>
      </c>
      <c r="N66" s="138">
        <v>0</v>
      </c>
      <c r="O66" s="138">
        <f t="shared" si="25"/>
        <v>0</v>
      </c>
      <c r="P66" s="138">
        <v>0</v>
      </c>
      <c r="Q66" s="138">
        <f t="shared" si="26"/>
        <v>0</v>
      </c>
      <c r="R66" s="140"/>
      <c r="S66" s="140" t="s">
        <v>273</v>
      </c>
      <c r="T66" s="141" t="s">
        <v>274</v>
      </c>
      <c r="U66" s="115">
        <v>0</v>
      </c>
      <c r="V66" s="115">
        <f t="shared" si="27"/>
        <v>0</v>
      </c>
      <c r="W66" s="115"/>
      <c r="X66" s="115" t="s">
        <v>463</v>
      </c>
      <c r="Y66" s="115" t="s">
        <v>276</v>
      </c>
      <c r="Z66" s="108"/>
      <c r="AA66" s="108"/>
      <c r="AB66" s="108"/>
      <c r="AC66" s="108"/>
      <c r="AD66" s="108"/>
      <c r="AE66" s="108"/>
      <c r="AF66" s="108"/>
      <c r="AG66" s="108" t="s">
        <v>1325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1" x14ac:dyDescent="0.2">
      <c r="A67" s="135">
        <v>56</v>
      </c>
      <c r="B67" s="136" t="s">
        <v>2097</v>
      </c>
      <c r="C67" s="144" t="s">
        <v>1339</v>
      </c>
      <c r="D67" s="137" t="s">
        <v>976</v>
      </c>
      <c r="E67" s="138">
        <v>1</v>
      </c>
      <c r="F67" s="139"/>
      <c r="G67" s="140">
        <f t="shared" si="21"/>
        <v>0</v>
      </c>
      <c r="H67" s="139"/>
      <c r="I67" s="140">
        <f t="shared" si="22"/>
        <v>0</v>
      </c>
      <c r="J67" s="139"/>
      <c r="K67" s="140">
        <f t="shared" si="23"/>
        <v>0</v>
      </c>
      <c r="L67" s="140">
        <v>21</v>
      </c>
      <c r="M67" s="140">
        <f t="shared" si="24"/>
        <v>0</v>
      </c>
      <c r="N67" s="138">
        <v>0</v>
      </c>
      <c r="O67" s="138">
        <f t="shared" si="25"/>
        <v>0</v>
      </c>
      <c r="P67" s="138">
        <v>0</v>
      </c>
      <c r="Q67" s="138">
        <f t="shared" si="26"/>
        <v>0</v>
      </c>
      <c r="R67" s="140"/>
      <c r="S67" s="140" t="s">
        <v>273</v>
      </c>
      <c r="T67" s="141" t="s">
        <v>274</v>
      </c>
      <c r="U67" s="115">
        <v>0</v>
      </c>
      <c r="V67" s="115">
        <f t="shared" si="27"/>
        <v>0</v>
      </c>
      <c r="W67" s="115"/>
      <c r="X67" s="115" t="s">
        <v>275</v>
      </c>
      <c r="Y67" s="115" t="s">
        <v>276</v>
      </c>
      <c r="Z67" s="108"/>
      <c r="AA67" s="108"/>
      <c r="AB67" s="108"/>
      <c r="AC67" s="108"/>
      <c r="AD67" s="108"/>
      <c r="AE67" s="108"/>
      <c r="AF67" s="108"/>
      <c r="AG67" s="108" t="s">
        <v>898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 x14ac:dyDescent="0.2">
      <c r="A68" s="135">
        <v>57</v>
      </c>
      <c r="B68" s="136" t="s">
        <v>2098</v>
      </c>
      <c r="C68" s="144" t="s">
        <v>1341</v>
      </c>
      <c r="D68" s="137" t="s">
        <v>976</v>
      </c>
      <c r="E68" s="138">
        <v>7</v>
      </c>
      <c r="F68" s="139"/>
      <c r="G68" s="140">
        <f t="shared" si="21"/>
        <v>0</v>
      </c>
      <c r="H68" s="139"/>
      <c r="I68" s="140">
        <f t="shared" si="22"/>
        <v>0</v>
      </c>
      <c r="J68" s="139"/>
      <c r="K68" s="140">
        <f t="shared" si="23"/>
        <v>0</v>
      </c>
      <c r="L68" s="140">
        <v>21</v>
      </c>
      <c r="M68" s="140">
        <f t="shared" si="24"/>
        <v>0</v>
      </c>
      <c r="N68" s="138">
        <v>0</v>
      </c>
      <c r="O68" s="138">
        <f t="shared" si="25"/>
        <v>0</v>
      </c>
      <c r="P68" s="138">
        <v>0</v>
      </c>
      <c r="Q68" s="138">
        <f t="shared" si="26"/>
        <v>0</v>
      </c>
      <c r="R68" s="140"/>
      <c r="S68" s="140" t="s">
        <v>273</v>
      </c>
      <c r="T68" s="141" t="s">
        <v>274</v>
      </c>
      <c r="U68" s="115">
        <v>0</v>
      </c>
      <c r="V68" s="115">
        <f t="shared" si="27"/>
        <v>0</v>
      </c>
      <c r="W68" s="115"/>
      <c r="X68" s="115" t="s">
        <v>463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1325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 x14ac:dyDescent="0.2">
      <c r="A69" s="135">
        <v>58</v>
      </c>
      <c r="B69" s="136" t="s">
        <v>2099</v>
      </c>
      <c r="C69" s="144" t="s">
        <v>1343</v>
      </c>
      <c r="D69" s="137" t="s">
        <v>976</v>
      </c>
      <c r="E69" s="138">
        <v>7</v>
      </c>
      <c r="F69" s="139"/>
      <c r="G69" s="140">
        <f t="shared" si="21"/>
        <v>0</v>
      </c>
      <c r="H69" s="139"/>
      <c r="I69" s="140">
        <f t="shared" si="22"/>
        <v>0</v>
      </c>
      <c r="J69" s="139"/>
      <c r="K69" s="140">
        <f t="shared" si="23"/>
        <v>0</v>
      </c>
      <c r="L69" s="140">
        <v>21</v>
      </c>
      <c r="M69" s="140">
        <f t="shared" si="24"/>
        <v>0</v>
      </c>
      <c r="N69" s="138">
        <v>0</v>
      </c>
      <c r="O69" s="138">
        <f t="shared" si="25"/>
        <v>0</v>
      </c>
      <c r="P69" s="138">
        <v>0</v>
      </c>
      <c r="Q69" s="138">
        <f t="shared" si="26"/>
        <v>0</v>
      </c>
      <c r="R69" s="140"/>
      <c r="S69" s="140" t="s">
        <v>273</v>
      </c>
      <c r="T69" s="141" t="s">
        <v>274</v>
      </c>
      <c r="U69" s="115">
        <v>0</v>
      </c>
      <c r="V69" s="115">
        <f t="shared" si="27"/>
        <v>0</v>
      </c>
      <c r="W69" s="115"/>
      <c r="X69" s="115" t="s">
        <v>275</v>
      </c>
      <c r="Y69" s="115" t="s">
        <v>276</v>
      </c>
      <c r="Z69" s="108"/>
      <c r="AA69" s="108"/>
      <c r="AB69" s="108"/>
      <c r="AC69" s="108"/>
      <c r="AD69" s="108"/>
      <c r="AE69" s="108"/>
      <c r="AF69" s="108"/>
      <c r="AG69" s="108" t="s">
        <v>898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 x14ac:dyDescent="0.2">
      <c r="A70" s="135">
        <v>59</v>
      </c>
      <c r="B70" s="136" t="s">
        <v>2100</v>
      </c>
      <c r="C70" s="144" t="s">
        <v>1345</v>
      </c>
      <c r="D70" s="137" t="s">
        <v>976</v>
      </c>
      <c r="E70" s="138">
        <v>1</v>
      </c>
      <c r="F70" s="139"/>
      <c r="G70" s="140">
        <f t="shared" si="21"/>
        <v>0</v>
      </c>
      <c r="H70" s="139"/>
      <c r="I70" s="140">
        <f t="shared" si="22"/>
        <v>0</v>
      </c>
      <c r="J70" s="139"/>
      <c r="K70" s="140">
        <f t="shared" si="23"/>
        <v>0</v>
      </c>
      <c r="L70" s="140">
        <v>21</v>
      </c>
      <c r="M70" s="140">
        <f t="shared" si="24"/>
        <v>0</v>
      </c>
      <c r="N70" s="138">
        <v>0</v>
      </c>
      <c r="O70" s="138">
        <f t="shared" si="25"/>
        <v>0</v>
      </c>
      <c r="P70" s="138">
        <v>0</v>
      </c>
      <c r="Q70" s="138">
        <f t="shared" si="26"/>
        <v>0</v>
      </c>
      <c r="R70" s="140"/>
      <c r="S70" s="140" t="s">
        <v>273</v>
      </c>
      <c r="T70" s="141" t="s">
        <v>274</v>
      </c>
      <c r="U70" s="115">
        <v>0</v>
      </c>
      <c r="V70" s="115">
        <f t="shared" si="27"/>
        <v>0</v>
      </c>
      <c r="W70" s="115"/>
      <c r="X70" s="115" t="s">
        <v>463</v>
      </c>
      <c r="Y70" s="115" t="s">
        <v>276</v>
      </c>
      <c r="Z70" s="108"/>
      <c r="AA70" s="108"/>
      <c r="AB70" s="108"/>
      <c r="AC70" s="108"/>
      <c r="AD70" s="108"/>
      <c r="AE70" s="108"/>
      <c r="AF70" s="108"/>
      <c r="AG70" s="108" t="s">
        <v>1325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 x14ac:dyDescent="0.2">
      <c r="A71" s="135">
        <v>60</v>
      </c>
      <c r="B71" s="136" t="s">
        <v>2101</v>
      </c>
      <c r="C71" s="144" t="s">
        <v>1347</v>
      </c>
      <c r="D71" s="137" t="s">
        <v>976</v>
      </c>
      <c r="E71" s="138">
        <v>1</v>
      </c>
      <c r="F71" s="139"/>
      <c r="G71" s="140">
        <f t="shared" si="21"/>
        <v>0</v>
      </c>
      <c r="H71" s="139"/>
      <c r="I71" s="140">
        <f t="shared" si="22"/>
        <v>0</v>
      </c>
      <c r="J71" s="139"/>
      <c r="K71" s="140">
        <f t="shared" si="23"/>
        <v>0</v>
      </c>
      <c r="L71" s="140">
        <v>21</v>
      </c>
      <c r="M71" s="140">
        <f t="shared" si="24"/>
        <v>0</v>
      </c>
      <c r="N71" s="138">
        <v>0</v>
      </c>
      <c r="O71" s="138">
        <f t="shared" si="25"/>
        <v>0</v>
      </c>
      <c r="P71" s="138">
        <v>0</v>
      </c>
      <c r="Q71" s="138">
        <f t="shared" si="26"/>
        <v>0</v>
      </c>
      <c r="R71" s="140"/>
      <c r="S71" s="140" t="s">
        <v>273</v>
      </c>
      <c r="T71" s="141" t="s">
        <v>274</v>
      </c>
      <c r="U71" s="115">
        <v>0</v>
      </c>
      <c r="V71" s="115">
        <f t="shared" si="27"/>
        <v>0</v>
      </c>
      <c r="W71" s="115"/>
      <c r="X71" s="115" t="s">
        <v>275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898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1" x14ac:dyDescent="0.2">
      <c r="A72" s="135">
        <v>61</v>
      </c>
      <c r="B72" s="136" t="s">
        <v>2102</v>
      </c>
      <c r="C72" s="144" t="s">
        <v>1349</v>
      </c>
      <c r="D72" s="137" t="s">
        <v>976</v>
      </c>
      <c r="E72" s="138">
        <v>1</v>
      </c>
      <c r="F72" s="139"/>
      <c r="G72" s="140">
        <f t="shared" si="21"/>
        <v>0</v>
      </c>
      <c r="H72" s="139"/>
      <c r="I72" s="140">
        <f t="shared" si="22"/>
        <v>0</v>
      </c>
      <c r="J72" s="139"/>
      <c r="K72" s="140">
        <f t="shared" si="23"/>
        <v>0</v>
      </c>
      <c r="L72" s="140">
        <v>21</v>
      </c>
      <c r="M72" s="140">
        <f t="shared" si="24"/>
        <v>0</v>
      </c>
      <c r="N72" s="138">
        <v>0</v>
      </c>
      <c r="O72" s="138">
        <f t="shared" si="25"/>
        <v>0</v>
      </c>
      <c r="P72" s="138">
        <v>0</v>
      </c>
      <c r="Q72" s="138">
        <f t="shared" si="26"/>
        <v>0</v>
      </c>
      <c r="R72" s="140"/>
      <c r="S72" s="140" t="s">
        <v>273</v>
      </c>
      <c r="T72" s="141" t="s">
        <v>274</v>
      </c>
      <c r="U72" s="115">
        <v>0</v>
      </c>
      <c r="V72" s="115">
        <f t="shared" si="27"/>
        <v>0</v>
      </c>
      <c r="W72" s="115"/>
      <c r="X72" s="115" t="s">
        <v>463</v>
      </c>
      <c r="Y72" s="115" t="s">
        <v>276</v>
      </c>
      <c r="Z72" s="108"/>
      <c r="AA72" s="108"/>
      <c r="AB72" s="108"/>
      <c r="AC72" s="108"/>
      <c r="AD72" s="108"/>
      <c r="AE72" s="108"/>
      <c r="AF72" s="108"/>
      <c r="AG72" s="108" t="s">
        <v>1325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 x14ac:dyDescent="0.2">
      <c r="A73" s="135">
        <v>62</v>
      </c>
      <c r="B73" s="136" t="s">
        <v>2103</v>
      </c>
      <c r="C73" s="144" t="s">
        <v>1351</v>
      </c>
      <c r="D73" s="137" t="s">
        <v>976</v>
      </c>
      <c r="E73" s="138">
        <v>1</v>
      </c>
      <c r="F73" s="139"/>
      <c r="G73" s="140">
        <f t="shared" si="21"/>
        <v>0</v>
      </c>
      <c r="H73" s="139"/>
      <c r="I73" s="140">
        <f t="shared" si="22"/>
        <v>0</v>
      </c>
      <c r="J73" s="139"/>
      <c r="K73" s="140">
        <f t="shared" si="23"/>
        <v>0</v>
      </c>
      <c r="L73" s="140">
        <v>21</v>
      </c>
      <c r="M73" s="140">
        <f t="shared" si="24"/>
        <v>0</v>
      </c>
      <c r="N73" s="138">
        <v>0</v>
      </c>
      <c r="O73" s="138">
        <f t="shared" si="25"/>
        <v>0</v>
      </c>
      <c r="P73" s="138">
        <v>0</v>
      </c>
      <c r="Q73" s="138">
        <f t="shared" si="26"/>
        <v>0</v>
      </c>
      <c r="R73" s="140"/>
      <c r="S73" s="140" t="s">
        <v>273</v>
      </c>
      <c r="T73" s="141" t="s">
        <v>274</v>
      </c>
      <c r="U73" s="115">
        <v>0</v>
      </c>
      <c r="V73" s="115">
        <f t="shared" si="27"/>
        <v>0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898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 x14ac:dyDescent="0.2">
      <c r="A74" s="135">
        <v>63</v>
      </c>
      <c r="B74" s="136" t="s">
        <v>2104</v>
      </c>
      <c r="C74" s="144" t="s">
        <v>1361</v>
      </c>
      <c r="D74" s="137" t="s">
        <v>976</v>
      </c>
      <c r="E74" s="138">
        <v>1</v>
      </c>
      <c r="F74" s="139"/>
      <c r="G74" s="140">
        <f t="shared" si="21"/>
        <v>0</v>
      </c>
      <c r="H74" s="139"/>
      <c r="I74" s="140">
        <f t="shared" si="22"/>
        <v>0</v>
      </c>
      <c r="J74" s="139"/>
      <c r="K74" s="140">
        <f t="shared" si="23"/>
        <v>0</v>
      </c>
      <c r="L74" s="140">
        <v>21</v>
      </c>
      <c r="M74" s="140">
        <f t="shared" si="24"/>
        <v>0</v>
      </c>
      <c r="N74" s="138">
        <v>0</v>
      </c>
      <c r="O74" s="138">
        <f t="shared" si="25"/>
        <v>0</v>
      </c>
      <c r="P74" s="138">
        <v>0</v>
      </c>
      <c r="Q74" s="138">
        <f t="shared" si="26"/>
        <v>0</v>
      </c>
      <c r="R74" s="140"/>
      <c r="S74" s="140" t="s">
        <v>273</v>
      </c>
      <c r="T74" s="141" t="s">
        <v>274</v>
      </c>
      <c r="U74" s="115">
        <v>0</v>
      </c>
      <c r="V74" s="115">
        <f t="shared" si="27"/>
        <v>0</v>
      </c>
      <c r="W74" s="115"/>
      <c r="X74" s="115" t="s">
        <v>463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1325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 x14ac:dyDescent="0.2">
      <c r="A75" s="135">
        <v>64</v>
      </c>
      <c r="B75" s="136" t="s">
        <v>2105</v>
      </c>
      <c r="C75" s="144" t="s">
        <v>1363</v>
      </c>
      <c r="D75" s="137" t="s">
        <v>976</v>
      </c>
      <c r="E75" s="138">
        <v>1</v>
      </c>
      <c r="F75" s="139"/>
      <c r="G75" s="140">
        <f t="shared" si="21"/>
        <v>0</v>
      </c>
      <c r="H75" s="139"/>
      <c r="I75" s="140">
        <f t="shared" si="22"/>
        <v>0</v>
      </c>
      <c r="J75" s="139"/>
      <c r="K75" s="140">
        <f t="shared" si="23"/>
        <v>0</v>
      </c>
      <c r="L75" s="140">
        <v>21</v>
      </c>
      <c r="M75" s="140">
        <f t="shared" si="24"/>
        <v>0</v>
      </c>
      <c r="N75" s="138">
        <v>0</v>
      </c>
      <c r="O75" s="138">
        <f t="shared" si="25"/>
        <v>0</v>
      </c>
      <c r="P75" s="138">
        <v>0</v>
      </c>
      <c r="Q75" s="138">
        <f t="shared" si="26"/>
        <v>0</v>
      </c>
      <c r="R75" s="140"/>
      <c r="S75" s="140" t="s">
        <v>273</v>
      </c>
      <c r="T75" s="141" t="s">
        <v>274</v>
      </c>
      <c r="U75" s="115">
        <v>0</v>
      </c>
      <c r="V75" s="115">
        <f t="shared" si="27"/>
        <v>0</v>
      </c>
      <c r="W75" s="115"/>
      <c r="X75" s="115" t="s">
        <v>275</v>
      </c>
      <c r="Y75" s="115" t="s">
        <v>276</v>
      </c>
      <c r="Z75" s="108"/>
      <c r="AA75" s="108"/>
      <c r="AB75" s="108"/>
      <c r="AC75" s="108"/>
      <c r="AD75" s="108"/>
      <c r="AE75" s="108"/>
      <c r="AF75" s="108"/>
      <c r="AG75" s="108" t="s">
        <v>898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x14ac:dyDescent="0.2">
      <c r="A76" s="121" t="s">
        <v>268</v>
      </c>
      <c r="B76" s="122" t="s">
        <v>195</v>
      </c>
      <c r="C76" s="143" t="s">
        <v>198</v>
      </c>
      <c r="D76" s="123"/>
      <c r="E76" s="124"/>
      <c r="F76" s="125"/>
      <c r="G76" s="125">
        <f>SUMIF(AG77:AG88,"&lt;&gt;NOR",G77:G88)</f>
        <v>0</v>
      </c>
      <c r="H76" s="125"/>
      <c r="I76" s="125">
        <f>SUM(I77:I88)</f>
        <v>0</v>
      </c>
      <c r="J76" s="125"/>
      <c r="K76" s="125">
        <f>SUM(K77:K88)</f>
        <v>0</v>
      </c>
      <c r="L76" s="125"/>
      <c r="M76" s="125">
        <f>SUM(M77:M88)</f>
        <v>0</v>
      </c>
      <c r="N76" s="124"/>
      <c r="O76" s="124">
        <f>SUM(O77:O88)</f>
        <v>0</v>
      </c>
      <c r="P76" s="124"/>
      <c r="Q76" s="124">
        <f>SUM(Q77:Q88)</f>
        <v>0</v>
      </c>
      <c r="R76" s="125"/>
      <c r="S76" s="125"/>
      <c r="T76" s="126"/>
      <c r="U76" s="120"/>
      <c r="V76" s="120">
        <f>SUM(V77:V88)</f>
        <v>0</v>
      </c>
      <c r="W76" s="120"/>
      <c r="X76" s="120"/>
      <c r="Y76" s="120"/>
      <c r="AG76" t="s">
        <v>269</v>
      </c>
    </row>
    <row r="77" spans="1:60" outlineLevel="1" x14ac:dyDescent="0.2">
      <c r="A77" s="135">
        <v>65</v>
      </c>
      <c r="B77" s="136" t="s">
        <v>2106</v>
      </c>
      <c r="C77" s="144" t="s">
        <v>1324</v>
      </c>
      <c r="D77" s="137" t="s">
        <v>976</v>
      </c>
      <c r="E77" s="138">
        <v>1</v>
      </c>
      <c r="F77" s="139"/>
      <c r="G77" s="140">
        <f t="shared" ref="G77:G88" si="28">ROUND(E77*F77,2)</f>
        <v>0</v>
      </c>
      <c r="H77" s="139"/>
      <c r="I77" s="140">
        <f t="shared" ref="I77:I88" si="29">ROUND(E77*H77,2)</f>
        <v>0</v>
      </c>
      <c r="J77" s="139"/>
      <c r="K77" s="140">
        <f t="shared" ref="K77:K88" si="30">ROUND(E77*J77,2)</f>
        <v>0</v>
      </c>
      <c r="L77" s="140">
        <v>21</v>
      </c>
      <c r="M77" s="140">
        <f t="shared" ref="M77:M88" si="31">G77*(1+L77/100)</f>
        <v>0</v>
      </c>
      <c r="N77" s="138">
        <v>0</v>
      </c>
      <c r="O77" s="138">
        <f t="shared" ref="O77:O88" si="32">ROUND(E77*N77,2)</f>
        <v>0</v>
      </c>
      <c r="P77" s="138">
        <v>0</v>
      </c>
      <c r="Q77" s="138">
        <f t="shared" ref="Q77:Q88" si="33">ROUND(E77*P77,2)</f>
        <v>0</v>
      </c>
      <c r="R77" s="140"/>
      <c r="S77" s="140" t="s">
        <v>273</v>
      </c>
      <c r="T77" s="141" t="s">
        <v>274</v>
      </c>
      <c r="U77" s="115">
        <v>0</v>
      </c>
      <c r="V77" s="115">
        <f t="shared" ref="V77:V88" si="34">ROUND(E77*U77,2)</f>
        <v>0</v>
      </c>
      <c r="W77" s="115"/>
      <c r="X77" s="115" t="s">
        <v>463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1325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 x14ac:dyDescent="0.2">
      <c r="A78" s="135">
        <v>66</v>
      </c>
      <c r="B78" s="136" t="s">
        <v>2107</v>
      </c>
      <c r="C78" s="144" t="s">
        <v>1327</v>
      </c>
      <c r="D78" s="137" t="s">
        <v>976</v>
      </c>
      <c r="E78" s="138">
        <v>1</v>
      </c>
      <c r="F78" s="139"/>
      <c r="G78" s="140">
        <f t="shared" si="28"/>
        <v>0</v>
      </c>
      <c r="H78" s="139"/>
      <c r="I78" s="140">
        <f t="shared" si="29"/>
        <v>0</v>
      </c>
      <c r="J78" s="139"/>
      <c r="K78" s="140">
        <f t="shared" si="30"/>
        <v>0</v>
      </c>
      <c r="L78" s="140">
        <v>21</v>
      </c>
      <c r="M78" s="140">
        <f t="shared" si="31"/>
        <v>0</v>
      </c>
      <c r="N78" s="138">
        <v>0</v>
      </c>
      <c r="O78" s="138">
        <f t="shared" si="32"/>
        <v>0</v>
      </c>
      <c r="P78" s="138">
        <v>0</v>
      </c>
      <c r="Q78" s="138">
        <f t="shared" si="33"/>
        <v>0</v>
      </c>
      <c r="R78" s="140"/>
      <c r="S78" s="140" t="s">
        <v>273</v>
      </c>
      <c r="T78" s="141" t="s">
        <v>274</v>
      </c>
      <c r="U78" s="115">
        <v>0</v>
      </c>
      <c r="V78" s="115">
        <f t="shared" si="34"/>
        <v>0</v>
      </c>
      <c r="W78" s="115"/>
      <c r="X78" s="115" t="s">
        <v>275</v>
      </c>
      <c r="Y78" s="115" t="s">
        <v>276</v>
      </c>
      <c r="Z78" s="108"/>
      <c r="AA78" s="108"/>
      <c r="AB78" s="108"/>
      <c r="AC78" s="108"/>
      <c r="AD78" s="108"/>
      <c r="AE78" s="108"/>
      <c r="AF78" s="108"/>
      <c r="AG78" s="108" t="s">
        <v>898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 x14ac:dyDescent="0.2">
      <c r="A79" s="135">
        <v>67</v>
      </c>
      <c r="B79" s="136" t="s">
        <v>2108</v>
      </c>
      <c r="C79" s="144" t="s">
        <v>1329</v>
      </c>
      <c r="D79" s="137" t="s">
        <v>976</v>
      </c>
      <c r="E79" s="138">
        <v>1</v>
      </c>
      <c r="F79" s="139"/>
      <c r="G79" s="140">
        <f t="shared" si="28"/>
        <v>0</v>
      </c>
      <c r="H79" s="139"/>
      <c r="I79" s="140">
        <f t="shared" si="29"/>
        <v>0</v>
      </c>
      <c r="J79" s="139"/>
      <c r="K79" s="140">
        <f t="shared" si="30"/>
        <v>0</v>
      </c>
      <c r="L79" s="140">
        <v>21</v>
      </c>
      <c r="M79" s="140">
        <f t="shared" si="31"/>
        <v>0</v>
      </c>
      <c r="N79" s="138">
        <v>0</v>
      </c>
      <c r="O79" s="138">
        <f t="shared" si="32"/>
        <v>0</v>
      </c>
      <c r="P79" s="138">
        <v>0</v>
      </c>
      <c r="Q79" s="138">
        <f t="shared" si="33"/>
        <v>0</v>
      </c>
      <c r="R79" s="140"/>
      <c r="S79" s="140" t="s">
        <v>273</v>
      </c>
      <c r="T79" s="141" t="s">
        <v>274</v>
      </c>
      <c r="U79" s="115">
        <v>0</v>
      </c>
      <c r="V79" s="115">
        <f t="shared" si="34"/>
        <v>0</v>
      </c>
      <c r="W79" s="115"/>
      <c r="X79" s="115" t="s">
        <v>463</v>
      </c>
      <c r="Y79" s="115" t="s">
        <v>276</v>
      </c>
      <c r="Z79" s="108"/>
      <c r="AA79" s="108"/>
      <c r="AB79" s="108"/>
      <c r="AC79" s="108"/>
      <c r="AD79" s="108"/>
      <c r="AE79" s="108"/>
      <c r="AF79" s="108"/>
      <c r="AG79" s="108" t="s">
        <v>1325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1" x14ac:dyDescent="0.2">
      <c r="A80" s="135">
        <v>68</v>
      </c>
      <c r="B80" s="136" t="s">
        <v>2109</v>
      </c>
      <c r="C80" s="144" t="s">
        <v>1331</v>
      </c>
      <c r="D80" s="137" t="s">
        <v>976</v>
      </c>
      <c r="E80" s="138">
        <v>1</v>
      </c>
      <c r="F80" s="139"/>
      <c r="G80" s="140">
        <f t="shared" si="28"/>
        <v>0</v>
      </c>
      <c r="H80" s="139"/>
      <c r="I80" s="140">
        <f t="shared" si="29"/>
        <v>0</v>
      </c>
      <c r="J80" s="139"/>
      <c r="K80" s="140">
        <f t="shared" si="30"/>
        <v>0</v>
      </c>
      <c r="L80" s="140">
        <v>21</v>
      </c>
      <c r="M80" s="140">
        <f t="shared" si="31"/>
        <v>0</v>
      </c>
      <c r="N80" s="138">
        <v>0</v>
      </c>
      <c r="O80" s="138">
        <f t="shared" si="32"/>
        <v>0</v>
      </c>
      <c r="P80" s="138">
        <v>0</v>
      </c>
      <c r="Q80" s="138">
        <f t="shared" si="33"/>
        <v>0</v>
      </c>
      <c r="R80" s="140"/>
      <c r="S80" s="140" t="s">
        <v>273</v>
      </c>
      <c r="T80" s="141" t="s">
        <v>274</v>
      </c>
      <c r="U80" s="115">
        <v>0</v>
      </c>
      <c r="V80" s="115">
        <f t="shared" si="34"/>
        <v>0</v>
      </c>
      <c r="W80" s="115"/>
      <c r="X80" s="115" t="s">
        <v>275</v>
      </c>
      <c r="Y80" s="115" t="s">
        <v>276</v>
      </c>
      <c r="Z80" s="108"/>
      <c r="AA80" s="108"/>
      <c r="AB80" s="108"/>
      <c r="AC80" s="108"/>
      <c r="AD80" s="108"/>
      <c r="AE80" s="108"/>
      <c r="AF80" s="108"/>
      <c r="AG80" s="108" t="s">
        <v>898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35">
        <v>69</v>
      </c>
      <c r="B81" s="136" t="s">
        <v>2110</v>
      </c>
      <c r="C81" s="144" t="s">
        <v>1333</v>
      </c>
      <c r="D81" s="137" t="s">
        <v>976</v>
      </c>
      <c r="E81" s="138">
        <v>3</v>
      </c>
      <c r="F81" s="139"/>
      <c r="G81" s="140">
        <f t="shared" si="28"/>
        <v>0</v>
      </c>
      <c r="H81" s="139"/>
      <c r="I81" s="140">
        <f t="shared" si="29"/>
        <v>0</v>
      </c>
      <c r="J81" s="139"/>
      <c r="K81" s="140">
        <f t="shared" si="30"/>
        <v>0</v>
      </c>
      <c r="L81" s="140">
        <v>21</v>
      </c>
      <c r="M81" s="140">
        <f t="shared" si="31"/>
        <v>0</v>
      </c>
      <c r="N81" s="138">
        <v>0</v>
      </c>
      <c r="O81" s="138">
        <f t="shared" si="32"/>
        <v>0</v>
      </c>
      <c r="P81" s="138">
        <v>0</v>
      </c>
      <c r="Q81" s="138">
        <f t="shared" si="33"/>
        <v>0</v>
      </c>
      <c r="R81" s="140"/>
      <c r="S81" s="140" t="s">
        <v>273</v>
      </c>
      <c r="T81" s="141" t="s">
        <v>274</v>
      </c>
      <c r="U81" s="115">
        <v>0</v>
      </c>
      <c r="V81" s="115">
        <f t="shared" si="34"/>
        <v>0</v>
      </c>
      <c r="W81" s="115"/>
      <c r="X81" s="115" t="s">
        <v>463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1325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 x14ac:dyDescent="0.2">
      <c r="A82" s="135">
        <v>70</v>
      </c>
      <c r="B82" s="136" t="s">
        <v>2111</v>
      </c>
      <c r="C82" s="144" t="s">
        <v>1335</v>
      </c>
      <c r="D82" s="137" t="s">
        <v>976</v>
      </c>
      <c r="E82" s="138">
        <v>3</v>
      </c>
      <c r="F82" s="139"/>
      <c r="G82" s="140">
        <f t="shared" si="28"/>
        <v>0</v>
      </c>
      <c r="H82" s="139"/>
      <c r="I82" s="140">
        <f t="shared" si="29"/>
        <v>0</v>
      </c>
      <c r="J82" s="139"/>
      <c r="K82" s="140">
        <f t="shared" si="30"/>
        <v>0</v>
      </c>
      <c r="L82" s="140">
        <v>21</v>
      </c>
      <c r="M82" s="140">
        <f t="shared" si="31"/>
        <v>0</v>
      </c>
      <c r="N82" s="138">
        <v>0</v>
      </c>
      <c r="O82" s="138">
        <f t="shared" si="32"/>
        <v>0</v>
      </c>
      <c r="P82" s="138">
        <v>0</v>
      </c>
      <c r="Q82" s="138">
        <f t="shared" si="33"/>
        <v>0</v>
      </c>
      <c r="R82" s="140"/>
      <c r="S82" s="140" t="s">
        <v>273</v>
      </c>
      <c r="T82" s="141" t="s">
        <v>274</v>
      </c>
      <c r="U82" s="115">
        <v>0</v>
      </c>
      <c r="V82" s="115">
        <f t="shared" si="34"/>
        <v>0</v>
      </c>
      <c r="W82" s="115"/>
      <c r="X82" s="115" t="s">
        <v>275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898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1" x14ac:dyDescent="0.2">
      <c r="A83" s="135">
        <v>71</v>
      </c>
      <c r="B83" s="136" t="s">
        <v>2112</v>
      </c>
      <c r="C83" s="144" t="s">
        <v>1341</v>
      </c>
      <c r="D83" s="137" t="s">
        <v>976</v>
      </c>
      <c r="E83" s="138">
        <v>3</v>
      </c>
      <c r="F83" s="139"/>
      <c r="G83" s="140">
        <f t="shared" si="28"/>
        <v>0</v>
      </c>
      <c r="H83" s="139"/>
      <c r="I83" s="140">
        <f t="shared" si="29"/>
        <v>0</v>
      </c>
      <c r="J83" s="139"/>
      <c r="K83" s="140">
        <f t="shared" si="30"/>
        <v>0</v>
      </c>
      <c r="L83" s="140">
        <v>21</v>
      </c>
      <c r="M83" s="140">
        <f t="shared" si="31"/>
        <v>0</v>
      </c>
      <c r="N83" s="138">
        <v>0</v>
      </c>
      <c r="O83" s="138">
        <f t="shared" si="32"/>
        <v>0</v>
      </c>
      <c r="P83" s="138">
        <v>0</v>
      </c>
      <c r="Q83" s="138">
        <f t="shared" si="33"/>
        <v>0</v>
      </c>
      <c r="R83" s="140"/>
      <c r="S83" s="140" t="s">
        <v>273</v>
      </c>
      <c r="T83" s="141" t="s">
        <v>274</v>
      </c>
      <c r="U83" s="115">
        <v>0</v>
      </c>
      <c r="V83" s="115">
        <f t="shared" si="34"/>
        <v>0</v>
      </c>
      <c r="W83" s="115"/>
      <c r="X83" s="115" t="s">
        <v>463</v>
      </c>
      <c r="Y83" s="115" t="s">
        <v>276</v>
      </c>
      <c r="Z83" s="108"/>
      <c r="AA83" s="108"/>
      <c r="AB83" s="108"/>
      <c r="AC83" s="108"/>
      <c r="AD83" s="108"/>
      <c r="AE83" s="108"/>
      <c r="AF83" s="108"/>
      <c r="AG83" s="108" t="s">
        <v>1325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1" x14ac:dyDescent="0.2">
      <c r="A84" s="135">
        <v>72</v>
      </c>
      <c r="B84" s="136" t="s">
        <v>2113</v>
      </c>
      <c r="C84" s="144" t="s">
        <v>1343</v>
      </c>
      <c r="D84" s="137" t="s">
        <v>976</v>
      </c>
      <c r="E84" s="138">
        <v>3</v>
      </c>
      <c r="F84" s="139"/>
      <c r="G84" s="140">
        <f t="shared" si="28"/>
        <v>0</v>
      </c>
      <c r="H84" s="139"/>
      <c r="I84" s="140">
        <f t="shared" si="29"/>
        <v>0</v>
      </c>
      <c r="J84" s="139"/>
      <c r="K84" s="140">
        <f t="shared" si="30"/>
        <v>0</v>
      </c>
      <c r="L84" s="140">
        <v>21</v>
      </c>
      <c r="M84" s="140">
        <f t="shared" si="31"/>
        <v>0</v>
      </c>
      <c r="N84" s="138">
        <v>0</v>
      </c>
      <c r="O84" s="138">
        <f t="shared" si="32"/>
        <v>0</v>
      </c>
      <c r="P84" s="138">
        <v>0</v>
      </c>
      <c r="Q84" s="138">
        <f t="shared" si="33"/>
        <v>0</v>
      </c>
      <c r="R84" s="140"/>
      <c r="S84" s="140" t="s">
        <v>273</v>
      </c>
      <c r="T84" s="141" t="s">
        <v>274</v>
      </c>
      <c r="U84" s="115">
        <v>0</v>
      </c>
      <c r="V84" s="115">
        <f t="shared" si="34"/>
        <v>0</v>
      </c>
      <c r="W84" s="115"/>
      <c r="X84" s="115" t="s">
        <v>275</v>
      </c>
      <c r="Y84" s="115" t="s">
        <v>276</v>
      </c>
      <c r="Z84" s="108"/>
      <c r="AA84" s="108"/>
      <c r="AB84" s="108"/>
      <c r="AC84" s="108"/>
      <c r="AD84" s="108"/>
      <c r="AE84" s="108"/>
      <c r="AF84" s="108"/>
      <c r="AG84" s="108" t="s">
        <v>898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 x14ac:dyDescent="0.2">
      <c r="A85" s="135">
        <v>73</v>
      </c>
      <c r="B85" s="136" t="s">
        <v>2114</v>
      </c>
      <c r="C85" s="144" t="s">
        <v>1349</v>
      </c>
      <c r="D85" s="137" t="s">
        <v>976</v>
      </c>
      <c r="E85" s="138">
        <v>1</v>
      </c>
      <c r="F85" s="139"/>
      <c r="G85" s="140">
        <f t="shared" si="28"/>
        <v>0</v>
      </c>
      <c r="H85" s="139"/>
      <c r="I85" s="140">
        <f t="shared" si="29"/>
        <v>0</v>
      </c>
      <c r="J85" s="139"/>
      <c r="K85" s="140">
        <f t="shared" si="30"/>
        <v>0</v>
      </c>
      <c r="L85" s="140">
        <v>21</v>
      </c>
      <c r="M85" s="140">
        <f t="shared" si="31"/>
        <v>0</v>
      </c>
      <c r="N85" s="138">
        <v>0</v>
      </c>
      <c r="O85" s="138">
        <f t="shared" si="32"/>
        <v>0</v>
      </c>
      <c r="P85" s="138">
        <v>0</v>
      </c>
      <c r="Q85" s="138">
        <f t="shared" si="33"/>
        <v>0</v>
      </c>
      <c r="R85" s="140"/>
      <c r="S85" s="140" t="s">
        <v>273</v>
      </c>
      <c r="T85" s="141" t="s">
        <v>274</v>
      </c>
      <c r="U85" s="115">
        <v>0</v>
      </c>
      <c r="V85" s="115">
        <f t="shared" si="34"/>
        <v>0</v>
      </c>
      <c r="W85" s="115"/>
      <c r="X85" s="115" t="s">
        <v>463</v>
      </c>
      <c r="Y85" s="115" t="s">
        <v>276</v>
      </c>
      <c r="Z85" s="108"/>
      <c r="AA85" s="108"/>
      <c r="AB85" s="108"/>
      <c r="AC85" s="108"/>
      <c r="AD85" s="108"/>
      <c r="AE85" s="108"/>
      <c r="AF85" s="108"/>
      <c r="AG85" s="108" t="s">
        <v>1325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1" x14ac:dyDescent="0.2">
      <c r="A86" s="135">
        <v>74</v>
      </c>
      <c r="B86" s="136" t="s">
        <v>2115</v>
      </c>
      <c r="C86" s="144" t="s">
        <v>1351</v>
      </c>
      <c r="D86" s="137" t="s">
        <v>976</v>
      </c>
      <c r="E86" s="138">
        <v>1</v>
      </c>
      <c r="F86" s="139"/>
      <c r="G86" s="140">
        <f t="shared" si="28"/>
        <v>0</v>
      </c>
      <c r="H86" s="139"/>
      <c r="I86" s="140">
        <f t="shared" si="29"/>
        <v>0</v>
      </c>
      <c r="J86" s="139"/>
      <c r="K86" s="140">
        <f t="shared" si="30"/>
        <v>0</v>
      </c>
      <c r="L86" s="140">
        <v>21</v>
      </c>
      <c r="M86" s="140">
        <f t="shared" si="31"/>
        <v>0</v>
      </c>
      <c r="N86" s="138">
        <v>0</v>
      </c>
      <c r="O86" s="138">
        <f t="shared" si="32"/>
        <v>0</v>
      </c>
      <c r="P86" s="138">
        <v>0</v>
      </c>
      <c r="Q86" s="138">
        <f t="shared" si="33"/>
        <v>0</v>
      </c>
      <c r="R86" s="140"/>
      <c r="S86" s="140" t="s">
        <v>273</v>
      </c>
      <c r="T86" s="141" t="s">
        <v>274</v>
      </c>
      <c r="U86" s="115">
        <v>0</v>
      </c>
      <c r="V86" s="115">
        <f t="shared" si="34"/>
        <v>0</v>
      </c>
      <c r="W86" s="115"/>
      <c r="X86" s="115" t="s">
        <v>275</v>
      </c>
      <c r="Y86" s="115" t="s">
        <v>276</v>
      </c>
      <c r="Z86" s="108"/>
      <c r="AA86" s="108"/>
      <c r="AB86" s="108"/>
      <c r="AC86" s="108"/>
      <c r="AD86" s="108"/>
      <c r="AE86" s="108"/>
      <c r="AF86" s="108"/>
      <c r="AG86" s="108" t="s">
        <v>898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 x14ac:dyDescent="0.2">
      <c r="A87" s="135">
        <v>75</v>
      </c>
      <c r="B87" s="136" t="s">
        <v>2116</v>
      </c>
      <c r="C87" s="144" t="s">
        <v>1361</v>
      </c>
      <c r="D87" s="137" t="s">
        <v>976</v>
      </c>
      <c r="E87" s="138">
        <v>1</v>
      </c>
      <c r="F87" s="139"/>
      <c r="G87" s="140">
        <f t="shared" si="28"/>
        <v>0</v>
      </c>
      <c r="H87" s="139"/>
      <c r="I87" s="140">
        <f t="shared" si="29"/>
        <v>0</v>
      </c>
      <c r="J87" s="139"/>
      <c r="K87" s="140">
        <f t="shared" si="30"/>
        <v>0</v>
      </c>
      <c r="L87" s="140">
        <v>21</v>
      </c>
      <c r="M87" s="140">
        <f t="shared" si="31"/>
        <v>0</v>
      </c>
      <c r="N87" s="138">
        <v>0</v>
      </c>
      <c r="O87" s="138">
        <f t="shared" si="32"/>
        <v>0</v>
      </c>
      <c r="P87" s="138">
        <v>0</v>
      </c>
      <c r="Q87" s="138">
        <f t="shared" si="33"/>
        <v>0</v>
      </c>
      <c r="R87" s="140"/>
      <c r="S87" s="140" t="s">
        <v>273</v>
      </c>
      <c r="T87" s="141" t="s">
        <v>274</v>
      </c>
      <c r="U87" s="115">
        <v>0</v>
      </c>
      <c r="V87" s="115">
        <f t="shared" si="34"/>
        <v>0</v>
      </c>
      <c r="W87" s="115"/>
      <c r="X87" s="115" t="s">
        <v>463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1325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1" x14ac:dyDescent="0.2">
      <c r="A88" s="135">
        <v>76</v>
      </c>
      <c r="B88" s="136" t="s">
        <v>2117</v>
      </c>
      <c r="C88" s="144" t="s">
        <v>1363</v>
      </c>
      <c r="D88" s="137" t="s">
        <v>976</v>
      </c>
      <c r="E88" s="138">
        <v>1</v>
      </c>
      <c r="F88" s="139"/>
      <c r="G88" s="140">
        <f t="shared" si="28"/>
        <v>0</v>
      </c>
      <c r="H88" s="139"/>
      <c r="I88" s="140">
        <f t="shared" si="29"/>
        <v>0</v>
      </c>
      <c r="J88" s="139"/>
      <c r="K88" s="140">
        <f t="shared" si="30"/>
        <v>0</v>
      </c>
      <c r="L88" s="140">
        <v>21</v>
      </c>
      <c r="M88" s="140">
        <f t="shared" si="31"/>
        <v>0</v>
      </c>
      <c r="N88" s="138">
        <v>0</v>
      </c>
      <c r="O88" s="138">
        <f t="shared" si="32"/>
        <v>0</v>
      </c>
      <c r="P88" s="138">
        <v>0</v>
      </c>
      <c r="Q88" s="138">
        <f t="shared" si="33"/>
        <v>0</v>
      </c>
      <c r="R88" s="140"/>
      <c r="S88" s="140" t="s">
        <v>273</v>
      </c>
      <c r="T88" s="141" t="s">
        <v>274</v>
      </c>
      <c r="U88" s="115">
        <v>0</v>
      </c>
      <c r="V88" s="115">
        <f t="shared" si="34"/>
        <v>0</v>
      </c>
      <c r="W88" s="115"/>
      <c r="X88" s="115" t="s">
        <v>275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898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x14ac:dyDescent="0.2">
      <c r="A89" s="121" t="s">
        <v>268</v>
      </c>
      <c r="B89" s="122" t="s">
        <v>195</v>
      </c>
      <c r="C89" s="143" t="s">
        <v>200</v>
      </c>
      <c r="D89" s="123"/>
      <c r="E89" s="124"/>
      <c r="F89" s="125"/>
      <c r="G89" s="125">
        <f>SUMIF(AG90:AG105,"&lt;&gt;NOR",G90:G105)</f>
        <v>0</v>
      </c>
      <c r="H89" s="125"/>
      <c r="I89" s="125">
        <f>SUM(I90:I105)</f>
        <v>0</v>
      </c>
      <c r="J89" s="125"/>
      <c r="K89" s="125">
        <f>SUM(K90:K105)</f>
        <v>0</v>
      </c>
      <c r="L89" s="125"/>
      <c r="M89" s="125">
        <f>SUM(M90:M105)</f>
        <v>0</v>
      </c>
      <c r="N89" s="124"/>
      <c r="O89" s="124">
        <f>SUM(O90:O105)</f>
        <v>0</v>
      </c>
      <c r="P89" s="124"/>
      <c r="Q89" s="124">
        <f>SUM(Q90:Q105)</f>
        <v>0</v>
      </c>
      <c r="R89" s="125"/>
      <c r="S89" s="125"/>
      <c r="T89" s="126"/>
      <c r="U89" s="120"/>
      <c r="V89" s="120">
        <f>SUM(V90:V105)</f>
        <v>0</v>
      </c>
      <c r="W89" s="120"/>
      <c r="X89" s="120"/>
      <c r="Y89" s="120"/>
      <c r="AG89" t="s">
        <v>269</v>
      </c>
    </row>
    <row r="90" spans="1:60" outlineLevel="1" x14ac:dyDescent="0.2">
      <c r="A90" s="135">
        <v>77</v>
      </c>
      <c r="B90" s="136" t="s">
        <v>2118</v>
      </c>
      <c r="C90" s="144" t="s">
        <v>1324</v>
      </c>
      <c r="D90" s="137" t="s">
        <v>976</v>
      </c>
      <c r="E90" s="138">
        <v>1</v>
      </c>
      <c r="F90" s="139"/>
      <c r="G90" s="140">
        <f t="shared" ref="G90:G105" si="35">ROUND(E90*F90,2)</f>
        <v>0</v>
      </c>
      <c r="H90" s="139"/>
      <c r="I90" s="140">
        <f t="shared" ref="I90:I105" si="36">ROUND(E90*H90,2)</f>
        <v>0</v>
      </c>
      <c r="J90" s="139"/>
      <c r="K90" s="140">
        <f t="shared" ref="K90:K105" si="37">ROUND(E90*J90,2)</f>
        <v>0</v>
      </c>
      <c r="L90" s="140">
        <v>21</v>
      </c>
      <c r="M90" s="140">
        <f t="shared" ref="M90:M105" si="38">G90*(1+L90/100)</f>
        <v>0</v>
      </c>
      <c r="N90" s="138">
        <v>0</v>
      </c>
      <c r="O90" s="138">
        <f t="shared" ref="O90:O105" si="39">ROUND(E90*N90,2)</f>
        <v>0</v>
      </c>
      <c r="P90" s="138">
        <v>0</v>
      </c>
      <c r="Q90" s="138">
        <f t="shared" ref="Q90:Q105" si="40">ROUND(E90*P90,2)</f>
        <v>0</v>
      </c>
      <c r="R90" s="140"/>
      <c r="S90" s="140" t="s">
        <v>273</v>
      </c>
      <c r="T90" s="141" t="s">
        <v>274</v>
      </c>
      <c r="U90" s="115">
        <v>0</v>
      </c>
      <c r="V90" s="115">
        <f t="shared" ref="V90:V105" si="41">ROUND(E90*U90,2)</f>
        <v>0</v>
      </c>
      <c r="W90" s="115"/>
      <c r="X90" s="115" t="s">
        <v>463</v>
      </c>
      <c r="Y90" s="115" t="s">
        <v>276</v>
      </c>
      <c r="Z90" s="108"/>
      <c r="AA90" s="108"/>
      <c r="AB90" s="108"/>
      <c r="AC90" s="108"/>
      <c r="AD90" s="108"/>
      <c r="AE90" s="108"/>
      <c r="AF90" s="108"/>
      <c r="AG90" s="108" t="s">
        <v>1325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1" x14ac:dyDescent="0.2">
      <c r="A91" s="135">
        <v>78</v>
      </c>
      <c r="B91" s="136" t="s">
        <v>2119</v>
      </c>
      <c r="C91" s="144" t="s">
        <v>1327</v>
      </c>
      <c r="D91" s="137" t="s">
        <v>976</v>
      </c>
      <c r="E91" s="138">
        <v>1</v>
      </c>
      <c r="F91" s="139"/>
      <c r="G91" s="140">
        <f t="shared" si="35"/>
        <v>0</v>
      </c>
      <c r="H91" s="139"/>
      <c r="I91" s="140">
        <f t="shared" si="36"/>
        <v>0</v>
      </c>
      <c r="J91" s="139"/>
      <c r="K91" s="140">
        <f t="shared" si="37"/>
        <v>0</v>
      </c>
      <c r="L91" s="140">
        <v>21</v>
      </c>
      <c r="M91" s="140">
        <f t="shared" si="38"/>
        <v>0</v>
      </c>
      <c r="N91" s="138">
        <v>0</v>
      </c>
      <c r="O91" s="138">
        <f t="shared" si="39"/>
        <v>0</v>
      </c>
      <c r="P91" s="138">
        <v>0</v>
      </c>
      <c r="Q91" s="138">
        <f t="shared" si="40"/>
        <v>0</v>
      </c>
      <c r="R91" s="140"/>
      <c r="S91" s="140" t="s">
        <v>273</v>
      </c>
      <c r="T91" s="141" t="s">
        <v>274</v>
      </c>
      <c r="U91" s="115">
        <v>0</v>
      </c>
      <c r="V91" s="115">
        <f t="shared" si="41"/>
        <v>0</v>
      </c>
      <c r="W91" s="115"/>
      <c r="X91" s="115" t="s">
        <v>275</v>
      </c>
      <c r="Y91" s="115" t="s">
        <v>276</v>
      </c>
      <c r="Z91" s="108"/>
      <c r="AA91" s="108"/>
      <c r="AB91" s="108"/>
      <c r="AC91" s="108"/>
      <c r="AD91" s="108"/>
      <c r="AE91" s="108"/>
      <c r="AF91" s="108"/>
      <c r="AG91" s="108" t="s">
        <v>898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1" x14ac:dyDescent="0.2">
      <c r="A92" s="135">
        <v>79</v>
      </c>
      <c r="B92" s="136" t="s">
        <v>2120</v>
      </c>
      <c r="C92" s="144" t="s">
        <v>1329</v>
      </c>
      <c r="D92" s="137" t="s">
        <v>976</v>
      </c>
      <c r="E92" s="138">
        <v>1</v>
      </c>
      <c r="F92" s="139"/>
      <c r="G92" s="140">
        <f t="shared" si="35"/>
        <v>0</v>
      </c>
      <c r="H92" s="139"/>
      <c r="I92" s="140">
        <f t="shared" si="36"/>
        <v>0</v>
      </c>
      <c r="J92" s="139"/>
      <c r="K92" s="140">
        <f t="shared" si="37"/>
        <v>0</v>
      </c>
      <c r="L92" s="140">
        <v>21</v>
      </c>
      <c r="M92" s="140">
        <f t="shared" si="38"/>
        <v>0</v>
      </c>
      <c r="N92" s="138">
        <v>0</v>
      </c>
      <c r="O92" s="138">
        <f t="shared" si="39"/>
        <v>0</v>
      </c>
      <c r="P92" s="138">
        <v>0</v>
      </c>
      <c r="Q92" s="138">
        <f t="shared" si="40"/>
        <v>0</v>
      </c>
      <c r="R92" s="140"/>
      <c r="S92" s="140" t="s">
        <v>273</v>
      </c>
      <c r="T92" s="141" t="s">
        <v>274</v>
      </c>
      <c r="U92" s="115">
        <v>0</v>
      </c>
      <c r="V92" s="115">
        <f t="shared" si="41"/>
        <v>0</v>
      </c>
      <c r="W92" s="115"/>
      <c r="X92" s="115" t="s">
        <v>463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1325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 x14ac:dyDescent="0.2">
      <c r="A93" s="135">
        <v>80</v>
      </c>
      <c r="B93" s="136" t="s">
        <v>2121</v>
      </c>
      <c r="C93" s="144" t="s">
        <v>1331</v>
      </c>
      <c r="D93" s="137" t="s">
        <v>976</v>
      </c>
      <c r="E93" s="138">
        <v>1</v>
      </c>
      <c r="F93" s="139"/>
      <c r="G93" s="140">
        <f t="shared" si="35"/>
        <v>0</v>
      </c>
      <c r="H93" s="139"/>
      <c r="I93" s="140">
        <f t="shared" si="36"/>
        <v>0</v>
      </c>
      <c r="J93" s="139"/>
      <c r="K93" s="140">
        <f t="shared" si="37"/>
        <v>0</v>
      </c>
      <c r="L93" s="140">
        <v>21</v>
      </c>
      <c r="M93" s="140">
        <f t="shared" si="38"/>
        <v>0</v>
      </c>
      <c r="N93" s="138">
        <v>0</v>
      </c>
      <c r="O93" s="138">
        <f t="shared" si="39"/>
        <v>0</v>
      </c>
      <c r="P93" s="138">
        <v>0</v>
      </c>
      <c r="Q93" s="138">
        <f t="shared" si="40"/>
        <v>0</v>
      </c>
      <c r="R93" s="140"/>
      <c r="S93" s="140" t="s">
        <v>273</v>
      </c>
      <c r="T93" s="141" t="s">
        <v>274</v>
      </c>
      <c r="U93" s="115">
        <v>0</v>
      </c>
      <c r="V93" s="115">
        <f t="shared" si="41"/>
        <v>0</v>
      </c>
      <c r="W93" s="115"/>
      <c r="X93" s="115" t="s">
        <v>275</v>
      </c>
      <c r="Y93" s="115" t="s">
        <v>276</v>
      </c>
      <c r="Z93" s="108"/>
      <c r="AA93" s="108"/>
      <c r="AB93" s="108"/>
      <c r="AC93" s="108"/>
      <c r="AD93" s="108"/>
      <c r="AE93" s="108"/>
      <c r="AF93" s="108"/>
      <c r="AG93" s="108" t="s">
        <v>898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1" x14ac:dyDescent="0.2">
      <c r="A94" s="135">
        <v>81</v>
      </c>
      <c r="B94" s="136" t="s">
        <v>2122</v>
      </c>
      <c r="C94" s="144" t="s">
        <v>1333</v>
      </c>
      <c r="D94" s="137" t="s">
        <v>976</v>
      </c>
      <c r="E94" s="138">
        <v>5</v>
      </c>
      <c r="F94" s="139"/>
      <c r="G94" s="140">
        <f t="shared" si="35"/>
        <v>0</v>
      </c>
      <c r="H94" s="139"/>
      <c r="I94" s="140">
        <f t="shared" si="36"/>
        <v>0</v>
      </c>
      <c r="J94" s="139"/>
      <c r="K94" s="140">
        <f t="shared" si="37"/>
        <v>0</v>
      </c>
      <c r="L94" s="140">
        <v>21</v>
      </c>
      <c r="M94" s="140">
        <f t="shared" si="38"/>
        <v>0</v>
      </c>
      <c r="N94" s="138">
        <v>0</v>
      </c>
      <c r="O94" s="138">
        <f t="shared" si="39"/>
        <v>0</v>
      </c>
      <c r="P94" s="138">
        <v>0</v>
      </c>
      <c r="Q94" s="138">
        <f t="shared" si="40"/>
        <v>0</v>
      </c>
      <c r="R94" s="140"/>
      <c r="S94" s="140" t="s">
        <v>273</v>
      </c>
      <c r="T94" s="141" t="s">
        <v>274</v>
      </c>
      <c r="U94" s="115">
        <v>0</v>
      </c>
      <c r="V94" s="115">
        <f t="shared" si="41"/>
        <v>0</v>
      </c>
      <c r="W94" s="115"/>
      <c r="X94" s="115" t="s">
        <v>463</v>
      </c>
      <c r="Y94" s="115" t="s">
        <v>276</v>
      </c>
      <c r="Z94" s="108"/>
      <c r="AA94" s="108"/>
      <c r="AB94" s="108"/>
      <c r="AC94" s="108"/>
      <c r="AD94" s="108"/>
      <c r="AE94" s="108"/>
      <c r="AF94" s="108"/>
      <c r="AG94" s="108" t="s">
        <v>1325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 x14ac:dyDescent="0.2">
      <c r="A95" s="135">
        <v>82</v>
      </c>
      <c r="B95" s="136" t="s">
        <v>2123</v>
      </c>
      <c r="C95" s="144" t="s">
        <v>1335</v>
      </c>
      <c r="D95" s="137" t="s">
        <v>976</v>
      </c>
      <c r="E95" s="138">
        <v>5</v>
      </c>
      <c r="F95" s="139"/>
      <c r="G95" s="140">
        <f t="shared" si="35"/>
        <v>0</v>
      </c>
      <c r="H95" s="139"/>
      <c r="I95" s="140">
        <f t="shared" si="36"/>
        <v>0</v>
      </c>
      <c r="J95" s="139"/>
      <c r="K95" s="140">
        <f t="shared" si="37"/>
        <v>0</v>
      </c>
      <c r="L95" s="140">
        <v>21</v>
      </c>
      <c r="M95" s="140">
        <f t="shared" si="38"/>
        <v>0</v>
      </c>
      <c r="N95" s="138">
        <v>0</v>
      </c>
      <c r="O95" s="138">
        <f t="shared" si="39"/>
        <v>0</v>
      </c>
      <c r="P95" s="138">
        <v>0</v>
      </c>
      <c r="Q95" s="138">
        <f t="shared" si="40"/>
        <v>0</v>
      </c>
      <c r="R95" s="140"/>
      <c r="S95" s="140" t="s">
        <v>273</v>
      </c>
      <c r="T95" s="141" t="s">
        <v>274</v>
      </c>
      <c r="U95" s="115">
        <v>0</v>
      </c>
      <c r="V95" s="115">
        <f t="shared" si="41"/>
        <v>0</v>
      </c>
      <c r="W95" s="115"/>
      <c r="X95" s="115" t="s">
        <v>275</v>
      </c>
      <c r="Y95" s="115" t="s">
        <v>276</v>
      </c>
      <c r="Z95" s="108"/>
      <c r="AA95" s="108"/>
      <c r="AB95" s="108"/>
      <c r="AC95" s="108"/>
      <c r="AD95" s="108"/>
      <c r="AE95" s="108"/>
      <c r="AF95" s="108"/>
      <c r="AG95" s="108" t="s">
        <v>898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1" x14ac:dyDescent="0.2">
      <c r="A96" s="135">
        <v>83</v>
      </c>
      <c r="B96" s="136" t="s">
        <v>2124</v>
      </c>
      <c r="C96" s="144" t="s">
        <v>1337</v>
      </c>
      <c r="D96" s="137" t="s">
        <v>976</v>
      </c>
      <c r="E96" s="138">
        <v>2</v>
      </c>
      <c r="F96" s="139"/>
      <c r="G96" s="140">
        <f t="shared" si="35"/>
        <v>0</v>
      </c>
      <c r="H96" s="139"/>
      <c r="I96" s="140">
        <f t="shared" si="36"/>
        <v>0</v>
      </c>
      <c r="J96" s="139"/>
      <c r="K96" s="140">
        <f t="shared" si="37"/>
        <v>0</v>
      </c>
      <c r="L96" s="140">
        <v>21</v>
      </c>
      <c r="M96" s="140">
        <f t="shared" si="38"/>
        <v>0</v>
      </c>
      <c r="N96" s="138">
        <v>0</v>
      </c>
      <c r="O96" s="138">
        <f t="shared" si="39"/>
        <v>0</v>
      </c>
      <c r="P96" s="138">
        <v>0</v>
      </c>
      <c r="Q96" s="138">
        <f t="shared" si="40"/>
        <v>0</v>
      </c>
      <c r="R96" s="140"/>
      <c r="S96" s="140" t="s">
        <v>273</v>
      </c>
      <c r="T96" s="141" t="s">
        <v>274</v>
      </c>
      <c r="U96" s="115">
        <v>0</v>
      </c>
      <c r="V96" s="115">
        <f t="shared" si="41"/>
        <v>0</v>
      </c>
      <c r="W96" s="115"/>
      <c r="X96" s="115" t="s">
        <v>463</v>
      </c>
      <c r="Y96" s="115" t="s">
        <v>276</v>
      </c>
      <c r="Z96" s="108"/>
      <c r="AA96" s="108"/>
      <c r="AB96" s="108"/>
      <c r="AC96" s="108"/>
      <c r="AD96" s="108"/>
      <c r="AE96" s="108"/>
      <c r="AF96" s="108"/>
      <c r="AG96" s="108" t="s">
        <v>1325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1" x14ac:dyDescent="0.2">
      <c r="A97" s="135">
        <v>84</v>
      </c>
      <c r="B97" s="136" t="s">
        <v>2125</v>
      </c>
      <c r="C97" s="144" t="s">
        <v>1339</v>
      </c>
      <c r="D97" s="137" t="s">
        <v>976</v>
      </c>
      <c r="E97" s="138">
        <v>2</v>
      </c>
      <c r="F97" s="139"/>
      <c r="G97" s="140">
        <f t="shared" si="35"/>
        <v>0</v>
      </c>
      <c r="H97" s="139"/>
      <c r="I97" s="140">
        <f t="shared" si="36"/>
        <v>0</v>
      </c>
      <c r="J97" s="139"/>
      <c r="K97" s="140">
        <f t="shared" si="37"/>
        <v>0</v>
      </c>
      <c r="L97" s="140">
        <v>21</v>
      </c>
      <c r="M97" s="140">
        <f t="shared" si="38"/>
        <v>0</v>
      </c>
      <c r="N97" s="138">
        <v>0</v>
      </c>
      <c r="O97" s="138">
        <f t="shared" si="39"/>
        <v>0</v>
      </c>
      <c r="P97" s="138">
        <v>0</v>
      </c>
      <c r="Q97" s="138">
        <f t="shared" si="40"/>
        <v>0</v>
      </c>
      <c r="R97" s="140"/>
      <c r="S97" s="140" t="s">
        <v>273</v>
      </c>
      <c r="T97" s="141" t="s">
        <v>274</v>
      </c>
      <c r="U97" s="115">
        <v>0</v>
      </c>
      <c r="V97" s="115">
        <f t="shared" si="41"/>
        <v>0</v>
      </c>
      <c r="W97" s="115"/>
      <c r="X97" s="115" t="s">
        <v>275</v>
      </c>
      <c r="Y97" s="115" t="s">
        <v>276</v>
      </c>
      <c r="Z97" s="108"/>
      <c r="AA97" s="108"/>
      <c r="AB97" s="108"/>
      <c r="AC97" s="108"/>
      <c r="AD97" s="108"/>
      <c r="AE97" s="108"/>
      <c r="AF97" s="108"/>
      <c r="AG97" s="108" t="s">
        <v>898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1" x14ac:dyDescent="0.2">
      <c r="A98" s="135">
        <v>85</v>
      </c>
      <c r="B98" s="136" t="s">
        <v>2126</v>
      </c>
      <c r="C98" s="144" t="s">
        <v>1341</v>
      </c>
      <c r="D98" s="137" t="s">
        <v>976</v>
      </c>
      <c r="E98" s="138">
        <v>5</v>
      </c>
      <c r="F98" s="139"/>
      <c r="G98" s="140">
        <f t="shared" si="35"/>
        <v>0</v>
      </c>
      <c r="H98" s="139"/>
      <c r="I98" s="140">
        <f t="shared" si="36"/>
        <v>0</v>
      </c>
      <c r="J98" s="139"/>
      <c r="K98" s="140">
        <f t="shared" si="37"/>
        <v>0</v>
      </c>
      <c r="L98" s="140">
        <v>21</v>
      </c>
      <c r="M98" s="140">
        <f t="shared" si="38"/>
        <v>0</v>
      </c>
      <c r="N98" s="138">
        <v>0</v>
      </c>
      <c r="O98" s="138">
        <f t="shared" si="39"/>
        <v>0</v>
      </c>
      <c r="P98" s="138">
        <v>0</v>
      </c>
      <c r="Q98" s="138">
        <f t="shared" si="40"/>
        <v>0</v>
      </c>
      <c r="R98" s="140"/>
      <c r="S98" s="140" t="s">
        <v>273</v>
      </c>
      <c r="T98" s="141" t="s">
        <v>274</v>
      </c>
      <c r="U98" s="115">
        <v>0</v>
      </c>
      <c r="V98" s="115">
        <f t="shared" si="41"/>
        <v>0</v>
      </c>
      <c r="W98" s="115"/>
      <c r="X98" s="115" t="s">
        <v>463</v>
      </c>
      <c r="Y98" s="115" t="s">
        <v>276</v>
      </c>
      <c r="Z98" s="108"/>
      <c r="AA98" s="108"/>
      <c r="AB98" s="108"/>
      <c r="AC98" s="108"/>
      <c r="AD98" s="108"/>
      <c r="AE98" s="108"/>
      <c r="AF98" s="108"/>
      <c r="AG98" s="108" t="s">
        <v>1325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1" x14ac:dyDescent="0.2">
      <c r="A99" s="135">
        <v>86</v>
      </c>
      <c r="B99" s="136" t="s">
        <v>2127</v>
      </c>
      <c r="C99" s="144" t="s">
        <v>1343</v>
      </c>
      <c r="D99" s="137" t="s">
        <v>976</v>
      </c>
      <c r="E99" s="138">
        <v>5</v>
      </c>
      <c r="F99" s="139"/>
      <c r="G99" s="140">
        <f t="shared" si="35"/>
        <v>0</v>
      </c>
      <c r="H99" s="139"/>
      <c r="I99" s="140">
        <f t="shared" si="36"/>
        <v>0</v>
      </c>
      <c r="J99" s="139"/>
      <c r="K99" s="140">
        <f t="shared" si="37"/>
        <v>0</v>
      </c>
      <c r="L99" s="140">
        <v>21</v>
      </c>
      <c r="M99" s="140">
        <f t="shared" si="38"/>
        <v>0</v>
      </c>
      <c r="N99" s="138">
        <v>0</v>
      </c>
      <c r="O99" s="138">
        <f t="shared" si="39"/>
        <v>0</v>
      </c>
      <c r="P99" s="138">
        <v>0</v>
      </c>
      <c r="Q99" s="138">
        <f t="shared" si="40"/>
        <v>0</v>
      </c>
      <c r="R99" s="140"/>
      <c r="S99" s="140" t="s">
        <v>273</v>
      </c>
      <c r="T99" s="141" t="s">
        <v>274</v>
      </c>
      <c r="U99" s="115">
        <v>0</v>
      </c>
      <c r="V99" s="115">
        <f t="shared" si="41"/>
        <v>0</v>
      </c>
      <c r="W99" s="115"/>
      <c r="X99" s="115" t="s">
        <v>275</v>
      </c>
      <c r="Y99" s="115" t="s">
        <v>276</v>
      </c>
      <c r="Z99" s="108"/>
      <c r="AA99" s="108"/>
      <c r="AB99" s="108"/>
      <c r="AC99" s="108"/>
      <c r="AD99" s="108"/>
      <c r="AE99" s="108"/>
      <c r="AF99" s="108"/>
      <c r="AG99" s="108" t="s">
        <v>898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1" x14ac:dyDescent="0.2">
      <c r="A100" s="135">
        <v>87</v>
      </c>
      <c r="B100" s="136" t="s">
        <v>2128</v>
      </c>
      <c r="C100" s="144" t="s">
        <v>1345</v>
      </c>
      <c r="D100" s="137" t="s">
        <v>976</v>
      </c>
      <c r="E100" s="138">
        <v>2</v>
      </c>
      <c r="F100" s="139"/>
      <c r="G100" s="140">
        <f t="shared" si="35"/>
        <v>0</v>
      </c>
      <c r="H100" s="139"/>
      <c r="I100" s="140">
        <f t="shared" si="36"/>
        <v>0</v>
      </c>
      <c r="J100" s="139"/>
      <c r="K100" s="140">
        <f t="shared" si="37"/>
        <v>0</v>
      </c>
      <c r="L100" s="140">
        <v>21</v>
      </c>
      <c r="M100" s="140">
        <f t="shared" si="38"/>
        <v>0</v>
      </c>
      <c r="N100" s="138">
        <v>0</v>
      </c>
      <c r="O100" s="138">
        <f t="shared" si="39"/>
        <v>0</v>
      </c>
      <c r="P100" s="138">
        <v>0</v>
      </c>
      <c r="Q100" s="138">
        <f t="shared" si="40"/>
        <v>0</v>
      </c>
      <c r="R100" s="140"/>
      <c r="S100" s="140" t="s">
        <v>273</v>
      </c>
      <c r="T100" s="141" t="s">
        <v>274</v>
      </c>
      <c r="U100" s="115">
        <v>0</v>
      </c>
      <c r="V100" s="115">
        <f t="shared" si="41"/>
        <v>0</v>
      </c>
      <c r="W100" s="115"/>
      <c r="X100" s="115" t="s">
        <v>463</v>
      </c>
      <c r="Y100" s="115" t="s">
        <v>276</v>
      </c>
      <c r="Z100" s="108"/>
      <c r="AA100" s="108"/>
      <c r="AB100" s="108"/>
      <c r="AC100" s="108"/>
      <c r="AD100" s="108"/>
      <c r="AE100" s="108"/>
      <c r="AF100" s="108"/>
      <c r="AG100" s="108" t="s">
        <v>1325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1" x14ac:dyDescent="0.2">
      <c r="A101" s="135">
        <v>88</v>
      </c>
      <c r="B101" s="136" t="s">
        <v>2129</v>
      </c>
      <c r="C101" s="144" t="s">
        <v>1347</v>
      </c>
      <c r="D101" s="137" t="s">
        <v>976</v>
      </c>
      <c r="E101" s="138">
        <v>2</v>
      </c>
      <c r="F101" s="139"/>
      <c r="G101" s="140">
        <f t="shared" si="35"/>
        <v>0</v>
      </c>
      <c r="H101" s="139"/>
      <c r="I101" s="140">
        <f t="shared" si="36"/>
        <v>0</v>
      </c>
      <c r="J101" s="139"/>
      <c r="K101" s="140">
        <f t="shared" si="37"/>
        <v>0</v>
      </c>
      <c r="L101" s="140">
        <v>21</v>
      </c>
      <c r="M101" s="140">
        <f t="shared" si="38"/>
        <v>0</v>
      </c>
      <c r="N101" s="138">
        <v>0</v>
      </c>
      <c r="O101" s="138">
        <f t="shared" si="39"/>
        <v>0</v>
      </c>
      <c r="P101" s="138">
        <v>0</v>
      </c>
      <c r="Q101" s="138">
        <f t="shared" si="40"/>
        <v>0</v>
      </c>
      <c r="R101" s="140"/>
      <c r="S101" s="140" t="s">
        <v>273</v>
      </c>
      <c r="T101" s="141" t="s">
        <v>274</v>
      </c>
      <c r="U101" s="115">
        <v>0</v>
      </c>
      <c r="V101" s="115">
        <f t="shared" si="41"/>
        <v>0</v>
      </c>
      <c r="W101" s="115"/>
      <c r="X101" s="115" t="s">
        <v>275</v>
      </c>
      <c r="Y101" s="115" t="s">
        <v>276</v>
      </c>
      <c r="Z101" s="108"/>
      <c r="AA101" s="108"/>
      <c r="AB101" s="108"/>
      <c r="AC101" s="108"/>
      <c r="AD101" s="108"/>
      <c r="AE101" s="108"/>
      <c r="AF101" s="108"/>
      <c r="AG101" s="108" t="s">
        <v>898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 x14ac:dyDescent="0.2">
      <c r="A102" s="135">
        <v>89</v>
      </c>
      <c r="B102" s="136" t="s">
        <v>2130</v>
      </c>
      <c r="C102" s="144" t="s">
        <v>1349</v>
      </c>
      <c r="D102" s="137" t="s">
        <v>976</v>
      </c>
      <c r="E102" s="138">
        <v>1</v>
      </c>
      <c r="F102" s="139"/>
      <c r="G102" s="140">
        <f t="shared" si="35"/>
        <v>0</v>
      </c>
      <c r="H102" s="139"/>
      <c r="I102" s="140">
        <f t="shared" si="36"/>
        <v>0</v>
      </c>
      <c r="J102" s="139"/>
      <c r="K102" s="140">
        <f t="shared" si="37"/>
        <v>0</v>
      </c>
      <c r="L102" s="140">
        <v>21</v>
      </c>
      <c r="M102" s="140">
        <f t="shared" si="38"/>
        <v>0</v>
      </c>
      <c r="N102" s="138">
        <v>0</v>
      </c>
      <c r="O102" s="138">
        <f t="shared" si="39"/>
        <v>0</v>
      </c>
      <c r="P102" s="138">
        <v>0</v>
      </c>
      <c r="Q102" s="138">
        <f t="shared" si="40"/>
        <v>0</v>
      </c>
      <c r="R102" s="140"/>
      <c r="S102" s="140" t="s">
        <v>273</v>
      </c>
      <c r="T102" s="141" t="s">
        <v>274</v>
      </c>
      <c r="U102" s="115">
        <v>0</v>
      </c>
      <c r="V102" s="115">
        <f t="shared" si="41"/>
        <v>0</v>
      </c>
      <c r="W102" s="115"/>
      <c r="X102" s="115" t="s">
        <v>463</v>
      </c>
      <c r="Y102" s="115" t="s">
        <v>276</v>
      </c>
      <c r="Z102" s="108"/>
      <c r="AA102" s="108"/>
      <c r="AB102" s="108"/>
      <c r="AC102" s="108"/>
      <c r="AD102" s="108"/>
      <c r="AE102" s="108"/>
      <c r="AF102" s="108"/>
      <c r="AG102" s="108" t="s">
        <v>1325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1" x14ac:dyDescent="0.2">
      <c r="A103" s="135">
        <v>90</v>
      </c>
      <c r="B103" s="136" t="s">
        <v>2131</v>
      </c>
      <c r="C103" s="144" t="s">
        <v>1351</v>
      </c>
      <c r="D103" s="137" t="s">
        <v>976</v>
      </c>
      <c r="E103" s="138">
        <v>1</v>
      </c>
      <c r="F103" s="139"/>
      <c r="G103" s="140">
        <f t="shared" si="35"/>
        <v>0</v>
      </c>
      <c r="H103" s="139"/>
      <c r="I103" s="140">
        <f t="shared" si="36"/>
        <v>0</v>
      </c>
      <c r="J103" s="139"/>
      <c r="K103" s="140">
        <f t="shared" si="37"/>
        <v>0</v>
      </c>
      <c r="L103" s="140">
        <v>21</v>
      </c>
      <c r="M103" s="140">
        <f t="shared" si="38"/>
        <v>0</v>
      </c>
      <c r="N103" s="138">
        <v>0</v>
      </c>
      <c r="O103" s="138">
        <f t="shared" si="39"/>
        <v>0</v>
      </c>
      <c r="P103" s="138">
        <v>0</v>
      </c>
      <c r="Q103" s="138">
        <f t="shared" si="40"/>
        <v>0</v>
      </c>
      <c r="R103" s="140"/>
      <c r="S103" s="140" t="s">
        <v>273</v>
      </c>
      <c r="T103" s="141" t="s">
        <v>274</v>
      </c>
      <c r="U103" s="115">
        <v>0</v>
      </c>
      <c r="V103" s="115">
        <f t="shared" si="41"/>
        <v>0</v>
      </c>
      <c r="W103" s="115"/>
      <c r="X103" s="115" t="s">
        <v>275</v>
      </c>
      <c r="Y103" s="115" t="s">
        <v>276</v>
      </c>
      <c r="Z103" s="108"/>
      <c r="AA103" s="108"/>
      <c r="AB103" s="108"/>
      <c r="AC103" s="108"/>
      <c r="AD103" s="108"/>
      <c r="AE103" s="108"/>
      <c r="AF103" s="108"/>
      <c r="AG103" s="108" t="s">
        <v>898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 x14ac:dyDescent="0.2">
      <c r="A104" s="135">
        <v>91</v>
      </c>
      <c r="B104" s="136" t="s">
        <v>2132</v>
      </c>
      <c r="C104" s="144" t="s">
        <v>1361</v>
      </c>
      <c r="D104" s="137" t="s">
        <v>976</v>
      </c>
      <c r="E104" s="138">
        <v>1</v>
      </c>
      <c r="F104" s="139"/>
      <c r="G104" s="140">
        <f t="shared" si="35"/>
        <v>0</v>
      </c>
      <c r="H104" s="139"/>
      <c r="I104" s="140">
        <f t="shared" si="36"/>
        <v>0</v>
      </c>
      <c r="J104" s="139"/>
      <c r="K104" s="140">
        <f t="shared" si="37"/>
        <v>0</v>
      </c>
      <c r="L104" s="140">
        <v>21</v>
      </c>
      <c r="M104" s="140">
        <f t="shared" si="38"/>
        <v>0</v>
      </c>
      <c r="N104" s="138">
        <v>0</v>
      </c>
      <c r="O104" s="138">
        <f t="shared" si="39"/>
        <v>0</v>
      </c>
      <c r="P104" s="138">
        <v>0</v>
      </c>
      <c r="Q104" s="138">
        <f t="shared" si="40"/>
        <v>0</v>
      </c>
      <c r="R104" s="140"/>
      <c r="S104" s="140" t="s">
        <v>273</v>
      </c>
      <c r="T104" s="141" t="s">
        <v>274</v>
      </c>
      <c r="U104" s="115">
        <v>0</v>
      </c>
      <c r="V104" s="115">
        <f t="shared" si="41"/>
        <v>0</v>
      </c>
      <c r="W104" s="115"/>
      <c r="X104" s="115" t="s">
        <v>463</v>
      </c>
      <c r="Y104" s="115" t="s">
        <v>276</v>
      </c>
      <c r="Z104" s="108"/>
      <c r="AA104" s="108"/>
      <c r="AB104" s="108"/>
      <c r="AC104" s="108"/>
      <c r="AD104" s="108"/>
      <c r="AE104" s="108"/>
      <c r="AF104" s="108"/>
      <c r="AG104" s="108" t="s">
        <v>1325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 x14ac:dyDescent="0.2">
      <c r="A105" s="135">
        <v>92</v>
      </c>
      <c r="B105" s="136" t="s">
        <v>2133</v>
      </c>
      <c r="C105" s="144" t="s">
        <v>1363</v>
      </c>
      <c r="D105" s="137" t="s">
        <v>976</v>
      </c>
      <c r="E105" s="138">
        <v>1</v>
      </c>
      <c r="F105" s="139"/>
      <c r="G105" s="140">
        <f t="shared" si="35"/>
        <v>0</v>
      </c>
      <c r="H105" s="139"/>
      <c r="I105" s="140">
        <f t="shared" si="36"/>
        <v>0</v>
      </c>
      <c r="J105" s="139"/>
      <c r="K105" s="140">
        <f t="shared" si="37"/>
        <v>0</v>
      </c>
      <c r="L105" s="140">
        <v>21</v>
      </c>
      <c r="M105" s="140">
        <f t="shared" si="38"/>
        <v>0</v>
      </c>
      <c r="N105" s="138">
        <v>0</v>
      </c>
      <c r="O105" s="138">
        <f t="shared" si="39"/>
        <v>0</v>
      </c>
      <c r="P105" s="138">
        <v>0</v>
      </c>
      <c r="Q105" s="138">
        <f t="shared" si="40"/>
        <v>0</v>
      </c>
      <c r="R105" s="140"/>
      <c r="S105" s="140" t="s">
        <v>273</v>
      </c>
      <c r="T105" s="141" t="s">
        <v>274</v>
      </c>
      <c r="U105" s="115">
        <v>0</v>
      </c>
      <c r="V105" s="115">
        <f t="shared" si="41"/>
        <v>0</v>
      </c>
      <c r="W105" s="115"/>
      <c r="X105" s="115" t="s">
        <v>275</v>
      </c>
      <c r="Y105" s="115" t="s">
        <v>276</v>
      </c>
      <c r="Z105" s="108"/>
      <c r="AA105" s="108"/>
      <c r="AB105" s="108"/>
      <c r="AC105" s="108"/>
      <c r="AD105" s="108"/>
      <c r="AE105" s="108"/>
      <c r="AF105" s="108"/>
      <c r="AG105" s="108" t="s">
        <v>898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x14ac:dyDescent="0.2">
      <c r="A106" s="121" t="s">
        <v>268</v>
      </c>
      <c r="B106" s="122" t="s">
        <v>195</v>
      </c>
      <c r="C106" s="143" t="s">
        <v>199</v>
      </c>
      <c r="D106" s="123"/>
      <c r="E106" s="124"/>
      <c r="F106" s="125"/>
      <c r="G106" s="125">
        <f>SUMIF(AG107:AG118,"&lt;&gt;NOR",G107:G118)</f>
        <v>0</v>
      </c>
      <c r="H106" s="125"/>
      <c r="I106" s="125">
        <f>SUM(I107:I118)</f>
        <v>0</v>
      </c>
      <c r="J106" s="125"/>
      <c r="K106" s="125">
        <f>SUM(K107:K118)</f>
        <v>0</v>
      </c>
      <c r="L106" s="125"/>
      <c r="M106" s="125">
        <f>SUM(M107:M118)</f>
        <v>0</v>
      </c>
      <c r="N106" s="124"/>
      <c r="O106" s="124">
        <f>SUM(O107:O118)</f>
        <v>0</v>
      </c>
      <c r="P106" s="124"/>
      <c r="Q106" s="124">
        <f>SUM(Q107:Q118)</f>
        <v>0</v>
      </c>
      <c r="R106" s="125"/>
      <c r="S106" s="125"/>
      <c r="T106" s="126"/>
      <c r="U106" s="120"/>
      <c r="V106" s="120">
        <f>SUM(V107:V118)</f>
        <v>0</v>
      </c>
      <c r="W106" s="120"/>
      <c r="X106" s="120"/>
      <c r="Y106" s="120"/>
      <c r="AG106" t="s">
        <v>269</v>
      </c>
    </row>
    <row r="107" spans="1:60" outlineLevel="1" x14ac:dyDescent="0.2">
      <c r="A107" s="135">
        <v>93</v>
      </c>
      <c r="B107" s="136" t="s">
        <v>2134</v>
      </c>
      <c r="C107" s="144" t="s">
        <v>1324</v>
      </c>
      <c r="D107" s="137" t="s">
        <v>976</v>
      </c>
      <c r="E107" s="138">
        <v>1</v>
      </c>
      <c r="F107" s="139"/>
      <c r="G107" s="140">
        <f t="shared" ref="G107:G118" si="42">ROUND(E107*F107,2)</f>
        <v>0</v>
      </c>
      <c r="H107" s="139"/>
      <c r="I107" s="140">
        <f t="shared" ref="I107:I118" si="43">ROUND(E107*H107,2)</f>
        <v>0</v>
      </c>
      <c r="J107" s="139"/>
      <c r="K107" s="140">
        <f t="shared" ref="K107:K118" si="44">ROUND(E107*J107,2)</f>
        <v>0</v>
      </c>
      <c r="L107" s="140">
        <v>21</v>
      </c>
      <c r="M107" s="140">
        <f t="shared" ref="M107:M118" si="45">G107*(1+L107/100)</f>
        <v>0</v>
      </c>
      <c r="N107" s="138">
        <v>0</v>
      </c>
      <c r="O107" s="138">
        <f t="shared" ref="O107:O118" si="46">ROUND(E107*N107,2)</f>
        <v>0</v>
      </c>
      <c r="P107" s="138">
        <v>0</v>
      </c>
      <c r="Q107" s="138">
        <f t="shared" ref="Q107:Q118" si="47">ROUND(E107*P107,2)</f>
        <v>0</v>
      </c>
      <c r="R107" s="140"/>
      <c r="S107" s="140" t="s">
        <v>273</v>
      </c>
      <c r="T107" s="141" t="s">
        <v>274</v>
      </c>
      <c r="U107" s="115">
        <v>0</v>
      </c>
      <c r="V107" s="115">
        <f t="shared" ref="V107:V118" si="48">ROUND(E107*U107,2)</f>
        <v>0</v>
      </c>
      <c r="W107" s="115"/>
      <c r="X107" s="115" t="s">
        <v>463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1325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1" x14ac:dyDescent="0.2">
      <c r="A108" s="135">
        <v>94</v>
      </c>
      <c r="B108" s="136" t="s">
        <v>2135</v>
      </c>
      <c r="C108" s="144" t="s">
        <v>1327</v>
      </c>
      <c r="D108" s="137" t="s">
        <v>976</v>
      </c>
      <c r="E108" s="138">
        <v>1</v>
      </c>
      <c r="F108" s="139"/>
      <c r="G108" s="140">
        <f t="shared" si="42"/>
        <v>0</v>
      </c>
      <c r="H108" s="139"/>
      <c r="I108" s="140">
        <f t="shared" si="43"/>
        <v>0</v>
      </c>
      <c r="J108" s="139"/>
      <c r="K108" s="140">
        <f t="shared" si="44"/>
        <v>0</v>
      </c>
      <c r="L108" s="140">
        <v>21</v>
      </c>
      <c r="M108" s="140">
        <f t="shared" si="45"/>
        <v>0</v>
      </c>
      <c r="N108" s="138">
        <v>0</v>
      </c>
      <c r="O108" s="138">
        <f t="shared" si="46"/>
        <v>0</v>
      </c>
      <c r="P108" s="138">
        <v>0</v>
      </c>
      <c r="Q108" s="138">
        <f t="shared" si="47"/>
        <v>0</v>
      </c>
      <c r="R108" s="140"/>
      <c r="S108" s="140" t="s">
        <v>273</v>
      </c>
      <c r="T108" s="141" t="s">
        <v>274</v>
      </c>
      <c r="U108" s="115">
        <v>0</v>
      </c>
      <c r="V108" s="115">
        <f t="shared" si="48"/>
        <v>0</v>
      </c>
      <c r="W108" s="115"/>
      <c r="X108" s="115" t="s">
        <v>275</v>
      </c>
      <c r="Y108" s="115" t="s">
        <v>276</v>
      </c>
      <c r="Z108" s="108"/>
      <c r="AA108" s="108"/>
      <c r="AB108" s="108"/>
      <c r="AC108" s="108"/>
      <c r="AD108" s="108"/>
      <c r="AE108" s="108"/>
      <c r="AF108" s="108"/>
      <c r="AG108" s="108" t="s">
        <v>898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 x14ac:dyDescent="0.2">
      <c r="A109" s="135">
        <v>95</v>
      </c>
      <c r="B109" s="136" t="s">
        <v>2136</v>
      </c>
      <c r="C109" s="144" t="s">
        <v>1329</v>
      </c>
      <c r="D109" s="137" t="s">
        <v>976</v>
      </c>
      <c r="E109" s="138">
        <v>1</v>
      </c>
      <c r="F109" s="139"/>
      <c r="G109" s="140">
        <f t="shared" si="42"/>
        <v>0</v>
      </c>
      <c r="H109" s="139"/>
      <c r="I109" s="140">
        <f t="shared" si="43"/>
        <v>0</v>
      </c>
      <c r="J109" s="139"/>
      <c r="K109" s="140">
        <f t="shared" si="44"/>
        <v>0</v>
      </c>
      <c r="L109" s="140">
        <v>21</v>
      </c>
      <c r="M109" s="140">
        <f t="shared" si="45"/>
        <v>0</v>
      </c>
      <c r="N109" s="138">
        <v>0</v>
      </c>
      <c r="O109" s="138">
        <f t="shared" si="46"/>
        <v>0</v>
      </c>
      <c r="P109" s="138">
        <v>0</v>
      </c>
      <c r="Q109" s="138">
        <f t="shared" si="47"/>
        <v>0</v>
      </c>
      <c r="R109" s="140"/>
      <c r="S109" s="140" t="s">
        <v>273</v>
      </c>
      <c r="T109" s="141" t="s">
        <v>274</v>
      </c>
      <c r="U109" s="115">
        <v>0</v>
      </c>
      <c r="V109" s="115">
        <f t="shared" si="48"/>
        <v>0</v>
      </c>
      <c r="W109" s="115"/>
      <c r="X109" s="115" t="s">
        <v>463</v>
      </c>
      <c r="Y109" s="115" t="s">
        <v>276</v>
      </c>
      <c r="Z109" s="108"/>
      <c r="AA109" s="108"/>
      <c r="AB109" s="108"/>
      <c r="AC109" s="108"/>
      <c r="AD109" s="108"/>
      <c r="AE109" s="108"/>
      <c r="AF109" s="108"/>
      <c r="AG109" s="108" t="s">
        <v>1325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1" x14ac:dyDescent="0.2">
      <c r="A110" s="135">
        <v>96</v>
      </c>
      <c r="B110" s="136" t="s">
        <v>2137</v>
      </c>
      <c r="C110" s="144" t="s">
        <v>1331</v>
      </c>
      <c r="D110" s="137" t="s">
        <v>976</v>
      </c>
      <c r="E110" s="138">
        <v>1</v>
      </c>
      <c r="F110" s="139"/>
      <c r="G110" s="140">
        <f t="shared" si="42"/>
        <v>0</v>
      </c>
      <c r="H110" s="139"/>
      <c r="I110" s="140">
        <f t="shared" si="43"/>
        <v>0</v>
      </c>
      <c r="J110" s="139"/>
      <c r="K110" s="140">
        <f t="shared" si="44"/>
        <v>0</v>
      </c>
      <c r="L110" s="140">
        <v>21</v>
      </c>
      <c r="M110" s="140">
        <f t="shared" si="45"/>
        <v>0</v>
      </c>
      <c r="N110" s="138">
        <v>0</v>
      </c>
      <c r="O110" s="138">
        <f t="shared" si="46"/>
        <v>0</v>
      </c>
      <c r="P110" s="138">
        <v>0</v>
      </c>
      <c r="Q110" s="138">
        <f t="shared" si="47"/>
        <v>0</v>
      </c>
      <c r="R110" s="140"/>
      <c r="S110" s="140" t="s">
        <v>273</v>
      </c>
      <c r="T110" s="141" t="s">
        <v>274</v>
      </c>
      <c r="U110" s="115">
        <v>0</v>
      </c>
      <c r="V110" s="115">
        <f t="shared" si="48"/>
        <v>0</v>
      </c>
      <c r="W110" s="115"/>
      <c r="X110" s="115" t="s">
        <v>275</v>
      </c>
      <c r="Y110" s="115" t="s">
        <v>276</v>
      </c>
      <c r="Z110" s="108"/>
      <c r="AA110" s="108"/>
      <c r="AB110" s="108"/>
      <c r="AC110" s="108"/>
      <c r="AD110" s="108"/>
      <c r="AE110" s="108"/>
      <c r="AF110" s="108"/>
      <c r="AG110" s="108" t="s">
        <v>898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 x14ac:dyDescent="0.2">
      <c r="A111" s="135">
        <v>97</v>
      </c>
      <c r="B111" s="136" t="s">
        <v>2138</v>
      </c>
      <c r="C111" s="144" t="s">
        <v>1333</v>
      </c>
      <c r="D111" s="137" t="s">
        <v>976</v>
      </c>
      <c r="E111" s="138">
        <v>4</v>
      </c>
      <c r="F111" s="139"/>
      <c r="G111" s="140">
        <f t="shared" si="42"/>
        <v>0</v>
      </c>
      <c r="H111" s="139"/>
      <c r="I111" s="140">
        <f t="shared" si="43"/>
        <v>0</v>
      </c>
      <c r="J111" s="139"/>
      <c r="K111" s="140">
        <f t="shared" si="44"/>
        <v>0</v>
      </c>
      <c r="L111" s="140">
        <v>21</v>
      </c>
      <c r="M111" s="140">
        <f t="shared" si="45"/>
        <v>0</v>
      </c>
      <c r="N111" s="138">
        <v>0</v>
      </c>
      <c r="O111" s="138">
        <f t="shared" si="46"/>
        <v>0</v>
      </c>
      <c r="P111" s="138">
        <v>0</v>
      </c>
      <c r="Q111" s="138">
        <f t="shared" si="47"/>
        <v>0</v>
      </c>
      <c r="R111" s="140"/>
      <c r="S111" s="140" t="s">
        <v>273</v>
      </c>
      <c r="T111" s="141" t="s">
        <v>274</v>
      </c>
      <c r="U111" s="115">
        <v>0</v>
      </c>
      <c r="V111" s="115">
        <f t="shared" si="48"/>
        <v>0</v>
      </c>
      <c r="W111" s="115"/>
      <c r="X111" s="115" t="s">
        <v>463</v>
      </c>
      <c r="Y111" s="115" t="s">
        <v>276</v>
      </c>
      <c r="Z111" s="108"/>
      <c r="AA111" s="108"/>
      <c r="AB111" s="108"/>
      <c r="AC111" s="108"/>
      <c r="AD111" s="108"/>
      <c r="AE111" s="108"/>
      <c r="AF111" s="108"/>
      <c r="AG111" s="108" t="s">
        <v>1325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 x14ac:dyDescent="0.2">
      <c r="A112" s="135">
        <v>98</v>
      </c>
      <c r="B112" s="136" t="s">
        <v>2139</v>
      </c>
      <c r="C112" s="144" t="s">
        <v>1335</v>
      </c>
      <c r="D112" s="137" t="s">
        <v>976</v>
      </c>
      <c r="E112" s="138">
        <v>4</v>
      </c>
      <c r="F112" s="139"/>
      <c r="G112" s="140">
        <f t="shared" si="42"/>
        <v>0</v>
      </c>
      <c r="H112" s="139"/>
      <c r="I112" s="140">
        <f t="shared" si="43"/>
        <v>0</v>
      </c>
      <c r="J112" s="139"/>
      <c r="K112" s="140">
        <f t="shared" si="44"/>
        <v>0</v>
      </c>
      <c r="L112" s="140">
        <v>21</v>
      </c>
      <c r="M112" s="140">
        <f t="shared" si="45"/>
        <v>0</v>
      </c>
      <c r="N112" s="138">
        <v>0</v>
      </c>
      <c r="O112" s="138">
        <f t="shared" si="46"/>
        <v>0</v>
      </c>
      <c r="P112" s="138">
        <v>0</v>
      </c>
      <c r="Q112" s="138">
        <f t="shared" si="47"/>
        <v>0</v>
      </c>
      <c r="R112" s="140"/>
      <c r="S112" s="140" t="s">
        <v>273</v>
      </c>
      <c r="T112" s="141" t="s">
        <v>274</v>
      </c>
      <c r="U112" s="115">
        <v>0</v>
      </c>
      <c r="V112" s="115">
        <f t="shared" si="48"/>
        <v>0</v>
      </c>
      <c r="W112" s="115"/>
      <c r="X112" s="115" t="s">
        <v>275</v>
      </c>
      <c r="Y112" s="115" t="s">
        <v>276</v>
      </c>
      <c r="Z112" s="108"/>
      <c r="AA112" s="108"/>
      <c r="AB112" s="108"/>
      <c r="AC112" s="108"/>
      <c r="AD112" s="108"/>
      <c r="AE112" s="108"/>
      <c r="AF112" s="108"/>
      <c r="AG112" s="108" t="s">
        <v>898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1" x14ac:dyDescent="0.2">
      <c r="A113" s="135">
        <v>99</v>
      </c>
      <c r="B113" s="136" t="s">
        <v>2140</v>
      </c>
      <c r="C113" s="144" t="s">
        <v>1341</v>
      </c>
      <c r="D113" s="137" t="s">
        <v>976</v>
      </c>
      <c r="E113" s="138">
        <v>4</v>
      </c>
      <c r="F113" s="139"/>
      <c r="G113" s="140">
        <f t="shared" si="42"/>
        <v>0</v>
      </c>
      <c r="H113" s="139"/>
      <c r="I113" s="140">
        <f t="shared" si="43"/>
        <v>0</v>
      </c>
      <c r="J113" s="139"/>
      <c r="K113" s="140">
        <f t="shared" si="44"/>
        <v>0</v>
      </c>
      <c r="L113" s="140">
        <v>21</v>
      </c>
      <c r="M113" s="140">
        <f t="shared" si="45"/>
        <v>0</v>
      </c>
      <c r="N113" s="138">
        <v>0</v>
      </c>
      <c r="O113" s="138">
        <f t="shared" si="46"/>
        <v>0</v>
      </c>
      <c r="P113" s="138">
        <v>0</v>
      </c>
      <c r="Q113" s="138">
        <f t="shared" si="47"/>
        <v>0</v>
      </c>
      <c r="R113" s="140"/>
      <c r="S113" s="140" t="s">
        <v>273</v>
      </c>
      <c r="T113" s="141" t="s">
        <v>274</v>
      </c>
      <c r="U113" s="115">
        <v>0</v>
      </c>
      <c r="V113" s="115">
        <f t="shared" si="48"/>
        <v>0</v>
      </c>
      <c r="W113" s="115"/>
      <c r="X113" s="115" t="s">
        <v>463</v>
      </c>
      <c r="Y113" s="115" t="s">
        <v>276</v>
      </c>
      <c r="Z113" s="108"/>
      <c r="AA113" s="108"/>
      <c r="AB113" s="108"/>
      <c r="AC113" s="108"/>
      <c r="AD113" s="108"/>
      <c r="AE113" s="108"/>
      <c r="AF113" s="108"/>
      <c r="AG113" s="108" t="s">
        <v>1325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1" x14ac:dyDescent="0.2">
      <c r="A114" s="135">
        <v>100</v>
      </c>
      <c r="B114" s="136" t="s">
        <v>2141</v>
      </c>
      <c r="C114" s="144" t="s">
        <v>1343</v>
      </c>
      <c r="D114" s="137" t="s">
        <v>976</v>
      </c>
      <c r="E114" s="138">
        <v>4</v>
      </c>
      <c r="F114" s="139"/>
      <c r="G114" s="140">
        <f t="shared" si="42"/>
        <v>0</v>
      </c>
      <c r="H114" s="139"/>
      <c r="I114" s="140">
        <f t="shared" si="43"/>
        <v>0</v>
      </c>
      <c r="J114" s="139"/>
      <c r="K114" s="140">
        <f t="shared" si="44"/>
        <v>0</v>
      </c>
      <c r="L114" s="140">
        <v>21</v>
      </c>
      <c r="M114" s="140">
        <f t="shared" si="45"/>
        <v>0</v>
      </c>
      <c r="N114" s="138">
        <v>0</v>
      </c>
      <c r="O114" s="138">
        <f t="shared" si="46"/>
        <v>0</v>
      </c>
      <c r="P114" s="138">
        <v>0</v>
      </c>
      <c r="Q114" s="138">
        <f t="shared" si="47"/>
        <v>0</v>
      </c>
      <c r="R114" s="140"/>
      <c r="S114" s="140" t="s">
        <v>273</v>
      </c>
      <c r="T114" s="141" t="s">
        <v>274</v>
      </c>
      <c r="U114" s="115">
        <v>0</v>
      </c>
      <c r="V114" s="115">
        <f t="shared" si="48"/>
        <v>0</v>
      </c>
      <c r="W114" s="115"/>
      <c r="X114" s="115" t="s">
        <v>275</v>
      </c>
      <c r="Y114" s="115" t="s">
        <v>276</v>
      </c>
      <c r="Z114" s="108"/>
      <c r="AA114" s="108"/>
      <c r="AB114" s="108"/>
      <c r="AC114" s="108"/>
      <c r="AD114" s="108"/>
      <c r="AE114" s="108"/>
      <c r="AF114" s="108"/>
      <c r="AG114" s="108" t="s">
        <v>898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 x14ac:dyDescent="0.2">
      <c r="A115" s="135">
        <v>101</v>
      </c>
      <c r="B115" s="136" t="s">
        <v>2142</v>
      </c>
      <c r="C115" s="144" t="s">
        <v>1349</v>
      </c>
      <c r="D115" s="137" t="s">
        <v>976</v>
      </c>
      <c r="E115" s="138">
        <v>1</v>
      </c>
      <c r="F115" s="139"/>
      <c r="G115" s="140">
        <f t="shared" si="42"/>
        <v>0</v>
      </c>
      <c r="H115" s="139"/>
      <c r="I115" s="140">
        <f t="shared" si="43"/>
        <v>0</v>
      </c>
      <c r="J115" s="139"/>
      <c r="K115" s="140">
        <f t="shared" si="44"/>
        <v>0</v>
      </c>
      <c r="L115" s="140">
        <v>21</v>
      </c>
      <c r="M115" s="140">
        <f t="shared" si="45"/>
        <v>0</v>
      </c>
      <c r="N115" s="138">
        <v>0</v>
      </c>
      <c r="O115" s="138">
        <f t="shared" si="46"/>
        <v>0</v>
      </c>
      <c r="P115" s="138">
        <v>0</v>
      </c>
      <c r="Q115" s="138">
        <f t="shared" si="47"/>
        <v>0</v>
      </c>
      <c r="R115" s="140"/>
      <c r="S115" s="140" t="s">
        <v>273</v>
      </c>
      <c r="T115" s="141" t="s">
        <v>274</v>
      </c>
      <c r="U115" s="115">
        <v>0</v>
      </c>
      <c r="V115" s="115">
        <f t="shared" si="48"/>
        <v>0</v>
      </c>
      <c r="W115" s="115"/>
      <c r="X115" s="115" t="s">
        <v>463</v>
      </c>
      <c r="Y115" s="115" t="s">
        <v>276</v>
      </c>
      <c r="Z115" s="108"/>
      <c r="AA115" s="108"/>
      <c r="AB115" s="108"/>
      <c r="AC115" s="108"/>
      <c r="AD115" s="108"/>
      <c r="AE115" s="108"/>
      <c r="AF115" s="108"/>
      <c r="AG115" s="108" t="s">
        <v>1325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1" x14ac:dyDescent="0.2">
      <c r="A116" s="135">
        <v>102</v>
      </c>
      <c r="B116" s="136" t="s">
        <v>2143</v>
      </c>
      <c r="C116" s="144" t="s">
        <v>1351</v>
      </c>
      <c r="D116" s="137" t="s">
        <v>976</v>
      </c>
      <c r="E116" s="138">
        <v>1</v>
      </c>
      <c r="F116" s="139"/>
      <c r="G116" s="140">
        <f t="shared" si="42"/>
        <v>0</v>
      </c>
      <c r="H116" s="139"/>
      <c r="I116" s="140">
        <f t="shared" si="43"/>
        <v>0</v>
      </c>
      <c r="J116" s="139"/>
      <c r="K116" s="140">
        <f t="shared" si="44"/>
        <v>0</v>
      </c>
      <c r="L116" s="140">
        <v>21</v>
      </c>
      <c r="M116" s="140">
        <f t="shared" si="45"/>
        <v>0</v>
      </c>
      <c r="N116" s="138">
        <v>0</v>
      </c>
      <c r="O116" s="138">
        <f t="shared" si="46"/>
        <v>0</v>
      </c>
      <c r="P116" s="138">
        <v>0</v>
      </c>
      <c r="Q116" s="138">
        <f t="shared" si="47"/>
        <v>0</v>
      </c>
      <c r="R116" s="140"/>
      <c r="S116" s="140" t="s">
        <v>273</v>
      </c>
      <c r="T116" s="141" t="s">
        <v>274</v>
      </c>
      <c r="U116" s="115">
        <v>0</v>
      </c>
      <c r="V116" s="115">
        <f t="shared" si="48"/>
        <v>0</v>
      </c>
      <c r="W116" s="115"/>
      <c r="X116" s="115" t="s">
        <v>275</v>
      </c>
      <c r="Y116" s="115" t="s">
        <v>276</v>
      </c>
      <c r="Z116" s="108"/>
      <c r="AA116" s="108"/>
      <c r="AB116" s="108"/>
      <c r="AC116" s="108"/>
      <c r="AD116" s="108"/>
      <c r="AE116" s="108"/>
      <c r="AF116" s="108"/>
      <c r="AG116" s="108" t="s">
        <v>898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1" x14ac:dyDescent="0.2">
      <c r="A117" s="135">
        <v>103</v>
      </c>
      <c r="B117" s="136" t="s">
        <v>2144</v>
      </c>
      <c r="C117" s="144" t="s">
        <v>1361</v>
      </c>
      <c r="D117" s="137" t="s">
        <v>976</v>
      </c>
      <c r="E117" s="138">
        <v>1</v>
      </c>
      <c r="F117" s="139"/>
      <c r="G117" s="140">
        <f t="shared" si="42"/>
        <v>0</v>
      </c>
      <c r="H117" s="139"/>
      <c r="I117" s="140">
        <f t="shared" si="43"/>
        <v>0</v>
      </c>
      <c r="J117" s="139"/>
      <c r="K117" s="140">
        <f t="shared" si="44"/>
        <v>0</v>
      </c>
      <c r="L117" s="140">
        <v>21</v>
      </c>
      <c r="M117" s="140">
        <f t="shared" si="45"/>
        <v>0</v>
      </c>
      <c r="N117" s="138">
        <v>0</v>
      </c>
      <c r="O117" s="138">
        <f t="shared" si="46"/>
        <v>0</v>
      </c>
      <c r="P117" s="138">
        <v>0</v>
      </c>
      <c r="Q117" s="138">
        <f t="shared" si="47"/>
        <v>0</v>
      </c>
      <c r="R117" s="140"/>
      <c r="S117" s="140" t="s">
        <v>273</v>
      </c>
      <c r="T117" s="141" t="s">
        <v>274</v>
      </c>
      <c r="U117" s="115">
        <v>0</v>
      </c>
      <c r="V117" s="115">
        <f t="shared" si="48"/>
        <v>0</v>
      </c>
      <c r="W117" s="115"/>
      <c r="X117" s="115" t="s">
        <v>463</v>
      </c>
      <c r="Y117" s="115" t="s">
        <v>276</v>
      </c>
      <c r="Z117" s="108"/>
      <c r="AA117" s="108"/>
      <c r="AB117" s="108"/>
      <c r="AC117" s="108"/>
      <c r="AD117" s="108"/>
      <c r="AE117" s="108"/>
      <c r="AF117" s="108"/>
      <c r="AG117" s="108" t="s">
        <v>1325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1" x14ac:dyDescent="0.2">
      <c r="A118" s="135">
        <v>104</v>
      </c>
      <c r="B118" s="136" t="s">
        <v>2145</v>
      </c>
      <c r="C118" s="144" t="s">
        <v>1363</v>
      </c>
      <c r="D118" s="137" t="s">
        <v>976</v>
      </c>
      <c r="E118" s="138">
        <v>1</v>
      </c>
      <c r="F118" s="139"/>
      <c r="G118" s="140">
        <f t="shared" si="42"/>
        <v>0</v>
      </c>
      <c r="H118" s="139"/>
      <c r="I118" s="140">
        <f t="shared" si="43"/>
        <v>0</v>
      </c>
      <c r="J118" s="139"/>
      <c r="K118" s="140">
        <f t="shared" si="44"/>
        <v>0</v>
      </c>
      <c r="L118" s="140">
        <v>21</v>
      </c>
      <c r="M118" s="140">
        <f t="shared" si="45"/>
        <v>0</v>
      </c>
      <c r="N118" s="138">
        <v>0</v>
      </c>
      <c r="O118" s="138">
        <f t="shared" si="46"/>
        <v>0</v>
      </c>
      <c r="P118" s="138">
        <v>0</v>
      </c>
      <c r="Q118" s="138">
        <f t="shared" si="47"/>
        <v>0</v>
      </c>
      <c r="R118" s="140"/>
      <c r="S118" s="140" t="s">
        <v>273</v>
      </c>
      <c r="T118" s="141" t="s">
        <v>274</v>
      </c>
      <c r="U118" s="115">
        <v>0</v>
      </c>
      <c r="V118" s="115">
        <f t="shared" si="48"/>
        <v>0</v>
      </c>
      <c r="W118" s="115"/>
      <c r="X118" s="115" t="s">
        <v>275</v>
      </c>
      <c r="Y118" s="115" t="s">
        <v>276</v>
      </c>
      <c r="Z118" s="108"/>
      <c r="AA118" s="108"/>
      <c r="AB118" s="108"/>
      <c r="AC118" s="108"/>
      <c r="AD118" s="108"/>
      <c r="AE118" s="108"/>
      <c r="AF118" s="108"/>
      <c r="AG118" s="108" t="s">
        <v>898</v>
      </c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x14ac:dyDescent="0.2">
      <c r="A119" s="121" t="s">
        <v>268</v>
      </c>
      <c r="B119" s="122" t="s">
        <v>195</v>
      </c>
      <c r="C119" s="143" t="s">
        <v>197</v>
      </c>
      <c r="D119" s="123"/>
      <c r="E119" s="124"/>
      <c r="F119" s="125"/>
      <c r="G119" s="125">
        <f>SUMIF(AG120:AG131,"&lt;&gt;NOR",G120:G131)</f>
        <v>0</v>
      </c>
      <c r="H119" s="125"/>
      <c r="I119" s="125">
        <f>SUM(I120:I131)</f>
        <v>0</v>
      </c>
      <c r="J119" s="125"/>
      <c r="K119" s="125">
        <f>SUM(K120:K131)</f>
        <v>0</v>
      </c>
      <c r="L119" s="125"/>
      <c r="M119" s="125">
        <f>SUM(M120:M131)</f>
        <v>0</v>
      </c>
      <c r="N119" s="124"/>
      <c r="O119" s="124">
        <f>SUM(O120:O131)</f>
        <v>0</v>
      </c>
      <c r="P119" s="124"/>
      <c r="Q119" s="124">
        <f>SUM(Q120:Q131)</f>
        <v>0</v>
      </c>
      <c r="R119" s="125"/>
      <c r="S119" s="125"/>
      <c r="T119" s="126"/>
      <c r="U119" s="120"/>
      <c r="V119" s="120">
        <f>SUM(V120:V131)</f>
        <v>0</v>
      </c>
      <c r="W119" s="120"/>
      <c r="X119" s="120"/>
      <c r="Y119" s="120"/>
      <c r="AG119" t="s">
        <v>269</v>
      </c>
    </row>
    <row r="120" spans="1:60" outlineLevel="1" x14ac:dyDescent="0.2">
      <c r="A120" s="135">
        <v>105</v>
      </c>
      <c r="B120" s="136" t="s">
        <v>2146</v>
      </c>
      <c r="C120" s="144" t="s">
        <v>1324</v>
      </c>
      <c r="D120" s="137" t="s">
        <v>976</v>
      </c>
      <c r="E120" s="138">
        <v>1</v>
      </c>
      <c r="F120" s="139"/>
      <c r="G120" s="140">
        <f t="shared" ref="G120:G131" si="49">ROUND(E120*F120,2)</f>
        <v>0</v>
      </c>
      <c r="H120" s="139"/>
      <c r="I120" s="140">
        <f t="shared" ref="I120:I131" si="50">ROUND(E120*H120,2)</f>
        <v>0</v>
      </c>
      <c r="J120" s="139"/>
      <c r="K120" s="140">
        <f t="shared" ref="K120:K131" si="51">ROUND(E120*J120,2)</f>
        <v>0</v>
      </c>
      <c r="L120" s="140">
        <v>21</v>
      </c>
      <c r="M120" s="140">
        <f t="shared" ref="M120:M131" si="52">G120*(1+L120/100)</f>
        <v>0</v>
      </c>
      <c r="N120" s="138">
        <v>0</v>
      </c>
      <c r="O120" s="138">
        <f t="shared" ref="O120:O131" si="53">ROUND(E120*N120,2)</f>
        <v>0</v>
      </c>
      <c r="P120" s="138">
        <v>0</v>
      </c>
      <c r="Q120" s="138">
        <f t="shared" ref="Q120:Q131" si="54">ROUND(E120*P120,2)</f>
        <v>0</v>
      </c>
      <c r="R120" s="140"/>
      <c r="S120" s="140" t="s">
        <v>273</v>
      </c>
      <c r="T120" s="141" t="s">
        <v>274</v>
      </c>
      <c r="U120" s="115">
        <v>0</v>
      </c>
      <c r="V120" s="115">
        <f t="shared" ref="V120:V131" si="55">ROUND(E120*U120,2)</f>
        <v>0</v>
      </c>
      <c r="W120" s="115"/>
      <c r="X120" s="115" t="s">
        <v>463</v>
      </c>
      <c r="Y120" s="115" t="s">
        <v>276</v>
      </c>
      <c r="Z120" s="108"/>
      <c r="AA120" s="108"/>
      <c r="AB120" s="108"/>
      <c r="AC120" s="108"/>
      <c r="AD120" s="108"/>
      <c r="AE120" s="108"/>
      <c r="AF120" s="108"/>
      <c r="AG120" s="108" t="s">
        <v>1325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1" x14ac:dyDescent="0.2">
      <c r="A121" s="135">
        <v>106</v>
      </c>
      <c r="B121" s="136" t="s">
        <v>2147</v>
      </c>
      <c r="C121" s="144" t="s">
        <v>1327</v>
      </c>
      <c r="D121" s="137" t="s">
        <v>976</v>
      </c>
      <c r="E121" s="138">
        <v>1</v>
      </c>
      <c r="F121" s="139"/>
      <c r="G121" s="140">
        <f t="shared" si="49"/>
        <v>0</v>
      </c>
      <c r="H121" s="139"/>
      <c r="I121" s="140">
        <f t="shared" si="50"/>
        <v>0</v>
      </c>
      <c r="J121" s="139"/>
      <c r="K121" s="140">
        <f t="shared" si="51"/>
        <v>0</v>
      </c>
      <c r="L121" s="140">
        <v>21</v>
      </c>
      <c r="M121" s="140">
        <f t="shared" si="52"/>
        <v>0</v>
      </c>
      <c r="N121" s="138">
        <v>0</v>
      </c>
      <c r="O121" s="138">
        <f t="shared" si="53"/>
        <v>0</v>
      </c>
      <c r="P121" s="138">
        <v>0</v>
      </c>
      <c r="Q121" s="138">
        <f t="shared" si="54"/>
        <v>0</v>
      </c>
      <c r="R121" s="140"/>
      <c r="S121" s="140" t="s">
        <v>273</v>
      </c>
      <c r="T121" s="141" t="s">
        <v>274</v>
      </c>
      <c r="U121" s="115">
        <v>0</v>
      </c>
      <c r="V121" s="115">
        <f t="shared" si="55"/>
        <v>0</v>
      </c>
      <c r="W121" s="115"/>
      <c r="X121" s="115" t="s">
        <v>275</v>
      </c>
      <c r="Y121" s="115" t="s">
        <v>276</v>
      </c>
      <c r="Z121" s="108"/>
      <c r="AA121" s="108"/>
      <c r="AB121" s="108"/>
      <c r="AC121" s="108"/>
      <c r="AD121" s="108"/>
      <c r="AE121" s="108"/>
      <c r="AF121" s="108"/>
      <c r="AG121" s="108" t="s">
        <v>898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1" x14ac:dyDescent="0.2">
      <c r="A122" s="135">
        <v>107</v>
      </c>
      <c r="B122" s="136" t="s">
        <v>2148</v>
      </c>
      <c r="C122" s="144" t="s">
        <v>1329</v>
      </c>
      <c r="D122" s="137" t="s">
        <v>976</v>
      </c>
      <c r="E122" s="138">
        <v>1</v>
      </c>
      <c r="F122" s="139"/>
      <c r="G122" s="140">
        <f t="shared" si="49"/>
        <v>0</v>
      </c>
      <c r="H122" s="139"/>
      <c r="I122" s="140">
        <f t="shared" si="50"/>
        <v>0</v>
      </c>
      <c r="J122" s="139"/>
      <c r="K122" s="140">
        <f t="shared" si="51"/>
        <v>0</v>
      </c>
      <c r="L122" s="140">
        <v>21</v>
      </c>
      <c r="M122" s="140">
        <f t="shared" si="52"/>
        <v>0</v>
      </c>
      <c r="N122" s="138">
        <v>0</v>
      </c>
      <c r="O122" s="138">
        <f t="shared" si="53"/>
        <v>0</v>
      </c>
      <c r="P122" s="138">
        <v>0</v>
      </c>
      <c r="Q122" s="138">
        <f t="shared" si="54"/>
        <v>0</v>
      </c>
      <c r="R122" s="140"/>
      <c r="S122" s="140" t="s">
        <v>273</v>
      </c>
      <c r="T122" s="141" t="s">
        <v>274</v>
      </c>
      <c r="U122" s="115">
        <v>0</v>
      </c>
      <c r="V122" s="115">
        <f t="shared" si="55"/>
        <v>0</v>
      </c>
      <c r="W122" s="115"/>
      <c r="X122" s="115" t="s">
        <v>463</v>
      </c>
      <c r="Y122" s="115" t="s">
        <v>276</v>
      </c>
      <c r="Z122" s="108"/>
      <c r="AA122" s="108"/>
      <c r="AB122" s="108"/>
      <c r="AC122" s="108"/>
      <c r="AD122" s="108"/>
      <c r="AE122" s="108"/>
      <c r="AF122" s="108"/>
      <c r="AG122" s="108" t="s">
        <v>1325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1" x14ac:dyDescent="0.2">
      <c r="A123" s="135">
        <v>108</v>
      </c>
      <c r="B123" s="136" t="s">
        <v>2149</v>
      </c>
      <c r="C123" s="144" t="s">
        <v>1331</v>
      </c>
      <c r="D123" s="137" t="s">
        <v>976</v>
      </c>
      <c r="E123" s="138">
        <v>1</v>
      </c>
      <c r="F123" s="139"/>
      <c r="G123" s="140">
        <f t="shared" si="49"/>
        <v>0</v>
      </c>
      <c r="H123" s="139"/>
      <c r="I123" s="140">
        <f t="shared" si="50"/>
        <v>0</v>
      </c>
      <c r="J123" s="139"/>
      <c r="K123" s="140">
        <f t="shared" si="51"/>
        <v>0</v>
      </c>
      <c r="L123" s="140">
        <v>21</v>
      </c>
      <c r="M123" s="140">
        <f t="shared" si="52"/>
        <v>0</v>
      </c>
      <c r="N123" s="138">
        <v>0</v>
      </c>
      <c r="O123" s="138">
        <f t="shared" si="53"/>
        <v>0</v>
      </c>
      <c r="P123" s="138">
        <v>0</v>
      </c>
      <c r="Q123" s="138">
        <f t="shared" si="54"/>
        <v>0</v>
      </c>
      <c r="R123" s="140"/>
      <c r="S123" s="140" t="s">
        <v>273</v>
      </c>
      <c r="T123" s="141" t="s">
        <v>274</v>
      </c>
      <c r="U123" s="115">
        <v>0</v>
      </c>
      <c r="V123" s="115">
        <f t="shared" si="55"/>
        <v>0</v>
      </c>
      <c r="W123" s="115"/>
      <c r="X123" s="115" t="s">
        <v>275</v>
      </c>
      <c r="Y123" s="115" t="s">
        <v>276</v>
      </c>
      <c r="Z123" s="108"/>
      <c r="AA123" s="108"/>
      <c r="AB123" s="108"/>
      <c r="AC123" s="108"/>
      <c r="AD123" s="108"/>
      <c r="AE123" s="108"/>
      <c r="AF123" s="108"/>
      <c r="AG123" s="108" t="s">
        <v>898</v>
      </c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1" x14ac:dyDescent="0.2">
      <c r="A124" s="135">
        <v>109</v>
      </c>
      <c r="B124" s="136" t="s">
        <v>2150</v>
      </c>
      <c r="C124" s="144" t="s">
        <v>1333</v>
      </c>
      <c r="D124" s="137" t="s">
        <v>976</v>
      </c>
      <c r="E124" s="138">
        <v>3</v>
      </c>
      <c r="F124" s="139"/>
      <c r="G124" s="140">
        <f t="shared" si="49"/>
        <v>0</v>
      </c>
      <c r="H124" s="139"/>
      <c r="I124" s="140">
        <f t="shared" si="50"/>
        <v>0</v>
      </c>
      <c r="J124" s="139"/>
      <c r="K124" s="140">
        <f t="shared" si="51"/>
        <v>0</v>
      </c>
      <c r="L124" s="140">
        <v>21</v>
      </c>
      <c r="M124" s="140">
        <f t="shared" si="52"/>
        <v>0</v>
      </c>
      <c r="N124" s="138">
        <v>0</v>
      </c>
      <c r="O124" s="138">
        <f t="shared" si="53"/>
        <v>0</v>
      </c>
      <c r="P124" s="138">
        <v>0</v>
      </c>
      <c r="Q124" s="138">
        <f t="shared" si="54"/>
        <v>0</v>
      </c>
      <c r="R124" s="140"/>
      <c r="S124" s="140" t="s">
        <v>273</v>
      </c>
      <c r="T124" s="141" t="s">
        <v>274</v>
      </c>
      <c r="U124" s="115">
        <v>0</v>
      </c>
      <c r="V124" s="115">
        <f t="shared" si="55"/>
        <v>0</v>
      </c>
      <c r="W124" s="115"/>
      <c r="X124" s="115" t="s">
        <v>463</v>
      </c>
      <c r="Y124" s="115" t="s">
        <v>276</v>
      </c>
      <c r="Z124" s="108"/>
      <c r="AA124" s="108"/>
      <c r="AB124" s="108"/>
      <c r="AC124" s="108"/>
      <c r="AD124" s="108"/>
      <c r="AE124" s="108"/>
      <c r="AF124" s="108"/>
      <c r="AG124" s="108" t="s">
        <v>1325</v>
      </c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1" x14ac:dyDescent="0.2">
      <c r="A125" s="135">
        <v>110</v>
      </c>
      <c r="B125" s="136" t="s">
        <v>2151</v>
      </c>
      <c r="C125" s="144" t="s">
        <v>1335</v>
      </c>
      <c r="D125" s="137" t="s">
        <v>976</v>
      </c>
      <c r="E125" s="138">
        <v>3</v>
      </c>
      <c r="F125" s="139"/>
      <c r="G125" s="140">
        <f t="shared" si="49"/>
        <v>0</v>
      </c>
      <c r="H125" s="139"/>
      <c r="I125" s="140">
        <f t="shared" si="50"/>
        <v>0</v>
      </c>
      <c r="J125" s="139"/>
      <c r="K125" s="140">
        <f t="shared" si="51"/>
        <v>0</v>
      </c>
      <c r="L125" s="140">
        <v>21</v>
      </c>
      <c r="M125" s="140">
        <f t="shared" si="52"/>
        <v>0</v>
      </c>
      <c r="N125" s="138">
        <v>0</v>
      </c>
      <c r="O125" s="138">
        <f t="shared" si="53"/>
        <v>0</v>
      </c>
      <c r="P125" s="138">
        <v>0</v>
      </c>
      <c r="Q125" s="138">
        <f t="shared" si="54"/>
        <v>0</v>
      </c>
      <c r="R125" s="140"/>
      <c r="S125" s="140" t="s">
        <v>273</v>
      </c>
      <c r="T125" s="141" t="s">
        <v>274</v>
      </c>
      <c r="U125" s="115">
        <v>0</v>
      </c>
      <c r="V125" s="115">
        <f t="shared" si="55"/>
        <v>0</v>
      </c>
      <c r="W125" s="115"/>
      <c r="X125" s="115" t="s">
        <v>275</v>
      </c>
      <c r="Y125" s="115" t="s">
        <v>276</v>
      </c>
      <c r="Z125" s="108"/>
      <c r="AA125" s="108"/>
      <c r="AB125" s="108"/>
      <c r="AC125" s="108"/>
      <c r="AD125" s="108"/>
      <c r="AE125" s="108"/>
      <c r="AF125" s="108"/>
      <c r="AG125" s="108" t="s">
        <v>898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1" x14ac:dyDescent="0.2">
      <c r="A126" s="135">
        <v>111</v>
      </c>
      <c r="B126" s="136" t="s">
        <v>2152</v>
      </c>
      <c r="C126" s="144" t="s">
        <v>1341</v>
      </c>
      <c r="D126" s="137" t="s">
        <v>976</v>
      </c>
      <c r="E126" s="138">
        <v>3</v>
      </c>
      <c r="F126" s="139"/>
      <c r="G126" s="140">
        <f t="shared" si="49"/>
        <v>0</v>
      </c>
      <c r="H126" s="139"/>
      <c r="I126" s="140">
        <f t="shared" si="50"/>
        <v>0</v>
      </c>
      <c r="J126" s="139"/>
      <c r="K126" s="140">
        <f t="shared" si="51"/>
        <v>0</v>
      </c>
      <c r="L126" s="140">
        <v>21</v>
      </c>
      <c r="M126" s="140">
        <f t="shared" si="52"/>
        <v>0</v>
      </c>
      <c r="N126" s="138">
        <v>0</v>
      </c>
      <c r="O126" s="138">
        <f t="shared" si="53"/>
        <v>0</v>
      </c>
      <c r="P126" s="138">
        <v>0</v>
      </c>
      <c r="Q126" s="138">
        <f t="shared" si="54"/>
        <v>0</v>
      </c>
      <c r="R126" s="140"/>
      <c r="S126" s="140" t="s">
        <v>273</v>
      </c>
      <c r="T126" s="141" t="s">
        <v>274</v>
      </c>
      <c r="U126" s="115">
        <v>0</v>
      </c>
      <c r="V126" s="115">
        <f t="shared" si="55"/>
        <v>0</v>
      </c>
      <c r="W126" s="115"/>
      <c r="X126" s="115" t="s">
        <v>463</v>
      </c>
      <c r="Y126" s="115" t="s">
        <v>276</v>
      </c>
      <c r="Z126" s="108"/>
      <c r="AA126" s="108"/>
      <c r="AB126" s="108"/>
      <c r="AC126" s="108"/>
      <c r="AD126" s="108"/>
      <c r="AE126" s="108"/>
      <c r="AF126" s="108"/>
      <c r="AG126" s="108" t="s">
        <v>1325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1" x14ac:dyDescent="0.2">
      <c r="A127" s="135">
        <v>112</v>
      </c>
      <c r="B127" s="136" t="s">
        <v>2153</v>
      </c>
      <c r="C127" s="144" t="s">
        <v>1343</v>
      </c>
      <c r="D127" s="137" t="s">
        <v>976</v>
      </c>
      <c r="E127" s="138">
        <v>3</v>
      </c>
      <c r="F127" s="139"/>
      <c r="G127" s="140">
        <f t="shared" si="49"/>
        <v>0</v>
      </c>
      <c r="H127" s="139"/>
      <c r="I127" s="140">
        <f t="shared" si="50"/>
        <v>0</v>
      </c>
      <c r="J127" s="139"/>
      <c r="K127" s="140">
        <f t="shared" si="51"/>
        <v>0</v>
      </c>
      <c r="L127" s="140">
        <v>21</v>
      </c>
      <c r="M127" s="140">
        <f t="shared" si="52"/>
        <v>0</v>
      </c>
      <c r="N127" s="138">
        <v>0</v>
      </c>
      <c r="O127" s="138">
        <f t="shared" si="53"/>
        <v>0</v>
      </c>
      <c r="P127" s="138">
        <v>0</v>
      </c>
      <c r="Q127" s="138">
        <f t="shared" si="54"/>
        <v>0</v>
      </c>
      <c r="R127" s="140"/>
      <c r="S127" s="140" t="s">
        <v>273</v>
      </c>
      <c r="T127" s="141" t="s">
        <v>274</v>
      </c>
      <c r="U127" s="115">
        <v>0</v>
      </c>
      <c r="V127" s="115">
        <f t="shared" si="55"/>
        <v>0</v>
      </c>
      <c r="W127" s="115"/>
      <c r="X127" s="115" t="s">
        <v>275</v>
      </c>
      <c r="Y127" s="115" t="s">
        <v>276</v>
      </c>
      <c r="Z127" s="108"/>
      <c r="AA127" s="108"/>
      <c r="AB127" s="108"/>
      <c r="AC127" s="108"/>
      <c r="AD127" s="108"/>
      <c r="AE127" s="108"/>
      <c r="AF127" s="108"/>
      <c r="AG127" s="108" t="s">
        <v>898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1" x14ac:dyDescent="0.2">
      <c r="A128" s="135">
        <v>113</v>
      </c>
      <c r="B128" s="136" t="s">
        <v>2154</v>
      </c>
      <c r="C128" s="144" t="s">
        <v>1349</v>
      </c>
      <c r="D128" s="137" t="s">
        <v>976</v>
      </c>
      <c r="E128" s="138">
        <v>1</v>
      </c>
      <c r="F128" s="139"/>
      <c r="G128" s="140">
        <f t="shared" si="49"/>
        <v>0</v>
      </c>
      <c r="H128" s="139"/>
      <c r="I128" s="140">
        <f t="shared" si="50"/>
        <v>0</v>
      </c>
      <c r="J128" s="139"/>
      <c r="K128" s="140">
        <f t="shared" si="51"/>
        <v>0</v>
      </c>
      <c r="L128" s="140">
        <v>21</v>
      </c>
      <c r="M128" s="140">
        <f t="shared" si="52"/>
        <v>0</v>
      </c>
      <c r="N128" s="138">
        <v>0</v>
      </c>
      <c r="O128" s="138">
        <f t="shared" si="53"/>
        <v>0</v>
      </c>
      <c r="P128" s="138">
        <v>0</v>
      </c>
      <c r="Q128" s="138">
        <f t="shared" si="54"/>
        <v>0</v>
      </c>
      <c r="R128" s="140"/>
      <c r="S128" s="140" t="s">
        <v>273</v>
      </c>
      <c r="T128" s="141" t="s">
        <v>274</v>
      </c>
      <c r="U128" s="115">
        <v>0</v>
      </c>
      <c r="V128" s="115">
        <f t="shared" si="55"/>
        <v>0</v>
      </c>
      <c r="W128" s="115"/>
      <c r="X128" s="115" t="s">
        <v>463</v>
      </c>
      <c r="Y128" s="115" t="s">
        <v>276</v>
      </c>
      <c r="Z128" s="108"/>
      <c r="AA128" s="108"/>
      <c r="AB128" s="108"/>
      <c r="AC128" s="108"/>
      <c r="AD128" s="108"/>
      <c r="AE128" s="108"/>
      <c r="AF128" s="108"/>
      <c r="AG128" s="108" t="s">
        <v>1325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1" x14ac:dyDescent="0.2">
      <c r="A129" s="135">
        <v>114</v>
      </c>
      <c r="B129" s="136" t="s">
        <v>2155</v>
      </c>
      <c r="C129" s="144" t="s">
        <v>1351</v>
      </c>
      <c r="D129" s="137" t="s">
        <v>976</v>
      </c>
      <c r="E129" s="138">
        <v>1</v>
      </c>
      <c r="F129" s="139"/>
      <c r="G129" s="140">
        <f t="shared" si="49"/>
        <v>0</v>
      </c>
      <c r="H129" s="139"/>
      <c r="I129" s="140">
        <f t="shared" si="50"/>
        <v>0</v>
      </c>
      <c r="J129" s="139"/>
      <c r="K129" s="140">
        <f t="shared" si="51"/>
        <v>0</v>
      </c>
      <c r="L129" s="140">
        <v>21</v>
      </c>
      <c r="M129" s="140">
        <f t="shared" si="52"/>
        <v>0</v>
      </c>
      <c r="N129" s="138">
        <v>0</v>
      </c>
      <c r="O129" s="138">
        <f t="shared" si="53"/>
        <v>0</v>
      </c>
      <c r="P129" s="138">
        <v>0</v>
      </c>
      <c r="Q129" s="138">
        <f t="shared" si="54"/>
        <v>0</v>
      </c>
      <c r="R129" s="140"/>
      <c r="S129" s="140" t="s">
        <v>273</v>
      </c>
      <c r="T129" s="141" t="s">
        <v>274</v>
      </c>
      <c r="U129" s="115">
        <v>0</v>
      </c>
      <c r="V129" s="115">
        <f t="shared" si="55"/>
        <v>0</v>
      </c>
      <c r="W129" s="115"/>
      <c r="X129" s="115" t="s">
        <v>275</v>
      </c>
      <c r="Y129" s="115" t="s">
        <v>276</v>
      </c>
      <c r="Z129" s="108"/>
      <c r="AA129" s="108"/>
      <c r="AB129" s="108"/>
      <c r="AC129" s="108"/>
      <c r="AD129" s="108"/>
      <c r="AE129" s="108"/>
      <c r="AF129" s="108"/>
      <c r="AG129" s="108" t="s">
        <v>898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1" x14ac:dyDescent="0.2">
      <c r="A130" s="135">
        <v>115</v>
      </c>
      <c r="B130" s="136" t="s">
        <v>2156</v>
      </c>
      <c r="C130" s="144" t="s">
        <v>1361</v>
      </c>
      <c r="D130" s="137" t="s">
        <v>976</v>
      </c>
      <c r="E130" s="138">
        <v>1</v>
      </c>
      <c r="F130" s="139"/>
      <c r="G130" s="140">
        <f t="shared" si="49"/>
        <v>0</v>
      </c>
      <c r="H130" s="139"/>
      <c r="I130" s="140">
        <f t="shared" si="50"/>
        <v>0</v>
      </c>
      <c r="J130" s="139"/>
      <c r="K130" s="140">
        <f t="shared" si="51"/>
        <v>0</v>
      </c>
      <c r="L130" s="140">
        <v>21</v>
      </c>
      <c r="M130" s="140">
        <f t="shared" si="52"/>
        <v>0</v>
      </c>
      <c r="N130" s="138">
        <v>0</v>
      </c>
      <c r="O130" s="138">
        <f t="shared" si="53"/>
        <v>0</v>
      </c>
      <c r="P130" s="138">
        <v>0</v>
      </c>
      <c r="Q130" s="138">
        <f t="shared" si="54"/>
        <v>0</v>
      </c>
      <c r="R130" s="140"/>
      <c r="S130" s="140" t="s">
        <v>273</v>
      </c>
      <c r="T130" s="141" t="s">
        <v>274</v>
      </c>
      <c r="U130" s="115">
        <v>0</v>
      </c>
      <c r="V130" s="115">
        <f t="shared" si="55"/>
        <v>0</v>
      </c>
      <c r="W130" s="115"/>
      <c r="X130" s="115" t="s">
        <v>463</v>
      </c>
      <c r="Y130" s="115" t="s">
        <v>276</v>
      </c>
      <c r="Z130" s="108"/>
      <c r="AA130" s="108"/>
      <c r="AB130" s="108"/>
      <c r="AC130" s="108"/>
      <c r="AD130" s="108"/>
      <c r="AE130" s="108"/>
      <c r="AF130" s="108"/>
      <c r="AG130" s="108" t="s">
        <v>1325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1" x14ac:dyDescent="0.2">
      <c r="A131" s="135">
        <v>116</v>
      </c>
      <c r="B131" s="136" t="s">
        <v>2157</v>
      </c>
      <c r="C131" s="144" t="s">
        <v>1363</v>
      </c>
      <c r="D131" s="137" t="s">
        <v>976</v>
      </c>
      <c r="E131" s="138">
        <v>1</v>
      </c>
      <c r="F131" s="139"/>
      <c r="G131" s="140">
        <f t="shared" si="49"/>
        <v>0</v>
      </c>
      <c r="H131" s="139"/>
      <c r="I131" s="140">
        <f t="shared" si="50"/>
        <v>0</v>
      </c>
      <c r="J131" s="139"/>
      <c r="K131" s="140">
        <f t="shared" si="51"/>
        <v>0</v>
      </c>
      <c r="L131" s="140">
        <v>21</v>
      </c>
      <c r="M131" s="140">
        <f t="shared" si="52"/>
        <v>0</v>
      </c>
      <c r="N131" s="138">
        <v>0</v>
      </c>
      <c r="O131" s="138">
        <f t="shared" si="53"/>
        <v>0</v>
      </c>
      <c r="P131" s="138">
        <v>0</v>
      </c>
      <c r="Q131" s="138">
        <f t="shared" si="54"/>
        <v>0</v>
      </c>
      <c r="R131" s="140"/>
      <c r="S131" s="140" t="s">
        <v>273</v>
      </c>
      <c r="T131" s="141" t="s">
        <v>274</v>
      </c>
      <c r="U131" s="115">
        <v>0</v>
      </c>
      <c r="V131" s="115">
        <f t="shared" si="55"/>
        <v>0</v>
      </c>
      <c r="W131" s="115"/>
      <c r="X131" s="115" t="s">
        <v>275</v>
      </c>
      <c r="Y131" s="115" t="s">
        <v>276</v>
      </c>
      <c r="Z131" s="108"/>
      <c r="AA131" s="108"/>
      <c r="AB131" s="108"/>
      <c r="AC131" s="108"/>
      <c r="AD131" s="108"/>
      <c r="AE131" s="108"/>
      <c r="AF131" s="108"/>
      <c r="AG131" s="108" t="s">
        <v>898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x14ac:dyDescent="0.2">
      <c r="A132" s="121" t="s">
        <v>268</v>
      </c>
      <c r="B132" s="122" t="s">
        <v>229</v>
      </c>
      <c r="C132" s="143" t="s">
        <v>230</v>
      </c>
      <c r="D132" s="123"/>
      <c r="E132" s="124"/>
      <c r="F132" s="125"/>
      <c r="G132" s="125">
        <f>SUMIF(AG133:AG133,"&lt;&gt;NOR",G133:G133)</f>
        <v>0</v>
      </c>
      <c r="H132" s="125"/>
      <c r="I132" s="125">
        <f>SUM(I133:I133)</f>
        <v>0</v>
      </c>
      <c r="J132" s="125"/>
      <c r="K132" s="125">
        <f>SUM(K133:K133)</f>
        <v>0</v>
      </c>
      <c r="L132" s="125"/>
      <c r="M132" s="125">
        <f>SUM(M133:M133)</f>
        <v>0</v>
      </c>
      <c r="N132" s="124"/>
      <c r="O132" s="124">
        <f>SUM(O133:O133)</f>
        <v>0</v>
      </c>
      <c r="P132" s="124"/>
      <c r="Q132" s="124">
        <f>SUM(Q133:Q133)</f>
        <v>0</v>
      </c>
      <c r="R132" s="125"/>
      <c r="S132" s="125"/>
      <c r="T132" s="126"/>
      <c r="U132" s="120"/>
      <c r="V132" s="120">
        <f>SUM(V133:V133)</f>
        <v>0</v>
      </c>
      <c r="W132" s="120"/>
      <c r="X132" s="120"/>
      <c r="Y132" s="120"/>
      <c r="AG132" t="s">
        <v>269</v>
      </c>
    </row>
    <row r="133" spans="1:60" outlineLevel="1" x14ac:dyDescent="0.2">
      <c r="A133" s="135">
        <v>117</v>
      </c>
      <c r="B133" s="136" t="s">
        <v>2158</v>
      </c>
      <c r="C133" s="144" t="s">
        <v>2159</v>
      </c>
      <c r="D133" s="137" t="s">
        <v>976</v>
      </c>
      <c r="E133" s="138">
        <v>21</v>
      </c>
      <c r="F133" s="139"/>
      <c r="G133" s="140">
        <f>ROUND(E133*F133,2)</f>
        <v>0</v>
      </c>
      <c r="H133" s="139"/>
      <c r="I133" s="140">
        <f>ROUND(E133*H133,2)</f>
        <v>0</v>
      </c>
      <c r="J133" s="139"/>
      <c r="K133" s="140">
        <f>ROUND(E133*J133,2)</f>
        <v>0</v>
      </c>
      <c r="L133" s="140">
        <v>21</v>
      </c>
      <c r="M133" s="140">
        <f>G133*(1+L133/100)</f>
        <v>0</v>
      </c>
      <c r="N133" s="138">
        <v>0</v>
      </c>
      <c r="O133" s="138">
        <f>ROUND(E133*N133,2)</f>
        <v>0</v>
      </c>
      <c r="P133" s="138">
        <v>0</v>
      </c>
      <c r="Q133" s="138">
        <f>ROUND(E133*P133,2)</f>
        <v>0</v>
      </c>
      <c r="R133" s="140"/>
      <c r="S133" s="140" t="s">
        <v>273</v>
      </c>
      <c r="T133" s="141" t="s">
        <v>274</v>
      </c>
      <c r="U133" s="115">
        <v>0</v>
      </c>
      <c r="V133" s="115">
        <f>ROUND(E133*U133,2)</f>
        <v>0</v>
      </c>
      <c r="W133" s="115"/>
      <c r="X133" s="115" t="s">
        <v>463</v>
      </c>
      <c r="Y133" s="115" t="s">
        <v>276</v>
      </c>
      <c r="Z133" s="108"/>
      <c r="AA133" s="108"/>
      <c r="AB133" s="108"/>
      <c r="AC133" s="108"/>
      <c r="AD133" s="108"/>
      <c r="AE133" s="108"/>
      <c r="AF133" s="108"/>
      <c r="AG133" s="108" t="s">
        <v>1325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x14ac:dyDescent="0.2">
      <c r="A134" s="121" t="s">
        <v>268</v>
      </c>
      <c r="B134" s="122" t="s">
        <v>207</v>
      </c>
      <c r="C134" s="143" t="s">
        <v>216</v>
      </c>
      <c r="D134" s="123"/>
      <c r="E134" s="124"/>
      <c r="F134" s="125"/>
      <c r="G134" s="125">
        <f>SUMIF(AG135:AG142,"&lt;&gt;NOR",G135:G142)</f>
        <v>0</v>
      </c>
      <c r="H134" s="125"/>
      <c r="I134" s="125">
        <f>SUM(I135:I142)</f>
        <v>0</v>
      </c>
      <c r="J134" s="125"/>
      <c r="K134" s="125">
        <f>SUM(K135:K142)</f>
        <v>0</v>
      </c>
      <c r="L134" s="125"/>
      <c r="M134" s="125">
        <f>SUM(M135:M142)</f>
        <v>0</v>
      </c>
      <c r="N134" s="124"/>
      <c r="O134" s="124">
        <f>SUM(O135:O142)</f>
        <v>0</v>
      </c>
      <c r="P134" s="124"/>
      <c r="Q134" s="124">
        <f>SUM(Q135:Q142)</f>
        <v>0</v>
      </c>
      <c r="R134" s="125"/>
      <c r="S134" s="125"/>
      <c r="T134" s="126"/>
      <c r="U134" s="120"/>
      <c r="V134" s="120">
        <f>SUM(V135:V142)</f>
        <v>0</v>
      </c>
      <c r="W134" s="120"/>
      <c r="X134" s="120"/>
      <c r="Y134" s="120"/>
      <c r="AG134" t="s">
        <v>269</v>
      </c>
    </row>
    <row r="135" spans="1:60" outlineLevel="1" x14ac:dyDescent="0.2">
      <c r="A135" s="135">
        <v>118</v>
      </c>
      <c r="B135" s="136" t="s">
        <v>2160</v>
      </c>
      <c r="C135" s="144" t="s">
        <v>2161</v>
      </c>
      <c r="D135" s="137" t="s">
        <v>976</v>
      </c>
      <c r="E135" s="138">
        <v>1</v>
      </c>
      <c r="F135" s="139"/>
      <c r="G135" s="140">
        <f t="shared" ref="G135:G142" si="56">ROUND(E135*F135,2)</f>
        <v>0</v>
      </c>
      <c r="H135" s="139"/>
      <c r="I135" s="140">
        <f t="shared" ref="I135:I142" si="57">ROUND(E135*H135,2)</f>
        <v>0</v>
      </c>
      <c r="J135" s="139"/>
      <c r="K135" s="140">
        <f t="shared" ref="K135:K142" si="58">ROUND(E135*J135,2)</f>
        <v>0</v>
      </c>
      <c r="L135" s="140">
        <v>21</v>
      </c>
      <c r="M135" s="140">
        <f t="shared" ref="M135:M142" si="59">G135*(1+L135/100)</f>
        <v>0</v>
      </c>
      <c r="N135" s="138">
        <v>0</v>
      </c>
      <c r="O135" s="138">
        <f t="shared" ref="O135:O142" si="60">ROUND(E135*N135,2)</f>
        <v>0</v>
      </c>
      <c r="P135" s="138">
        <v>0</v>
      </c>
      <c r="Q135" s="138">
        <f t="shared" ref="Q135:Q142" si="61">ROUND(E135*P135,2)</f>
        <v>0</v>
      </c>
      <c r="R135" s="140"/>
      <c r="S135" s="140" t="s">
        <v>273</v>
      </c>
      <c r="T135" s="141" t="s">
        <v>274</v>
      </c>
      <c r="U135" s="115">
        <v>0</v>
      </c>
      <c r="V135" s="115">
        <f t="shared" ref="V135:V142" si="62">ROUND(E135*U135,2)</f>
        <v>0</v>
      </c>
      <c r="W135" s="115"/>
      <c r="X135" s="115" t="s">
        <v>463</v>
      </c>
      <c r="Y135" s="115" t="s">
        <v>276</v>
      </c>
      <c r="Z135" s="108"/>
      <c r="AA135" s="108"/>
      <c r="AB135" s="108"/>
      <c r="AC135" s="108"/>
      <c r="AD135" s="108"/>
      <c r="AE135" s="108"/>
      <c r="AF135" s="108"/>
      <c r="AG135" s="108" t="s">
        <v>1325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1" x14ac:dyDescent="0.2">
      <c r="A136" s="135">
        <v>119</v>
      </c>
      <c r="B136" s="136" t="s">
        <v>2162</v>
      </c>
      <c r="C136" s="144" t="s">
        <v>2163</v>
      </c>
      <c r="D136" s="137" t="s">
        <v>976</v>
      </c>
      <c r="E136" s="138">
        <v>1</v>
      </c>
      <c r="F136" s="139"/>
      <c r="G136" s="140">
        <f t="shared" si="56"/>
        <v>0</v>
      </c>
      <c r="H136" s="139"/>
      <c r="I136" s="140">
        <f t="shared" si="57"/>
        <v>0</v>
      </c>
      <c r="J136" s="139"/>
      <c r="K136" s="140">
        <f t="shared" si="58"/>
        <v>0</v>
      </c>
      <c r="L136" s="140">
        <v>21</v>
      </c>
      <c r="M136" s="140">
        <f t="shared" si="59"/>
        <v>0</v>
      </c>
      <c r="N136" s="138">
        <v>0</v>
      </c>
      <c r="O136" s="138">
        <f t="shared" si="60"/>
        <v>0</v>
      </c>
      <c r="P136" s="138">
        <v>0</v>
      </c>
      <c r="Q136" s="138">
        <f t="shared" si="61"/>
        <v>0</v>
      </c>
      <c r="R136" s="140"/>
      <c r="S136" s="140" t="s">
        <v>273</v>
      </c>
      <c r="T136" s="141" t="s">
        <v>274</v>
      </c>
      <c r="U136" s="115">
        <v>0</v>
      </c>
      <c r="V136" s="115">
        <f t="shared" si="62"/>
        <v>0</v>
      </c>
      <c r="W136" s="115"/>
      <c r="X136" s="115" t="s">
        <v>275</v>
      </c>
      <c r="Y136" s="115" t="s">
        <v>276</v>
      </c>
      <c r="Z136" s="108"/>
      <c r="AA136" s="108"/>
      <c r="AB136" s="108"/>
      <c r="AC136" s="108"/>
      <c r="AD136" s="108"/>
      <c r="AE136" s="108"/>
      <c r="AF136" s="108"/>
      <c r="AG136" s="108" t="s">
        <v>898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1" x14ac:dyDescent="0.2">
      <c r="A137" s="135">
        <v>120</v>
      </c>
      <c r="B137" s="136" t="s">
        <v>2164</v>
      </c>
      <c r="C137" s="144" t="s">
        <v>1369</v>
      </c>
      <c r="D137" s="137" t="s">
        <v>976</v>
      </c>
      <c r="E137" s="138">
        <v>1</v>
      </c>
      <c r="F137" s="139"/>
      <c r="G137" s="140">
        <f t="shared" si="56"/>
        <v>0</v>
      </c>
      <c r="H137" s="139"/>
      <c r="I137" s="140">
        <f t="shared" si="57"/>
        <v>0</v>
      </c>
      <c r="J137" s="139"/>
      <c r="K137" s="140">
        <f t="shared" si="58"/>
        <v>0</v>
      </c>
      <c r="L137" s="140">
        <v>21</v>
      </c>
      <c r="M137" s="140">
        <f t="shared" si="59"/>
        <v>0</v>
      </c>
      <c r="N137" s="138">
        <v>0</v>
      </c>
      <c r="O137" s="138">
        <f t="shared" si="60"/>
        <v>0</v>
      </c>
      <c r="P137" s="138">
        <v>0</v>
      </c>
      <c r="Q137" s="138">
        <f t="shared" si="61"/>
        <v>0</v>
      </c>
      <c r="R137" s="140"/>
      <c r="S137" s="140" t="s">
        <v>273</v>
      </c>
      <c r="T137" s="141" t="s">
        <v>274</v>
      </c>
      <c r="U137" s="115">
        <v>0</v>
      </c>
      <c r="V137" s="115">
        <f t="shared" si="62"/>
        <v>0</v>
      </c>
      <c r="W137" s="115"/>
      <c r="X137" s="115" t="s">
        <v>463</v>
      </c>
      <c r="Y137" s="115" t="s">
        <v>276</v>
      </c>
      <c r="Z137" s="108"/>
      <c r="AA137" s="108"/>
      <c r="AB137" s="108"/>
      <c r="AC137" s="108"/>
      <c r="AD137" s="108"/>
      <c r="AE137" s="108"/>
      <c r="AF137" s="108"/>
      <c r="AG137" s="108" t="s">
        <v>1325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1" x14ac:dyDescent="0.2">
      <c r="A138" s="135">
        <v>121</v>
      </c>
      <c r="B138" s="136" t="s">
        <v>2165</v>
      </c>
      <c r="C138" s="144" t="s">
        <v>1371</v>
      </c>
      <c r="D138" s="137" t="s">
        <v>976</v>
      </c>
      <c r="E138" s="138">
        <v>1</v>
      </c>
      <c r="F138" s="139"/>
      <c r="G138" s="140">
        <f t="shared" si="56"/>
        <v>0</v>
      </c>
      <c r="H138" s="139"/>
      <c r="I138" s="140">
        <f t="shared" si="57"/>
        <v>0</v>
      </c>
      <c r="J138" s="139"/>
      <c r="K138" s="140">
        <f t="shared" si="58"/>
        <v>0</v>
      </c>
      <c r="L138" s="140">
        <v>21</v>
      </c>
      <c r="M138" s="140">
        <f t="shared" si="59"/>
        <v>0</v>
      </c>
      <c r="N138" s="138">
        <v>0</v>
      </c>
      <c r="O138" s="138">
        <f t="shared" si="60"/>
        <v>0</v>
      </c>
      <c r="P138" s="138">
        <v>0</v>
      </c>
      <c r="Q138" s="138">
        <f t="shared" si="61"/>
        <v>0</v>
      </c>
      <c r="R138" s="140"/>
      <c r="S138" s="140" t="s">
        <v>273</v>
      </c>
      <c r="T138" s="141" t="s">
        <v>274</v>
      </c>
      <c r="U138" s="115">
        <v>0</v>
      </c>
      <c r="V138" s="115">
        <f t="shared" si="62"/>
        <v>0</v>
      </c>
      <c r="W138" s="115"/>
      <c r="X138" s="115" t="s">
        <v>275</v>
      </c>
      <c r="Y138" s="115" t="s">
        <v>276</v>
      </c>
      <c r="Z138" s="108"/>
      <c r="AA138" s="108"/>
      <c r="AB138" s="108"/>
      <c r="AC138" s="108"/>
      <c r="AD138" s="108"/>
      <c r="AE138" s="108"/>
      <c r="AF138" s="108"/>
      <c r="AG138" s="108" t="s">
        <v>898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1" x14ac:dyDescent="0.2">
      <c r="A139" s="135">
        <v>122</v>
      </c>
      <c r="B139" s="136" t="s">
        <v>2166</v>
      </c>
      <c r="C139" s="144" t="s">
        <v>1373</v>
      </c>
      <c r="D139" s="137" t="s">
        <v>976</v>
      </c>
      <c r="E139" s="138">
        <v>1</v>
      </c>
      <c r="F139" s="139"/>
      <c r="G139" s="140">
        <f t="shared" si="56"/>
        <v>0</v>
      </c>
      <c r="H139" s="139"/>
      <c r="I139" s="140">
        <f t="shared" si="57"/>
        <v>0</v>
      </c>
      <c r="J139" s="139"/>
      <c r="K139" s="140">
        <f t="shared" si="58"/>
        <v>0</v>
      </c>
      <c r="L139" s="140">
        <v>21</v>
      </c>
      <c r="M139" s="140">
        <f t="shared" si="59"/>
        <v>0</v>
      </c>
      <c r="N139" s="138">
        <v>0</v>
      </c>
      <c r="O139" s="138">
        <f t="shared" si="60"/>
        <v>0</v>
      </c>
      <c r="P139" s="138">
        <v>0</v>
      </c>
      <c r="Q139" s="138">
        <f t="shared" si="61"/>
        <v>0</v>
      </c>
      <c r="R139" s="140"/>
      <c r="S139" s="140" t="s">
        <v>273</v>
      </c>
      <c r="T139" s="141" t="s">
        <v>274</v>
      </c>
      <c r="U139" s="115">
        <v>0</v>
      </c>
      <c r="V139" s="115">
        <f t="shared" si="62"/>
        <v>0</v>
      </c>
      <c r="W139" s="115"/>
      <c r="X139" s="115" t="s">
        <v>463</v>
      </c>
      <c r="Y139" s="115" t="s">
        <v>276</v>
      </c>
      <c r="Z139" s="108"/>
      <c r="AA139" s="108"/>
      <c r="AB139" s="108"/>
      <c r="AC139" s="108"/>
      <c r="AD139" s="108"/>
      <c r="AE139" s="108"/>
      <c r="AF139" s="108"/>
      <c r="AG139" s="108" t="s">
        <v>1325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1" x14ac:dyDescent="0.2">
      <c r="A140" s="135">
        <v>123</v>
      </c>
      <c r="B140" s="136" t="s">
        <v>2167</v>
      </c>
      <c r="C140" s="144" t="s">
        <v>1375</v>
      </c>
      <c r="D140" s="137" t="s">
        <v>976</v>
      </c>
      <c r="E140" s="138">
        <v>1</v>
      </c>
      <c r="F140" s="139"/>
      <c r="G140" s="140">
        <f t="shared" si="56"/>
        <v>0</v>
      </c>
      <c r="H140" s="139"/>
      <c r="I140" s="140">
        <f t="shared" si="57"/>
        <v>0</v>
      </c>
      <c r="J140" s="139"/>
      <c r="K140" s="140">
        <f t="shared" si="58"/>
        <v>0</v>
      </c>
      <c r="L140" s="140">
        <v>21</v>
      </c>
      <c r="M140" s="140">
        <f t="shared" si="59"/>
        <v>0</v>
      </c>
      <c r="N140" s="138">
        <v>0</v>
      </c>
      <c r="O140" s="138">
        <f t="shared" si="60"/>
        <v>0</v>
      </c>
      <c r="P140" s="138">
        <v>0</v>
      </c>
      <c r="Q140" s="138">
        <f t="shared" si="61"/>
        <v>0</v>
      </c>
      <c r="R140" s="140"/>
      <c r="S140" s="140" t="s">
        <v>273</v>
      </c>
      <c r="T140" s="141" t="s">
        <v>274</v>
      </c>
      <c r="U140" s="115">
        <v>0</v>
      </c>
      <c r="V140" s="115">
        <f t="shared" si="62"/>
        <v>0</v>
      </c>
      <c r="W140" s="115"/>
      <c r="X140" s="115" t="s">
        <v>275</v>
      </c>
      <c r="Y140" s="115" t="s">
        <v>276</v>
      </c>
      <c r="Z140" s="108"/>
      <c r="AA140" s="108"/>
      <c r="AB140" s="108"/>
      <c r="AC140" s="108"/>
      <c r="AD140" s="108"/>
      <c r="AE140" s="108"/>
      <c r="AF140" s="108"/>
      <c r="AG140" s="108" t="s">
        <v>898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1" x14ac:dyDescent="0.2">
      <c r="A141" s="135">
        <v>124</v>
      </c>
      <c r="B141" s="136" t="s">
        <v>2168</v>
      </c>
      <c r="C141" s="144" t="s">
        <v>1377</v>
      </c>
      <c r="D141" s="137" t="s">
        <v>976</v>
      </c>
      <c r="E141" s="138">
        <v>1</v>
      </c>
      <c r="F141" s="139"/>
      <c r="G141" s="140">
        <f t="shared" si="56"/>
        <v>0</v>
      </c>
      <c r="H141" s="139"/>
      <c r="I141" s="140">
        <f t="shared" si="57"/>
        <v>0</v>
      </c>
      <c r="J141" s="139"/>
      <c r="K141" s="140">
        <f t="shared" si="58"/>
        <v>0</v>
      </c>
      <c r="L141" s="140">
        <v>21</v>
      </c>
      <c r="M141" s="140">
        <f t="shared" si="59"/>
        <v>0</v>
      </c>
      <c r="N141" s="138">
        <v>0</v>
      </c>
      <c r="O141" s="138">
        <f t="shared" si="60"/>
        <v>0</v>
      </c>
      <c r="P141" s="138">
        <v>0</v>
      </c>
      <c r="Q141" s="138">
        <f t="shared" si="61"/>
        <v>0</v>
      </c>
      <c r="R141" s="140"/>
      <c r="S141" s="140" t="s">
        <v>273</v>
      </c>
      <c r="T141" s="141" t="s">
        <v>274</v>
      </c>
      <c r="U141" s="115">
        <v>0</v>
      </c>
      <c r="V141" s="115">
        <f t="shared" si="62"/>
        <v>0</v>
      </c>
      <c r="W141" s="115"/>
      <c r="X141" s="115" t="s">
        <v>463</v>
      </c>
      <c r="Y141" s="115" t="s">
        <v>276</v>
      </c>
      <c r="Z141" s="108"/>
      <c r="AA141" s="108"/>
      <c r="AB141" s="108"/>
      <c r="AC141" s="108"/>
      <c r="AD141" s="108"/>
      <c r="AE141" s="108"/>
      <c r="AF141" s="108"/>
      <c r="AG141" s="108" t="s">
        <v>1325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 x14ac:dyDescent="0.2">
      <c r="A142" s="135">
        <v>125</v>
      </c>
      <c r="B142" s="136" t="s">
        <v>2169</v>
      </c>
      <c r="C142" s="144" t="s">
        <v>1379</v>
      </c>
      <c r="D142" s="137" t="s">
        <v>976</v>
      </c>
      <c r="E142" s="138">
        <v>1</v>
      </c>
      <c r="F142" s="139"/>
      <c r="G142" s="140">
        <f t="shared" si="56"/>
        <v>0</v>
      </c>
      <c r="H142" s="139"/>
      <c r="I142" s="140">
        <f t="shared" si="57"/>
        <v>0</v>
      </c>
      <c r="J142" s="139"/>
      <c r="K142" s="140">
        <f t="shared" si="58"/>
        <v>0</v>
      </c>
      <c r="L142" s="140">
        <v>21</v>
      </c>
      <c r="M142" s="140">
        <f t="shared" si="59"/>
        <v>0</v>
      </c>
      <c r="N142" s="138">
        <v>0</v>
      </c>
      <c r="O142" s="138">
        <f t="shared" si="60"/>
        <v>0</v>
      </c>
      <c r="P142" s="138">
        <v>0</v>
      </c>
      <c r="Q142" s="138">
        <f t="shared" si="61"/>
        <v>0</v>
      </c>
      <c r="R142" s="140"/>
      <c r="S142" s="140" t="s">
        <v>273</v>
      </c>
      <c r="T142" s="141" t="s">
        <v>274</v>
      </c>
      <c r="U142" s="115">
        <v>0</v>
      </c>
      <c r="V142" s="115">
        <f t="shared" si="62"/>
        <v>0</v>
      </c>
      <c r="W142" s="115"/>
      <c r="X142" s="115" t="s">
        <v>275</v>
      </c>
      <c r="Y142" s="115" t="s">
        <v>276</v>
      </c>
      <c r="Z142" s="108"/>
      <c r="AA142" s="108"/>
      <c r="AB142" s="108"/>
      <c r="AC142" s="108"/>
      <c r="AD142" s="108"/>
      <c r="AE142" s="108"/>
      <c r="AF142" s="108"/>
      <c r="AG142" s="108" t="s">
        <v>898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x14ac:dyDescent="0.2">
      <c r="A143" s="121" t="s">
        <v>268</v>
      </c>
      <c r="B143" s="122" t="s">
        <v>207</v>
      </c>
      <c r="C143" s="143" t="s">
        <v>215</v>
      </c>
      <c r="D143" s="123"/>
      <c r="E143" s="124"/>
      <c r="F143" s="125"/>
      <c r="G143" s="125">
        <f>SUMIF(AG144:AG151,"&lt;&gt;NOR",G144:G151)</f>
        <v>0</v>
      </c>
      <c r="H143" s="125"/>
      <c r="I143" s="125">
        <f>SUM(I144:I151)</f>
        <v>0</v>
      </c>
      <c r="J143" s="125"/>
      <c r="K143" s="125">
        <f>SUM(K144:K151)</f>
        <v>0</v>
      </c>
      <c r="L143" s="125"/>
      <c r="M143" s="125">
        <f>SUM(M144:M151)</f>
        <v>0</v>
      </c>
      <c r="N143" s="124"/>
      <c r="O143" s="124">
        <f>SUM(O144:O151)</f>
        <v>0</v>
      </c>
      <c r="P143" s="124"/>
      <c r="Q143" s="124">
        <f>SUM(Q144:Q151)</f>
        <v>0</v>
      </c>
      <c r="R143" s="125"/>
      <c r="S143" s="125"/>
      <c r="T143" s="126"/>
      <c r="U143" s="120"/>
      <c r="V143" s="120">
        <f>SUM(V144:V151)</f>
        <v>0</v>
      </c>
      <c r="W143" s="120"/>
      <c r="X143" s="120"/>
      <c r="Y143" s="120"/>
      <c r="AG143" t="s">
        <v>269</v>
      </c>
    </row>
    <row r="144" spans="1:60" outlineLevel="1" x14ac:dyDescent="0.2">
      <c r="A144" s="135">
        <v>126</v>
      </c>
      <c r="B144" s="136" t="s">
        <v>2170</v>
      </c>
      <c r="C144" s="144" t="s">
        <v>2171</v>
      </c>
      <c r="D144" s="137" t="s">
        <v>976</v>
      </c>
      <c r="E144" s="138">
        <v>1</v>
      </c>
      <c r="F144" s="139"/>
      <c r="G144" s="140">
        <f t="shared" ref="G144:G151" si="63">ROUND(E144*F144,2)</f>
        <v>0</v>
      </c>
      <c r="H144" s="139"/>
      <c r="I144" s="140">
        <f t="shared" ref="I144:I151" si="64">ROUND(E144*H144,2)</f>
        <v>0</v>
      </c>
      <c r="J144" s="139"/>
      <c r="K144" s="140">
        <f t="shared" ref="K144:K151" si="65">ROUND(E144*J144,2)</f>
        <v>0</v>
      </c>
      <c r="L144" s="140">
        <v>21</v>
      </c>
      <c r="M144" s="140">
        <f t="shared" ref="M144:M151" si="66">G144*(1+L144/100)</f>
        <v>0</v>
      </c>
      <c r="N144" s="138">
        <v>0</v>
      </c>
      <c r="O144" s="138">
        <f t="shared" ref="O144:O151" si="67">ROUND(E144*N144,2)</f>
        <v>0</v>
      </c>
      <c r="P144" s="138">
        <v>0</v>
      </c>
      <c r="Q144" s="138">
        <f t="shared" ref="Q144:Q151" si="68">ROUND(E144*P144,2)</f>
        <v>0</v>
      </c>
      <c r="R144" s="140"/>
      <c r="S144" s="140" t="s">
        <v>273</v>
      </c>
      <c r="T144" s="141" t="s">
        <v>274</v>
      </c>
      <c r="U144" s="115">
        <v>0</v>
      </c>
      <c r="V144" s="115">
        <f t="shared" ref="V144:V151" si="69">ROUND(E144*U144,2)</f>
        <v>0</v>
      </c>
      <c r="W144" s="115"/>
      <c r="X144" s="115" t="s">
        <v>463</v>
      </c>
      <c r="Y144" s="115" t="s">
        <v>276</v>
      </c>
      <c r="Z144" s="108"/>
      <c r="AA144" s="108"/>
      <c r="AB144" s="108"/>
      <c r="AC144" s="108"/>
      <c r="AD144" s="108"/>
      <c r="AE144" s="108"/>
      <c r="AF144" s="108"/>
      <c r="AG144" s="108" t="s">
        <v>1325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1" x14ac:dyDescent="0.2">
      <c r="A145" s="135">
        <v>127</v>
      </c>
      <c r="B145" s="136" t="s">
        <v>2172</v>
      </c>
      <c r="C145" s="144" t="s">
        <v>2173</v>
      </c>
      <c r="D145" s="137" t="s">
        <v>976</v>
      </c>
      <c r="E145" s="138">
        <v>1</v>
      </c>
      <c r="F145" s="139"/>
      <c r="G145" s="140">
        <f t="shared" si="63"/>
        <v>0</v>
      </c>
      <c r="H145" s="139"/>
      <c r="I145" s="140">
        <f t="shared" si="64"/>
        <v>0</v>
      </c>
      <c r="J145" s="139"/>
      <c r="K145" s="140">
        <f t="shared" si="65"/>
        <v>0</v>
      </c>
      <c r="L145" s="140">
        <v>21</v>
      </c>
      <c r="M145" s="140">
        <f t="shared" si="66"/>
        <v>0</v>
      </c>
      <c r="N145" s="138">
        <v>0</v>
      </c>
      <c r="O145" s="138">
        <f t="shared" si="67"/>
        <v>0</v>
      </c>
      <c r="P145" s="138">
        <v>0</v>
      </c>
      <c r="Q145" s="138">
        <f t="shared" si="68"/>
        <v>0</v>
      </c>
      <c r="R145" s="140"/>
      <c r="S145" s="140" t="s">
        <v>273</v>
      </c>
      <c r="T145" s="141" t="s">
        <v>274</v>
      </c>
      <c r="U145" s="115">
        <v>0</v>
      </c>
      <c r="V145" s="115">
        <f t="shared" si="69"/>
        <v>0</v>
      </c>
      <c r="W145" s="115"/>
      <c r="X145" s="115" t="s">
        <v>275</v>
      </c>
      <c r="Y145" s="115" t="s">
        <v>276</v>
      </c>
      <c r="Z145" s="108"/>
      <c r="AA145" s="108"/>
      <c r="AB145" s="108"/>
      <c r="AC145" s="108"/>
      <c r="AD145" s="108"/>
      <c r="AE145" s="108"/>
      <c r="AF145" s="108"/>
      <c r="AG145" s="108" t="s">
        <v>898</v>
      </c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1" x14ac:dyDescent="0.2">
      <c r="A146" s="135">
        <v>128</v>
      </c>
      <c r="B146" s="136" t="s">
        <v>2174</v>
      </c>
      <c r="C146" s="144" t="s">
        <v>1369</v>
      </c>
      <c r="D146" s="137" t="s">
        <v>976</v>
      </c>
      <c r="E146" s="138">
        <v>1</v>
      </c>
      <c r="F146" s="139"/>
      <c r="G146" s="140">
        <f t="shared" si="63"/>
        <v>0</v>
      </c>
      <c r="H146" s="139"/>
      <c r="I146" s="140">
        <f t="shared" si="64"/>
        <v>0</v>
      </c>
      <c r="J146" s="139"/>
      <c r="K146" s="140">
        <f t="shared" si="65"/>
        <v>0</v>
      </c>
      <c r="L146" s="140">
        <v>21</v>
      </c>
      <c r="M146" s="140">
        <f t="shared" si="66"/>
        <v>0</v>
      </c>
      <c r="N146" s="138">
        <v>0</v>
      </c>
      <c r="O146" s="138">
        <f t="shared" si="67"/>
        <v>0</v>
      </c>
      <c r="P146" s="138">
        <v>0</v>
      </c>
      <c r="Q146" s="138">
        <f t="shared" si="68"/>
        <v>0</v>
      </c>
      <c r="R146" s="140"/>
      <c r="S146" s="140" t="s">
        <v>273</v>
      </c>
      <c r="T146" s="141" t="s">
        <v>274</v>
      </c>
      <c r="U146" s="115">
        <v>0</v>
      </c>
      <c r="V146" s="115">
        <f t="shared" si="69"/>
        <v>0</v>
      </c>
      <c r="W146" s="115"/>
      <c r="X146" s="115" t="s">
        <v>463</v>
      </c>
      <c r="Y146" s="115" t="s">
        <v>276</v>
      </c>
      <c r="Z146" s="108"/>
      <c r="AA146" s="108"/>
      <c r="AB146" s="108"/>
      <c r="AC146" s="108"/>
      <c r="AD146" s="108"/>
      <c r="AE146" s="108"/>
      <c r="AF146" s="108"/>
      <c r="AG146" s="108" t="s">
        <v>1325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1" x14ac:dyDescent="0.2">
      <c r="A147" s="135">
        <v>129</v>
      </c>
      <c r="B147" s="136" t="s">
        <v>2175</v>
      </c>
      <c r="C147" s="144" t="s">
        <v>1371</v>
      </c>
      <c r="D147" s="137" t="s">
        <v>976</v>
      </c>
      <c r="E147" s="138">
        <v>1</v>
      </c>
      <c r="F147" s="139"/>
      <c r="G147" s="140">
        <f t="shared" si="63"/>
        <v>0</v>
      </c>
      <c r="H147" s="139"/>
      <c r="I147" s="140">
        <f t="shared" si="64"/>
        <v>0</v>
      </c>
      <c r="J147" s="139"/>
      <c r="K147" s="140">
        <f t="shared" si="65"/>
        <v>0</v>
      </c>
      <c r="L147" s="140">
        <v>21</v>
      </c>
      <c r="M147" s="140">
        <f t="shared" si="66"/>
        <v>0</v>
      </c>
      <c r="N147" s="138">
        <v>0</v>
      </c>
      <c r="O147" s="138">
        <f t="shared" si="67"/>
        <v>0</v>
      </c>
      <c r="P147" s="138">
        <v>0</v>
      </c>
      <c r="Q147" s="138">
        <f t="shared" si="68"/>
        <v>0</v>
      </c>
      <c r="R147" s="140"/>
      <c r="S147" s="140" t="s">
        <v>273</v>
      </c>
      <c r="T147" s="141" t="s">
        <v>274</v>
      </c>
      <c r="U147" s="115">
        <v>0</v>
      </c>
      <c r="V147" s="115">
        <f t="shared" si="69"/>
        <v>0</v>
      </c>
      <c r="W147" s="115"/>
      <c r="X147" s="115" t="s">
        <v>275</v>
      </c>
      <c r="Y147" s="115" t="s">
        <v>276</v>
      </c>
      <c r="Z147" s="108"/>
      <c r="AA147" s="108"/>
      <c r="AB147" s="108"/>
      <c r="AC147" s="108"/>
      <c r="AD147" s="108"/>
      <c r="AE147" s="108"/>
      <c r="AF147" s="108"/>
      <c r="AG147" s="108" t="s">
        <v>898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1" x14ac:dyDescent="0.2">
      <c r="A148" s="135">
        <v>130</v>
      </c>
      <c r="B148" s="136" t="s">
        <v>2176</v>
      </c>
      <c r="C148" s="144" t="s">
        <v>1373</v>
      </c>
      <c r="D148" s="137" t="s">
        <v>976</v>
      </c>
      <c r="E148" s="138">
        <v>1</v>
      </c>
      <c r="F148" s="139"/>
      <c r="G148" s="140">
        <f t="shared" si="63"/>
        <v>0</v>
      </c>
      <c r="H148" s="139"/>
      <c r="I148" s="140">
        <f t="shared" si="64"/>
        <v>0</v>
      </c>
      <c r="J148" s="139"/>
      <c r="K148" s="140">
        <f t="shared" si="65"/>
        <v>0</v>
      </c>
      <c r="L148" s="140">
        <v>21</v>
      </c>
      <c r="M148" s="140">
        <f t="shared" si="66"/>
        <v>0</v>
      </c>
      <c r="N148" s="138">
        <v>0</v>
      </c>
      <c r="O148" s="138">
        <f t="shared" si="67"/>
        <v>0</v>
      </c>
      <c r="P148" s="138">
        <v>0</v>
      </c>
      <c r="Q148" s="138">
        <f t="shared" si="68"/>
        <v>0</v>
      </c>
      <c r="R148" s="140"/>
      <c r="S148" s="140" t="s">
        <v>273</v>
      </c>
      <c r="T148" s="141" t="s">
        <v>274</v>
      </c>
      <c r="U148" s="115">
        <v>0</v>
      </c>
      <c r="V148" s="115">
        <f t="shared" si="69"/>
        <v>0</v>
      </c>
      <c r="W148" s="115"/>
      <c r="X148" s="115" t="s">
        <v>463</v>
      </c>
      <c r="Y148" s="115" t="s">
        <v>276</v>
      </c>
      <c r="Z148" s="108"/>
      <c r="AA148" s="108"/>
      <c r="AB148" s="108"/>
      <c r="AC148" s="108"/>
      <c r="AD148" s="108"/>
      <c r="AE148" s="108"/>
      <c r="AF148" s="108"/>
      <c r="AG148" s="108" t="s">
        <v>1325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1" x14ac:dyDescent="0.2">
      <c r="A149" s="135">
        <v>131</v>
      </c>
      <c r="B149" s="136" t="s">
        <v>2177</v>
      </c>
      <c r="C149" s="144" t="s">
        <v>1375</v>
      </c>
      <c r="D149" s="137" t="s">
        <v>976</v>
      </c>
      <c r="E149" s="138">
        <v>1</v>
      </c>
      <c r="F149" s="139"/>
      <c r="G149" s="140">
        <f t="shared" si="63"/>
        <v>0</v>
      </c>
      <c r="H149" s="139"/>
      <c r="I149" s="140">
        <f t="shared" si="64"/>
        <v>0</v>
      </c>
      <c r="J149" s="139"/>
      <c r="K149" s="140">
        <f t="shared" si="65"/>
        <v>0</v>
      </c>
      <c r="L149" s="140">
        <v>21</v>
      </c>
      <c r="M149" s="140">
        <f t="shared" si="66"/>
        <v>0</v>
      </c>
      <c r="N149" s="138">
        <v>0</v>
      </c>
      <c r="O149" s="138">
        <f t="shared" si="67"/>
        <v>0</v>
      </c>
      <c r="P149" s="138">
        <v>0</v>
      </c>
      <c r="Q149" s="138">
        <f t="shared" si="68"/>
        <v>0</v>
      </c>
      <c r="R149" s="140"/>
      <c r="S149" s="140" t="s">
        <v>273</v>
      </c>
      <c r="T149" s="141" t="s">
        <v>274</v>
      </c>
      <c r="U149" s="115">
        <v>0</v>
      </c>
      <c r="V149" s="115">
        <f t="shared" si="69"/>
        <v>0</v>
      </c>
      <c r="W149" s="115"/>
      <c r="X149" s="115" t="s">
        <v>275</v>
      </c>
      <c r="Y149" s="115" t="s">
        <v>276</v>
      </c>
      <c r="Z149" s="108"/>
      <c r="AA149" s="108"/>
      <c r="AB149" s="108"/>
      <c r="AC149" s="108"/>
      <c r="AD149" s="108"/>
      <c r="AE149" s="108"/>
      <c r="AF149" s="108"/>
      <c r="AG149" s="108" t="s">
        <v>898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1" x14ac:dyDescent="0.2">
      <c r="A150" s="135">
        <v>132</v>
      </c>
      <c r="B150" s="136" t="s">
        <v>2178</v>
      </c>
      <c r="C150" s="144" t="s">
        <v>1377</v>
      </c>
      <c r="D150" s="137" t="s">
        <v>976</v>
      </c>
      <c r="E150" s="138">
        <v>1</v>
      </c>
      <c r="F150" s="139"/>
      <c r="G150" s="140">
        <f t="shared" si="63"/>
        <v>0</v>
      </c>
      <c r="H150" s="139"/>
      <c r="I150" s="140">
        <f t="shared" si="64"/>
        <v>0</v>
      </c>
      <c r="J150" s="139"/>
      <c r="K150" s="140">
        <f t="shared" si="65"/>
        <v>0</v>
      </c>
      <c r="L150" s="140">
        <v>21</v>
      </c>
      <c r="M150" s="140">
        <f t="shared" si="66"/>
        <v>0</v>
      </c>
      <c r="N150" s="138">
        <v>0</v>
      </c>
      <c r="O150" s="138">
        <f t="shared" si="67"/>
        <v>0</v>
      </c>
      <c r="P150" s="138">
        <v>0</v>
      </c>
      <c r="Q150" s="138">
        <f t="shared" si="68"/>
        <v>0</v>
      </c>
      <c r="R150" s="140"/>
      <c r="S150" s="140" t="s">
        <v>273</v>
      </c>
      <c r="T150" s="141" t="s">
        <v>274</v>
      </c>
      <c r="U150" s="115">
        <v>0</v>
      </c>
      <c r="V150" s="115">
        <f t="shared" si="69"/>
        <v>0</v>
      </c>
      <c r="W150" s="115"/>
      <c r="X150" s="115" t="s">
        <v>463</v>
      </c>
      <c r="Y150" s="115" t="s">
        <v>276</v>
      </c>
      <c r="Z150" s="108"/>
      <c r="AA150" s="108"/>
      <c r="AB150" s="108"/>
      <c r="AC150" s="108"/>
      <c r="AD150" s="108"/>
      <c r="AE150" s="108"/>
      <c r="AF150" s="108"/>
      <c r="AG150" s="108" t="s">
        <v>1325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1" x14ac:dyDescent="0.2">
      <c r="A151" s="135">
        <v>133</v>
      </c>
      <c r="B151" s="136" t="s">
        <v>2179</v>
      </c>
      <c r="C151" s="144" t="s">
        <v>1379</v>
      </c>
      <c r="D151" s="137" t="s">
        <v>976</v>
      </c>
      <c r="E151" s="138">
        <v>1</v>
      </c>
      <c r="F151" s="139"/>
      <c r="G151" s="140">
        <f t="shared" si="63"/>
        <v>0</v>
      </c>
      <c r="H151" s="139"/>
      <c r="I151" s="140">
        <f t="shared" si="64"/>
        <v>0</v>
      </c>
      <c r="J151" s="139"/>
      <c r="K151" s="140">
        <f t="shared" si="65"/>
        <v>0</v>
      </c>
      <c r="L151" s="140">
        <v>21</v>
      </c>
      <c r="M151" s="140">
        <f t="shared" si="66"/>
        <v>0</v>
      </c>
      <c r="N151" s="138">
        <v>0</v>
      </c>
      <c r="O151" s="138">
        <f t="shared" si="67"/>
        <v>0</v>
      </c>
      <c r="P151" s="138">
        <v>0</v>
      </c>
      <c r="Q151" s="138">
        <f t="shared" si="68"/>
        <v>0</v>
      </c>
      <c r="R151" s="140"/>
      <c r="S151" s="140" t="s">
        <v>273</v>
      </c>
      <c r="T151" s="141" t="s">
        <v>274</v>
      </c>
      <c r="U151" s="115">
        <v>0</v>
      </c>
      <c r="V151" s="115">
        <f t="shared" si="69"/>
        <v>0</v>
      </c>
      <c r="W151" s="115"/>
      <c r="X151" s="115" t="s">
        <v>275</v>
      </c>
      <c r="Y151" s="115" t="s">
        <v>276</v>
      </c>
      <c r="Z151" s="108"/>
      <c r="AA151" s="108"/>
      <c r="AB151" s="108"/>
      <c r="AC151" s="108"/>
      <c r="AD151" s="108"/>
      <c r="AE151" s="108"/>
      <c r="AF151" s="108"/>
      <c r="AG151" s="108" t="s">
        <v>898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x14ac:dyDescent="0.2">
      <c r="A152" s="121" t="s">
        <v>268</v>
      </c>
      <c r="B152" s="122" t="s">
        <v>207</v>
      </c>
      <c r="C152" s="143" t="s">
        <v>214</v>
      </c>
      <c r="D152" s="123"/>
      <c r="E152" s="124"/>
      <c r="F152" s="125"/>
      <c r="G152" s="125">
        <f>SUMIF(AG153:AG160,"&lt;&gt;NOR",G153:G160)</f>
        <v>0</v>
      </c>
      <c r="H152" s="125"/>
      <c r="I152" s="125">
        <f>SUM(I153:I160)</f>
        <v>0</v>
      </c>
      <c r="J152" s="125"/>
      <c r="K152" s="125">
        <f>SUM(K153:K160)</f>
        <v>0</v>
      </c>
      <c r="L152" s="125"/>
      <c r="M152" s="125">
        <f>SUM(M153:M160)</f>
        <v>0</v>
      </c>
      <c r="N152" s="124"/>
      <c r="O152" s="124">
        <f>SUM(O153:O160)</f>
        <v>0</v>
      </c>
      <c r="P152" s="124"/>
      <c r="Q152" s="124">
        <f>SUM(Q153:Q160)</f>
        <v>0</v>
      </c>
      <c r="R152" s="125"/>
      <c r="S152" s="125"/>
      <c r="T152" s="126"/>
      <c r="U152" s="120"/>
      <c r="V152" s="120">
        <f>SUM(V153:V160)</f>
        <v>0</v>
      </c>
      <c r="W152" s="120"/>
      <c r="X152" s="120"/>
      <c r="Y152" s="120"/>
      <c r="AG152" t="s">
        <v>269</v>
      </c>
    </row>
    <row r="153" spans="1:60" outlineLevel="1" x14ac:dyDescent="0.2">
      <c r="A153" s="135">
        <v>134</v>
      </c>
      <c r="B153" s="136" t="s">
        <v>2180</v>
      </c>
      <c r="C153" s="144" t="s">
        <v>2181</v>
      </c>
      <c r="D153" s="137" t="s">
        <v>976</v>
      </c>
      <c r="E153" s="138">
        <v>1</v>
      </c>
      <c r="F153" s="139"/>
      <c r="G153" s="140">
        <f t="shared" ref="G153:G160" si="70">ROUND(E153*F153,2)</f>
        <v>0</v>
      </c>
      <c r="H153" s="139"/>
      <c r="I153" s="140">
        <f t="shared" ref="I153:I160" si="71">ROUND(E153*H153,2)</f>
        <v>0</v>
      </c>
      <c r="J153" s="139"/>
      <c r="K153" s="140">
        <f t="shared" ref="K153:K160" si="72">ROUND(E153*J153,2)</f>
        <v>0</v>
      </c>
      <c r="L153" s="140">
        <v>21</v>
      </c>
      <c r="M153" s="140">
        <f t="shared" ref="M153:M160" si="73">G153*(1+L153/100)</f>
        <v>0</v>
      </c>
      <c r="N153" s="138">
        <v>0</v>
      </c>
      <c r="O153" s="138">
        <f t="shared" ref="O153:O160" si="74">ROUND(E153*N153,2)</f>
        <v>0</v>
      </c>
      <c r="P153" s="138">
        <v>0</v>
      </c>
      <c r="Q153" s="138">
        <f t="shared" ref="Q153:Q160" si="75">ROUND(E153*P153,2)</f>
        <v>0</v>
      </c>
      <c r="R153" s="140"/>
      <c r="S153" s="140" t="s">
        <v>273</v>
      </c>
      <c r="T153" s="141" t="s">
        <v>274</v>
      </c>
      <c r="U153" s="115">
        <v>0</v>
      </c>
      <c r="V153" s="115">
        <f t="shared" ref="V153:V160" si="76">ROUND(E153*U153,2)</f>
        <v>0</v>
      </c>
      <c r="W153" s="115"/>
      <c r="X153" s="115" t="s">
        <v>463</v>
      </c>
      <c r="Y153" s="115" t="s">
        <v>276</v>
      </c>
      <c r="Z153" s="108"/>
      <c r="AA153" s="108"/>
      <c r="AB153" s="108"/>
      <c r="AC153" s="108"/>
      <c r="AD153" s="108"/>
      <c r="AE153" s="108"/>
      <c r="AF153" s="108"/>
      <c r="AG153" s="108" t="s">
        <v>1325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1" x14ac:dyDescent="0.2">
      <c r="A154" s="135">
        <v>135</v>
      </c>
      <c r="B154" s="136" t="s">
        <v>2182</v>
      </c>
      <c r="C154" s="144" t="s">
        <v>2183</v>
      </c>
      <c r="D154" s="137" t="s">
        <v>976</v>
      </c>
      <c r="E154" s="138">
        <v>1</v>
      </c>
      <c r="F154" s="139"/>
      <c r="G154" s="140">
        <f t="shared" si="70"/>
        <v>0</v>
      </c>
      <c r="H154" s="139"/>
      <c r="I154" s="140">
        <f t="shared" si="71"/>
        <v>0</v>
      </c>
      <c r="J154" s="139"/>
      <c r="K154" s="140">
        <f t="shared" si="72"/>
        <v>0</v>
      </c>
      <c r="L154" s="140">
        <v>21</v>
      </c>
      <c r="M154" s="140">
        <f t="shared" si="73"/>
        <v>0</v>
      </c>
      <c r="N154" s="138">
        <v>0</v>
      </c>
      <c r="O154" s="138">
        <f t="shared" si="74"/>
        <v>0</v>
      </c>
      <c r="P154" s="138">
        <v>0</v>
      </c>
      <c r="Q154" s="138">
        <f t="shared" si="75"/>
        <v>0</v>
      </c>
      <c r="R154" s="140"/>
      <c r="S154" s="140" t="s">
        <v>273</v>
      </c>
      <c r="T154" s="141" t="s">
        <v>274</v>
      </c>
      <c r="U154" s="115">
        <v>0</v>
      </c>
      <c r="V154" s="115">
        <f t="shared" si="76"/>
        <v>0</v>
      </c>
      <c r="W154" s="115"/>
      <c r="X154" s="115" t="s">
        <v>275</v>
      </c>
      <c r="Y154" s="115" t="s">
        <v>276</v>
      </c>
      <c r="Z154" s="108"/>
      <c r="AA154" s="108"/>
      <c r="AB154" s="108"/>
      <c r="AC154" s="108"/>
      <c r="AD154" s="108"/>
      <c r="AE154" s="108"/>
      <c r="AF154" s="108"/>
      <c r="AG154" s="108" t="s">
        <v>898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1" x14ac:dyDescent="0.2">
      <c r="A155" s="135">
        <v>136</v>
      </c>
      <c r="B155" s="136" t="s">
        <v>2184</v>
      </c>
      <c r="C155" s="144" t="s">
        <v>1369</v>
      </c>
      <c r="D155" s="137" t="s">
        <v>976</v>
      </c>
      <c r="E155" s="138">
        <v>1</v>
      </c>
      <c r="F155" s="139"/>
      <c r="G155" s="140">
        <f t="shared" si="70"/>
        <v>0</v>
      </c>
      <c r="H155" s="139"/>
      <c r="I155" s="140">
        <f t="shared" si="71"/>
        <v>0</v>
      </c>
      <c r="J155" s="139"/>
      <c r="K155" s="140">
        <f t="shared" si="72"/>
        <v>0</v>
      </c>
      <c r="L155" s="140">
        <v>21</v>
      </c>
      <c r="M155" s="140">
        <f t="shared" si="73"/>
        <v>0</v>
      </c>
      <c r="N155" s="138">
        <v>0</v>
      </c>
      <c r="O155" s="138">
        <f t="shared" si="74"/>
        <v>0</v>
      </c>
      <c r="P155" s="138">
        <v>0</v>
      </c>
      <c r="Q155" s="138">
        <f t="shared" si="75"/>
        <v>0</v>
      </c>
      <c r="R155" s="140"/>
      <c r="S155" s="140" t="s">
        <v>273</v>
      </c>
      <c r="T155" s="141" t="s">
        <v>274</v>
      </c>
      <c r="U155" s="115">
        <v>0</v>
      </c>
      <c r="V155" s="115">
        <f t="shared" si="76"/>
        <v>0</v>
      </c>
      <c r="W155" s="115"/>
      <c r="X155" s="115" t="s">
        <v>463</v>
      </c>
      <c r="Y155" s="115" t="s">
        <v>276</v>
      </c>
      <c r="Z155" s="108"/>
      <c r="AA155" s="108"/>
      <c r="AB155" s="108"/>
      <c r="AC155" s="108"/>
      <c r="AD155" s="108"/>
      <c r="AE155" s="108"/>
      <c r="AF155" s="108"/>
      <c r="AG155" s="108" t="s">
        <v>1325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1" x14ac:dyDescent="0.2">
      <c r="A156" s="135">
        <v>137</v>
      </c>
      <c r="B156" s="136" t="s">
        <v>2185</v>
      </c>
      <c r="C156" s="144" t="s">
        <v>1371</v>
      </c>
      <c r="D156" s="137" t="s">
        <v>976</v>
      </c>
      <c r="E156" s="138">
        <v>1</v>
      </c>
      <c r="F156" s="139"/>
      <c r="G156" s="140">
        <f t="shared" si="70"/>
        <v>0</v>
      </c>
      <c r="H156" s="139"/>
      <c r="I156" s="140">
        <f t="shared" si="71"/>
        <v>0</v>
      </c>
      <c r="J156" s="139"/>
      <c r="K156" s="140">
        <f t="shared" si="72"/>
        <v>0</v>
      </c>
      <c r="L156" s="140">
        <v>21</v>
      </c>
      <c r="M156" s="140">
        <f t="shared" si="73"/>
        <v>0</v>
      </c>
      <c r="N156" s="138">
        <v>0</v>
      </c>
      <c r="O156" s="138">
        <f t="shared" si="74"/>
        <v>0</v>
      </c>
      <c r="P156" s="138">
        <v>0</v>
      </c>
      <c r="Q156" s="138">
        <f t="shared" si="75"/>
        <v>0</v>
      </c>
      <c r="R156" s="140"/>
      <c r="S156" s="140" t="s">
        <v>273</v>
      </c>
      <c r="T156" s="141" t="s">
        <v>274</v>
      </c>
      <c r="U156" s="115">
        <v>0</v>
      </c>
      <c r="V156" s="115">
        <f t="shared" si="76"/>
        <v>0</v>
      </c>
      <c r="W156" s="115"/>
      <c r="X156" s="115" t="s">
        <v>275</v>
      </c>
      <c r="Y156" s="115" t="s">
        <v>276</v>
      </c>
      <c r="Z156" s="108"/>
      <c r="AA156" s="108"/>
      <c r="AB156" s="108"/>
      <c r="AC156" s="108"/>
      <c r="AD156" s="108"/>
      <c r="AE156" s="108"/>
      <c r="AF156" s="108"/>
      <c r="AG156" s="108" t="s">
        <v>898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1" x14ac:dyDescent="0.2">
      <c r="A157" s="135">
        <v>138</v>
      </c>
      <c r="B157" s="136" t="s">
        <v>2186</v>
      </c>
      <c r="C157" s="144" t="s">
        <v>1373</v>
      </c>
      <c r="D157" s="137" t="s">
        <v>976</v>
      </c>
      <c r="E157" s="138">
        <v>1</v>
      </c>
      <c r="F157" s="139"/>
      <c r="G157" s="140">
        <f t="shared" si="70"/>
        <v>0</v>
      </c>
      <c r="H157" s="139"/>
      <c r="I157" s="140">
        <f t="shared" si="71"/>
        <v>0</v>
      </c>
      <c r="J157" s="139"/>
      <c r="K157" s="140">
        <f t="shared" si="72"/>
        <v>0</v>
      </c>
      <c r="L157" s="140">
        <v>21</v>
      </c>
      <c r="M157" s="140">
        <f t="shared" si="73"/>
        <v>0</v>
      </c>
      <c r="N157" s="138">
        <v>0</v>
      </c>
      <c r="O157" s="138">
        <f t="shared" si="74"/>
        <v>0</v>
      </c>
      <c r="P157" s="138">
        <v>0</v>
      </c>
      <c r="Q157" s="138">
        <f t="shared" si="75"/>
        <v>0</v>
      </c>
      <c r="R157" s="140"/>
      <c r="S157" s="140" t="s">
        <v>273</v>
      </c>
      <c r="T157" s="141" t="s">
        <v>274</v>
      </c>
      <c r="U157" s="115">
        <v>0</v>
      </c>
      <c r="V157" s="115">
        <f t="shared" si="76"/>
        <v>0</v>
      </c>
      <c r="W157" s="115"/>
      <c r="X157" s="115" t="s">
        <v>463</v>
      </c>
      <c r="Y157" s="115" t="s">
        <v>276</v>
      </c>
      <c r="Z157" s="108"/>
      <c r="AA157" s="108"/>
      <c r="AB157" s="108"/>
      <c r="AC157" s="108"/>
      <c r="AD157" s="108"/>
      <c r="AE157" s="108"/>
      <c r="AF157" s="108"/>
      <c r="AG157" s="108" t="s">
        <v>1325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1" x14ac:dyDescent="0.2">
      <c r="A158" s="135">
        <v>139</v>
      </c>
      <c r="B158" s="136" t="s">
        <v>2187</v>
      </c>
      <c r="C158" s="144" t="s">
        <v>1375</v>
      </c>
      <c r="D158" s="137" t="s">
        <v>976</v>
      </c>
      <c r="E158" s="138">
        <v>1</v>
      </c>
      <c r="F158" s="139"/>
      <c r="G158" s="140">
        <f t="shared" si="70"/>
        <v>0</v>
      </c>
      <c r="H158" s="139"/>
      <c r="I158" s="140">
        <f t="shared" si="71"/>
        <v>0</v>
      </c>
      <c r="J158" s="139"/>
      <c r="K158" s="140">
        <f t="shared" si="72"/>
        <v>0</v>
      </c>
      <c r="L158" s="140">
        <v>21</v>
      </c>
      <c r="M158" s="140">
        <f t="shared" si="73"/>
        <v>0</v>
      </c>
      <c r="N158" s="138">
        <v>0</v>
      </c>
      <c r="O158" s="138">
        <f t="shared" si="74"/>
        <v>0</v>
      </c>
      <c r="P158" s="138">
        <v>0</v>
      </c>
      <c r="Q158" s="138">
        <f t="shared" si="75"/>
        <v>0</v>
      </c>
      <c r="R158" s="140"/>
      <c r="S158" s="140" t="s">
        <v>273</v>
      </c>
      <c r="T158" s="141" t="s">
        <v>274</v>
      </c>
      <c r="U158" s="115">
        <v>0</v>
      </c>
      <c r="V158" s="115">
        <f t="shared" si="76"/>
        <v>0</v>
      </c>
      <c r="W158" s="115"/>
      <c r="X158" s="115" t="s">
        <v>275</v>
      </c>
      <c r="Y158" s="115" t="s">
        <v>276</v>
      </c>
      <c r="Z158" s="108"/>
      <c r="AA158" s="108"/>
      <c r="AB158" s="108"/>
      <c r="AC158" s="108"/>
      <c r="AD158" s="108"/>
      <c r="AE158" s="108"/>
      <c r="AF158" s="108"/>
      <c r="AG158" s="108" t="s">
        <v>898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1" x14ac:dyDescent="0.2">
      <c r="A159" s="135">
        <v>140</v>
      </c>
      <c r="B159" s="136" t="s">
        <v>2188</v>
      </c>
      <c r="C159" s="144" t="s">
        <v>1377</v>
      </c>
      <c r="D159" s="137" t="s">
        <v>976</v>
      </c>
      <c r="E159" s="138">
        <v>1</v>
      </c>
      <c r="F159" s="139"/>
      <c r="G159" s="140">
        <f t="shared" si="70"/>
        <v>0</v>
      </c>
      <c r="H159" s="139"/>
      <c r="I159" s="140">
        <f t="shared" si="71"/>
        <v>0</v>
      </c>
      <c r="J159" s="139"/>
      <c r="K159" s="140">
        <f t="shared" si="72"/>
        <v>0</v>
      </c>
      <c r="L159" s="140">
        <v>21</v>
      </c>
      <c r="M159" s="140">
        <f t="shared" si="73"/>
        <v>0</v>
      </c>
      <c r="N159" s="138">
        <v>0</v>
      </c>
      <c r="O159" s="138">
        <f t="shared" si="74"/>
        <v>0</v>
      </c>
      <c r="P159" s="138">
        <v>0</v>
      </c>
      <c r="Q159" s="138">
        <f t="shared" si="75"/>
        <v>0</v>
      </c>
      <c r="R159" s="140"/>
      <c r="S159" s="140" t="s">
        <v>273</v>
      </c>
      <c r="T159" s="141" t="s">
        <v>274</v>
      </c>
      <c r="U159" s="115">
        <v>0</v>
      </c>
      <c r="V159" s="115">
        <f t="shared" si="76"/>
        <v>0</v>
      </c>
      <c r="W159" s="115"/>
      <c r="X159" s="115" t="s">
        <v>463</v>
      </c>
      <c r="Y159" s="115" t="s">
        <v>276</v>
      </c>
      <c r="Z159" s="108"/>
      <c r="AA159" s="108"/>
      <c r="AB159" s="108"/>
      <c r="AC159" s="108"/>
      <c r="AD159" s="108"/>
      <c r="AE159" s="108"/>
      <c r="AF159" s="108"/>
      <c r="AG159" s="108" t="s">
        <v>1325</v>
      </c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1" x14ac:dyDescent="0.2">
      <c r="A160" s="135">
        <v>141</v>
      </c>
      <c r="B160" s="136" t="s">
        <v>2189</v>
      </c>
      <c r="C160" s="144" t="s">
        <v>1379</v>
      </c>
      <c r="D160" s="137" t="s">
        <v>976</v>
      </c>
      <c r="E160" s="138">
        <v>1</v>
      </c>
      <c r="F160" s="139"/>
      <c r="G160" s="140">
        <f t="shared" si="70"/>
        <v>0</v>
      </c>
      <c r="H160" s="139"/>
      <c r="I160" s="140">
        <f t="shared" si="71"/>
        <v>0</v>
      </c>
      <c r="J160" s="139"/>
      <c r="K160" s="140">
        <f t="shared" si="72"/>
        <v>0</v>
      </c>
      <c r="L160" s="140">
        <v>21</v>
      </c>
      <c r="M160" s="140">
        <f t="shared" si="73"/>
        <v>0</v>
      </c>
      <c r="N160" s="138">
        <v>0</v>
      </c>
      <c r="O160" s="138">
        <f t="shared" si="74"/>
        <v>0</v>
      </c>
      <c r="P160" s="138">
        <v>0</v>
      </c>
      <c r="Q160" s="138">
        <f t="shared" si="75"/>
        <v>0</v>
      </c>
      <c r="R160" s="140"/>
      <c r="S160" s="140" t="s">
        <v>273</v>
      </c>
      <c r="T160" s="141" t="s">
        <v>274</v>
      </c>
      <c r="U160" s="115">
        <v>0</v>
      </c>
      <c r="V160" s="115">
        <f t="shared" si="76"/>
        <v>0</v>
      </c>
      <c r="W160" s="115"/>
      <c r="X160" s="115" t="s">
        <v>275</v>
      </c>
      <c r="Y160" s="115" t="s">
        <v>276</v>
      </c>
      <c r="Z160" s="108"/>
      <c r="AA160" s="108"/>
      <c r="AB160" s="108"/>
      <c r="AC160" s="108"/>
      <c r="AD160" s="108"/>
      <c r="AE160" s="108"/>
      <c r="AF160" s="108"/>
      <c r="AG160" s="108" t="s">
        <v>898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x14ac:dyDescent="0.2">
      <c r="A161" s="121" t="s">
        <v>268</v>
      </c>
      <c r="B161" s="122" t="s">
        <v>207</v>
      </c>
      <c r="C161" s="143" t="s">
        <v>213</v>
      </c>
      <c r="D161" s="123"/>
      <c r="E161" s="124"/>
      <c r="F161" s="125"/>
      <c r="G161" s="125">
        <f>SUMIF(AG162:AG169,"&lt;&gt;NOR",G162:G169)</f>
        <v>0</v>
      </c>
      <c r="H161" s="125"/>
      <c r="I161" s="125">
        <f>SUM(I162:I169)</f>
        <v>0</v>
      </c>
      <c r="J161" s="125"/>
      <c r="K161" s="125">
        <f>SUM(K162:K169)</f>
        <v>0</v>
      </c>
      <c r="L161" s="125"/>
      <c r="M161" s="125">
        <f>SUM(M162:M169)</f>
        <v>0</v>
      </c>
      <c r="N161" s="124"/>
      <c r="O161" s="124">
        <f>SUM(O162:O169)</f>
        <v>0</v>
      </c>
      <c r="P161" s="124"/>
      <c r="Q161" s="124">
        <f>SUM(Q162:Q169)</f>
        <v>0</v>
      </c>
      <c r="R161" s="125"/>
      <c r="S161" s="125"/>
      <c r="T161" s="126"/>
      <c r="U161" s="120"/>
      <c r="V161" s="120">
        <f>SUM(V162:V169)</f>
        <v>0</v>
      </c>
      <c r="W161" s="120"/>
      <c r="X161" s="120"/>
      <c r="Y161" s="120"/>
      <c r="AG161" t="s">
        <v>269</v>
      </c>
    </row>
    <row r="162" spans="1:60" outlineLevel="1" x14ac:dyDescent="0.2">
      <c r="A162" s="135">
        <v>142</v>
      </c>
      <c r="B162" s="136" t="s">
        <v>2190</v>
      </c>
      <c r="C162" s="144" t="s">
        <v>2191</v>
      </c>
      <c r="D162" s="137" t="s">
        <v>976</v>
      </c>
      <c r="E162" s="138">
        <v>1</v>
      </c>
      <c r="F162" s="139"/>
      <c r="G162" s="140">
        <f t="shared" ref="G162:G169" si="77">ROUND(E162*F162,2)</f>
        <v>0</v>
      </c>
      <c r="H162" s="139"/>
      <c r="I162" s="140">
        <f t="shared" ref="I162:I169" si="78">ROUND(E162*H162,2)</f>
        <v>0</v>
      </c>
      <c r="J162" s="139"/>
      <c r="K162" s="140">
        <f t="shared" ref="K162:K169" si="79">ROUND(E162*J162,2)</f>
        <v>0</v>
      </c>
      <c r="L162" s="140">
        <v>21</v>
      </c>
      <c r="M162" s="140">
        <f t="shared" ref="M162:M169" si="80">G162*(1+L162/100)</f>
        <v>0</v>
      </c>
      <c r="N162" s="138">
        <v>0</v>
      </c>
      <c r="O162" s="138">
        <f t="shared" ref="O162:O169" si="81">ROUND(E162*N162,2)</f>
        <v>0</v>
      </c>
      <c r="P162" s="138">
        <v>0</v>
      </c>
      <c r="Q162" s="138">
        <f t="shared" ref="Q162:Q169" si="82">ROUND(E162*P162,2)</f>
        <v>0</v>
      </c>
      <c r="R162" s="140"/>
      <c r="S162" s="140" t="s">
        <v>273</v>
      </c>
      <c r="T162" s="141" t="s">
        <v>274</v>
      </c>
      <c r="U162" s="115">
        <v>0</v>
      </c>
      <c r="V162" s="115">
        <f t="shared" ref="V162:V169" si="83">ROUND(E162*U162,2)</f>
        <v>0</v>
      </c>
      <c r="W162" s="115"/>
      <c r="X162" s="115" t="s">
        <v>463</v>
      </c>
      <c r="Y162" s="115" t="s">
        <v>276</v>
      </c>
      <c r="Z162" s="108"/>
      <c r="AA162" s="108"/>
      <c r="AB162" s="108"/>
      <c r="AC162" s="108"/>
      <c r="AD162" s="108"/>
      <c r="AE162" s="108"/>
      <c r="AF162" s="108"/>
      <c r="AG162" s="108" t="s">
        <v>1325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1" x14ac:dyDescent="0.2">
      <c r="A163" s="135">
        <v>143</v>
      </c>
      <c r="B163" s="136" t="s">
        <v>2192</v>
      </c>
      <c r="C163" s="144" t="s">
        <v>2193</v>
      </c>
      <c r="D163" s="137" t="s">
        <v>976</v>
      </c>
      <c r="E163" s="138">
        <v>1</v>
      </c>
      <c r="F163" s="139"/>
      <c r="G163" s="140">
        <f t="shared" si="77"/>
        <v>0</v>
      </c>
      <c r="H163" s="139"/>
      <c r="I163" s="140">
        <f t="shared" si="78"/>
        <v>0</v>
      </c>
      <c r="J163" s="139"/>
      <c r="K163" s="140">
        <f t="shared" si="79"/>
        <v>0</v>
      </c>
      <c r="L163" s="140">
        <v>21</v>
      </c>
      <c r="M163" s="140">
        <f t="shared" si="80"/>
        <v>0</v>
      </c>
      <c r="N163" s="138">
        <v>0</v>
      </c>
      <c r="O163" s="138">
        <f t="shared" si="81"/>
        <v>0</v>
      </c>
      <c r="P163" s="138">
        <v>0</v>
      </c>
      <c r="Q163" s="138">
        <f t="shared" si="82"/>
        <v>0</v>
      </c>
      <c r="R163" s="140"/>
      <c r="S163" s="140" t="s">
        <v>273</v>
      </c>
      <c r="T163" s="141" t="s">
        <v>274</v>
      </c>
      <c r="U163" s="115">
        <v>0</v>
      </c>
      <c r="V163" s="115">
        <f t="shared" si="83"/>
        <v>0</v>
      </c>
      <c r="W163" s="115"/>
      <c r="X163" s="115" t="s">
        <v>275</v>
      </c>
      <c r="Y163" s="115" t="s">
        <v>276</v>
      </c>
      <c r="Z163" s="108"/>
      <c r="AA163" s="108"/>
      <c r="AB163" s="108"/>
      <c r="AC163" s="108"/>
      <c r="AD163" s="108"/>
      <c r="AE163" s="108"/>
      <c r="AF163" s="108"/>
      <c r="AG163" s="108" t="s">
        <v>898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1" x14ac:dyDescent="0.2">
      <c r="A164" s="135">
        <v>144</v>
      </c>
      <c r="B164" s="136" t="s">
        <v>2194</v>
      </c>
      <c r="C164" s="144" t="s">
        <v>1369</v>
      </c>
      <c r="D164" s="137" t="s">
        <v>976</v>
      </c>
      <c r="E164" s="138">
        <v>1</v>
      </c>
      <c r="F164" s="139"/>
      <c r="G164" s="140">
        <f t="shared" si="77"/>
        <v>0</v>
      </c>
      <c r="H164" s="139"/>
      <c r="I164" s="140">
        <f t="shared" si="78"/>
        <v>0</v>
      </c>
      <c r="J164" s="139"/>
      <c r="K164" s="140">
        <f t="shared" si="79"/>
        <v>0</v>
      </c>
      <c r="L164" s="140">
        <v>21</v>
      </c>
      <c r="M164" s="140">
        <f t="shared" si="80"/>
        <v>0</v>
      </c>
      <c r="N164" s="138">
        <v>0</v>
      </c>
      <c r="O164" s="138">
        <f t="shared" si="81"/>
        <v>0</v>
      </c>
      <c r="P164" s="138">
        <v>0</v>
      </c>
      <c r="Q164" s="138">
        <f t="shared" si="82"/>
        <v>0</v>
      </c>
      <c r="R164" s="140"/>
      <c r="S164" s="140" t="s">
        <v>273</v>
      </c>
      <c r="T164" s="141" t="s">
        <v>274</v>
      </c>
      <c r="U164" s="115">
        <v>0</v>
      </c>
      <c r="V164" s="115">
        <f t="shared" si="83"/>
        <v>0</v>
      </c>
      <c r="W164" s="115"/>
      <c r="X164" s="115" t="s">
        <v>463</v>
      </c>
      <c r="Y164" s="115" t="s">
        <v>276</v>
      </c>
      <c r="Z164" s="108"/>
      <c r="AA164" s="108"/>
      <c r="AB164" s="108"/>
      <c r="AC164" s="108"/>
      <c r="AD164" s="108"/>
      <c r="AE164" s="108"/>
      <c r="AF164" s="108"/>
      <c r="AG164" s="108" t="s">
        <v>1325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1" x14ac:dyDescent="0.2">
      <c r="A165" s="135">
        <v>145</v>
      </c>
      <c r="B165" s="136" t="s">
        <v>2195</v>
      </c>
      <c r="C165" s="144" t="s">
        <v>1371</v>
      </c>
      <c r="D165" s="137" t="s">
        <v>976</v>
      </c>
      <c r="E165" s="138">
        <v>1</v>
      </c>
      <c r="F165" s="139"/>
      <c r="G165" s="140">
        <f t="shared" si="77"/>
        <v>0</v>
      </c>
      <c r="H165" s="139"/>
      <c r="I165" s="140">
        <f t="shared" si="78"/>
        <v>0</v>
      </c>
      <c r="J165" s="139"/>
      <c r="K165" s="140">
        <f t="shared" si="79"/>
        <v>0</v>
      </c>
      <c r="L165" s="140">
        <v>21</v>
      </c>
      <c r="M165" s="140">
        <f t="shared" si="80"/>
        <v>0</v>
      </c>
      <c r="N165" s="138">
        <v>0</v>
      </c>
      <c r="O165" s="138">
        <f t="shared" si="81"/>
        <v>0</v>
      </c>
      <c r="P165" s="138">
        <v>0</v>
      </c>
      <c r="Q165" s="138">
        <f t="shared" si="82"/>
        <v>0</v>
      </c>
      <c r="R165" s="140"/>
      <c r="S165" s="140" t="s">
        <v>273</v>
      </c>
      <c r="T165" s="141" t="s">
        <v>274</v>
      </c>
      <c r="U165" s="115">
        <v>0</v>
      </c>
      <c r="V165" s="115">
        <f t="shared" si="83"/>
        <v>0</v>
      </c>
      <c r="W165" s="115"/>
      <c r="X165" s="115" t="s">
        <v>275</v>
      </c>
      <c r="Y165" s="115" t="s">
        <v>276</v>
      </c>
      <c r="Z165" s="108"/>
      <c r="AA165" s="108"/>
      <c r="AB165" s="108"/>
      <c r="AC165" s="108"/>
      <c r="AD165" s="108"/>
      <c r="AE165" s="108"/>
      <c r="AF165" s="108"/>
      <c r="AG165" s="108" t="s">
        <v>898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1" x14ac:dyDescent="0.2">
      <c r="A166" s="135">
        <v>146</v>
      </c>
      <c r="B166" s="136" t="s">
        <v>2196</v>
      </c>
      <c r="C166" s="144" t="s">
        <v>1373</v>
      </c>
      <c r="D166" s="137" t="s">
        <v>976</v>
      </c>
      <c r="E166" s="138">
        <v>1</v>
      </c>
      <c r="F166" s="139"/>
      <c r="G166" s="140">
        <f t="shared" si="77"/>
        <v>0</v>
      </c>
      <c r="H166" s="139"/>
      <c r="I166" s="140">
        <f t="shared" si="78"/>
        <v>0</v>
      </c>
      <c r="J166" s="139"/>
      <c r="K166" s="140">
        <f t="shared" si="79"/>
        <v>0</v>
      </c>
      <c r="L166" s="140">
        <v>21</v>
      </c>
      <c r="M166" s="140">
        <f t="shared" si="80"/>
        <v>0</v>
      </c>
      <c r="N166" s="138">
        <v>0</v>
      </c>
      <c r="O166" s="138">
        <f t="shared" si="81"/>
        <v>0</v>
      </c>
      <c r="P166" s="138">
        <v>0</v>
      </c>
      <c r="Q166" s="138">
        <f t="shared" si="82"/>
        <v>0</v>
      </c>
      <c r="R166" s="140"/>
      <c r="S166" s="140" t="s">
        <v>273</v>
      </c>
      <c r="T166" s="141" t="s">
        <v>274</v>
      </c>
      <c r="U166" s="115">
        <v>0</v>
      </c>
      <c r="V166" s="115">
        <f t="shared" si="83"/>
        <v>0</v>
      </c>
      <c r="W166" s="115"/>
      <c r="X166" s="115" t="s">
        <v>463</v>
      </c>
      <c r="Y166" s="115" t="s">
        <v>276</v>
      </c>
      <c r="Z166" s="108"/>
      <c r="AA166" s="108"/>
      <c r="AB166" s="108"/>
      <c r="AC166" s="108"/>
      <c r="AD166" s="108"/>
      <c r="AE166" s="108"/>
      <c r="AF166" s="108"/>
      <c r="AG166" s="108" t="s">
        <v>1325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1" x14ac:dyDescent="0.2">
      <c r="A167" s="135">
        <v>147</v>
      </c>
      <c r="B167" s="136" t="s">
        <v>2197</v>
      </c>
      <c r="C167" s="144" t="s">
        <v>1375</v>
      </c>
      <c r="D167" s="137" t="s">
        <v>976</v>
      </c>
      <c r="E167" s="138">
        <v>1</v>
      </c>
      <c r="F167" s="139"/>
      <c r="G167" s="140">
        <f t="shared" si="77"/>
        <v>0</v>
      </c>
      <c r="H167" s="139"/>
      <c r="I167" s="140">
        <f t="shared" si="78"/>
        <v>0</v>
      </c>
      <c r="J167" s="139"/>
      <c r="K167" s="140">
        <f t="shared" si="79"/>
        <v>0</v>
      </c>
      <c r="L167" s="140">
        <v>21</v>
      </c>
      <c r="M167" s="140">
        <f t="shared" si="80"/>
        <v>0</v>
      </c>
      <c r="N167" s="138">
        <v>0</v>
      </c>
      <c r="O167" s="138">
        <f t="shared" si="81"/>
        <v>0</v>
      </c>
      <c r="P167" s="138">
        <v>0</v>
      </c>
      <c r="Q167" s="138">
        <f t="shared" si="82"/>
        <v>0</v>
      </c>
      <c r="R167" s="140"/>
      <c r="S167" s="140" t="s">
        <v>273</v>
      </c>
      <c r="T167" s="141" t="s">
        <v>274</v>
      </c>
      <c r="U167" s="115">
        <v>0</v>
      </c>
      <c r="V167" s="115">
        <f t="shared" si="83"/>
        <v>0</v>
      </c>
      <c r="W167" s="115"/>
      <c r="X167" s="115" t="s">
        <v>275</v>
      </c>
      <c r="Y167" s="115" t="s">
        <v>276</v>
      </c>
      <c r="Z167" s="108"/>
      <c r="AA167" s="108"/>
      <c r="AB167" s="108"/>
      <c r="AC167" s="108"/>
      <c r="AD167" s="108"/>
      <c r="AE167" s="108"/>
      <c r="AF167" s="108"/>
      <c r="AG167" s="108" t="s">
        <v>898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1" x14ac:dyDescent="0.2">
      <c r="A168" s="135">
        <v>148</v>
      </c>
      <c r="B168" s="136" t="s">
        <v>2198</v>
      </c>
      <c r="C168" s="144" t="s">
        <v>1377</v>
      </c>
      <c r="D168" s="137" t="s">
        <v>976</v>
      </c>
      <c r="E168" s="138">
        <v>1</v>
      </c>
      <c r="F168" s="139"/>
      <c r="G168" s="140">
        <f t="shared" si="77"/>
        <v>0</v>
      </c>
      <c r="H168" s="139"/>
      <c r="I168" s="140">
        <f t="shared" si="78"/>
        <v>0</v>
      </c>
      <c r="J168" s="139"/>
      <c r="K168" s="140">
        <f t="shared" si="79"/>
        <v>0</v>
      </c>
      <c r="L168" s="140">
        <v>21</v>
      </c>
      <c r="M168" s="140">
        <f t="shared" si="80"/>
        <v>0</v>
      </c>
      <c r="N168" s="138">
        <v>0</v>
      </c>
      <c r="O168" s="138">
        <f t="shared" si="81"/>
        <v>0</v>
      </c>
      <c r="P168" s="138">
        <v>0</v>
      </c>
      <c r="Q168" s="138">
        <f t="shared" si="82"/>
        <v>0</v>
      </c>
      <c r="R168" s="140"/>
      <c r="S168" s="140" t="s">
        <v>273</v>
      </c>
      <c r="T168" s="141" t="s">
        <v>274</v>
      </c>
      <c r="U168" s="115">
        <v>0</v>
      </c>
      <c r="V168" s="115">
        <f t="shared" si="83"/>
        <v>0</v>
      </c>
      <c r="W168" s="115"/>
      <c r="X168" s="115" t="s">
        <v>463</v>
      </c>
      <c r="Y168" s="115" t="s">
        <v>276</v>
      </c>
      <c r="Z168" s="108"/>
      <c r="AA168" s="108"/>
      <c r="AB168" s="108"/>
      <c r="AC168" s="108"/>
      <c r="AD168" s="108"/>
      <c r="AE168" s="108"/>
      <c r="AF168" s="108"/>
      <c r="AG168" s="108" t="s">
        <v>1325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1" x14ac:dyDescent="0.2">
      <c r="A169" s="135">
        <v>149</v>
      </c>
      <c r="B169" s="136" t="s">
        <v>2199</v>
      </c>
      <c r="C169" s="144" t="s">
        <v>1379</v>
      </c>
      <c r="D169" s="137" t="s">
        <v>976</v>
      </c>
      <c r="E169" s="138">
        <v>1</v>
      </c>
      <c r="F169" s="139"/>
      <c r="G169" s="140">
        <f t="shared" si="77"/>
        <v>0</v>
      </c>
      <c r="H169" s="139"/>
      <c r="I169" s="140">
        <f t="shared" si="78"/>
        <v>0</v>
      </c>
      <c r="J169" s="139"/>
      <c r="K169" s="140">
        <f t="shared" si="79"/>
        <v>0</v>
      </c>
      <c r="L169" s="140">
        <v>21</v>
      </c>
      <c r="M169" s="140">
        <f t="shared" si="80"/>
        <v>0</v>
      </c>
      <c r="N169" s="138">
        <v>0</v>
      </c>
      <c r="O169" s="138">
        <f t="shared" si="81"/>
        <v>0</v>
      </c>
      <c r="P169" s="138">
        <v>0</v>
      </c>
      <c r="Q169" s="138">
        <f t="shared" si="82"/>
        <v>0</v>
      </c>
      <c r="R169" s="140"/>
      <c r="S169" s="140" t="s">
        <v>273</v>
      </c>
      <c r="T169" s="141" t="s">
        <v>274</v>
      </c>
      <c r="U169" s="115">
        <v>0</v>
      </c>
      <c r="V169" s="115">
        <f t="shared" si="83"/>
        <v>0</v>
      </c>
      <c r="W169" s="115"/>
      <c r="X169" s="115" t="s">
        <v>275</v>
      </c>
      <c r="Y169" s="115" t="s">
        <v>276</v>
      </c>
      <c r="Z169" s="108"/>
      <c r="AA169" s="108"/>
      <c r="AB169" s="108"/>
      <c r="AC169" s="108"/>
      <c r="AD169" s="108"/>
      <c r="AE169" s="108"/>
      <c r="AF169" s="108"/>
      <c r="AG169" s="108" t="s">
        <v>898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x14ac:dyDescent="0.2">
      <c r="A170" s="121" t="s">
        <v>268</v>
      </c>
      <c r="B170" s="122" t="s">
        <v>207</v>
      </c>
      <c r="C170" s="143" t="s">
        <v>210</v>
      </c>
      <c r="D170" s="123"/>
      <c r="E170" s="124"/>
      <c r="F170" s="125"/>
      <c r="G170" s="125">
        <f>SUMIF(AG171:AG178,"&lt;&gt;NOR",G171:G178)</f>
        <v>0</v>
      </c>
      <c r="H170" s="125"/>
      <c r="I170" s="125">
        <f>SUM(I171:I178)</f>
        <v>0</v>
      </c>
      <c r="J170" s="125"/>
      <c r="K170" s="125">
        <f>SUM(K171:K178)</f>
        <v>0</v>
      </c>
      <c r="L170" s="125"/>
      <c r="M170" s="125">
        <f>SUM(M171:M178)</f>
        <v>0</v>
      </c>
      <c r="N170" s="124"/>
      <c r="O170" s="124">
        <f>SUM(O171:O178)</f>
        <v>0</v>
      </c>
      <c r="P170" s="124"/>
      <c r="Q170" s="124">
        <f>SUM(Q171:Q178)</f>
        <v>0</v>
      </c>
      <c r="R170" s="125"/>
      <c r="S170" s="125"/>
      <c r="T170" s="126"/>
      <c r="U170" s="120"/>
      <c r="V170" s="120">
        <f>SUM(V171:V178)</f>
        <v>0</v>
      </c>
      <c r="W170" s="120"/>
      <c r="X170" s="120"/>
      <c r="Y170" s="120"/>
      <c r="AG170" t="s">
        <v>269</v>
      </c>
    </row>
    <row r="171" spans="1:60" outlineLevel="1" x14ac:dyDescent="0.2">
      <c r="A171" s="135">
        <v>150</v>
      </c>
      <c r="B171" s="136" t="s">
        <v>2200</v>
      </c>
      <c r="C171" s="144" t="s">
        <v>2201</v>
      </c>
      <c r="D171" s="137" t="s">
        <v>976</v>
      </c>
      <c r="E171" s="138">
        <v>1</v>
      </c>
      <c r="F171" s="139"/>
      <c r="G171" s="140">
        <f t="shared" ref="G171:G178" si="84">ROUND(E171*F171,2)</f>
        <v>0</v>
      </c>
      <c r="H171" s="139"/>
      <c r="I171" s="140">
        <f t="shared" ref="I171:I178" si="85">ROUND(E171*H171,2)</f>
        <v>0</v>
      </c>
      <c r="J171" s="139"/>
      <c r="K171" s="140">
        <f t="shared" ref="K171:K178" si="86">ROUND(E171*J171,2)</f>
        <v>0</v>
      </c>
      <c r="L171" s="140">
        <v>21</v>
      </c>
      <c r="M171" s="140">
        <f t="shared" ref="M171:M178" si="87">G171*(1+L171/100)</f>
        <v>0</v>
      </c>
      <c r="N171" s="138">
        <v>0</v>
      </c>
      <c r="O171" s="138">
        <f t="shared" ref="O171:O178" si="88">ROUND(E171*N171,2)</f>
        <v>0</v>
      </c>
      <c r="P171" s="138">
        <v>0</v>
      </c>
      <c r="Q171" s="138">
        <f t="shared" ref="Q171:Q178" si="89">ROUND(E171*P171,2)</f>
        <v>0</v>
      </c>
      <c r="R171" s="140"/>
      <c r="S171" s="140" t="s">
        <v>273</v>
      </c>
      <c r="T171" s="141" t="s">
        <v>274</v>
      </c>
      <c r="U171" s="115">
        <v>0</v>
      </c>
      <c r="V171" s="115">
        <f t="shared" ref="V171:V178" si="90">ROUND(E171*U171,2)</f>
        <v>0</v>
      </c>
      <c r="W171" s="115"/>
      <c r="X171" s="115" t="s">
        <v>463</v>
      </c>
      <c r="Y171" s="115" t="s">
        <v>276</v>
      </c>
      <c r="Z171" s="108"/>
      <c r="AA171" s="108"/>
      <c r="AB171" s="108"/>
      <c r="AC171" s="108"/>
      <c r="AD171" s="108"/>
      <c r="AE171" s="108"/>
      <c r="AF171" s="108"/>
      <c r="AG171" s="108" t="s">
        <v>1325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1" x14ac:dyDescent="0.2">
      <c r="A172" s="135">
        <v>151</v>
      </c>
      <c r="B172" s="136" t="s">
        <v>2202</v>
      </c>
      <c r="C172" s="144" t="s">
        <v>2203</v>
      </c>
      <c r="D172" s="137" t="s">
        <v>976</v>
      </c>
      <c r="E172" s="138">
        <v>1</v>
      </c>
      <c r="F172" s="139"/>
      <c r="G172" s="140">
        <f t="shared" si="84"/>
        <v>0</v>
      </c>
      <c r="H172" s="139"/>
      <c r="I172" s="140">
        <f t="shared" si="85"/>
        <v>0</v>
      </c>
      <c r="J172" s="139"/>
      <c r="K172" s="140">
        <f t="shared" si="86"/>
        <v>0</v>
      </c>
      <c r="L172" s="140">
        <v>21</v>
      </c>
      <c r="M172" s="140">
        <f t="shared" si="87"/>
        <v>0</v>
      </c>
      <c r="N172" s="138">
        <v>0</v>
      </c>
      <c r="O172" s="138">
        <f t="shared" si="88"/>
        <v>0</v>
      </c>
      <c r="P172" s="138">
        <v>0</v>
      </c>
      <c r="Q172" s="138">
        <f t="shared" si="89"/>
        <v>0</v>
      </c>
      <c r="R172" s="140"/>
      <c r="S172" s="140" t="s">
        <v>273</v>
      </c>
      <c r="T172" s="141" t="s">
        <v>274</v>
      </c>
      <c r="U172" s="115">
        <v>0</v>
      </c>
      <c r="V172" s="115">
        <f t="shared" si="90"/>
        <v>0</v>
      </c>
      <c r="W172" s="115"/>
      <c r="X172" s="115" t="s">
        <v>275</v>
      </c>
      <c r="Y172" s="115" t="s">
        <v>276</v>
      </c>
      <c r="Z172" s="108"/>
      <c r="AA172" s="108"/>
      <c r="AB172" s="108"/>
      <c r="AC172" s="108"/>
      <c r="AD172" s="108"/>
      <c r="AE172" s="108"/>
      <c r="AF172" s="108"/>
      <c r="AG172" s="108" t="s">
        <v>898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1" x14ac:dyDescent="0.2">
      <c r="A173" s="135">
        <v>152</v>
      </c>
      <c r="B173" s="136" t="s">
        <v>2204</v>
      </c>
      <c r="C173" s="144" t="s">
        <v>1369</v>
      </c>
      <c r="D173" s="137" t="s">
        <v>976</v>
      </c>
      <c r="E173" s="138">
        <v>1</v>
      </c>
      <c r="F173" s="139"/>
      <c r="G173" s="140">
        <f t="shared" si="84"/>
        <v>0</v>
      </c>
      <c r="H173" s="139"/>
      <c r="I173" s="140">
        <f t="shared" si="85"/>
        <v>0</v>
      </c>
      <c r="J173" s="139"/>
      <c r="K173" s="140">
        <f t="shared" si="86"/>
        <v>0</v>
      </c>
      <c r="L173" s="140">
        <v>21</v>
      </c>
      <c r="M173" s="140">
        <f t="shared" si="87"/>
        <v>0</v>
      </c>
      <c r="N173" s="138">
        <v>0</v>
      </c>
      <c r="O173" s="138">
        <f t="shared" si="88"/>
        <v>0</v>
      </c>
      <c r="P173" s="138">
        <v>0</v>
      </c>
      <c r="Q173" s="138">
        <f t="shared" si="89"/>
        <v>0</v>
      </c>
      <c r="R173" s="140"/>
      <c r="S173" s="140" t="s">
        <v>273</v>
      </c>
      <c r="T173" s="141" t="s">
        <v>274</v>
      </c>
      <c r="U173" s="115">
        <v>0</v>
      </c>
      <c r="V173" s="115">
        <f t="shared" si="90"/>
        <v>0</v>
      </c>
      <c r="W173" s="115"/>
      <c r="X173" s="115" t="s">
        <v>463</v>
      </c>
      <c r="Y173" s="115" t="s">
        <v>276</v>
      </c>
      <c r="Z173" s="108"/>
      <c r="AA173" s="108"/>
      <c r="AB173" s="108"/>
      <c r="AC173" s="108"/>
      <c r="AD173" s="108"/>
      <c r="AE173" s="108"/>
      <c r="AF173" s="108"/>
      <c r="AG173" s="108" t="s">
        <v>1325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1" x14ac:dyDescent="0.2">
      <c r="A174" s="135">
        <v>153</v>
      </c>
      <c r="B174" s="136" t="s">
        <v>2205</v>
      </c>
      <c r="C174" s="144" t="s">
        <v>1371</v>
      </c>
      <c r="D174" s="137" t="s">
        <v>976</v>
      </c>
      <c r="E174" s="138">
        <v>1</v>
      </c>
      <c r="F174" s="139"/>
      <c r="G174" s="140">
        <f t="shared" si="84"/>
        <v>0</v>
      </c>
      <c r="H174" s="139"/>
      <c r="I174" s="140">
        <f t="shared" si="85"/>
        <v>0</v>
      </c>
      <c r="J174" s="139"/>
      <c r="K174" s="140">
        <f t="shared" si="86"/>
        <v>0</v>
      </c>
      <c r="L174" s="140">
        <v>21</v>
      </c>
      <c r="M174" s="140">
        <f t="shared" si="87"/>
        <v>0</v>
      </c>
      <c r="N174" s="138">
        <v>0</v>
      </c>
      <c r="O174" s="138">
        <f t="shared" si="88"/>
        <v>0</v>
      </c>
      <c r="P174" s="138">
        <v>0</v>
      </c>
      <c r="Q174" s="138">
        <f t="shared" si="89"/>
        <v>0</v>
      </c>
      <c r="R174" s="140"/>
      <c r="S174" s="140" t="s">
        <v>273</v>
      </c>
      <c r="T174" s="141" t="s">
        <v>274</v>
      </c>
      <c r="U174" s="115">
        <v>0</v>
      </c>
      <c r="V174" s="115">
        <f t="shared" si="90"/>
        <v>0</v>
      </c>
      <c r="W174" s="115"/>
      <c r="X174" s="115" t="s">
        <v>275</v>
      </c>
      <c r="Y174" s="115" t="s">
        <v>276</v>
      </c>
      <c r="Z174" s="108"/>
      <c r="AA174" s="108"/>
      <c r="AB174" s="108"/>
      <c r="AC174" s="108"/>
      <c r="AD174" s="108"/>
      <c r="AE174" s="108"/>
      <c r="AF174" s="108"/>
      <c r="AG174" s="108" t="s">
        <v>898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1" x14ac:dyDescent="0.2">
      <c r="A175" s="135">
        <v>154</v>
      </c>
      <c r="B175" s="136" t="s">
        <v>2206</v>
      </c>
      <c r="C175" s="144" t="s">
        <v>1373</v>
      </c>
      <c r="D175" s="137" t="s">
        <v>976</v>
      </c>
      <c r="E175" s="138">
        <v>1</v>
      </c>
      <c r="F175" s="139"/>
      <c r="G175" s="140">
        <f t="shared" si="84"/>
        <v>0</v>
      </c>
      <c r="H175" s="139"/>
      <c r="I175" s="140">
        <f t="shared" si="85"/>
        <v>0</v>
      </c>
      <c r="J175" s="139"/>
      <c r="K175" s="140">
        <f t="shared" si="86"/>
        <v>0</v>
      </c>
      <c r="L175" s="140">
        <v>21</v>
      </c>
      <c r="M175" s="140">
        <f t="shared" si="87"/>
        <v>0</v>
      </c>
      <c r="N175" s="138">
        <v>0</v>
      </c>
      <c r="O175" s="138">
        <f t="shared" si="88"/>
        <v>0</v>
      </c>
      <c r="P175" s="138">
        <v>0</v>
      </c>
      <c r="Q175" s="138">
        <f t="shared" si="89"/>
        <v>0</v>
      </c>
      <c r="R175" s="140"/>
      <c r="S175" s="140" t="s">
        <v>273</v>
      </c>
      <c r="T175" s="141" t="s">
        <v>274</v>
      </c>
      <c r="U175" s="115">
        <v>0</v>
      </c>
      <c r="V175" s="115">
        <f t="shared" si="90"/>
        <v>0</v>
      </c>
      <c r="W175" s="115"/>
      <c r="X175" s="115" t="s">
        <v>463</v>
      </c>
      <c r="Y175" s="115" t="s">
        <v>276</v>
      </c>
      <c r="Z175" s="108"/>
      <c r="AA175" s="108"/>
      <c r="AB175" s="108"/>
      <c r="AC175" s="108"/>
      <c r="AD175" s="108"/>
      <c r="AE175" s="108"/>
      <c r="AF175" s="108"/>
      <c r="AG175" s="108" t="s">
        <v>1325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1" x14ac:dyDescent="0.2">
      <c r="A176" s="135">
        <v>155</v>
      </c>
      <c r="B176" s="136" t="s">
        <v>2207</v>
      </c>
      <c r="C176" s="144" t="s">
        <v>1375</v>
      </c>
      <c r="D176" s="137" t="s">
        <v>976</v>
      </c>
      <c r="E176" s="138">
        <v>1</v>
      </c>
      <c r="F176" s="139"/>
      <c r="G176" s="140">
        <f t="shared" si="84"/>
        <v>0</v>
      </c>
      <c r="H176" s="139"/>
      <c r="I176" s="140">
        <f t="shared" si="85"/>
        <v>0</v>
      </c>
      <c r="J176" s="139"/>
      <c r="K176" s="140">
        <f t="shared" si="86"/>
        <v>0</v>
      </c>
      <c r="L176" s="140">
        <v>21</v>
      </c>
      <c r="M176" s="140">
        <f t="shared" si="87"/>
        <v>0</v>
      </c>
      <c r="N176" s="138">
        <v>0</v>
      </c>
      <c r="O176" s="138">
        <f t="shared" si="88"/>
        <v>0</v>
      </c>
      <c r="P176" s="138">
        <v>0</v>
      </c>
      <c r="Q176" s="138">
        <f t="shared" si="89"/>
        <v>0</v>
      </c>
      <c r="R176" s="140"/>
      <c r="S176" s="140" t="s">
        <v>273</v>
      </c>
      <c r="T176" s="141" t="s">
        <v>274</v>
      </c>
      <c r="U176" s="115">
        <v>0</v>
      </c>
      <c r="V176" s="115">
        <f t="shared" si="90"/>
        <v>0</v>
      </c>
      <c r="W176" s="115"/>
      <c r="X176" s="115" t="s">
        <v>275</v>
      </c>
      <c r="Y176" s="115" t="s">
        <v>276</v>
      </c>
      <c r="Z176" s="108"/>
      <c r="AA176" s="108"/>
      <c r="AB176" s="108"/>
      <c r="AC176" s="108"/>
      <c r="AD176" s="108"/>
      <c r="AE176" s="108"/>
      <c r="AF176" s="108"/>
      <c r="AG176" s="108" t="s">
        <v>898</v>
      </c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1" x14ac:dyDescent="0.2">
      <c r="A177" s="135">
        <v>156</v>
      </c>
      <c r="B177" s="136" t="s">
        <v>2208</v>
      </c>
      <c r="C177" s="144" t="s">
        <v>1377</v>
      </c>
      <c r="D177" s="137" t="s">
        <v>976</v>
      </c>
      <c r="E177" s="138">
        <v>1</v>
      </c>
      <c r="F177" s="139"/>
      <c r="G177" s="140">
        <f t="shared" si="84"/>
        <v>0</v>
      </c>
      <c r="H177" s="139"/>
      <c r="I177" s="140">
        <f t="shared" si="85"/>
        <v>0</v>
      </c>
      <c r="J177" s="139"/>
      <c r="K177" s="140">
        <f t="shared" si="86"/>
        <v>0</v>
      </c>
      <c r="L177" s="140">
        <v>21</v>
      </c>
      <c r="M177" s="140">
        <f t="shared" si="87"/>
        <v>0</v>
      </c>
      <c r="N177" s="138">
        <v>0</v>
      </c>
      <c r="O177" s="138">
        <f t="shared" si="88"/>
        <v>0</v>
      </c>
      <c r="P177" s="138">
        <v>0</v>
      </c>
      <c r="Q177" s="138">
        <f t="shared" si="89"/>
        <v>0</v>
      </c>
      <c r="R177" s="140"/>
      <c r="S177" s="140" t="s">
        <v>273</v>
      </c>
      <c r="T177" s="141" t="s">
        <v>274</v>
      </c>
      <c r="U177" s="115">
        <v>0</v>
      </c>
      <c r="V177" s="115">
        <f t="shared" si="90"/>
        <v>0</v>
      </c>
      <c r="W177" s="115"/>
      <c r="X177" s="115" t="s">
        <v>463</v>
      </c>
      <c r="Y177" s="115" t="s">
        <v>276</v>
      </c>
      <c r="Z177" s="108"/>
      <c r="AA177" s="108"/>
      <c r="AB177" s="108"/>
      <c r="AC177" s="108"/>
      <c r="AD177" s="108"/>
      <c r="AE177" s="108"/>
      <c r="AF177" s="108"/>
      <c r="AG177" s="108" t="s">
        <v>1325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1" x14ac:dyDescent="0.2">
      <c r="A178" s="135">
        <v>157</v>
      </c>
      <c r="B178" s="136" t="s">
        <v>2209</v>
      </c>
      <c r="C178" s="144" t="s">
        <v>1379</v>
      </c>
      <c r="D178" s="137" t="s">
        <v>976</v>
      </c>
      <c r="E178" s="138">
        <v>1</v>
      </c>
      <c r="F178" s="139"/>
      <c r="G178" s="140">
        <f t="shared" si="84"/>
        <v>0</v>
      </c>
      <c r="H178" s="139"/>
      <c r="I178" s="140">
        <f t="shared" si="85"/>
        <v>0</v>
      </c>
      <c r="J178" s="139"/>
      <c r="K178" s="140">
        <f t="shared" si="86"/>
        <v>0</v>
      </c>
      <c r="L178" s="140">
        <v>21</v>
      </c>
      <c r="M178" s="140">
        <f t="shared" si="87"/>
        <v>0</v>
      </c>
      <c r="N178" s="138">
        <v>0</v>
      </c>
      <c r="O178" s="138">
        <f t="shared" si="88"/>
        <v>0</v>
      </c>
      <c r="P178" s="138">
        <v>0</v>
      </c>
      <c r="Q178" s="138">
        <f t="shared" si="89"/>
        <v>0</v>
      </c>
      <c r="R178" s="140"/>
      <c r="S178" s="140" t="s">
        <v>273</v>
      </c>
      <c r="T178" s="141" t="s">
        <v>274</v>
      </c>
      <c r="U178" s="115">
        <v>0</v>
      </c>
      <c r="V178" s="115">
        <f t="shared" si="90"/>
        <v>0</v>
      </c>
      <c r="W178" s="115"/>
      <c r="X178" s="115" t="s">
        <v>275</v>
      </c>
      <c r="Y178" s="115" t="s">
        <v>276</v>
      </c>
      <c r="Z178" s="108"/>
      <c r="AA178" s="108"/>
      <c r="AB178" s="108"/>
      <c r="AC178" s="108"/>
      <c r="AD178" s="108"/>
      <c r="AE178" s="108"/>
      <c r="AF178" s="108"/>
      <c r="AG178" s="108" t="s">
        <v>898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x14ac:dyDescent="0.2">
      <c r="A179" s="121" t="s">
        <v>268</v>
      </c>
      <c r="B179" s="122" t="s">
        <v>207</v>
      </c>
      <c r="C179" s="143" t="s">
        <v>212</v>
      </c>
      <c r="D179" s="123"/>
      <c r="E179" s="124"/>
      <c r="F179" s="125"/>
      <c r="G179" s="125">
        <f>SUMIF(AG180:AG187,"&lt;&gt;NOR",G180:G187)</f>
        <v>0</v>
      </c>
      <c r="H179" s="125"/>
      <c r="I179" s="125">
        <f>SUM(I180:I187)</f>
        <v>0</v>
      </c>
      <c r="J179" s="125"/>
      <c r="K179" s="125">
        <f>SUM(K180:K187)</f>
        <v>0</v>
      </c>
      <c r="L179" s="125"/>
      <c r="M179" s="125">
        <f>SUM(M180:M187)</f>
        <v>0</v>
      </c>
      <c r="N179" s="124"/>
      <c r="O179" s="124">
        <f>SUM(O180:O187)</f>
        <v>0</v>
      </c>
      <c r="P179" s="124"/>
      <c r="Q179" s="124">
        <f>SUM(Q180:Q187)</f>
        <v>0</v>
      </c>
      <c r="R179" s="125"/>
      <c r="S179" s="125"/>
      <c r="T179" s="126"/>
      <c r="U179" s="120"/>
      <c r="V179" s="120">
        <f>SUM(V180:V187)</f>
        <v>0</v>
      </c>
      <c r="W179" s="120"/>
      <c r="X179" s="120"/>
      <c r="Y179" s="120"/>
      <c r="AG179" t="s">
        <v>269</v>
      </c>
    </row>
    <row r="180" spans="1:60" outlineLevel="1" x14ac:dyDescent="0.2">
      <c r="A180" s="135">
        <v>158</v>
      </c>
      <c r="B180" s="136" t="s">
        <v>2210</v>
      </c>
      <c r="C180" s="144" t="s">
        <v>2211</v>
      </c>
      <c r="D180" s="137" t="s">
        <v>976</v>
      </c>
      <c r="E180" s="138">
        <v>1</v>
      </c>
      <c r="F180" s="139"/>
      <c r="G180" s="140">
        <f t="shared" ref="G180:G187" si="91">ROUND(E180*F180,2)</f>
        <v>0</v>
      </c>
      <c r="H180" s="139"/>
      <c r="I180" s="140">
        <f t="shared" ref="I180:I187" si="92">ROUND(E180*H180,2)</f>
        <v>0</v>
      </c>
      <c r="J180" s="139"/>
      <c r="K180" s="140">
        <f t="shared" ref="K180:K187" si="93">ROUND(E180*J180,2)</f>
        <v>0</v>
      </c>
      <c r="L180" s="140">
        <v>21</v>
      </c>
      <c r="M180" s="140">
        <f t="shared" ref="M180:M187" si="94">G180*(1+L180/100)</f>
        <v>0</v>
      </c>
      <c r="N180" s="138">
        <v>0</v>
      </c>
      <c r="O180" s="138">
        <f t="shared" ref="O180:O187" si="95">ROUND(E180*N180,2)</f>
        <v>0</v>
      </c>
      <c r="P180" s="138">
        <v>0</v>
      </c>
      <c r="Q180" s="138">
        <f t="shared" ref="Q180:Q187" si="96">ROUND(E180*P180,2)</f>
        <v>0</v>
      </c>
      <c r="R180" s="140"/>
      <c r="S180" s="140" t="s">
        <v>273</v>
      </c>
      <c r="T180" s="141" t="s">
        <v>274</v>
      </c>
      <c r="U180" s="115">
        <v>0</v>
      </c>
      <c r="V180" s="115">
        <f t="shared" ref="V180:V187" si="97">ROUND(E180*U180,2)</f>
        <v>0</v>
      </c>
      <c r="W180" s="115"/>
      <c r="X180" s="115" t="s">
        <v>463</v>
      </c>
      <c r="Y180" s="115" t="s">
        <v>276</v>
      </c>
      <c r="Z180" s="108"/>
      <c r="AA180" s="108"/>
      <c r="AB180" s="108"/>
      <c r="AC180" s="108"/>
      <c r="AD180" s="108"/>
      <c r="AE180" s="108"/>
      <c r="AF180" s="108"/>
      <c r="AG180" s="108" t="s">
        <v>1325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1" x14ac:dyDescent="0.2">
      <c r="A181" s="135">
        <v>159</v>
      </c>
      <c r="B181" s="136" t="s">
        <v>2212</v>
      </c>
      <c r="C181" s="144" t="s">
        <v>2213</v>
      </c>
      <c r="D181" s="137" t="s">
        <v>976</v>
      </c>
      <c r="E181" s="138">
        <v>1</v>
      </c>
      <c r="F181" s="139"/>
      <c r="G181" s="140">
        <f t="shared" si="91"/>
        <v>0</v>
      </c>
      <c r="H181" s="139"/>
      <c r="I181" s="140">
        <f t="shared" si="92"/>
        <v>0</v>
      </c>
      <c r="J181" s="139"/>
      <c r="K181" s="140">
        <f t="shared" si="93"/>
        <v>0</v>
      </c>
      <c r="L181" s="140">
        <v>21</v>
      </c>
      <c r="M181" s="140">
        <f t="shared" si="94"/>
        <v>0</v>
      </c>
      <c r="N181" s="138">
        <v>0</v>
      </c>
      <c r="O181" s="138">
        <f t="shared" si="95"/>
        <v>0</v>
      </c>
      <c r="P181" s="138">
        <v>0</v>
      </c>
      <c r="Q181" s="138">
        <f t="shared" si="96"/>
        <v>0</v>
      </c>
      <c r="R181" s="140"/>
      <c r="S181" s="140" t="s">
        <v>273</v>
      </c>
      <c r="T181" s="141" t="s">
        <v>274</v>
      </c>
      <c r="U181" s="115">
        <v>0</v>
      </c>
      <c r="V181" s="115">
        <f t="shared" si="97"/>
        <v>0</v>
      </c>
      <c r="W181" s="115"/>
      <c r="X181" s="115" t="s">
        <v>275</v>
      </c>
      <c r="Y181" s="115" t="s">
        <v>276</v>
      </c>
      <c r="Z181" s="108"/>
      <c r="AA181" s="108"/>
      <c r="AB181" s="108"/>
      <c r="AC181" s="108"/>
      <c r="AD181" s="108"/>
      <c r="AE181" s="108"/>
      <c r="AF181" s="108"/>
      <c r="AG181" s="108" t="s">
        <v>898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1" x14ac:dyDescent="0.2">
      <c r="A182" s="135">
        <v>160</v>
      </c>
      <c r="B182" s="136" t="s">
        <v>2214</v>
      </c>
      <c r="C182" s="144" t="s">
        <v>1369</v>
      </c>
      <c r="D182" s="137" t="s">
        <v>976</v>
      </c>
      <c r="E182" s="138">
        <v>1</v>
      </c>
      <c r="F182" s="139"/>
      <c r="G182" s="140">
        <f t="shared" si="91"/>
        <v>0</v>
      </c>
      <c r="H182" s="139"/>
      <c r="I182" s="140">
        <f t="shared" si="92"/>
        <v>0</v>
      </c>
      <c r="J182" s="139"/>
      <c r="K182" s="140">
        <f t="shared" si="93"/>
        <v>0</v>
      </c>
      <c r="L182" s="140">
        <v>21</v>
      </c>
      <c r="M182" s="140">
        <f t="shared" si="94"/>
        <v>0</v>
      </c>
      <c r="N182" s="138">
        <v>0</v>
      </c>
      <c r="O182" s="138">
        <f t="shared" si="95"/>
        <v>0</v>
      </c>
      <c r="P182" s="138">
        <v>0</v>
      </c>
      <c r="Q182" s="138">
        <f t="shared" si="96"/>
        <v>0</v>
      </c>
      <c r="R182" s="140"/>
      <c r="S182" s="140" t="s">
        <v>273</v>
      </c>
      <c r="T182" s="141" t="s">
        <v>274</v>
      </c>
      <c r="U182" s="115">
        <v>0</v>
      </c>
      <c r="V182" s="115">
        <f t="shared" si="97"/>
        <v>0</v>
      </c>
      <c r="W182" s="115"/>
      <c r="X182" s="115" t="s">
        <v>463</v>
      </c>
      <c r="Y182" s="115" t="s">
        <v>276</v>
      </c>
      <c r="Z182" s="108"/>
      <c r="AA182" s="108"/>
      <c r="AB182" s="108"/>
      <c r="AC182" s="108"/>
      <c r="AD182" s="108"/>
      <c r="AE182" s="108"/>
      <c r="AF182" s="108"/>
      <c r="AG182" s="108" t="s">
        <v>1325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1" x14ac:dyDescent="0.2">
      <c r="A183" s="135">
        <v>161</v>
      </c>
      <c r="B183" s="136" t="s">
        <v>2215</v>
      </c>
      <c r="C183" s="144" t="s">
        <v>1371</v>
      </c>
      <c r="D183" s="137" t="s">
        <v>976</v>
      </c>
      <c r="E183" s="138">
        <v>1</v>
      </c>
      <c r="F183" s="139"/>
      <c r="G183" s="140">
        <f t="shared" si="91"/>
        <v>0</v>
      </c>
      <c r="H183" s="139"/>
      <c r="I183" s="140">
        <f t="shared" si="92"/>
        <v>0</v>
      </c>
      <c r="J183" s="139"/>
      <c r="K183" s="140">
        <f t="shared" si="93"/>
        <v>0</v>
      </c>
      <c r="L183" s="140">
        <v>21</v>
      </c>
      <c r="M183" s="140">
        <f t="shared" si="94"/>
        <v>0</v>
      </c>
      <c r="N183" s="138">
        <v>0</v>
      </c>
      <c r="O183" s="138">
        <f t="shared" si="95"/>
        <v>0</v>
      </c>
      <c r="P183" s="138">
        <v>0</v>
      </c>
      <c r="Q183" s="138">
        <f t="shared" si="96"/>
        <v>0</v>
      </c>
      <c r="R183" s="140"/>
      <c r="S183" s="140" t="s">
        <v>273</v>
      </c>
      <c r="T183" s="141" t="s">
        <v>274</v>
      </c>
      <c r="U183" s="115">
        <v>0</v>
      </c>
      <c r="V183" s="115">
        <f t="shared" si="97"/>
        <v>0</v>
      </c>
      <c r="W183" s="115"/>
      <c r="X183" s="115" t="s">
        <v>275</v>
      </c>
      <c r="Y183" s="115" t="s">
        <v>276</v>
      </c>
      <c r="Z183" s="108"/>
      <c r="AA183" s="108"/>
      <c r="AB183" s="108"/>
      <c r="AC183" s="108"/>
      <c r="AD183" s="108"/>
      <c r="AE183" s="108"/>
      <c r="AF183" s="108"/>
      <c r="AG183" s="108" t="s">
        <v>898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1" x14ac:dyDescent="0.2">
      <c r="A184" s="135">
        <v>162</v>
      </c>
      <c r="B184" s="136" t="s">
        <v>2216</v>
      </c>
      <c r="C184" s="144" t="s">
        <v>1373</v>
      </c>
      <c r="D184" s="137" t="s">
        <v>976</v>
      </c>
      <c r="E184" s="138">
        <v>1</v>
      </c>
      <c r="F184" s="139"/>
      <c r="G184" s="140">
        <f t="shared" si="91"/>
        <v>0</v>
      </c>
      <c r="H184" s="139"/>
      <c r="I184" s="140">
        <f t="shared" si="92"/>
        <v>0</v>
      </c>
      <c r="J184" s="139"/>
      <c r="K184" s="140">
        <f t="shared" si="93"/>
        <v>0</v>
      </c>
      <c r="L184" s="140">
        <v>21</v>
      </c>
      <c r="M184" s="140">
        <f t="shared" si="94"/>
        <v>0</v>
      </c>
      <c r="N184" s="138">
        <v>0</v>
      </c>
      <c r="O184" s="138">
        <f t="shared" si="95"/>
        <v>0</v>
      </c>
      <c r="P184" s="138">
        <v>0</v>
      </c>
      <c r="Q184" s="138">
        <f t="shared" si="96"/>
        <v>0</v>
      </c>
      <c r="R184" s="140"/>
      <c r="S184" s="140" t="s">
        <v>273</v>
      </c>
      <c r="T184" s="141" t="s">
        <v>274</v>
      </c>
      <c r="U184" s="115">
        <v>0</v>
      </c>
      <c r="V184" s="115">
        <f t="shared" si="97"/>
        <v>0</v>
      </c>
      <c r="W184" s="115"/>
      <c r="X184" s="115" t="s">
        <v>463</v>
      </c>
      <c r="Y184" s="115" t="s">
        <v>276</v>
      </c>
      <c r="Z184" s="108"/>
      <c r="AA184" s="108"/>
      <c r="AB184" s="108"/>
      <c r="AC184" s="108"/>
      <c r="AD184" s="108"/>
      <c r="AE184" s="108"/>
      <c r="AF184" s="108"/>
      <c r="AG184" s="108" t="s">
        <v>1325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1" x14ac:dyDescent="0.2">
      <c r="A185" s="135">
        <v>163</v>
      </c>
      <c r="B185" s="136" t="s">
        <v>2217</v>
      </c>
      <c r="C185" s="144" t="s">
        <v>1375</v>
      </c>
      <c r="D185" s="137" t="s">
        <v>976</v>
      </c>
      <c r="E185" s="138">
        <v>1</v>
      </c>
      <c r="F185" s="139"/>
      <c r="G185" s="140">
        <f t="shared" si="91"/>
        <v>0</v>
      </c>
      <c r="H185" s="139"/>
      <c r="I185" s="140">
        <f t="shared" si="92"/>
        <v>0</v>
      </c>
      <c r="J185" s="139"/>
      <c r="K185" s="140">
        <f t="shared" si="93"/>
        <v>0</v>
      </c>
      <c r="L185" s="140">
        <v>21</v>
      </c>
      <c r="M185" s="140">
        <f t="shared" si="94"/>
        <v>0</v>
      </c>
      <c r="N185" s="138">
        <v>0</v>
      </c>
      <c r="O185" s="138">
        <f t="shared" si="95"/>
        <v>0</v>
      </c>
      <c r="P185" s="138">
        <v>0</v>
      </c>
      <c r="Q185" s="138">
        <f t="shared" si="96"/>
        <v>0</v>
      </c>
      <c r="R185" s="140"/>
      <c r="S185" s="140" t="s">
        <v>273</v>
      </c>
      <c r="T185" s="141" t="s">
        <v>274</v>
      </c>
      <c r="U185" s="115">
        <v>0</v>
      </c>
      <c r="V185" s="115">
        <f t="shared" si="97"/>
        <v>0</v>
      </c>
      <c r="W185" s="115"/>
      <c r="X185" s="115" t="s">
        <v>275</v>
      </c>
      <c r="Y185" s="115" t="s">
        <v>276</v>
      </c>
      <c r="Z185" s="108"/>
      <c r="AA185" s="108"/>
      <c r="AB185" s="108"/>
      <c r="AC185" s="108"/>
      <c r="AD185" s="108"/>
      <c r="AE185" s="108"/>
      <c r="AF185" s="108"/>
      <c r="AG185" s="108" t="s">
        <v>898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1" x14ac:dyDescent="0.2">
      <c r="A186" s="135">
        <v>164</v>
      </c>
      <c r="B186" s="136" t="s">
        <v>2218</v>
      </c>
      <c r="C186" s="144" t="s">
        <v>1377</v>
      </c>
      <c r="D186" s="137" t="s">
        <v>976</v>
      </c>
      <c r="E186" s="138">
        <v>1</v>
      </c>
      <c r="F186" s="139"/>
      <c r="G186" s="140">
        <f t="shared" si="91"/>
        <v>0</v>
      </c>
      <c r="H186" s="139"/>
      <c r="I186" s="140">
        <f t="shared" si="92"/>
        <v>0</v>
      </c>
      <c r="J186" s="139"/>
      <c r="K186" s="140">
        <f t="shared" si="93"/>
        <v>0</v>
      </c>
      <c r="L186" s="140">
        <v>21</v>
      </c>
      <c r="M186" s="140">
        <f t="shared" si="94"/>
        <v>0</v>
      </c>
      <c r="N186" s="138">
        <v>0</v>
      </c>
      <c r="O186" s="138">
        <f t="shared" si="95"/>
        <v>0</v>
      </c>
      <c r="P186" s="138">
        <v>0</v>
      </c>
      <c r="Q186" s="138">
        <f t="shared" si="96"/>
        <v>0</v>
      </c>
      <c r="R186" s="140"/>
      <c r="S186" s="140" t="s">
        <v>273</v>
      </c>
      <c r="T186" s="141" t="s">
        <v>274</v>
      </c>
      <c r="U186" s="115">
        <v>0</v>
      </c>
      <c r="V186" s="115">
        <f t="shared" si="97"/>
        <v>0</v>
      </c>
      <c r="W186" s="115"/>
      <c r="X186" s="115" t="s">
        <v>463</v>
      </c>
      <c r="Y186" s="115" t="s">
        <v>276</v>
      </c>
      <c r="Z186" s="108"/>
      <c r="AA186" s="108"/>
      <c r="AB186" s="108"/>
      <c r="AC186" s="108"/>
      <c r="AD186" s="108"/>
      <c r="AE186" s="108"/>
      <c r="AF186" s="108"/>
      <c r="AG186" s="108" t="s">
        <v>1325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1" x14ac:dyDescent="0.2">
      <c r="A187" s="135">
        <v>165</v>
      </c>
      <c r="B187" s="136" t="s">
        <v>2219</v>
      </c>
      <c r="C187" s="144" t="s">
        <v>1379</v>
      </c>
      <c r="D187" s="137" t="s">
        <v>976</v>
      </c>
      <c r="E187" s="138">
        <v>1</v>
      </c>
      <c r="F187" s="139"/>
      <c r="G187" s="140">
        <f t="shared" si="91"/>
        <v>0</v>
      </c>
      <c r="H187" s="139"/>
      <c r="I187" s="140">
        <f t="shared" si="92"/>
        <v>0</v>
      </c>
      <c r="J187" s="139"/>
      <c r="K187" s="140">
        <f t="shared" si="93"/>
        <v>0</v>
      </c>
      <c r="L187" s="140">
        <v>21</v>
      </c>
      <c r="M187" s="140">
        <f t="shared" si="94"/>
        <v>0</v>
      </c>
      <c r="N187" s="138">
        <v>0</v>
      </c>
      <c r="O187" s="138">
        <f t="shared" si="95"/>
        <v>0</v>
      </c>
      <c r="P187" s="138">
        <v>0</v>
      </c>
      <c r="Q187" s="138">
        <f t="shared" si="96"/>
        <v>0</v>
      </c>
      <c r="R187" s="140"/>
      <c r="S187" s="140" t="s">
        <v>273</v>
      </c>
      <c r="T187" s="141" t="s">
        <v>274</v>
      </c>
      <c r="U187" s="115">
        <v>0</v>
      </c>
      <c r="V187" s="115">
        <f t="shared" si="97"/>
        <v>0</v>
      </c>
      <c r="W187" s="115"/>
      <c r="X187" s="115" t="s">
        <v>275</v>
      </c>
      <c r="Y187" s="115" t="s">
        <v>276</v>
      </c>
      <c r="Z187" s="108"/>
      <c r="AA187" s="108"/>
      <c r="AB187" s="108"/>
      <c r="AC187" s="108"/>
      <c r="AD187" s="108"/>
      <c r="AE187" s="108"/>
      <c r="AF187" s="108"/>
      <c r="AG187" s="108" t="s">
        <v>898</v>
      </c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x14ac:dyDescent="0.2">
      <c r="A188" s="121" t="s">
        <v>268</v>
      </c>
      <c r="B188" s="122" t="s">
        <v>207</v>
      </c>
      <c r="C188" s="143" t="s">
        <v>211</v>
      </c>
      <c r="D188" s="123"/>
      <c r="E188" s="124"/>
      <c r="F188" s="125"/>
      <c r="G188" s="125">
        <f>SUMIF(AG189:AG196,"&lt;&gt;NOR",G189:G196)</f>
        <v>0</v>
      </c>
      <c r="H188" s="125"/>
      <c r="I188" s="125">
        <f>SUM(I189:I196)</f>
        <v>0</v>
      </c>
      <c r="J188" s="125"/>
      <c r="K188" s="125">
        <f>SUM(K189:K196)</f>
        <v>0</v>
      </c>
      <c r="L188" s="125"/>
      <c r="M188" s="125">
        <f>SUM(M189:M196)</f>
        <v>0</v>
      </c>
      <c r="N188" s="124"/>
      <c r="O188" s="124">
        <f>SUM(O189:O196)</f>
        <v>0</v>
      </c>
      <c r="P188" s="124"/>
      <c r="Q188" s="124">
        <f>SUM(Q189:Q196)</f>
        <v>0</v>
      </c>
      <c r="R188" s="125"/>
      <c r="S188" s="125"/>
      <c r="T188" s="126"/>
      <c r="U188" s="120"/>
      <c r="V188" s="120">
        <f>SUM(V189:V196)</f>
        <v>0</v>
      </c>
      <c r="W188" s="120"/>
      <c r="X188" s="120"/>
      <c r="Y188" s="120"/>
      <c r="AG188" t="s">
        <v>269</v>
      </c>
    </row>
    <row r="189" spans="1:60" outlineLevel="1" x14ac:dyDescent="0.2">
      <c r="A189" s="135">
        <v>166</v>
      </c>
      <c r="B189" s="136" t="s">
        <v>2220</v>
      </c>
      <c r="C189" s="144" t="s">
        <v>2221</v>
      </c>
      <c r="D189" s="137" t="s">
        <v>976</v>
      </c>
      <c r="E189" s="138">
        <v>1</v>
      </c>
      <c r="F189" s="139"/>
      <c r="G189" s="140">
        <f t="shared" ref="G189:G196" si="98">ROUND(E189*F189,2)</f>
        <v>0</v>
      </c>
      <c r="H189" s="139"/>
      <c r="I189" s="140">
        <f t="shared" ref="I189:I196" si="99">ROUND(E189*H189,2)</f>
        <v>0</v>
      </c>
      <c r="J189" s="139"/>
      <c r="K189" s="140">
        <f t="shared" ref="K189:K196" si="100">ROUND(E189*J189,2)</f>
        <v>0</v>
      </c>
      <c r="L189" s="140">
        <v>21</v>
      </c>
      <c r="M189" s="140">
        <f t="shared" ref="M189:M196" si="101">G189*(1+L189/100)</f>
        <v>0</v>
      </c>
      <c r="N189" s="138">
        <v>0</v>
      </c>
      <c r="O189" s="138">
        <f t="shared" ref="O189:O196" si="102">ROUND(E189*N189,2)</f>
        <v>0</v>
      </c>
      <c r="P189" s="138">
        <v>0</v>
      </c>
      <c r="Q189" s="138">
        <f t="shared" ref="Q189:Q196" si="103">ROUND(E189*P189,2)</f>
        <v>0</v>
      </c>
      <c r="R189" s="140"/>
      <c r="S189" s="140" t="s">
        <v>273</v>
      </c>
      <c r="T189" s="141" t="s">
        <v>274</v>
      </c>
      <c r="U189" s="115">
        <v>0</v>
      </c>
      <c r="V189" s="115">
        <f t="shared" ref="V189:V196" si="104">ROUND(E189*U189,2)</f>
        <v>0</v>
      </c>
      <c r="W189" s="115"/>
      <c r="X189" s="115" t="s">
        <v>463</v>
      </c>
      <c r="Y189" s="115" t="s">
        <v>276</v>
      </c>
      <c r="Z189" s="108"/>
      <c r="AA189" s="108"/>
      <c r="AB189" s="108"/>
      <c r="AC189" s="108"/>
      <c r="AD189" s="108"/>
      <c r="AE189" s="108"/>
      <c r="AF189" s="108"/>
      <c r="AG189" s="108" t="s">
        <v>1325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1" x14ac:dyDescent="0.2">
      <c r="A190" s="135">
        <v>167</v>
      </c>
      <c r="B190" s="136" t="s">
        <v>2222</v>
      </c>
      <c r="C190" s="144" t="s">
        <v>2223</v>
      </c>
      <c r="D190" s="137" t="s">
        <v>976</v>
      </c>
      <c r="E190" s="138">
        <v>1</v>
      </c>
      <c r="F190" s="139"/>
      <c r="G190" s="140">
        <f t="shared" si="98"/>
        <v>0</v>
      </c>
      <c r="H190" s="139"/>
      <c r="I190" s="140">
        <f t="shared" si="99"/>
        <v>0</v>
      </c>
      <c r="J190" s="139"/>
      <c r="K190" s="140">
        <f t="shared" si="100"/>
        <v>0</v>
      </c>
      <c r="L190" s="140">
        <v>21</v>
      </c>
      <c r="M190" s="140">
        <f t="shared" si="101"/>
        <v>0</v>
      </c>
      <c r="N190" s="138">
        <v>0</v>
      </c>
      <c r="O190" s="138">
        <f t="shared" si="102"/>
        <v>0</v>
      </c>
      <c r="P190" s="138">
        <v>0</v>
      </c>
      <c r="Q190" s="138">
        <f t="shared" si="103"/>
        <v>0</v>
      </c>
      <c r="R190" s="140"/>
      <c r="S190" s="140" t="s">
        <v>273</v>
      </c>
      <c r="T190" s="141" t="s">
        <v>274</v>
      </c>
      <c r="U190" s="115">
        <v>0</v>
      </c>
      <c r="V190" s="115">
        <f t="shared" si="104"/>
        <v>0</v>
      </c>
      <c r="W190" s="115"/>
      <c r="X190" s="115" t="s">
        <v>275</v>
      </c>
      <c r="Y190" s="115" t="s">
        <v>276</v>
      </c>
      <c r="Z190" s="108"/>
      <c r="AA190" s="108"/>
      <c r="AB190" s="108"/>
      <c r="AC190" s="108"/>
      <c r="AD190" s="108"/>
      <c r="AE190" s="108"/>
      <c r="AF190" s="108"/>
      <c r="AG190" s="108" t="s">
        <v>898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1" x14ac:dyDescent="0.2">
      <c r="A191" s="135">
        <v>168</v>
      </c>
      <c r="B191" s="136" t="s">
        <v>2224</v>
      </c>
      <c r="C191" s="144" t="s">
        <v>1369</v>
      </c>
      <c r="D191" s="137" t="s">
        <v>976</v>
      </c>
      <c r="E191" s="138">
        <v>1</v>
      </c>
      <c r="F191" s="139"/>
      <c r="G191" s="140">
        <f t="shared" si="98"/>
        <v>0</v>
      </c>
      <c r="H191" s="139"/>
      <c r="I191" s="140">
        <f t="shared" si="99"/>
        <v>0</v>
      </c>
      <c r="J191" s="139"/>
      <c r="K191" s="140">
        <f t="shared" si="100"/>
        <v>0</v>
      </c>
      <c r="L191" s="140">
        <v>21</v>
      </c>
      <c r="M191" s="140">
        <f t="shared" si="101"/>
        <v>0</v>
      </c>
      <c r="N191" s="138">
        <v>0</v>
      </c>
      <c r="O191" s="138">
        <f t="shared" si="102"/>
        <v>0</v>
      </c>
      <c r="P191" s="138">
        <v>0</v>
      </c>
      <c r="Q191" s="138">
        <f t="shared" si="103"/>
        <v>0</v>
      </c>
      <c r="R191" s="140"/>
      <c r="S191" s="140" t="s">
        <v>273</v>
      </c>
      <c r="T191" s="141" t="s">
        <v>274</v>
      </c>
      <c r="U191" s="115">
        <v>0</v>
      </c>
      <c r="V191" s="115">
        <f t="shared" si="104"/>
        <v>0</v>
      </c>
      <c r="W191" s="115"/>
      <c r="X191" s="115" t="s">
        <v>463</v>
      </c>
      <c r="Y191" s="115" t="s">
        <v>276</v>
      </c>
      <c r="Z191" s="108"/>
      <c r="AA191" s="108"/>
      <c r="AB191" s="108"/>
      <c r="AC191" s="108"/>
      <c r="AD191" s="108"/>
      <c r="AE191" s="108"/>
      <c r="AF191" s="108"/>
      <c r="AG191" s="108" t="s">
        <v>1325</v>
      </c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outlineLevel="1" x14ac:dyDescent="0.2">
      <c r="A192" s="135">
        <v>169</v>
      </c>
      <c r="B192" s="136" t="s">
        <v>2225</v>
      </c>
      <c r="C192" s="144" t="s">
        <v>1371</v>
      </c>
      <c r="D192" s="137" t="s">
        <v>976</v>
      </c>
      <c r="E192" s="138">
        <v>1</v>
      </c>
      <c r="F192" s="139"/>
      <c r="G192" s="140">
        <f t="shared" si="98"/>
        <v>0</v>
      </c>
      <c r="H192" s="139"/>
      <c r="I192" s="140">
        <f t="shared" si="99"/>
        <v>0</v>
      </c>
      <c r="J192" s="139"/>
      <c r="K192" s="140">
        <f t="shared" si="100"/>
        <v>0</v>
      </c>
      <c r="L192" s="140">
        <v>21</v>
      </c>
      <c r="M192" s="140">
        <f t="shared" si="101"/>
        <v>0</v>
      </c>
      <c r="N192" s="138">
        <v>0</v>
      </c>
      <c r="O192" s="138">
        <f t="shared" si="102"/>
        <v>0</v>
      </c>
      <c r="P192" s="138">
        <v>0</v>
      </c>
      <c r="Q192" s="138">
        <f t="shared" si="103"/>
        <v>0</v>
      </c>
      <c r="R192" s="140"/>
      <c r="S192" s="140" t="s">
        <v>273</v>
      </c>
      <c r="T192" s="141" t="s">
        <v>274</v>
      </c>
      <c r="U192" s="115">
        <v>0</v>
      </c>
      <c r="V192" s="115">
        <f t="shared" si="104"/>
        <v>0</v>
      </c>
      <c r="W192" s="115"/>
      <c r="X192" s="115" t="s">
        <v>275</v>
      </c>
      <c r="Y192" s="115" t="s">
        <v>276</v>
      </c>
      <c r="Z192" s="108"/>
      <c r="AA192" s="108"/>
      <c r="AB192" s="108"/>
      <c r="AC192" s="108"/>
      <c r="AD192" s="108"/>
      <c r="AE192" s="108"/>
      <c r="AF192" s="108"/>
      <c r="AG192" s="108" t="s">
        <v>898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1" x14ac:dyDescent="0.2">
      <c r="A193" s="135">
        <v>170</v>
      </c>
      <c r="B193" s="136" t="s">
        <v>2226</v>
      </c>
      <c r="C193" s="144" t="s">
        <v>1373</v>
      </c>
      <c r="D193" s="137" t="s">
        <v>976</v>
      </c>
      <c r="E193" s="138">
        <v>1</v>
      </c>
      <c r="F193" s="139"/>
      <c r="G193" s="140">
        <f t="shared" si="98"/>
        <v>0</v>
      </c>
      <c r="H193" s="139"/>
      <c r="I193" s="140">
        <f t="shared" si="99"/>
        <v>0</v>
      </c>
      <c r="J193" s="139"/>
      <c r="K193" s="140">
        <f t="shared" si="100"/>
        <v>0</v>
      </c>
      <c r="L193" s="140">
        <v>21</v>
      </c>
      <c r="M193" s="140">
        <f t="shared" si="101"/>
        <v>0</v>
      </c>
      <c r="N193" s="138">
        <v>0</v>
      </c>
      <c r="O193" s="138">
        <f t="shared" si="102"/>
        <v>0</v>
      </c>
      <c r="P193" s="138">
        <v>0</v>
      </c>
      <c r="Q193" s="138">
        <f t="shared" si="103"/>
        <v>0</v>
      </c>
      <c r="R193" s="140"/>
      <c r="S193" s="140" t="s">
        <v>273</v>
      </c>
      <c r="T193" s="141" t="s">
        <v>274</v>
      </c>
      <c r="U193" s="115">
        <v>0</v>
      </c>
      <c r="V193" s="115">
        <f t="shared" si="104"/>
        <v>0</v>
      </c>
      <c r="W193" s="115"/>
      <c r="X193" s="115" t="s">
        <v>463</v>
      </c>
      <c r="Y193" s="115" t="s">
        <v>276</v>
      </c>
      <c r="Z193" s="108"/>
      <c r="AA193" s="108"/>
      <c r="AB193" s="108"/>
      <c r="AC193" s="108"/>
      <c r="AD193" s="108"/>
      <c r="AE193" s="108"/>
      <c r="AF193" s="108"/>
      <c r="AG193" s="108" t="s">
        <v>1325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1" x14ac:dyDescent="0.2">
      <c r="A194" s="135">
        <v>171</v>
      </c>
      <c r="B194" s="136" t="s">
        <v>2227</v>
      </c>
      <c r="C194" s="144" t="s">
        <v>1375</v>
      </c>
      <c r="D194" s="137" t="s">
        <v>976</v>
      </c>
      <c r="E194" s="138">
        <v>1</v>
      </c>
      <c r="F194" s="139"/>
      <c r="G194" s="140">
        <f t="shared" si="98"/>
        <v>0</v>
      </c>
      <c r="H194" s="139"/>
      <c r="I194" s="140">
        <f t="shared" si="99"/>
        <v>0</v>
      </c>
      <c r="J194" s="139"/>
      <c r="K194" s="140">
        <f t="shared" si="100"/>
        <v>0</v>
      </c>
      <c r="L194" s="140">
        <v>21</v>
      </c>
      <c r="M194" s="140">
        <f t="shared" si="101"/>
        <v>0</v>
      </c>
      <c r="N194" s="138">
        <v>0</v>
      </c>
      <c r="O194" s="138">
        <f t="shared" si="102"/>
        <v>0</v>
      </c>
      <c r="P194" s="138">
        <v>0</v>
      </c>
      <c r="Q194" s="138">
        <f t="shared" si="103"/>
        <v>0</v>
      </c>
      <c r="R194" s="140"/>
      <c r="S194" s="140" t="s">
        <v>273</v>
      </c>
      <c r="T194" s="141" t="s">
        <v>274</v>
      </c>
      <c r="U194" s="115">
        <v>0</v>
      </c>
      <c r="V194" s="115">
        <f t="shared" si="104"/>
        <v>0</v>
      </c>
      <c r="W194" s="115"/>
      <c r="X194" s="115" t="s">
        <v>275</v>
      </c>
      <c r="Y194" s="115" t="s">
        <v>276</v>
      </c>
      <c r="Z194" s="108"/>
      <c r="AA194" s="108"/>
      <c r="AB194" s="108"/>
      <c r="AC194" s="108"/>
      <c r="AD194" s="108"/>
      <c r="AE194" s="108"/>
      <c r="AF194" s="108"/>
      <c r="AG194" s="108" t="s">
        <v>898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1" x14ac:dyDescent="0.2">
      <c r="A195" s="135">
        <v>172</v>
      </c>
      <c r="B195" s="136" t="s">
        <v>2228</v>
      </c>
      <c r="C195" s="144" t="s">
        <v>1377</v>
      </c>
      <c r="D195" s="137" t="s">
        <v>976</v>
      </c>
      <c r="E195" s="138">
        <v>1</v>
      </c>
      <c r="F195" s="139"/>
      <c r="G195" s="140">
        <f t="shared" si="98"/>
        <v>0</v>
      </c>
      <c r="H195" s="139"/>
      <c r="I195" s="140">
        <f t="shared" si="99"/>
        <v>0</v>
      </c>
      <c r="J195" s="139"/>
      <c r="K195" s="140">
        <f t="shared" si="100"/>
        <v>0</v>
      </c>
      <c r="L195" s="140">
        <v>21</v>
      </c>
      <c r="M195" s="140">
        <f t="shared" si="101"/>
        <v>0</v>
      </c>
      <c r="N195" s="138">
        <v>0</v>
      </c>
      <c r="O195" s="138">
        <f t="shared" si="102"/>
        <v>0</v>
      </c>
      <c r="P195" s="138">
        <v>0</v>
      </c>
      <c r="Q195" s="138">
        <f t="shared" si="103"/>
        <v>0</v>
      </c>
      <c r="R195" s="140"/>
      <c r="S195" s="140" t="s">
        <v>273</v>
      </c>
      <c r="T195" s="141" t="s">
        <v>274</v>
      </c>
      <c r="U195" s="115">
        <v>0</v>
      </c>
      <c r="V195" s="115">
        <f t="shared" si="104"/>
        <v>0</v>
      </c>
      <c r="W195" s="115"/>
      <c r="X195" s="115" t="s">
        <v>463</v>
      </c>
      <c r="Y195" s="115" t="s">
        <v>276</v>
      </c>
      <c r="Z195" s="108"/>
      <c r="AA195" s="108"/>
      <c r="AB195" s="108"/>
      <c r="AC195" s="108"/>
      <c r="AD195" s="108"/>
      <c r="AE195" s="108"/>
      <c r="AF195" s="108"/>
      <c r="AG195" s="108" t="s">
        <v>1325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1" x14ac:dyDescent="0.2">
      <c r="A196" s="135">
        <v>173</v>
      </c>
      <c r="B196" s="136" t="s">
        <v>2229</v>
      </c>
      <c r="C196" s="144" t="s">
        <v>1379</v>
      </c>
      <c r="D196" s="137" t="s">
        <v>976</v>
      </c>
      <c r="E196" s="138">
        <v>1</v>
      </c>
      <c r="F196" s="139"/>
      <c r="G196" s="140">
        <f t="shared" si="98"/>
        <v>0</v>
      </c>
      <c r="H196" s="139"/>
      <c r="I196" s="140">
        <f t="shared" si="99"/>
        <v>0</v>
      </c>
      <c r="J196" s="139"/>
      <c r="K196" s="140">
        <f t="shared" si="100"/>
        <v>0</v>
      </c>
      <c r="L196" s="140">
        <v>21</v>
      </c>
      <c r="M196" s="140">
        <f t="shared" si="101"/>
        <v>0</v>
      </c>
      <c r="N196" s="138">
        <v>0</v>
      </c>
      <c r="O196" s="138">
        <f t="shared" si="102"/>
        <v>0</v>
      </c>
      <c r="P196" s="138">
        <v>0</v>
      </c>
      <c r="Q196" s="138">
        <f t="shared" si="103"/>
        <v>0</v>
      </c>
      <c r="R196" s="140"/>
      <c r="S196" s="140" t="s">
        <v>273</v>
      </c>
      <c r="T196" s="141" t="s">
        <v>274</v>
      </c>
      <c r="U196" s="115">
        <v>0</v>
      </c>
      <c r="V196" s="115">
        <f t="shared" si="104"/>
        <v>0</v>
      </c>
      <c r="W196" s="115"/>
      <c r="X196" s="115" t="s">
        <v>275</v>
      </c>
      <c r="Y196" s="115" t="s">
        <v>276</v>
      </c>
      <c r="Z196" s="108"/>
      <c r="AA196" s="108"/>
      <c r="AB196" s="108"/>
      <c r="AC196" s="108"/>
      <c r="AD196" s="108"/>
      <c r="AE196" s="108"/>
      <c r="AF196" s="108"/>
      <c r="AG196" s="108" t="s">
        <v>898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x14ac:dyDescent="0.2">
      <c r="A197" s="121" t="s">
        <v>268</v>
      </c>
      <c r="B197" s="122" t="s">
        <v>207</v>
      </c>
      <c r="C197" s="143" t="s">
        <v>209</v>
      </c>
      <c r="D197" s="123"/>
      <c r="E197" s="124"/>
      <c r="F197" s="125"/>
      <c r="G197" s="125">
        <f>SUMIF(AG198:AG205,"&lt;&gt;NOR",G198:G205)</f>
        <v>0</v>
      </c>
      <c r="H197" s="125"/>
      <c r="I197" s="125">
        <f>SUM(I198:I205)</f>
        <v>0</v>
      </c>
      <c r="J197" s="125"/>
      <c r="K197" s="125">
        <f>SUM(K198:K205)</f>
        <v>0</v>
      </c>
      <c r="L197" s="125"/>
      <c r="M197" s="125">
        <f>SUM(M198:M205)</f>
        <v>0</v>
      </c>
      <c r="N197" s="124"/>
      <c r="O197" s="124">
        <f>SUM(O198:O205)</f>
        <v>0</v>
      </c>
      <c r="P197" s="124"/>
      <c r="Q197" s="124">
        <f>SUM(Q198:Q205)</f>
        <v>0</v>
      </c>
      <c r="R197" s="125"/>
      <c r="S197" s="125"/>
      <c r="T197" s="126"/>
      <c r="U197" s="120"/>
      <c r="V197" s="120">
        <f>SUM(V198:V205)</f>
        <v>0</v>
      </c>
      <c r="W197" s="120"/>
      <c r="X197" s="120"/>
      <c r="Y197" s="120"/>
      <c r="AG197" t="s">
        <v>269</v>
      </c>
    </row>
    <row r="198" spans="1:60" outlineLevel="1" x14ac:dyDescent="0.2">
      <c r="A198" s="135">
        <v>174</v>
      </c>
      <c r="B198" s="136" t="s">
        <v>2230</v>
      </c>
      <c r="C198" s="144" t="s">
        <v>2201</v>
      </c>
      <c r="D198" s="137" t="s">
        <v>976</v>
      </c>
      <c r="E198" s="138">
        <v>1</v>
      </c>
      <c r="F198" s="139"/>
      <c r="G198" s="140">
        <f t="shared" ref="G198:G205" si="105">ROUND(E198*F198,2)</f>
        <v>0</v>
      </c>
      <c r="H198" s="139"/>
      <c r="I198" s="140">
        <f t="shared" ref="I198:I205" si="106">ROUND(E198*H198,2)</f>
        <v>0</v>
      </c>
      <c r="J198" s="139"/>
      <c r="K198" s="140">
        <f t="shared" ref="K198:K205" si="107">ROUND(E198*J198,2)</f>
        <v>0</v>
      </c>
      <c r="L198" s="140">
        <v>21</v>
      </c>
      <c r="M198" s="140">
        <f t="shared" ref="M198:M205" si="108">G198*(1+L198/100)</f>
        <v>0</v>
      </c>
      <c r="N198" s="138">
        <v>0</v>
      </c>
      <c r="O198" s="138">
        <f t="shared" ref="O198:O205" si="109">ROUND(E198*N198,2)</f>
        <v>0</v>
      </c>
      <c r="P198" s="138">
        <v>0</v>
      </c>
      <c r="Q198" s="138">
        <f t="shared" ref="Q198:Q205" si="110">ROUND(E198*P198,2)</f>
        <v>0</v>
      </c>
      <c r="R198" s="140"/>
      <c r="S198" s="140" t="s">
        <v>273</v>
      </c>
      <c r="T198" s="141" t="s">
        <v>274</v>
      </c>
      <c r="U198" s="115">
        <v>0</v>
      </c>
      <c r="V198" s="115">
        <f t="shared" ref="V198:V205" si="111">ROUND(E198*U198,2)</f>
        <v>0</v>
      </c>
      <c r="W198" s="115"/>
      <c r="X198" s="115" t="s">
        <v>463</v>
      </c>
      <c r="Y198" s="115" t="s">
        <v>276</v>
      </c>
      <c r="Z198" s="108"/>
      <c r="AA198" s="108"/>
      <c r="AB198" s="108"/>
      <c r="AC198" s="108"/>
      <c r="AD198" s="108"/>
      <c r="AE198" s="108"/>
      <c r="AF198" s="108"/>
      <c r="AG198" s="108" t="s">
        <v>1325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1" x14ac:dyDescent="0.2">
      <c r="A199" s="135">
        <v>175</v>
      </c>
      <c r="B199" s="136" t="s">
        <v>2231</v>
      </c>
      <c r="C199" s="144" t="s">
        <v>2203</v>
      </c>
      <c r="D199" s="137" t="s">
        <v>976</v>
      </c>
      <c r="E199" s="138">
        <v>1</v>
      </c>
      <c r="F199" s="139"/>
      <c r="G199" s="140">
        <f t="shared" si="105"/>
        <v>0</v>
      </c>
      <c r="H199" s="139"/>
      <c r="I199" s="140">
        <f t="shared" si="106"/>
        <v>0</v>
      </c>
      <c r="J199" s="139"/>
      <c r="K199" s="140">
        <f t="shared" si="107"/>
        <v>0</v>
      </c>
      <c r="L199" s="140">
        <v>21</v>
      </c>
      <c r="M199" s="140">
        <f t="shared" si="108"/>
        <v>0</v>
      </c>
      <c r="N199" s="138">
        <v>0</v>
      </c>
      <c r="O199" s="138">
        <f t="shared" si="109"/>
        <v>0</v>
      </c>
      <c r="P199" s="138">
        <v>0</v>
      </c>
      <c r="Q199" s="138">
        <f t="shared" si="110"/>
        <v>0</v>
      </c>
      <c r="R199" s="140"/>
      <c r="S199" s="140" t="s">
        <v>273</v>
      </c>
      <c r="T199" s="141" t="s">
        <v>274</v>
      </c>
      <c r="U199" s="115">
        <v>0</v>
      </c>
      <c r="V199" s="115">
        <f t="shared" si="111"/>
        <v>0</v>
      </c>
      <c r="W199" s="115"/>
      <c r="X199" s="115" t="s">
        <v>275</v>
      </c>
      <c r="Y199" s="115" t="s">
        <v>276</v>
      </c>
      <c r="Z199" s="108"/>
      <c r="AA199" s="108"/>
      <c r="AB199" s="108"/>
      <c r="AC199" s="108"/>
      <c r="AD199" s="108"/>
      <c r="AE199" s="108"/>
      <c r="AF199" s="108"/>
      <c r="AG199" s="108" t="s">
        <v>898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1" x14ac:dyDescent="0.2">
      <c r="A200" s="135">
        <v>176</v>
      </c>
      <c r="B200" s="136" t="s">
        <v>2232</v>
      </c>
      <c r="C200" s="144" t="s">
        <v>1369</v>
      </c>
      <c r="D200" s="137" t="s">
        <v>976</v>
      </c>
      <c r="E200" s="138">
        <v>1</v>
      </c>
      <c r="F200" s="139"/>
      <c r="G200" s="140">
        <f t="shared" si="105"/>
        <v>0</v>
      </c>
      <c r="H200" s="139"/>
      <c r="I200" s="140">
        <f t="shared" si="106"/>
        <v>0</v>
      </c>
      <c r="J200" s="139"/>
      <c r="K200" s="140">
        <f t="shared" si="107"/>
        <v>0</v>
      </c>
      <c r="L200" s="140">
        <v>21</v>
      </c>
      <c r="M200" s="140">
        <f t="shared" si="108"/>
        <v>0</v>
      </c>
      <c r="N200" s="138">
        <v>0</v>
      </c>
      <c r="O200" s="138">
        <f t="shared" si="109"/>
        <v>0</v>
      </c>
      <c r="P200" s="138">
        <v>0</v>
      </c>
      <c r="Q200" s="138">
        <f t="shared" si="110"/>
        <v>0</v>
      </c>
      <c r="R200" s="140"/>
      <c r="S200" s="140" t="s">
        <v>273</v>
      </c>
      <c r="T200" s="141" t="s">
        <v>274</v>
      </c>
      <c r="U200" s="115">
        <v>0</v>
      </c>
      <c r="V200" s="115">
        <f t="shared" si="111"/>
        <v>0</v>
      </c>
      <c r="W200" s="115"/>
      <c r="X200" s="115" t="s">
        <v>463</v>
      </c>
      <c r="Y200" s="115" t="s">
        <v>276</v>
      </c>
      <c r="Z200" s="108"/>
      <c r="AA200" s="108"/>
      <c r="AB200" s="108"/>
      <c r="AC200" s="108"/>
      <c r="AD200" s="108"/>
      <c r="AE200" s="108"/>
      <c r="AF200" s="108"/>
      <c r="AG200" s="108" t="s">
        <v>1325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outlineLevel="1" x14ac:dyDescent="0.2">
      <c r="A201" s="135">
        <v>177</v>
      </c>
      <c r="B201" s="136" t="s">
        <v>2233</v>
      </c>
      <c r="C201" s="144" t="s">
        <v>1371</v>
      </c>
      <c r="D201" s="137" t="s">
        <v>976</v>
      </c>
      <c r="E201" s="138">
        <v>1</v>
      </c>
      <c r="F201" s="139"/>
      <c r="G201" s="140">
        <f t="shared" si="105"/>
        <v>0</v>
      </c>
      <c r="H201" s="139"/>
      <c r="I201" s="140">
        <f t="shared" si="106"/>
        <v>0</v>
      </c>
      <c r="J201" s="139"/>
      <c r="K201" s="140">
        <f t="shared" si="107"/>
        <v>0</v>
      </c>
      <c r="L201" s="140">
        <v>21</v>
      </c>
      <c r="M201" s="140">
        <f t="shared" si="108"/>
        <v>0</v>
      </c>
      <c r="N201" s="138">
        <v>0</v>
      </c>
      <c r="O201" s="138">
        <f t="shared" si="109"/>
        <v>0</v>
      </c>
      <c r="P201" s="138">
        <v>0</v>
      </c>
      <c r="Q201" s="138">
        <f t="shared" si="110"/>
        <v>0</v>
      </c>
      <c r="R201" s="140"/>
      <c r="S201" s="140" t="s">
        <v>273</v>
      </c>
      <c r="T201" s="141" t="s">
        <v>274</v>
      </c>
      <c r="U201" s="115">
        <v>0</v>
      </c>
      <c r="V201" s="115">
        <f t="shared" si="111"/>
        <v>0</v>
      </c>
      <c r="W201" s="115"/>
      <c r="X201" s="115" t="s">
        <v>275</v>
      </c>
      <c r="Y201" s="115" t="s">
        <v>276</v>
      </c>
      <c r="Z201" s="108"/>
      <c r="AA201" s="108"/>
      <c r="AB201" s="108"/>
      <c r="AC201" s="108"/>
      <c r="AD201" s="108"/>
      <c r="AE201" s="108"/>
      <c r="AF201" s="108"/>
      <c r="AG201" s="108" t="s">
        <v>898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1" x14ac:dyDescent="0.2">
      <c r="A202" s="135">
        <v>178</v>
      </c>
      <c r="B202" s="136" t="s">
        <v>2234</v>
      </c>
      <c r="C202" s="144" t="s">
        <v>1373</v>
      </c>
      <c r="D202" s="137" t="s">
        <v>976</v>
      </c>
      <c r="E202" s="138">
        <v>1</v>
      </c>
      <c r="F202" s="139"/>
      <c r="G202" s="140">
        <f t="shared" si="105"/>
        <v>0</v>
      </c>
      <c r="H202" s="139"/>
      <c r="I202" s="140">
        <f t="shared" si="106"/>
        <v>0</v>
      </c>
      <c r="J202" s="139"/>
      <c r="K202" s="140">
        <f t="shared" si="107"/>
        <v>0</v>
      </c>
      <c r="L202" s="140">
        <v>21</v>
      </c>
      <c r="M202" s="140">
        <f t="shared" si="108"/>
        <v>0</v>
      </c>
      <c r="N202" s="138">
        <v>0</v>
      </c>
      <c r="O202" s="138">
        <f t="shared" si="109"/>
        <v>0</v>
      </c>
      <c r="P202" s="138">
        <v>0</v>
      </c>
      <c r="Q202" s="138">
        <f t="shared" si="110"/>
        <v>0</v>
      </c>
      <c r="R202" s="140"/>
      <c r="S202" s="140" t="s">
        <v>273</v>
      </c>
      <c r="T202" s="141" t="s">
        <v>274</v>
      </c>
      <c r="U202" s="115">
        <v>0</v>
      </c>
      <c r="V202" s="115">
        <f t="shared" si="111"/>
        <v>0</v>
      </c>
      <c r="W202" s="115"/>
      <c r="X202" s="115" t="s">
        <v>463</v>
      </c>
      <c r="Y202" s="115" t="s">
        <v>276</v>
      </c>
      <c r="Z202" s="108"/>
      <c r="AA202" s="108"/>
      <c r="AB202" s="108"/>
      <c r="AC202" s="108"/>
      <c r="AD202" s="108"/>
      <c r="AE202" s="108"/>
      <c r="AF202" s="108"/>
      <c r="AG202" s="108" t="s">
        <v>1325</v>
      </c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1" x14ac:dyDescent="0.2">
      <c r="A203" s="135">
        <v>179</v>
      </c>
      <c r="B203" s="136" t="s">
        <v>2235</v>
      </c>
      <c r="C203" s="144" t="s">
        <v>1375</v>
      </c>
      <c r="D203" s="137" t="s">
        <v>976</v>
      </c>
      <c r="E203" s="138">
        <v>1</v>
      </c>
      <c r="F203" s="139"/>
      <c r="G203" s="140">
        <f t="shared" si="105"/>
        <v>0</v>
      </c>
      <c r="H203" s="139"/>
      <c r="I203" s="140">
        <f t="shared" si="106"/>
        <v>0</v>
      </c>
      <c r="J203" s="139"/>
      <c r="K203" s="140">
        <f t="shared" si="107"/>
        <v>0</v>
      </c>
      <c r="L203" s="140">
        <v>21</v>
      </c>
      <c r="M203" s="140">
        <f t="shared" si="108"/>
        <v>0</v>
      </c>
      <c r="N203" s="138">
        <v>0</v>
      </c>
      <c r="O203" s="138">
        <f t="shared" si="109"/>
        <v>0</v>
      </c>
      <c r="P203" s="138">
        <v>0</v>
      </c>
      <c r="Q203" s="138">
        <f t="shared" si="110"/>
        <v>0</v>
      </c>
      <c r="R203" s="140"/>
      <c r="S203" s="140" t="s">
        <v>273</v>
      </c>
      <c r="T203" s="141" t="s">
        <v>274</v>
      </c>
      <c r="U203" s="115">
        <v>0</v>
      </c>
      <c r="V203" s="115">
        <f t="shared" si="111"/>
        <v>0</v>
      </c>
      <c r="W203" s="115"/>
      <c r="X203" s="115" t="s">
        <v>275</v>
      </c>
      <c r="Y203" s="115" t="s">
        <v>276</v>
      </c>
      <c r="Z203" s="108"/>
      <c r="AA203" s="108"/>
      <c r="AB203" s="108"/>
      <c r="AC203" s="108"/>
      <c r="AD203" s="108"/>
      <c r="AE203" s="108"/>
      <c r="AF203" s="108"/>
      <c r="AG203" s="108" t="s">
        <v>898</v>
      </c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outlineLevel="1" x14ac:dyDescent="0.2">
      <c r="A204" s="135">
        <v>180</v>
      </c>
      <c r="B204" s="136" t="s">
        <v>2236</v>
      </c>
      <c r="C204" s="144" t="s">
        <v>1377</v>
      </c>
      <c r="D204" s="137" t="s">
        <v>976</v>
      </c>
      <c r="E204" s="138">
        <v>1</v>
      </c>
      <c r="F204" s="139"/>
      <c r="G204" s="140">
        <f t="shared" si="105"/>
        <v>0</v>
      </c>
      <c r="H204" s="139"/>
      <c r="I204" s="140">
        <f t="shared" si="106"/>
        <v>0</v>
      </c>
      <c r="J204" s="139"/>
      <c r="K204" s="140">
        <f t="shared" si="107"/>
        <v>0</v>
      </c>
      <c r="L204" s="140">
        <v>21</v>
      </c>
      <c r="M204" s="140">
        <f t="shared" si="108"/>
        <v>0</v>
      </c>
      <c r="N204" s="138">
        <v>0</v>
      </c>
      <c r="O204" s="138">
        <f t="shared" si="109"/>
        <v>0</v>
      </c>
      <c r="P204" s="138">
        <v>0</v>
      </c>
      <c r="Q204" s="138">
        <f t="shared" si="110"/>
        <v>0</v>
      </c>
      <c r="R204" s="140"/>
      <c r="S204" s="140" t="s">
        <v>273</v>
      </c>
      <c r="T204" s="141" t="s">
        <v>274</v>
      </c>
      <c r="U204" s="115">
        <v>0</v>
      </c>
      <c r="V204" s="115">
        <f t="shared" si="111"/>
        <v>0</v>
      </c>
      <c r="W204" s="115"/>
      <c r="X204" s="115" t="s">
        <v>463</v>
      </c>
      <c r="Y204" s="115" t="s">
        <v>276</v>
      </c>
      <c r="Z204" s="108"/>
      <c r="AA204" s="108"/>
      <c r="AB204" s="108"/>
      <c r="AC204" s="108"/>
      <c r="AD204" s="108"/>
      <c r="AE204" s="108"/>
      <c r="AF204" s="108"/>
      <c r="AG204" s="108" t="s">
        <v>1325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1" x14ac:dyDescent="0.2">
      <c r="A205" s="135">
        <v>181</v>
      </c>
      <c r="B205" s="136" t="s">
        <v>2237</v>
      </c>
      <c r="C205" s="144" t="s">
        <v>1379</v>
      </c>
      <c r="D205" s="137" t="s">
        <v>976</v>
      </c>
      <c r="E205" s="138">
        <v>1</v>
      </c>
      <c r="F205" s="139"/>
      <c r="G205" s="140">
        <f t="shared" si="105"/>
        <v>0</v>
      </c>
      <c r="H205" s="139"/>
      <c r="I205" s="140">
        <f t="shared" si="106"/>
        <v>0</v>
      </c>
      <c r="J205" s="139"/>
      <c r="K205" s="140">
        <f t="shared" si="107"/>
        <v>0</v>
      </c>
      <c r="L205" s="140">
        <v>21</v>
      </c>
      <c r="M205" s="140">
        <f t="shared" si="108"/>
        <v>0</v>
      </c>
      <c r="N205" s="138">
        <v>0</v>
      </c>
      <c r="O205" s="138">
        <f t="shared" si="109"/>
        <v>0</v>
      </c>
      <c r="P205" s="138">
        <v>0</v>
      </c>
      <c r="Q205" s="138">
        <f t="shared" si="110"/>
        <v>0</v>
      </c>
      <c r="R205" s="140"/>
      <c r="S205" s="140" t="s">
        <v>273</v>
      </c>
      <c r="T205" s="141" t="s">
        <v>274</v>
      </c>
      <c r="U205" s="115">
        <v>0</v>
      </c>
      <c r="V205" s="115">
        <f t="shared" si="111"/>
        <v>0</v>
      </c>
      <c r="W205" s="115"/>
      <c r="X205" s="115" t="s">
        <v>275</v>
      </c>
      <c r="Y205" s="115" t="s">
        <v>276</v>
      </c>
      <c r="Z205" s="108"/>
      <c r="AA205" s="108"/>
      <c r="AB205" s="108"/>
      <c r="AC205" s="108"/>
      <c r="AD205" s="108"/>
      <c r="AE205" s="108"/>
      <c r="AF205" s="108"/>
      <c r="AG205" s="108" t="s">
        <v>898</v>
      </c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x14ac:dyDescent="0.2">
      <c r="A206" s="121" t="s">
        <v>268</v>
      </c>
      <c r="B206" s="122" t="s">
        <v>217</v>
      </c>
      <c r="C206" s="143" t="s">
        <v>219</v>
      </c>
      <c r="D206" s="123"/>
      <c r="E206" s="124"/>
      <c r="F206" s="125"/>
      <c r="G206" s="125">
        <f>SUMIF(AG207:AG210,"&lt;&gt;NOR",G207:G210)</f>
        <v>0</v>
      </c>
      <c r="H206" s="125"/>
      <c r="I206" s="125">
        <f>SUM(I207:I210)</f>
        <v>0</v>
      </c>
      <c r="J206" s="125"/>
      <c r="K206" s="125">
        <f>SUM(K207:K210)</f>
        <v>0</v>
      </c>
      <c r="L206" s="125"/>
      <c r="M206" s="125">
        <f>SUM(M207:M210)</f>
        <v>0</v>
      </c>
      <c r="N206" s="124"/>
      <c r="O206" s="124">
        <f>SUM(O207:O210)</f>
        <v>0</v>
      </c>
      <c r="P206" s="124"/>
      <c r="Q206" s="124">
        <f>SUM(Q207:Q210)</f>
        <v>0</v>
      </c>
      <c r="R206" s="125"/>
      <c r="S206" s="125"/>
      <c r="T206" s="126"/>
      <c r="U206" s="120"/>
      <c r="V206" s="120">
        <f>SUM(V207:V210)</f>
        <v>0</v>
      </c>
      <c r="W206" s="120"/>
      <c r="X206" s="120"/>
      <c r="Y206" s="120"/>
      <c r="AG206" t="s">
        <v>269</v>
      </c>
    </row>
    <row r="207" spans="1:60" outlineLevel="1" x14ac:dyDescent="0.2">
      <c r="A207" s="135">
        <v>182</v>
      </c>
      <c r="B207" s="136" t="s">
        <v>1380</v>
      </c>
      <c r="C207" s="144" t="s">
        <v>2238</v>
      </c>
      <c r="D207" s="137" t="s">
        <v>493</v>
      </c>
      <c r="E207" s="138">
        <v>250</v>
      </c>
      <c r="F207" s="139"/>
      <c r="G207" s="140">
        <f>ROUND(E207*F207,2)</f>
        <v>0</v>
      </c>
      <c r="H207" s="139"/>
      <c r="I207" s="140">
        <f>ROUND(E207*H207,2)</f>
        <v>0</v>
      </c>
      <c r="J207" s="139"/>
      <c r="K207" s="140">
        <f>ROUND(E207*J207,2)</f>
        <v>0</v>
      </c>
      <c r="L207" s="140">
        <v>21</v>
      </c>
      <c r="M207" s="140">
        <f>G207*(1+L207/100)</f>
        <v>0</v>
      </c>
      <c r="N207" s="138">
        <v>0</v>
      </c>
      <c r="O207" s="138">
        <f>ROUND(E207*N207,2)</f>
        <v>0</v>
      </c>
      <c r="P207" s="138">
        <v>0</v>
      </c>
      <c r="Q207" s="138">
        <f>ROUND(E207*P207,2)</f>
        <v>0</v>
      </c>
      <c r="R207" s="140"/>
      <c r="S207" s="140" t="s">
        <v>273</v>
      </c>
      <c r="T207" s="141" t="s">
        <v>274</v>
      </c>
      <c r="U207" s="115">
        <v>0</v>
      </c>
      <c r="V207" s="115">
        <f>ROUND(E207*U207,2)</f>
        <v>0</v>
      </c>
      <c r="W207" s="115"/>
      <c r="X207" s="115" t="s">
        <v>275</v>
      </c>
      <c r="Y207" s="115" t="s">
        <v>276</v>
      </c>
      <c r="Z207" s="108"/>
      <c r="AA207" s="108"/>
      <c r="AB207" s="108"/>
      <c r="AC207" s="108"/>
      <c r="AD207" s="108"/>
      <c r="AE207" s="108"/>
      <c r="AF207" s="108"/>
      <c r="AG207" s="108" t="s">
        <v>898</v>
      </c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outlineLevel="1" x14ac:dyDescent="0.2">
      <c r="A208" s="135">
        <v>183</v>
      </c>
      <c r="B208" s="136" t="s">
        <v>1382</v>
      </c>
      <c r="C208" s="144" t="s">
        <v>1387</v>
      </c>
      <c r="D208" s="137" t="s">
        <v>493</v>
      </c>
      <c r="E208" s="138">
        <v>400</v>
      </c>
      <c r="F208" s="139"/>
      <c r="G208" s="140">
        <f>ROUND(E208*F208,2)</f>
        <v>0</v>
      </c>
      <c r="H208" s="139"/>
      <c r="I208" s="140">
        <f>ROUND(E208*H208,2)</f>
        <v>0</v>
      </c>
      <c r="J208" s="139"/>
      <c r="K208" s="140">
        <f>ROUND(E208*J208,2)</f>
        <v>0</v>
      </c>
      <c r="L208" s="140">
        <v>21</v>
      </c>
      <c r="M208" s="140">
        <f>G208*(1+L208/100)</f>
        <v>0</v>
      </c>
      <c r="N208" s="138">
        <v>0</v>
      </c>
      <c r="O208" s="138">
        <f>ROUND(E208*N208,2)</f>
        <v>0</v>
      </c>
      <c r="P208" s="138">
        <v>0</v>
      </c>
      <c r="Q208" s="138">
        <f>ROUND(E208*P208,2)</f>
        <v>0</v>
      </c>
      <c r="R208" s="140"/>
      <c r="S208" s="140" t="s">
        <v>273</v>
      </c>
      <c r="T208" s="141" t="s">
        <v>274</v>
      </c>
      <c r="U208" s="115">
        <v>0</v>
      </c>
      <c r="V208" s="115">
        <f>ROUND(E208*U208,2)</f>
        <v>0</v>
      </c>
      <c r="W208" s="115"/>
      <c r="X208" s="115" t="s">
        <v>275</v>
      </c>
      <c r="Y208" s="115" t="s">
        <v>276</v>
      </c>
      <c r="Z208" s="108"/>
      <c r="AA208" s="108"/>
      <c r="AB208" s="108"/>
      <c r="AC208" s="108"/>
      <c r="AD208" s="108"/>
      <c r="AE208" s="108"/>
      <c r="AF208" s="108"/>
      <c r="AG208" s="108" t="s">
        <v>898</v>
      </c>
      <c r="AH208" s="108"/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ht="22.5" outlineLevel="1" x14ac:dyDescent="0.2">
      <c r="A209" s="135">
        <v>184</v>
      </c>
      <c r="B209" s="136" t="s">
        <v>1384</v>
      </c>
      <c r="C209" s="144" t="s">
        <v>2239</v>
      </c>
      <c r="D209" s="137" t="s">
        <v>1390</v>
      </c>
      <c r="E209" s="138">
        <v>1</v>
      </c>
      <c r="F209" s="139"/>
      <c r="G209" s="140">
        <f>ROUND(E209*F209,2)</f>
        <v>0</v>
      </c>
      <c r="H209" s="139"/>
      <c r="I209" s="140">
        <f>ROUND(E209*H209,2)</f>
        <v>0</v>
      </c>
      <c r="J209" s="139"/>
      <c r="K209" s="140">
        <f>ROUND(E209*J209,2)</f>
        <v>0</v>
      </c>
      <c r="L209" s="140">
        <v>21</v>
      </c>
      <c r="M209" s="140">
        <f>G209*(1+L209/100)</f>
        <v>0</v>
      </c>
      <c r="N209" s="138">
        <v>0</v>
      </c>
      <c r="O209" s="138">
        <f>ROUND(E209*N209,2)</f>
        <v>0</v>
      </c>
      <c r="P209" s="138">
        <v>0</v>
      </c>
      <c r="Q209" s="138">
        <f>ROUND(E209*P209,2)</f>
        <v>0</v>
      </c>
      <c r="R209" s="140"/>
      <c r="S209" s="140" t="s">
        <v>273</v>
      </c>
      <c r="T209" s="141" t="s">
        <v>274</v>
      </c>
      <c r="U209" s="115">
        <v>0</v>
      </c>
      <c r="V209" s="115">
        <f>ROUND(E209*U209,2)</f>
        <v>0</v>
      </c>
      <c r="W209" s="115"/>
      <c r="X209" s="115" t="s">
        <v>463</v>
      </c>
      <c r="Y209" s="115" t="s">
        <v>276</v>
      </c>
      <c r="Z209" s="108"/>
      <c r="AA209" s="108"/>
      <c r="AB209" s="108"/>
      <c r="AC209" s="108"/>
      <c r="AD209" s="108"/>
      <c r="AE209" s="108"/>
      <c r="AF209" s="108"/>
      <c r="AG209" s="108" t="s">
        <v>1325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ht="22.5" outlineLevel="1" x14ac:dyDescent="0.2">
      <c r="A210" s="135">
        <v>185</v>
      </c>
      <c r="B210" s="136" t="s">
        <v>1386</v>
      </c>
      <c r="C210" s="144" t="s">
        <v>1392</v>
      </c>
      <c r="D210" s="137" t="s">
        <v>1393</v>
      </c>
      <c r="E210" s="138">
        <v>1</v>
      </c>
      <c r="F210" s="139"/>
      <c r="G210" s="140">
        <f>ROUND(E210*F210,2)</f>
        <v>0</v>
      </c>
      <c r="H210" s="139"/>
      <c r="I210" s="140">
        <f>ROUND(E210*H210,2)</f>
        <v>0</v>
      </c>
      <c r="J210" s="139"/>
      <c r="K210" s="140">
        <f>ROUND(E210*J210,2)</f>
        <v>0</v>
      </c>
      <c r="L210" s="140">
        <v>21</v>
      </c>
      <c r="M210" s="140">
        <f>G210*(1+L210/100)</f>
        <v>0</v>
      </c>
      <c r="N210" s="138">
        <v>0</v>
      </c>
      <c r="O210" s="138">
        <f>ROUND(E210*N210,2)</f>
        <v>0</v>
      </c>
      <c r="P210" s="138">
        <v>0</v>
      </c>
      <c r="Q210" s="138">
        <f>ROUND(E210*P210,2)</f>
        <v>0</v>
      </c>
      <c r="R210" s="140"/>
      <c r="S210" s="140" t="s">
        <v>273</v>
      </c>
      <c r="T210" s="141" t="s">
        <v>274</v>
      </c>
      <c r="U210" s="115">
        <v>0</v>
      </c>
      <c r="V210" s="115">
        <f>ROUND(E210*U210,2)</f>
        <v>0</v>
      </c>
      <c r="W210" s="115"/>
      <c r="X210" s="115" t="s">
        <v>463</v>
      </c>
      <c r="Y210" s="115" t="s">
        <v>276</v>
      </c>
      <c r="Z210" s="108"/>
      <c r="AA210" s="108"/>
      <c r="AB210" s="108"/>
      <c r="AC210" s="108"/>
      <c r="AD210" s="108"/>
      <c r="AE210" s="108"/>
      <c r="AF210" s="108"/>
      <c r="AG210" s="108" t="s">
        <v>1325</v>
      </c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x14ac:dyDescent="0.2">
      <c r="A211" s="121" t="s">
        <v>268</v>
      </c>
      <c r="B211" s="122" t="s">
        <v>220</v>
      </c>
      <c r="C211" s="143" t="s">
        <v>222</v>
      </c>
      <c r="D211" s="123"/>
      <c r="E211" s="124"/>
      <c r="F211" s="125"/>
      <c r="G211" s="125">
        <f>SUMIF(AG212:AG222,"&lt;&gt;NOR",G212:G222)</f>
        <v>0</v>
      </c>
      <c r="H211" s="125"/>
      <c r="I211" s="125">
        <f>SUM(I212:I222)</f>
        <v>0</v>
      </c>
      <c r="J211" s="125"/>
      <c r="K211" s="125">
        <f>SUM(K212:K222)</f>
        <v>0</v>
      </c>
      <c r="L211" s="125"/>
      <c r="M211" s="125">
        <f>SUM(M212:M222)</f>
        <v>0</v>
      </c>
      <c r="N211" s="124"/>
      <c r="O211" s="124">
        <f>SUM(O212:O222)</f>
        <v>0</v>
      </c>
      <c r="P211" s="124"/>
      <c r="Q211" s="124">
        <f>SUM(Q212:Q222)</f>
        <v>0</v>
      </c>
      <c r="R211" s="125"/>
      <c r="S211" s="125"/>
      <c r="T211" s="126"/>
      <c r="U211" s="120"/>
      <c r="V211" s="120">
        <f>SUM(V212:V222)</f>
        <v>0</v>
      </c>
      <c r="W211" s="120"/>
      <c r="X211" s="120"/>
      <c r="Y211" s="120"/>
      <c r="AG211" t="s">
        <v>269</v>
      </c>
    </row>
    <row r="212" spans="1:60" outlineLevel="1" x14ac:dyDescent="0.2">
      <c r="A212" s="135">
        <v>186</v>
      </c>
      <c r="B212" s="136" t="s">
        <v>1396</v>
      </c>
      <c r="C212" s="144" t="s">
        <v>1397</v>
      </c>
      <c r="D212" s="137" t="s">
        <v>493</v>
      </c>
      <c r="E212" s="138">
        <v>1620</v>
      </c>
      <c r="F212" s="139"/>
      <c r="G212" s="140">
        <f t="shared" ref="G212:G222" si="112">ROUND(E212*F212,2)</f>
        <v>0</v>
      </c>
      <c r="H212" s="139"/>
      <c r="I212" s="140">
        <f t="shared" ref="I212:I222" si="113">ROUND(E212*H212,2)</f>
        <v>0</v>
      </c>
      <c r="J212" s="139"/>
      <c r="K212" s="140">
        <f t="shared" ref="K212:K222" si="114">ROUND(E212*J212,2)</f>
        <v>0</v>
      </c>
      <c r="L212" s="140">
        <v>21</v>
      </c>
      <c r="M212" s="140">
        <f t="shared" ref="M212:M222" si="115">G212*(1+L212/100)</f>
        <v>0</v>
      </c>
      <c r="N212" s="138">
        <v>0</v>
      </c>
      <c r="O212" s="138">
        <f t="shared" ref="O212:O222" si="116">ROUND(E212*N212,2)</f>
        <v>0</v>
      </c>
      <c r="P212" s="138">
        <v>0</v>
      </c>
      <c r="Q212" s="138">
        <f t="shared" ref="Q212:Q222" si="117">ROUND(E212*P212,2)</f>
        <v>0</v>
      </c>
      <c r="R212" s="140"/>
      <c r="S212" s="140" t="s">
        <v>273</v>
      </c>
      <c r="T212" s="141" t="s">
        <v>274</v>
      </c>
      <c r="U212" s="115">
        <v>0</v>
      </c>
      <c r="V212" s="115">
        <f t="shared" ref="V212:V222" si="118">ROUND(E212*U212,2)</f>
        <v>0</v>
      </c>
      <c r="W212" s="115"/>
      <c r="X212" s="115" t="s">
        <v>275</v>
      </c>
      <c r="Y212" s="115" t="s">
        <v>276</v>
      </c>
      <c r="Z212" s="108"/>
      <c r="AA212" s="108"/>
      <c r="AB212" s="108"/>
      <c r="AC212" s="108"/>
      <c r="AD212" s="108"/>
      <c r="AE212" s="108"/>
      <c r="AF212" s="108"/>
      <c r="AG212" s="108" t="s">
        <v>898</v>
      </c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outlineLevel="1" x14ac:dyDescent="0.2">
      <c r="A213" s="135">
        <v>187</v>
      </c>
      <c r="B213" s="136" t="s">
        <v>1398</v>
      </c>
      <c r="C213" s="144" t="s">
        <v>2240</v>
      </c>
      <c r="D213" s="137" t="s">
        <v>493</v>
      </c>
      <c r="E213" s="138">
        <v>150</v>
      </c>
      <c r="F213" s="139"/>
      <c r="G213" s="140">
        <f t="shared" si="112"/>
        <v>0</v>
      </c>
      <c r="H213" s="139"/>
      <c r="I213" s="140">
        <f t="shared" si="113"/>
        <v>0</v>
      </c>
      <c r="J213" s="139"/>
      <c r="K213" s="140">
        <f t="shared" si="114"/>
        <v>0</v>
      </c>
      <c r="L213" s="140">
        <v>21</v>
      </c>
      <c r="M213" s="140">
        <f t="shared" si="115"/>
        <v>0</v>
      </c>
      <c r="N213" s="138">
        <v>0</v>
      </c>
      <c r="O213" s="138">
        <f t="shared" si="116"/>
        <v>0</v>
      </c>
      <c r="P213" s="138">
        <v>0</v>
      </c>
      <c r="Q213" s="138">
        <f t="shared" si="117"/>
        <v>0</v>
      </c>
      <c r="R213" s="140"/>
      <c r="S213" s="140" t="s">
        <v>273</v>
      </c>
      <c r="T213" s="141" t="s">
        <v>274</v>
      </c>
      <c r="U213" s="115">
        <v>0</v>
      </c>
      <c r="V213" s="115">
        <f t="shared" si="118"/>
        <v>0</v>
      </c>
      <c r="W213" s="115"/>
      <c r="X213" s="115" t="s">
        <v>275</v>
      </c>
      <c r="Y213" s="115" t="s">
        <v>276</v>
      </c>
      <c r="Z213" s="108"/>
      <c r="AA213" s="108"/>
      <c r="AB213" s="108"/>
      <c r="AC213" s="108"/>
      <c r="AD213" s="108"/>
      <c r="AE213" s="108"/>
      <c r="AF213" s="108"/>
      <c r="AG213" s="108" t="s">
        <v>898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1" x14ac:dyDescent="0.2">
      <c r="A214" s="135">
        <v>188</v>
      </c>
      <c r="B214" s="136" t="s">
        <v>1400</v>
      </c>
      <c r="C214" s="144" t="s">
        <v>1405</v>
      </c>
      <c r="D214" s="137" t="s">
        <v>493</v>
      </c>
      <c r="E214" s="138">
        <v>80</v>
      </c>
      <c r="F214" s="139"/>
      <c r="G214" s="140">
        <f t="shared" si="112"/>
        <v>0</v>
      </c>
      <c r="H214" s="139"/>
      <c r="I214" s="140">
        <f t="shared" si="113"/>
        <v>0</v>
      </c>
      <c r="J214" s="139"/>
      <c r="K214" s="140">
        <f t="shared" si="114"/>
        <v>0</v>
      </c>
      <c r="L214" s="140">
        <v>21</v>
      </c>
      <c r="M214" s="140">
        <f t="shared" si="115"/>
        <v>0</v>
      </c>
      <c r="N214" s="138">
        <v>0</v>
      </c>
      <c r="O214" s="138">
        <f t="shared" si="116"/>
        <v>0</v>
      </c>
      <c r="P214" s="138">
        <v>0</v>
      </c>
      <c r="Q214" s="138">
        <f t="shared" si="117"/>
        <v>0</v>
      </c>
      <c r="R214" s="140"/>
      <c r="S214" s="140" t="s">
        <v>273</v>
      </c>
      <c r="T214" s="141" t="s">
        <v>274</v>
      </c>
      <c r="U214" s="115">
        <v>0</v>
      </c>
      <c r="V214" s="115">
        <f t="shared" si="118"/>
        <v>0</v>
      </c>
      <c r="W214" s="115"/>
      <c r="X214" s="115" t="s">
        <v>275</v>
      </c>
      <c r="Y214" s="115" t="s">
        <v>276</v>
      </c>
      <c r="Z214" s="108"/>
      <c r="AA214" s="108"/>
      <c r="AB214" s="108"/>
      <c r="AC214" s="108"/>
      <c r="AD214" s="108"/>
      <c r="AE214" s="108"/>
      <c r="AF214" s="108"/>
      <c r="AG214" s="108" t="s">
        <v>898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1" x14ac:dyDescent="0.2">
      <c r="A215" s="135">
        <v>189</v>
      </c>
      <c r="B215" s="136" t="s">
        <v>1402</v>
      </c>
      <c r="C215" s="144" t="s">
        <v>2241</v>
      </c>
      <c r="D215" s="137" t="s">
        <v>493</v>
      </c>
      <c r="E215" s="138">
        <v>40</v>
      </c>
      <c r="F215" s="139"/>
      <c r="G215" s="140">
        <f t="shared" si="112"/>
        <v>0</v>
      </c>
      <c r="H215" s="139"/>
      <c r="I215" s="140">
        <f t="shared" si="113"/>
        <v>0</v>
      </c>
      <c r="J215" s="139"/>
      <c r="K215" s="140">
        <f t="shared" si="114"/>
        <v>0</v>
      </c>
      <c r="L215" s="140">
        <v>21</v>
      </c>
      <c r="M215" s="140">
        <f t="shared" si="115"/>
        <v>0</v>
      </c>
      <c r="N215" s="138">
        <v>0</v>
      </c>
      <c r="O215" s="138">
        <f t="shared" si="116"/>
        <v>0</v>
      </c>
      <c r="P215" s="138">
        <v>0</v>
      </c>
      <c r="Q215" s="138">
        <f t="shared" si="117"/>
        <v>0</v>
      </c>
      <c r="R215" s="140"/>
      <c r="S215" s="140" t="s">
        <v>273</v>
      </c>
      <c r="T215" s="141" t="s">
        <v>274</v>
      </c>
      <c r="U215" s="115">
        <v>0</v>
      </c>
      <c r="V215" s="115">
        <f t="shared" si="118"/>
        <v>0</v>
      </c>
      <c r="W215" s="115"/>
      <c r="X215" s="115" t="s">
        <v>275</v>
      </c>
      <c r="Y215" s="115" t="s">
        <v>276</v>
      </c>
      <c r="Z215" s="108"/>
      <c r="AA215" s="108"/>
      <c r="AB215" s="108"/>
      <c r="AC215" s="108"/>
      <c r="AD215" s="108"/>
      <c r="AE215" s="108"/>
      <c r="AF215" s="108"/>
      <c r="AG215" s="108" t="s">
        <v>898</v>
      </c>
      <c r="AH215" s="108"/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1" x14ac:dyDescent="0.2">
      <c r="A216" s="135">
        <v>190</v>
      </c>
      <c r="B216" s="136" t="s">
        <v>1404</v>
      </c>
      <c r="C216" s="144" t="s">
        <v>1409</v>
      </c>
      <c r="D216" s="137" t="s">
        <v>493</v>
      </c>
      <c r="E216" s="138">
        <v>3665</v>
      </c>
      <c r="F216" s="139"/>
      <c r="G216" s="140">
        <f t="shared" si="112"/>
        <v>0</v>
      </c>
      <c r="H216" s="139"/>
      <c r="I216" s="140">
        <f t="shared" si="113"/>
        <v>0</v>
      </c>
      <c r="J216" s="139"/>
      <c r="K216" s="140">
        <f t="shared" si="114"/>
        <v>0</v>
      </c>
      <c r="L216" s="140">
        <v>21</v>
      </c>
      <c r="M216" s="140">
        <f t="shared" si="115"/>
        <v>0</v>
      </c>
      <c r="N216" s="138">
        <v>0</v>
      </c>
      <c r="O216" s="138">
        <f t="shared" si="116"/>
        <v>0</v>
      </c>
      <c r="P216" s="138">
        <v>0</v>
      </c>
      <c r="Q216" s="138">
        <f t="shared" si="117"/>
        <v>0</v>
      </c>
      <c r="R216" s="140"/>
      <c r="S216" s="140" t="s">
        <v>273</v>
      </c>
      <c r="T216" s="141" t="s">
        <v>274</v>
      </c>
      <c r="U216" s="115">
        <v>0</v>
      </c>
      <c r="V216" s="115">
        <f t="shared" si="118"/>
        <v>0</v>
      </c>
      <c r="W216" s="115"/>
      <c r="X216" s="115" t="s">
        <v>275</v>
      </c>
      <c r="Y216" s="115" t="s">
        <v>276</v>
      </c>
      <c r="Z216" s="108"/>
      <c r="AA216" s="108"/>
      <c r="AB216" s="108"/>
      <c r="AC216" s="108"/>
      <c r="AD216" s="108"/>
      <c r="AE216" s="108"/>
      <c r="AF216" s="108"/>
      <c r="AG216" s="108" t="s">
        <v>898</v>
      </c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outlineLevel="1" x14ac:dyDescent="0.2">
      <c r="A217" s="135">
        <v>191</v>
      </c>
      <c r="B217" s="136" t="s">
        <v>1406</v>
      </c>
      <c r="C217" s="144" t="s">
        <v>1411</v>
      </c>
      <c r="D217" s="137" t="s">
        <v>493</v>
      </c>
      <c r="E217" s="138">
        <v>1735</v>
      </c>
      <c r="F217" s="139"/>
      <c r="G217" s="140">
        <f t="shared" si="112"/>
        <v>0</v>
      </c>
      <c r="H217" s="139"/>
      <c r="I217" s="140">
        <f t="shared" si="113"/>
        <v>0</v>
      </c>
      <c r="J217" s="139"/>
      <c r="K217" s="140">
        <f t="shared" si="114"/>
        <v>0</v>
      </c>
      <c r="L217" s="140">
        <v>21</v>
      </c>
      <c r="M217" s="140">
        <f t="shared" si="115"/>
        <v>0</v>
      </c>
      <c r="N217" s="138">
        <v>0</v>
      </c>
      <c r="O217" s="138">
        <f t="shared" si="116"/>
        <v>0</v>
      </c>
      <c r="P217" s="138">
        <v>0</v>
      </c>
      <c r="Q217" s="138">
        <f t="shared" si="117"/>
        <v>0</v>
      </c>
      <c r="R217" s="140"/>
      <c r="S217" s="140" t="s">
        <v>273</v>
      </c>
      <c r="T217" s="141" t="s">
        <v>274</v>
      </c>
      <c r="U217" s="115">
        <v>0</v>
      </c>
      <c r="V217" s="115">
        <f t="shared" si="118"/>
        <v>0</v>
      </c>
      <c r="W217" s="115"/>
      <c r="X217" s="115" t="s">
        <v>275</v>
      </c>
      <c r="Y217" s="115" t="s">
        <v>276</v>
      </c>
      <c r="Z217" s="108"/>
      <c r="AA217" s="108"/>
      <c r="AB217" s="108"/>
      <c r="AC217" s="108"/>
      <c r="AD217" s="108"/>
      <c r="AE217" s="108"/>
      <c r="AF217" s="108"/>
      <c r="AG217" s="108" t="s">
        <v>898</v>
      </c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outlineLevel="1" x14ac:dyDescent="0.2">
      <c r="A218" s="135">
        <v>192</v>
      </c>
      <c r="B218" s="136" t="s">
        <v>1408</v>
      </c>
      <c r="C218" s="144" t="s">
        <v>1413</v>
      </c>
      <c r="D218" s="137" t="s">
        <v>493</v>
      </c>
      <c r="E218" s="138">
        <v>150</v>
      </c>
      <c r="F218" s="139"/>
      <c r="G218" s="140">
        <f t="shared" si="112"/>
        <v>0</v>
      </c>
      <c r="H218" s="139"/>
      <c r="I218" s="140">
        <f t="shared" si="113"/>
        <v>0</v>
      </c>
      <c r="J218" s="139"/>
      <c r="K218" s="140">
        <f t="shared" si="114"/>
        <v>0</v>
      </c>
      <c r="L218" s="140">
        <v>21</v>
      </c>
      <c r="M218" s="140">
        <f t="shared" si="115"/>
        <v>0</v>
      </c>
      <c r="N218" s="138">
        <v>0</v>
      </c>
      <c r="O218" s="138">
        <f t="shared" si="116"/>
        <v>0</v>
      </c>
      <c r="P218" s="138">
        <v>0</v>
      </c>
      <c r="Q218" s="138">
        <f t="shared" si="117"/>
        <v>0</v>
      </c>
      <c r="R218" s="140"/>
      <c r="S218" s="140" t="s">
        <v>273</v>
      </c>
      <c r="T218" s="141" t="s">
        <v>274</v>
      </c>
      <c r="U218" s="115">
        <v>0</v>
      </c>
      <c r="V218" s="115">
        <f t="shared" si="118"/>
        <v>0</v>
      </c>
      <c r="W218" s="115"/>
      <c r="X218" s="115" t="s">
        <v>275</v>
      </c>
      <c r="Y218" s="115" t="s">
        <v>276</v>
      </c>
      <c r="Z218" s="108"/>
      <c r="AA218" s="108"/>
      <c r="AB218" s="108"/>
      <c r="AC218" s="108"/>
      <c r="AD218" s="108"/>
      <c r="AE218" s="108"/>
      <c r="AF218" s="108"/>
      <c r="AG218" s="108" t="s">
        <v>898</v>
      </c>
      <c r="AH218" s="108"/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1" x14ac:dyDescent="0.2">
      <c r="A219" s="135">
        <v>193</v>
      </c>
      <c r="B219" s="136" t="s">
        <v>1410</v>
      </c>
      <c r="C219" s="144" t="s">
        <v>1417</v>
      </c>
      <c r="D219" s="137" t="s">
        <v>493</v>
      </c>
      <c r="E219" s="138">
        <v>170</v>
      </c>
      <c r="F219" s="139"/>
      <c r="G219" s="140">
        <f t="shared" si="112"/>
        <v>0</v>
      </c>
      <c r="H219" s="139"/>
      <c r="I219" s="140">
        <f t="shared" si="113"/>
        <v>0</v>
      </c>
      <c r="J219" s="139"/>
      <c r="K219" s="140">
        <f t="shared" si="114"/>
        <v>0</v>
      </c>
      <c r="L219" s="140">
        <v>21</v>
      </c>
      <c r="M219" s="140">
        <f t="shared" si="115"/>
        <v>0</v>
      </c>
      <c r="N219" s="138">
        <v>0</v>
      </c>
      <c r="O219" s="138">
        <f t="shared" si="116"/>
        <v>0</v>
      </c>
      <c r="P219" s="138">
        <v>0</v>
      </c>
      <c r="Q219" s="138">
        <f t="shared" si="117"/>
        <v>0</v>
      </c>
      <c r="R219" s="140"/>
      <c r="S219" s="140" t="s">
        <v>273</v>
      </c>
      <c r="T219" s="141" t="s">
        <v>274</v>
      </c>
      <c r="U219" s="115">
        <v>0</v>
      </c>
      <c r="V219" s="115">
        <f t="shared" si="118"/>
        <v>0</v>
      </c>
      <c r="W219" s="115"/>
      <c r="X219" s="115" t="s">
        <v>275</v>
      </c>
      <c r="Y219" s="115" t="s">
        <v>276</v>
      </c>
      <c r="Z219" s="108"/>
      <c r="AA219" s="108"/>
      <c r="AB219" s="108"/>
      <c r="AC219" s="108"/>
      <c r="AD219" s="108"/>
      <c r="AE219" s="108"/>
      <c r="AF219" s="108"/>
      <c r="AG219" s="108" t="s">
        <v>898</v>
      </c>
      <c r="AH219" s="108"/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1" x14ac:dyDescent="0.2">
      <c r="A220" s="135">
        <v>194</v>
      </c>
      <c r="B220" s="136" t="s">
        <v>1412</v>
      </c>
      <c r="C220" s="144" t="s">
        <v>1419</v>
      </c>
      <c r="D220" s="137" t="s">
        <v>493</v>
      </c>
      <c r="E220" s="138">
        <v>240</v>
      </c>
      <c r="F220" s="139"/>
      <c r="G220" s="140">
        <f t="shared" si="112"/>
        <v>0</v>
      </c>
      <c r="H220" s="139"/>
      <c r="I220" s="140">
        <f t="shared" si="113"/>
        <v>0</v>
      </c>
      <c r="J220" s="139"/>
      <c r="K220" s="140">
        <f t="shared" si="114"/>
        <v>0</v>
      </c>
      <c r="L220" s="140">
        <v>21</v>
      </c>
      <c r="M220" s="140">
        <f t="shared" si="115"/>
        <v>0</v>
      </c>
      <c r="N220" s="138">
        <v>0</v>
      </c>
      <c r="O220" s="138">
        <f t="shared" si="116"/>
        <v>0</v>
      </c>
      <c r="P220" s="138">
        <v>0</v>
      </c>
      <c r="Q220" s="138">
        <f t="shared" si="117"/>
        <v>0</v>
      </c>
      <c r="R220" s="140"/>
      <c r="S220" s="140" t="s">
        <v>273</v>
      </c>
      <c r="T220" s="141" t="s">
        <v>274</v>
      </c>
      <c r="U220" s="115">
        <v>0</v>
      </c>
      <c r="V220" s="115">
        <f t="shared" si="118"/>
        <v>0</v>
      </c>
      <c r="W220" s="115"/>
      <c r="X220" s="115" t="s">
        <v>275</v>
      </c>
      <c r="Y220" s="115" t="s">
        <v>276</v>
      </c>
      <c r="Z220" s="108"/>
      <c r="AA220" s="108"/>
      <c r="AB220" s="108"/>
      <c r="AC220" s="108"/>
      <c r="AD220" s="108"/>
      <c r="AE220" s="108"/>
      <c r="AF220" s="108"/>
      <c r="AG220" s="108" t="s">
        <v>898</v>
      </c>
      <c r="AH220" s="108"/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outlineLevel="1" x14ac:dyDescent="0.2">
      <c r="A221" s="135">
        <v>195</v>
      </c>
      <c r="B221" s="136" t="s">
        <v>1414</v>
      </c>
      <c r="C221" s="144" t="s">
        <v>1421</v>
      </c>
      <c r="D221" s="137" t="s">
        <v>493</v>
      </c>
      <c r="E221" s="138">
        <v>90</v>
      </c>
      <c r="F221" s="139"/>
      <c r="G221" s="140">
        <f t="shared" si="112"/>
        <v>0</v>
      </c>
      <c r="H221" s="139"/>
      <c r="I221" s="140">
        <f t="shared" si="113"/>
        <v>0</v>
      </c>
      <c r="J221" s="139"/>
      <c r="K221" s="140">
        <f t="shared" si="114"/>
        <v>0</v>
      </c>
      <c r="L221" s="140">
        <v>21</v>
      </c>
      <c r="M221" s="140">
        <f t="shared" si="115"/>
        <v>0</v>
      </c>
      <c r="N221" s="138">
        <v>0</v>
      </c>
      <c r="O221" s="138">
        <f t="shared" si="116"/>
        <v>0</v>
      </c>
      <c r="P221" s="138">
        <v>0</v>
      </c>
      <c r="Q221" s="138">
        <f t="shared" si="117"/>
        <v>0</v>
      </c>
      <c r="R221" s="140"/>
      <c r="S221" s="140" t="s">
        <v>273</v>
      </c>
      <c r="T221" s="141" t="s">
        <v>274</v>
      </c>
      <c r="U221" s="115">
        <v>0</v>
      </c>
      <c r="V221" s="115">
        <f t="shared" si="118"/>
        <v>0</v>
      </c>
      <c r="W221" s="115"/>
      <c r="X221" s="115" t="s">
        <v>275</v>
      </c>
      <c r="Y221" s="115" t="s">
        <v>276</v>
      </c>
      <c r="Z221" s="108"/>
      <c r="AA221" s="108"/>
      <c r="AB221" s="108"/>
      <c r="AC221" s="108"/>
      <c r="AD221" s="108"/>
      <c r="AE221" s="108"/>
      <c r="AF221" s="108"/>
      <c r="AG221" s="108" t="s">
        <v>898</v>
      </c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1" x14ac:dyDescent="0.2">
      <c r="A222" s="135">
        <v>196</v>
      </c>
      <c r="B222" s="136" t="s">
        <v>1416</v>
      </c>
      <c r="C222" s="144" t="s">
        <v>1423</v>
      </c>
      <c r="D222" s="137" t="s">
        <v>1393</v>
      </c>
      <c r="E222" s="138">
        <v>1</v>
      </c>
      <c r="F222" s="139"/>
      <c r="G222" s="140">
        <f t="shared" si="112"/>
        <v>0</v>
      </c>
      <c r="H222" s="139"/>
      <c r="I222" s="140">
        <f t="shared" si="113"/>
        <v>0</v>
      </c>
      <c r="J222" s="139"/>
      <c r="K222" s="140">
        <f t="shared" si="114"/>
        <v>0</v>
      </c>
      <c r="L222" s="140">
        <v>21</v>
      </c>
      <c r="M222" s="140">
        <f t="shared" si="115"/>
        <v>0</v>
      </c>
      <c r="N222" s="138">
        <v>0</v>
      </c>
      <c r="O222" s="138">
        <f t="shared" si="116"/>
        <v>0</v>
      </c>
      <c r="P222" s="138">
        <v>0</v>
      </c>
      <c r="Q222" s="138">
        <f t="shared" si="117"/>
        <v>0</v>
      </c>
      <c r="R222" s="140"/>
      <c r="S222" s="140" t="s">
        <v>273</v>
      </c>
      <c r="T222" s="141" t="s">
        <v>274</v>
      </c>
      <c r="U222" s="115">
        <v>0</v>
      </c>
      <c r="V222" s="115">
        <f t="shared" si="118"/>
        <v>0</v>
      </c>
      <c r="W222" s="115"/>
      <c r="X222" s="115" t="s">
        <v>275</v>
      </c>
      <c r="Y222" s="115" t="s">
        <v>276</v>
      </c>
      <c r="Z222" s="108"/>
      <c r="AA222" s="108"/>
      <c r="AB222" s="108"/>
      <c r="AC222" s="108"/>
      <c r="AD222" s="108"/>
      <c r="AE222" s="108"/>
      <c r="AF222" s="108"/>
      <c r="AG222" s="108" t="s">
        <v>898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x14ac:dyDescent="0.2">
      <c r="A223" s="121" t="s">
        <v>268</v>
      </c>
      <c r="B223" s="122" t="s">
        <v>226</v>
      </c>
      <c r="C223" s="143" t="s">
        <v>228</v>
      </c>
      <c r="D223" s="123"/>
      <c r="E223" s="124"/>
      <c r="F223" s="125"/>
      <c r="G223" s="125">
        <f>SUMIF(AG224:AG226,"&lt;&gt;NOR",G224:G226)</f>
        <v>0</v>
      </c>
      <c r="H223" s="125"/>
      <c r="I223" s="125">
        <f>SUM(I224:I226)</f>
        <v>0</v>
      </c>
      <c r="J223" s="125"/>
      <c r="K223" s="125">
        <f>SUM(K224:K226)</f>
        <v>0</v>
      </c>
      <c r="L223" s="125"/>
      <c r="M223" s="125">
        <f>SUM(M224:M226)</f>
        <v>0</v>
      </c>
      <c r="N223" s="124"/>
      <c r="O223" s="124">
        <f>SUM(O224:O226)</f>
        <v>0</v>
      </c>
      <c r="P223" s="124"/>
      <c r="Q223" s="124">
        <f>SUM(Q224:Q226)</f>
        <v>0</v>
      </c>
      <c r="R223" s="125"/>
      <c r="S223" s="125"/>
      <c r="T223" s="126"/>
      <c r="U223" s="120"/>
      <c r="V223" s="120">
        <f>SUM(V224:V226)</f>
        <v>0</v>
      </c>
      <c r="W223" s="120"/>
      <c r="X223" s="120"/>
      <c r="Y223" s="120"/>
      <c r="AG223" t="s">
        <v>269</v>
      </c>
    </row>
    <row r="224" spans="1:60" outlineLevel="1" x14ac:dyDescent="0.2">
      <c r="A224" s="135">
        <v>197</v>
      </c>
      <c r="B224" s="136" t="s">
        <v>1424</v>
      </c>
      <c r="C224" s="144" t="s">
        <v>1425</v>
      </c>
      <c r="D224" s="137" t="s">
        <v>1390</v>
      </c>
      <c r="E224" s="138">
        <v>1</v>
      </c>
      <c r="F224" s="139"/>
      <c r="G224" s="140">
        <f>ROUND(E224*F224,2)</f>
        <v>0</v>
      </c>
      <c r="H224" s="139"/>
      <c r="I224" s="140">
        <f>ROUND(E224*H224,2)</f>
        <v>0</v>
      </c>
      <c r="J224" s="139"/>
      <c r="K224" s="140">
        <f>ROUND(E224*J224,2)</f>
        <v>0</v>
      </c>
      <c r="L224" s="140">
        <v>21</v>
      </c>
      <c r="M224" s="140">
        <f>G224*(1+L224/100)</f>
        <v>0</v>
      </c>
      <c r="N224" s="138">
        <v>0</v>
      </c>
      <c r="O224" s="138">
        <f>ROUND(E224*N224,2)</f>
        <v>0</v>
      </c>
      <c r="P224" s="138">
        <v>0</v>
      </c>
      <c r="Q224" s="138">
        <f>ROUND(E224*P224,2)</f>
        <v>0</v>
      </c>
      <c r="R224" s="140"/>
      <c r="S224" s="140" t="s">
        <v>273</v>
      </c>
      <c r="T224" s="141" t="s">
        <v>274</v>
      </c>
      <c r="U224" s="115">
        <v>0</v>
      </c>
      <c r="V224" s="115">
        <f>ROUND(E224*U224,2)</f>
        <v>0</v>
      </c>
      <c r="W224" s="115"/>
      <c r="X224" s="115" t="s">
        <v>463</v>
      </c>
      <c r="Y224" s="115" t="s">
        <v>276</v>
      </c>
      <c r="Z224" s="108"/>
      <c r="AA224" s="108"/>
      <c r="AB224" s="108"/>
      <c r="AC224" s="108"/>
      <c r="AD224" s="108"/>
      <c r="AE224" s="108"/>
      <c r="AF224" s="108"/>
      <c r="AG224" s="108" t="s">
        <v>1325</v>
      </c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1" x14ac:dyDescent="0.2">
      <c r="A225" s="135">
        <v>198</v>
      </c>
      <c r="B225" s="136" t="s">
        <v>1426</v>
      </c>
      <c r="C225" s="144" t="s">
        <v>1427</v>
      </c>
      <c r="D225" s="137" t="s">
        <v>1390</v>
      </c>
      <c r="E225" s="138">
        <v>1</v>
      </c>
      <c r="F225" s="139"/>
      <c r="G225" s="140">
        <f>ROUND(E225*F225,2)</f>
        <v>0</v>
      </c>
      <c r="H225" s="139"/>
      <c r="I225" s="140">
        <f>ROUND(E225*H225,2)</f>
        <v>0</v>
      </c>
      <c r="J225" s="139"/>
      <c r="K225" s="140">
        <f>ROUND(E225*J225,2)</f>
        <v>0</v>
      </c>
      <c r="L225" s="140">
        <v>21</v>
      </c>
      <c r="M225" s="140">
        <f>G225*(1+L225/100)</f>
        <v>0</v>
      </c>
      <c r="N225" s="138">
        <v>0</v>
      </c>
      <c r="O225" s="138">
        <f>ROUND(E225*N225,2)</f>
        <v>0</v>
      </c>
      <c r="P225" s="138">
        <v>0</v>
      </c>
      <c r="Q225" s="138">
        <f>ROUND(E225*P225,2)</f>
        <v>0</v>
      </c>
      <c r="R225" s="140"/>
      <c r="S225" s="140" t="s">
        <v>273</v>
      </c>
      <c r="T225" s="141" t="s">
        <v>274</v>
      </c>
      <c r="U225" s="115">
        <v>0</v>
      </c>
      <c r="V225" s="115">
        <f>ROUND(E225*U225,2)</f>
        <v>0</v>
      </c>
      <c r="W225" s="115"/>
      <c r="X225" s="115" t="s">
        <v>463</v>
      </c>
      <c r="Y225" s="115" t="s">
        <v>276</v>
      </c>
      <c r="Z225" s="108"/>
      <c r="AA225" s="108"/>
      <c r="AB225" s="108"/>
      <c r="AC225" s="108"/>
      <c r="AD225" s="108"/>
      <c r="AE225" s="108"/>
      <c r="AF225" s="108"/>
      <c r="AG225" s="108" t="s">
        <v>1325</v>
      </c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1" x14ac:dyDescent="0.2">
      <c r="A226" s="135">
        <v>199</v>
      </c>
      <c r="B226" s="136" t="s">
        <v>1428</v>
      </c>
      <c r="C226" s="144" t="s">
        <v>1429</v>
      </c>
      <c r="D226" s="137" t="s">
        <v>1390</v>
      </c>
      <c r="E226" s="138">
        <v>1</v>
      </c>
      <c r="F226" s="139"/>
      <c r="G226" s="140">
        <f>ROUND(E226*F226,2)</f>
        <v>0</v>
      </c>
      <c r="H226" s="139"/>
      <c r="I226" s="140">
        <f>ROUND(E226*H226,2)</f>
        <v>0</v>
      </c>
      <c r="J226" s="139"/>
      <c r="K226" s="140">
        <f>ROUND(E226*J226,2)</f>
        <v>0</v>
      </c>
      <c r="L226" s="140">
        <v>21</v>
      </c>
      <c r="M226" s="140">
        <f>G226*(1+L226/100)</f>
        <v>0</v>
      </c>
      <c r="N226" s="138">
        <v>0</v>
      </c>
      <c r="O226" s="138">
        <f>ROUND(E226*N226,2)</f>
        <v>0</v>
      </c>
      <c r="P226" s="138">
        <v>0</v>
      </c>
      <c r="Q226" s="138">
        <f>ROUND(E226*P226,2)</f>
        <v>0</v>
      </c>
      <c r="R226" s="140"/>
      <c r="S226" s="140" t="s">
        <v>273</v>
      </c>
      <c r="T226" s="141" t="s">
        <v>274</v>
      </c>
      <c r="U226" s="115">
        <v>0</v>
      </c>
      <c r="V226" s="115">
        <f>ROUND(E226*U226,2)</f>
        <v>0</v>
      </c>
      <c r="W226" s="115"/>
      <c r="X226" s="115" t="s">
        <v>463</v>
      </c>
      <c r="Y226" s="115" t="s">
        <v>276</v>
      </c>
      <c r="Z226" s="108"/>
      <c r="AA226" s="108"/>
      <c r="AB226" s="108"/>
      <c r="AC226" s="108"/>
      <c r="AD226" s="108"/>
      <c r="AE226" s="108"/>
      <c r="AF226" s="108"/>
      <c r="AG226" s="108" t="s">
        <v>1325</v>
      </c>
      <c r="AH226" s="108"/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x14ac:dyDescent="0.2">
      <c r="A227" s="121" t="s">
        <v>268</v>
      </c>
      <c r="B227" s="122" t="s">
        <v>223</v>
      </c>
      <c r="C227" s="143" t="s">
        <v>225</v>
      </c>
      <c r="D227" s="123"/>
      <c r="E227" s="124"/>
      <c r="F227" s="125"/>
      <c r="G227" s="125">
        <f>SUMIF(AG228:AG251,"&lt;&gt;NOR",G228:G251)</f>
        <v>0</v>
      </c>
      <c r="H227" s="125"/>
      <c r="I227" s="125">
        <f>SUM(I228:I251)</f>
        <v>0</v>
      </c>
      <c r="J227" s="125"/>
      <c r="K227" s="125">
        <f>SUM(K228:K251)</f>
        <v>0</v>
      </c>
      <c r="L227" s="125"/>
      <c r="M227" s="125">
        <f>SUM(M228:M251)</f>
        <v>0</v>
      </c>
      <c r="N227" s="124"/>
      <c r="O227" s="124">
        <f>SUM(O228:O251)</f>
        <v>0</v>
      </c>
      <c r="P227" s="124"/>
      <c r="Q227" s="124">
        <f>SUM(Q228:Q251)</f>
        <v>0</v>
      </c>
      <c r="R227" s="125"/>
      <c r="S227" s="125"/>
      <c r="T227" s="126"/>
      <c r="U227" s="120"/>
      <c r="V227" s="120">
        <f>SUM(V228:V251)</f>
        <v>0</v>
      </c>
      <c r="W227" s="120"/>
      <c r="X227" s="120"/>
      <c r="Y227" s="120"/>
      <c r="AG227" t="s">
        <v>269</v>
      </c>
    </row>
    <row r="228" spans="1:60" outlineLevel="1" x14ac:dyDescent="0.2">
      <c r="A228" s="135">
        <v>200</v>
      </c>
      <c r="B228" s="136" t="s">
        <v>1430</v>
      </c>
      <c r="C228" s="144" t="s">
        <v>1431</v>
      </c>
      <c r="D228" s="137" t="s">
        <v>468</v>
      </c>
      <c r="E228" s="138">
        <v>8</v>
      </c>
      <c r="F228" s="139"/>
      <c r="G228" s="140">
        <f t="shared" ref="G228:G251" si="119">ROUND(E228*F228,2)</f>
        <v>0</v>
      </c>
      <c r="H228" s="139"/>
      <c r="I228" s="140">
        <f t="shared" ref="I228:I251" si="120">ROUND(E228*H228,2)</f>
        <v>0</v>
      </c>
      <c r="J228" s="139"/>
      <c r="K228" s="140">
        <f t="shared" ref="K228:K251" si="121">ROUND(E228*J228,2)</f>
        <v>0</v>
      </c>
      <c r="L228" s="140">
        <v>21</v>
      </c>
      <c r="M228" s="140">
        <f t="shared" ref="M228:M251" si="122">G228*(1+L228/100)</f>
        <v>0</v>
      </c>
      <c r="N228" s="138">
        <v>0</v>
      </c>
      <c r="O228" s="138">
        <f t="shared" ref="O228:O251" si="123">ROUND(E228*N228,2)</f>
        <v>0</v>
      </c>
      <c r="P228" s="138">
        <v>0</v>
      </c>
      <c r="Q228" s="138">
        <f t="shared" ref="Q228:Q251" si="124">ROUND(E228*P228,2)</f>
        <v>0</v>
      </c>
      <c r="R228" s="140"/>
      <c r="S228" s="140" t="s">
        <v>273</v>
      </c>
      <c r="T228" s="141" t="s">
        <v>274</v>
      </c>
      <c r="U228" s="115">
        <v>0</v>
      </c>
      <c r="V228" s="115">
        <f t="shared" ref="V228:V251" si="125">ROUND(E228*U228,2)</f>
        <v>0</v>
      </c>
      <c r="W228" s="115"/>
      <c r="X228" s="115" t="s">
        <v>463</v>
      </c>
      <c r="Y228" s="115" t="s">
        <v>276</v>
      </c>
      <c r="Z228" s="108"/>
      <c r="AA228" s="108"/>
      <c r="AB228" s="108"/>
      <c r="AC228" s="108"/>
      <c r="AD228" s="108"/>
      <c r="AE228" s="108"/>
      <c r="AF228" s="108"/>
      <c r="AG228" s="108" t="s">
        <v>1325</v>
      </c>
      <c r="AH228" s="108"/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1" x14ac:dyDescent="0.2">
      <c r="A229" s="135">
        <v>201</v>
      </c>
      <c r="B229" s="136" t="s">
        <v>1432</v>
      </c>
      <c r="C229" s="144" t="s">
        <v>1433</v>
      </c>
      <c r="D229" s="137" t="s">
        <v>468</v>
      </c>
      <c r="E229" s="138">
        <v>8</v>
      </c>
      <c r="F229" s="139"/>
      <c r="G229" s="140">
        <f t="shared" si="119"/>
        <v>0</v>
      </c>
      <c r="H229" s="139"/>
      <c r="I229" s="140">
        <f t="shared" si="120"/>
        <v>0</v>
      </c>
      <c r="J229" s="139"/>
      <c r="K229" s="140">
        <f t="shared" si="121"/>
        <v>0</v>
      </c>
      <c r="L229" s="140">
        <v>21</v>
      </c>
      <c r="M229" s="140">
        <f t="shared" si="122"/>
        <v>0</v>
      </c>
      <c r="N229" s="138">
        <v>0</v>
      </c>
      <c r="O229" s="138">
        <f t="shared" si="123"/>
        <v>0</v>
      </c>
      <c r="P229" s="138">
        <v>0</v>
      </c>
      <c r="Q229" s="138">
        <f t="shared" si="124"/>
        <v>0</v>
      </c>
      <c r="R229" s="140"/>
      <c r="S229" s="140" t="s">
        <v>273</v>
      </c>
      <c r="T229" s="141" t="s">
        <v>274</v>
      </c>
      <c r="U229" s="115">
        <v>0</v>
      </c>
      <c r="V229" s="115">
        <f t="shared" si="125"/>
        <v>0</v>
      </c>
      <c r="W229" s="115"/>
      <c r="X229" s="115" t="s">
        <v>275</v>
      </c>
      <c r="Y229" s="115" t="s">
        <v>276</v>
      </c>
      <c r="Z229" s="108"/>
      <c r="AA229" s="108"/>
      <c r="AB229" s="108"/>
      <c r="AC229" s="108"/>
      <c r="AD229" s="108"/>
      <c r="AE229" s="108"/>
      <c r="AF229" s="108"/>
      <c r="AG229" s="108" t="s">
        <v>898</v>
      </c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1" x14ac:dyDescent="0.2">
      <c r="A230" s="135">
        <v>202</v>
      </c>
      <c r="B230" s="136" t="s">
        <v>1434</v>
      </c>
      <c r="C230" s="144" t="s">
        <v>1435</v>
      </c>
      <c r="D230" s="137" t="s">
        <v>1390</v>
      </c>
      <c r="E230" s="138">
        <v>1</v>
      </c>
      <c r="F230" s="139"/>
      <c r="G230" s="140">
        <f t="shared" si="119"/>
        <v>0</v>
      </c>
      <c r="H230" s="139"/>
      <c r="I230" s="140">
        <f t="shared" si="120"/>
        <v>0</v>
      </c>
      <c r="J230" s="139"/>
      <c r="K230" s="140">
        <f t="shared" si="121"/>
        <v>0</v>
      </c>
      <c r="L230" s="140">
        <v>21</v>
      </c>
      <c r="M230" s="140">
        <f t="shared" si="122"/>
        <v>0</v>
      </c>
      <c r="N230" s="138">
        <v>0</v>
      </c>
      <c r="O230" s="138">
        <f t="shared" si="123"/>
        <v>0</v>
      </c>
      <c r="P230" s="138">
        <v>0</v>
      </c>
      <c r="Q230" s="138">
        <f t="shared" si="124"/>
        <v>0</v>
      </c>
      <c r="R230" s="140"/>
      <c r="S230" s="140" t="s">
        <v>273</v>
      </c>
      <c r="T230" s="141" t="s">
        <v>274</v>
      </c>
      <c r="U230" s="115">
        <v>0</v>
      </c>
      <c r="V230" s="115">
        <f t="shared" si="125"/>
        <v>0</v>
      </c>
      <c r="W230" s="115"/>
      <c r="X230" s="115" t="s">
        <v>463</v>
      </c>
      <c r="Y230" s="115" t="s">
        <v>276</v>
      </c>
      <c r="Z230" s="108"/>
      <c r="AA230" s="108"/>
      <c r="AB230" s="108"/>
      <c r="AC230" s="108"/>
      <c r="AD230" s="108"/>
      <c r="AE230" s="108"/>
      <c r="AF230" s="108"/>
      <c r="AG230" s="108" t="s">
        <v>1325</v>
      </c>
      <c r="AH230" s="108"/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outlineLevel="1" x14ac:dyDescent="0.2">
      <c r="A231" s="135">
        <v>203</v>
      </c>
      <c r="B231" s="136" t="s">
        <v>1436</v>
      </c>
      <c r="C231" s="144" t="s">
        <v>1437</v>
      </c>
      <c r="D231" s="137" t="s">
        <v>1390</v>
      </c>
      <c r="E231" s="138">
        <v>1</v>
      </c>
      <c r="F231" s="139"/>
      <c r="G231" s="140">
        <f t="shared" si="119"/>
        <v>0</v>
      </c>
      <c r="H231" s="139"/>
      <c r="I231" s="140">
        <f t="shared" si="120"/>
        <v>0</v>
      </c>
      <c r="J231" s="139"/>
      <c r="K231" s="140">
        <f t="shared" si="121"/>
        <v>0</v>
      </c>
      <c r="L231" s="140">
        <v>21</v>
      </c>
      <c r="M231" s="140">
        <f t="shared" si="122"/>
        <v>0</v>
      </c>
      <c r="N231" s="138">
        <v>0</v>
      </c>
      <c r="O231" s="138">
        <f t="shared" si="123"/>
        <v>0</v>
      </c>
      <c r="P231" s="138">
        <v>0</v>
      </c>
      <c r="Q231" s="138">
        <f t="shared" si="124"/>
        <v>0</v>
      </c>
      <c r="R231" s="140"/>
      <c r="S231" s="140" t="s">
        <v>273</v>
      </c>
      <c r="T231" s="141" t="s">
        <v>274</v>
      </c>
      <c r="U231" s="115">
        <v>0</v>
      </c>
      <c r="V231" s="115">
        <f t="shared" si="125"/>
        <v>0</v>
      </c>
      <c r="W231" s="115"/>
      <c r="X231" s="115" t="s">
        <v>463</v>
      </c>
      <c r="Y231" s="115" t="s">
        <v>276</v>
      </c>
      <c r="Z231" s="108"/>
      <c r="AA231" s="108"/>
      <c r="AB231" s="108"/>
      <c r="AC231" s="108"/>
      <c r="AD231" s="108"/>
      <c r="AE231" s="108"/>
      <c r="AF231" s="108"/>
      <c r="AG231" s="108" t="s">
        <v>1325</v>
      </c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ht="22.5" outlineLevel="1" x14ac:dyDescent="0.2">
      <c r="A232" s="135">
        <v>204</v>
      </c>
      <c r="B232" s="136" t="s">
        <v>1438</v>
      </c>
      <c r="C232" s="144" t="s">
        <v>2242</v>
      </c>
      <c r="D232" s="137" t="s">
        <v>468</v>
      </c>
      <c r="E232" s="138">
        <v>1</v>
      </c>
      <c r="F232" s="139"/>
      <c r="G232" s="140">
        <f t="shared" si="119"/>
        <v>0</v>
      </c>
      <c r="H232" s="139"/>
      <c r="I232" s="140">
        <f t="shared" si="120"/>
        <v>0</v>
      </c>
      <c r="J232" s="139"/>
      <c r="K232" s="140">
        <f t="shared" si="121"/>
        <v>0</v>
      </c>
      <c r="L232" s="140">
        <v>21</v>
      </c>
      <c r="M232" s="140">
        <f t="shared" si="122"/>
        <v>0</v>
      </c>
      <c r="N232" s="138">
        <v>0</v>
      </c>
      <c r="O232" s="138">
        <f t="shared" si="123"/>
        <v>0</v>
      </c>
      <c r="P232" s="138">
        <v>0</v>
      </c>
      <c r="Q232" s="138">
        <f t="shared" si="124"/>
        <v>0</v>
      </c>
      <c r="R232" s="140"/>
      <c r="S232" s="140" t="s">
        <v>273</v>
      </c>
      <c r="T232" s="141" t="s">
        <v>274</v>
      </c>
      <c r="U232" s="115">
        <v>0</v>
      </c>
      <c r="V232" s="115">
        <f t="shared" si="125"/>
        <v>0</v>
      </c>
      <c r="W232" s="115"/>
      <c r="X232" s="115" t="s">
        <v>463</v>
      </c>
      <c r="Y232" s="115" t="s">
        <v>276</v>
      </c>
      <c r="Z232" s="108"/>
      <c r="AA232" s="108"/>
      <c r="AB232" s="108"/>
      <c r="AC232" s="108"/>
      <c r="AD232" s="108"/>
      <c r="AE232" s="108"/>
      <c r="AF232" s="108"/>
      <c r="AG232" s="108" t="s">
        <v>1325</v>
      </c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ht="22.5" outlineLevel="1" x14ac:dyDescent="0.2">
      <c r="A233" s="135">
        <v>205</v>
      </c>
      <c r="B233" s="136" t="s">
        <v>1440</v>
      </c>
      <c r="C233" s="144" t="s">
        <v>2243</v>
      </c>
      <c r="D233" s="137" t="s">
        <v>468</v>
      </c>
      <c r="E233" s="138">
        <v>1</v>
      </c>
      <c r="F233" s="139"/>
      <c r="G233" s="140">
        <f t="shared" si="119"/>
        <v>0</v>
      </c>
      <c r="H233" s="139"/>
      <c r="I233" s="140">
        <f t="shared" si="120"/>
        <v>0</v>
      </c>
      <c r="J233" s="139"/>
      <c r="K233" s="140">
        <f t="shared" si="121"/>
        <v>0</v>
      </c>
      <c r="L233" s="140">
        <v>21</v>
      </c>
      <c r="M233" s="140">
        <f t="shared" si="122"/>
        <v>0</v>
      </c>
      <c r="N233" s="138">
        <v>0</v>
      </c>
      <c r="O233" s="138">
        <f t="shared" si="123"/>
        <v>0</v>
      </c>
      <c r="P233" s="138">
        <v>0</v>
      </c>
      <c r="Q233" s="138">
        <f t="shared" si="124"/>
        <v>0</v>
      </c>
      <c r="R233" s="140"/>
      <c r="S233" s="140" t="s">
        <v>273</v>
      </c>
      <c r="T233" s="141" t="s">
        <v>274</v>
      </c>
      <c r="U233" s="115">
        <v>0</v>
      </c>
      <c r="V233" s="115">
        <f t="shared" si="125"/>
        <v>0</v>
      </c>
      <c r="W233" s="115"/>
      <c r="X233" s="115" t="s">
        <v>463</v>
      </c>
      <c r="Y233" s="115" t="s">
        <v>276</v>
      </c>
      <c r="Z233" s="108"/>
      <c r="AA233" s="108"/>
      <c r="AB233" s="108"/>
      <c r="AC233" s="108"/>
      <c r="AD233" s="108"/>
      <c r="AE233" s="108"/>
      <c r="AF233" s="108"/>
      <c r="AG233" s="108" t="s">
        <v>1325</v>
      </c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ht="22.5" outlineLevel="1" x14ac:dyDescent="0.2">
      <c r="A234" s="135">
        <v>206</v>
      </c>
      <c r="B234" s="136" t="s">
        <v>1442</v>
      </c>
      <c r="C234" s="144" t="s">
        <v>2244</v>
      </c>
      <c r="D234" s="137" t="s">
        <v>468</v>
      </c>
      <c r="E234" s="138">
        <v>1</v>
      </c>
      <c r="F234" s="139"/>
      <c r="G234" s="140">
        <f t="shared" si="119"/>
        <v>0</v>
      </c>
      <c r="H234" s="139"/>
      <c r="I234" s="140">
        <f t="shared" si="120"/>
        <v>0</v>
      </c>
      <c r="J234" s="139"/>
      <c r="K234" s="140">
        <f t="shared" si="121"/>
        <v>0</v>
      </c>
      <c r="L234" s="140">
        <v>21</v>
      </c>
      <c r="M234" s="140">
        <f t="shared" si="122"/>
        <v>0</v>
      </c>
      <c r="N234" s="138">
        <v>0</v>
      </c>
      <c r="O234" s="138">
        <f t="shared" si="123"/>
        <v>0</v>
      </c>
      <c r="P234" s="138">
        <v>0</v>
      </c>
      <c r="Q234" s="138">
        <f t="shared" si="124"/>
        <v>0</v>
      </c>
      <c r="R234" s="140"/>
      <c r="S234" s="140" t="s">
        <v>273</v>
      </c>
      <c r="T234" s="141" t="s">
        <v>274</v>
      </c>
      <c r="U234" s="115">
        <v>0</v>
      </c>
      <c r="V234" s="115">
        <f t="shared" si="125"/>
        <v>0</v>
      </c>
      <c r="W234" s="115"/>
      <c r="X234" s="115" t="s">
        <v>463</v>
      </c>
      <c r="Y234" s="115" t="s">
        <v>276</v>
      </c>
      <c r="Z234" s="108"/>
      <c r="AA234" s="108"/>
      <c r="AB234" s="108"/>
      <c r="AC234" s="108"/>
      <c r="AD234" s="108"/>
      <c r="AE234" s="108"/>
      <c r="AF234" s="108"/>
      <c r="AG234" s="108" t="s">
        <v>1325</v>
      </c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ht="22.5" outlineLevel="1" x14ac:dyDescent="0.2">
      <c r="A235" s="135">
        <v>207</v>
      </c>
      <c r="B235" s="136" t="s">
        <v>1444</v>
      </c>
      <c r="C235" s="144" t="s">
        <v>2245</v>
      </c>
      <c r="D235" s="137" t="s">
        <v>468</v>
      </c>
      <c r="E235" s="138">
        <v>1</v>
      </c>
      <c r="F235" s="139"/>
      <c r="G235" s="140">
        <f t="shared" si="119"/>
        <v>0</v>
      </c>
      <c r="H235" s="139"/>
      <c r="I235" s="140">
        <f t="shared" si="120"/>
        <v>0</v>
      </c>
      <c r="J235" s="139"/>
      <c r="K235" s="140">
        <f t="shared" si="121"/>
        <v>0</v>
      </c>
      <c r="L235" s="140">
        <v>21</v>
      </c>
      <c r="M235" s="140">
        <f t="shared" si="122"/>
        <v>0</v>
      </c>
      <c r="N235" s="138">
        <v>0</v>
      </c>
      <c r="O235" s="138">
        <f t="shared" si="123"/>
        <v>0</v>
      </c>
      <c r="P235" s="138">
        <v>0</v>
      </c>
      <c r="Q235" s="138">
        <f t="shared" si="124"/>
        <v>0</v>
      </c>
      <c r="R235" s="140"/>
      <c r="S235" s="140" t="s">
        <v>273</v>
      </c>
      <c r="T235" s="141" t="s">
        <v>274</v>
      </c>
      <c r="U235" s="115">
        <v>0</v>
      </c>
      <c r="V235" s="115">
        <f t="shared" si="125"/>
        <v>0</v>
      </c>
      <c r="W235" s="115"/>
      <c r="X235" s="115" t="s">
        <v>463</v>
      </c>
      <c r="Y235" s="115" t="s">
        <v>276</v>
      </c>
      <c r="Z235" s="108"/>
      <c r="AA235" s="108"/>
      <c r="AB235" s="108"/>
      <c r="AC235" s="108"/>
      <c r="AD235" s="108"/>
      <c r="AE235" s="108"/>
      <c r="AF235" s="108"/>
      <c r="AG235" s="108" t="s">
        <v>1325</v>
      </c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ht="22.5" outlineLevel="1" x14ac:dyDescent="0.2">
      <c r="A236" s="135">
        <v>208</v>
      </c>
      <c r="B236" s="136" t="s">
        <v>1446</v>
      </c>
      <c r="C236" s="144" t="s">
        <v>2246</v>
      </c>
      <c r="D236" s="137" t="s">
        <v>468</v>
      </c>
      <c r="E236" s="138">
        <v>1</v>
      </c>
      <c r="F236" s="139"/>
      <c r="G236" s="140">
        <f t="shared" si="119"/>
        <v>0</v>
      </c>
      <c r="H236" s="139"/>
      <c r="I236" s="140">
        <f t="shared" si="120"/>
        <v>0</v>
      </c>
      <c r="J236" s="139"/>
      <c r="K236" s="140">
        <f t="shared" si="121"/>
        <v>0</v>
      </c>
      <c r="L236" s="140">
        <v>21</v>
      </c>
      <c r="M236" s="140">
        <f t="shared" si="122"/>
        <v>0</v>
      </c>
      <c r="N236" s="138">
        <v>0</v>
      </c>
      <c r="O236" s="138">
        <f t="shared" si="123"/>
        <v>0</v>
      </c>
      <c r="P236" s="138">
        <v>0</v>
      </c>
      <c r="Q236" s="138">
        <f t="shared" si="124"/>
        <v>0</v>
      </c>
      <c r="R236" s="140"/>
      <c r="S236" s="140" t="s">
        <v>273</v>
      </c>
      <c r="T236" s="141" t="s">
        <v>274</v>
      </c>
      <c r="U236" s="115">
        <v>0</v>
      </c>
      <c r="V236" s="115">
        <f t="shared" si="125"/>
        <v>0</v>
      </c>
      <c r="W236" s="115"/>
      <c r="X236" s="115" t="s">
        <v>463</v>
      </c>
      <c r="Y236" s="115" t="s">
        <v>276</v>
      </c>
      <c r="Z236" s="108"/>
      <c r="AA236" s="108"/>
      <c r="AB236" s="108"/>
      <c r="AC236" s="108"/>
      <c r="AD236" s="108"/>
      <c r="AE236" s="108"/>
      <c r="AF236" s="108"/>
      <c r="AG236" s="108" t="s">
        <v>1325</v>
      </c>
      <c r="AH236" s="108"/>
      <c r="AI236" s="108"/>
      <c r="AJ236" s="108"/>
      <c r="AK236" s="108"/>
      <c r="AL236" s="108"/>
      <c r="AM236" s="108"/>
      <c r="AN236" s="108"/>
      <c r="AO236" s="108"/>
      <c r="AP236" s="108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8"/>
      <c r="BB236" s="108"/>
      <c r="BC236" s="108"/>
      <c r="BD236" s="108"/>
      <c r="BE236" s="108"/>
      <c r="BF236" s="108"/>
      <c r="BG236" s="108"/>
      <c r="BH236" s="108"/>
    </row>
    <row r="237" spans="1:60" ht="22.5" outlineLevel="1" x14ac:dyDescent="0.2">
      <c r="A237" s="135">
        <v>209</v>
      </c>
      <c r="B237" s="136" t="s">
        <v>1448</v>
      </c>
      <c r="C237" s="144" t="s">
        <v>2247</v>
      </c>
      <c r="D237" s="137" t="s">
        <v>468</v>
      </c>
      <c r="E237" s="138">
        <v>1</v>
      </c>
      <c r="F237" s="139"/>
      <c r="G237" s="140">
        <f t="shared" si="119"/>
        <v>0</v>
      </c>
      <c r="H237" s="139"/>
      <c r="I237" s="140">
        <f t="shared" si="120"/>
        <v>0</v>
      </c>
      <c r="J237" s="139"/>
      <c r="K237" s="140">
        <f t="shared" si="121"/>
        <v>0</v>
      </c>
      <c r="L237" s="140">
        <v>21</v>
      </c>
      <c r="M237" s="140">
        <f t="shared" si="122"/>
        <v>0</v>
      </c>
      <c r="N237" s="138">
        <v>0</v>
      </c>
      <c r="O237" s="138">
        <f t="shared" si="123"/>
        <v>0</v>
      </c>
      <c r="P237" s="138">
        <v>0</v>
      </c>
      <c r="Q237" s="138">
        <f t="shared" si="124"/>
        <v>0</v>
      </c>
      <c r="R237" s="140"/>
      <c r="S237" s="140" t="s">
        <v>273</v>
      </c>
      <c r="T237" s="141" t="s">
        <v>274</v>
      </c>
      <c r="U237" s="115">
        <v>0</v>
      </c>
      <c r="V237" s="115">
        <f t="shared" si="125"/>
        <v>0</v>
      </c>
      <c r="W237" s="115"/>
      <c r="X237" s="115" t="s">
        <v>463</v>
      </c>
      <c r="Y237" s="115" t="s">
        <v>276</v>
      </c>
      <c r="Z237" s="108"/>
      <c r="AA237" s="108"/>
      <c r="AB237" s="108"/>
      <c r="AC237" s="108"/>
      <c r="AD237" s="108"/>
      <c r="AE237" s="108"/>
      <c r="AF237" s="108"/>
      <c r="AG237" s="108" t="s">
        <v>1325</v>
      </c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spans="1:60" ht="22.5" outlineLevel="1" x14ac:dyDescent="0.2">
      <c r="A238" s="135">
        <v>210</v>
      </c>
      <c r="B238" s="136" t="s">
        <v>1450</v>
      </c>
      <c r="C238" s="144" t="s">
        <v>2248</v>
      </c>
      <c r="D238" s="137" t="s">
        <v>468</v>
      </c>
      <c r="E238" s="138">
        <v>1</v>
      </c>
      <c r="F238" s="139"/>
      <c r="G238" s="140">
        <f t="shared" si="119"/>
        <v>0</v>
      </c>
      <c r="H238" s="139"/>
      <c r="I238" s="140">
        <f t="shared" si="120"/>
        <v>0</v>
      </c>
      <c r="J238" s="139"/>
      <c r="K238" s="140">
        <f t="shared" si="121"/>
        <v>0</v>
      </c>
      <c r="L238" s="140">
        <v>21</v>
      </c>
      <c r="M238" s="140">
        <f t="shared" si="122"/>
        <v>0</v>
      </c>
      <c r="N238" s="138">
        <v>0</v>
      </c>
      <c r="O238" s="138">
        <f t="shared" si="123"/>
        <v>0</v>
      </c>
      <c r="P238" s="138">
        <v>0</v>
      </c>
      <c r="Q238" s="138">
        <f t="shared" si="124"/>
        <v>0</v>
      </c>
      <c r="R238" s="140"/>
      <c r="S238" s="140" t="s">
        <v>273</v>
      </c>
      <c r="T238" s="141" t="s">
        <v>274</v>
      </c>
      <c r="U238" s="115">
        <v>0</v>
      </c>
      <c r="V238" s="115">
        <f t="shared" si="125"/>
        <v>0</v>
      </c>
      <c r="W238" s="115"/>
      <c r="X238" s="115" t="s">
        <v>463</v>
      </c>
      <c r="Y238" s="115" t="s">
        <v>276</v>
      </c>
      <c r="Z238" s="108"/>
      <c r="AA238" s="108"/>
      <c r="AB238" s="108"/>
      <c r="AC238" s="108"/>
      <c r="AD238" s="108"/>
      <c r="AE238" s="108"/>
      <c r="AF238" s="108"/>
      <c r="AG238" s="108" t="s">
        <v>1325</v>
      </c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ht="22.5" outlineLevel="1" x14ac:dyDescent="0.2">
      <c r="A239" s="135">
        <v>211</v>
      </c>
      <c r="B239" s="136" t="s">
        <v>1452</v>
      </c>
      <c r="C239" s="144" t="s">
        <v>2249</v>
      </c>
      <c r="D239" s="137" t="s">
        <v>468</v>
      </c>
      <c r="E239" s="138">
        <v>1</v>
      </c>
      <c r="F239" s="139"/>
      <c r="G239" s="140">
        <f t="shared" si="119"/>
        <v>0</v>
      </c>
      <c r="H239" s="139"/>
      <c r="I239" s="140">
        <f t="shared" si="120"/>
        <v>0</v>
      </c>
      <c r="J239" s="139"/>
      <c r="K239" s="140">
        <f t="shared" si="121"/>
        <v>0</v>
      </c>
      <c r="L239" s="140">
        <v>21</v>
      </c>
      <c r="M239" s="140">
        <f t="shared" si="122"/>
        <v>0</v>
      </c>
      <c r="N239" s="138">
        <v>0</v>
      </c>
      <c r="O239" s="138">
        <f t="shared" si="123"/>
        <v>0</v>
      </c>
      <c r="P239" s="138">
        <v>0</v>
      </c>
      <c r="Q239" s="138">
        <f t="shared" si="124"/>
        <v>0</v>
      </c>
      <c r="R239" s="140"/>
      <c r="S239" s="140" t="s">
        <v>273</v>
      </c>
      <c r="T239" s="141" t="s">
        <v>274</v>
      </c>
      <c r="U239" s="115">
        <v>0</v>
      </c>
      <c r="V239" s="115">
        <f t="shared" si="125"/>
        <v>0</v>
      </c>
      <c r="W239" s="115"/>
      <c r="X239" s="115" t="s">
        <v>463</v>
      </c>
      <c r="Y239" s="115" t="s">
        <v>276</v>
      </c>
      <c r="Z239" s="108"/>
      <c r="AA239" s="108"/>
      <c r="AB239" s="108"/>
      <c r="AC239" s="108"/>
      <c r="AD239" s="108"/>
      <c r="AE239" s="108"/>
      <c r="AF239" s="108"/>
      <c r="AG239" s="108" t="s">
        <v>1325</v>
      </c>
      <c r="AH239" s="108"/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1" x14ac:dyDescent="0.2">
      <c r="A240" s="135">
        <v>212</v>
      </c>
      <c r="B240" s="136" t="s">
        <v>1454</v>
      </c>
      <c r="C240" s="144" t="s">
        <v>2250</v>
      </c>
      <c r="D240" s="137" t="s">
        <v>1390</v>
      </c>
      <c r="E240" s="138">
        <v>1</v>
      </c>
      <c r="F240" s="139"/>
      <c r="G240" s="140">
        <f t="shared" si="119"/>
        <v>0</v>
      </c>
      <c r="H240" s="139"/>
      <c r="I240" s="140">
        <f t="shared" si="120"/>
        <v>0</v>
      </c>
      <c r="J240" s="139"/>
      <c r="K240" s="140">
        <f t="shared" si="121"/>
        <v>0</v>
      </c>
      <c r="L240" s="140">
        <v>21</v>
      </c>
      <c r="M240" s="140">
        <f t="shared" si="122"/>
        <v>0</v>
      </c>
      <c r="N240" s="138">
        <v>0</v>
      </c>
      <c r="O240" s="138">
        <f t="shared" si="123"/>
        <v>0</v>
      </c>
      <c r="P240" s="138">
        <v>0</v>
      </c>
      <c r="Q240" s="138">
        <f t="shared" si="124"/>
        <v>0</v>
      </c>
      <c r="R240" s="140"/>
      <c r="S240" s="140" t="s">
        <v>273</v>
      </c>
      <c r="T240" s="141" t="s">
        <v>274</v>
      </c>
      <c r="U240" s="115">
        <v>0</v>
      </c>
      <c r="V240" s="115">
        <f t="shared" si="125"/>
        <v>0</v>
      </c>
      <c r="W240" s="115"/>
      <c r="X240" s="115" t="s">
        <v>463</v>
      </c>
      <c r="Y240" s="115" t="s">
        <v>276</v>
      </c>
      <c r="Z240" s="108"/>
      <c r="AA240" s="108"/>
      <c r="AB240" s="108"/>
      <c r="AC240" s="108"/>
      <c r="AD240" s="108"/>
      <c r="AE240" s="108"/>
      <c r="AF240" s="108"/>
      <c r="AG240" s="108" t="s">
        <v>1325</v>
      </c>
      <c r="AH240" s="108"/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ht="22.5" outlineLevel="1" x14ac:dyDescent="0.2">
      <c r="A241" s="135">
        <v>213</v>
      </c>
      <c r="B241" s="136" t="s">
        <v>1456</v>
      </c>
      <c r="C241" s="144" t="s">
        <v>2251</v>
      </c>
      <c r="D241" s="137" t="s">
        <v>938</v>
      </c>
      <c r="E241" s="138">
        <v>16</v>
      </c>
      <c r="F241" s="139"/>
      <c r="G241" s="140">
        <f t="shared" si="119"/>
        <v>0</v>
      </c>
      <c r="H241" s="139"/>
      <c r="I241" s="140">
        <f t="shared" si="120"/>
        <v>0</v>
      </c>
      <c r="J241" s="139"/>
      <c r="K241" s="140">
        <f t="shared" si="121"/>
        <v>0</v>
      </c>
      <c r="L241" s="140">
        <v>21</v>
      </c>
      <c r="M241" s="140">
        <f t="shared" si="122"/>
        <v>0</v>
      </c>
      <c r="N241" s="138">
        <v>0</v>
      </c>
      <c r="O241" s="138">
        <f t="shared" si="123"/>
        <v>0</v>
      </c>
      <c r="P241" s="138">
        <v>0</v>
      </c>
      <c r="Q241" s="138">
        <f t="shared" si="124"/>
        <v>0</v>
      </c>
      <c r="R241" s="140"/>
      <c r="S241" s="140" t="s">
        <v>273</v>
      </c>
      <c r="T241" s="141" t="s">
        <v>274</v>
      </c>
      <c r="U241" s="115">
        <v>0</v>
      </c>
      <c r="V241" s="115">
        <f t="shared" si="125"/>
        <v>0</v>
      </c>
      <c r="W241" s="115"/>
      <c r="X241" s="115" t="s">
        <v>275</v>
      </c>
      <c r="Y241" s="115" t="s">
        <v>276</v>
      </c>
      <c r="Z241" s="108"/>
      <c r="AA241" s="108"/>
      <c r="AB241" s="108"/>
      <c r="AC241" s="108"/>
      <c r="AD241" s="108"/>
      <c r="AE241" s="108"/>
      <c r="AF241" s="108"/>
      <c r="AG241" s="108" t="s">
        <v>898</v>
      </c>
      <c r="AH241" s="108"/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outlineLevel="1" x14ac:dyDescent="0.2">
      <c r="A242" s="135">
        <v>214</v>
      </c>
      <c r="B242" s="136" t="s">
        <v>1458</v>
      </c>
      <c r="C242" s="144" t="s">
        <v>1451</v>
      </c>
      <c r="D242" s="137" t="s">
        <v>938</v>
      </c>
      <c r="E242" s="138">
        <v>112</v>
      </c>
      <c r="F242" s="139"/>
      <c r="G242" s="140">
        <f t="shared" si="119"/>
        <v>0</v>
      </c>
      <c r="H242" s="139"/>
      <c r="I242" s="140">
        <f t="shared" si="120"/>
        <v>0</v>
      </c>
      <c r="J242" s="139"/>
      <c r="K242" s="140">
        <f t="shared" si="121"/>
        <v>0</v>
      </c>
      <c r="L242" s="140">
        <v>21</v>
      </c>
      <c r="M242" s="140">
        <f t="shared" si="122"/>
        <v>0</v>
      </c>
      <c r="N242" s="138">
        <v>0</v>
      </c>
      <c r="O242" s="138">
        <f t="shared" si="123"/>
        <v>0</v>
      </c>
      <c r="P242" s="138">
        <v>0</v>
      </c>
      <c r="Q242" s="138">
        <f t="shared" si="124"/>
        <v>0</v>
      </c>
      <c r="R242" s="140"/>
      <c r="S242" s="140" t="s">
        <v>273</v>
      </c>
      <c r="T242" s="141" t="s">
        <v>274</v>
      </c>
      <c r="U242" s="115">
        <v>0</v>
      </c>
      <c r="V242" s="115">
        <f t="shared" si="125"/>
        <v>0</v>
      </c>
      <c r="W242" s="115"/>
      <c r="X242" s="115" t="s">
        <v>275</v>
      </c>
      <c r="Y242" s="115" t="s">
        <v>276</v>
      </c>
      <c r="Z242" s="108"/>
      <c r="AA242" s="108"/>
      <c r="AB242" s="108"/>
      <c r="AC242" s="108"/>
      <c r="AD242" s="108"/>
      <c r="AE242" s="108"/>
      <c r="AF242" s="108"/>
      <c r="AG242" s="108" t="s">
        <v>898</v>
      </c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outlineLevel="1" x14ac:dyDescent="0.2">
      <c r="A243" s="135">
        <v>215</v>
      </c>
      <c r="B243" s="136" t="s">
        <v>1460</v>
      </c>
      <c r="C243" s="144" t="s">
        <v>1453</v>
      </c>
      <c r="D243" s="137" t="s">
        <v>1393</v>
      </c>
      <c r="E243" s="138">
        <v>1</v>
      </c>
      <c r="F243" s="139"/>
      <c r="G243" s="140">
        <f t="shared" si="119"/>
        <v>0</v>
      </c>
      <c r="H243" s="139"/>
      <c r="I243" s="140">
        <f t="shared" si="120"/>
        <v>0</v>
      </c>
      <c r="J243" s="139"/>
      <c r="K243" s="140">
        <f t="shared" si="121"/>
        <v>0</v>
      </c>
      <c r="L243" s="140">
        <v>21</v>
      </c>
      <c r="M243" s="140">
        <f t="shared" si="122"/>
        <v>0</v>
      </c>
      <c r="N243" s="138">
        <v>0</v>
      </c>
      <c r="O243" s="138">
        <f t="shared" si="123"/>
        <v>0</v>
      </c>
      <c r="P243" s="138">
        <v>0</v>
      </c>
      <c r="Q243" s="138">
        <f t="shared" si="124"/>
        <v>0</v>
      </c>
      <c r="R243" s="140"/>
      <c r="S243" s="140" t="s">
        <v>273</v>
      </c>
      <c r="T243" s="141" t="s">
        <v>274</v>
      </c>
      <c r="U243" s="115">
        <v>0</v>
      </c>
      <c r="V243" s="115">
        <f t="shared" si="125"/>
        <v>0</v>
      </c>
      <c r="W243" s="115"/>
      <c r="X243" s="115" t="s">
        <v>463</v>
      </c>
      <c r="Y243" s="115" t="s">
        <v>276</v>
      </c>
      <c r="Z243" s="108"/>
      <c r="AA243" s="108"/>
      <c r="AB243" s="108"/>
      <c r="AC243" s="108"/>
      <c r="AD243" s="108"/>
      <c r="AE243" s="108"/>
      <c r="AF243" s="108"/>
      <c r="AG243" s="108" t="s">
        <v>1325</v>
      </c>
      <c r="AH243" s="108"/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spans="1:60" outlineLevel="1" x14ac:dyDescent="0.2">
      <c r="A244" s="135">
        <v>216</v>
      </c>
      <c r="B244" s="136" t="s">
        <v>1462</v>
      </c>
      <c r="C244" s="144" t="s">
        <v>1455</v>
      </c>
      <c r="D244" s="137" t="s">
        <v>938</v>
      </c>
      <c r="E244" s="138">
        <v>36</v>
      </c>
      <c r="F244" s="139"/>
      <c r="G244" s="140">
        <f t="shared" si="119"/>
        <v>0</v>
      </c>
      <c r="H244" s="139"/>
      <c r="I244" s="140">
        <f t="shared" si="120"/>
        <v>0</v>
      </c>
      <c r="J244" s="139"/>
      <c r="K244" s="140">
        <f t="shared" si="121"/>
        <v>0</v>
      </c>
      <c r="L244" s="140">
        <v>21</v>
      </c>
      <c r="M244" s="140">
        <f t="shared" si="122"/>
        <v>0</v>
      </c>
      <c r="N244" s="138">
        <v>0</v>
      </c>
      <c r="O244" s="138">
        <f t="shared" si="123"/>
        <v>0</v>
      </c>
      <c r="P244" s="138">
        <v>0</v>
      </c>
      <c r="Q244" s="138">
        <f t="shared" si="124"/>
        <v>0</v>
      </c>
      <c r="R244" s="140"/>
      <c r="S244" s="140" t="s">
        <v>273</v>
      </c>
      <c r="T244" s="141" t="s">
        <v>274</v>
      </c>
      <c r="U244" s="115">
        <v>0</v>
      </c>
      <c r="V244" s="115">
        <f t="shared" si="125"/>
        <v>0</v>
      </c>
      <c r="W244" s="115"/>
      <c r="X244" s="115" t="s">
        <v>275</v>
      </c>
      <c r="Y244" s="115" t="s">
        <v>276</v>
      </c>
      <c r="Z244" s="108"/>
      <c r="AA244" s="108"/>
      <c r="AB244" s="108"/>
      <c r="AC244" s="108"/>
      <c r="AD244" s="108"/>
      <c r="AE244" s="108"/>
      <c r="AF244" s="108"/>
      <c r="AG244" s="108" t="s">
        <v>898</v>
      </c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outlineLevel="1" x14ac:dyDescent="0.2">
      <c r="A245" s="135">
        <v>217</v>
      </c>
      <c r="B245" s="136" t="s">
        <v>1464</v>
      </c>
      <c r="C245" s="144" t="s">
        <v>1457</v>
      </c>
      <c r="D245" s="137" t="s">
        <v>1390</v>
      </c>
      <c r="E245" s="138">
        <v>1</v>
      </c>
      <c r="F245" s="139"/>
      <c r="G245" s="140">
        <f t="shared" si="119"/>
        <v>0</v>
      </c>
      <c r="H245" s="139"/>
      <c r="I245" s="140">
        <f t="shared" si="120"/>
        <v>0</v>
      </c>
      <c r="J245" s="139"/>
      <c r="K245" s="140">
        <f t="shared" si="121"/>
        <v>0</v>
      </c>
      <c r="L245" s="140">
        <v>21</v>
      </c>
      <c r="M245" s="140">
        <f t="shared" si="122"/>
        <v>0</v>
      </c>
      <c r="N245" s="138">
        <v>0</v>
      </c>
      <c r="O245" s="138">
        <f t="shared" si="123"/>
        <v>0</v>
      </c>
      <c r="P245" s="138">
        <v>0</v>
      </c>
      <c r="Q245" s="138">
        <f t="shared" si="124"/>
        <v>0</v>
      </c>
      <c r="R245" s="140"/>
      <c r="S245" s="140" t="s">
        <v>273</v>
      </c>
      <c r="T245" s="141" t="s">
        <v>274</v>
      </c>
      <c r="U245" s="115">
        <v>0</v>
      </c>
      <c r="V245" s="115">
        <f t="shared" si="125"/>
        <v>0</v>
      </c>
      <c r="W245" s="115"/>
      <c r="X245" s="115" t="s">
        <v>275</v>
      </c>
      <c r="Y245" s="115" t="s">
        <v>276</v>
      </c>
      <c r="Z245" s="108"/>
      <c r="AA245" s="108"/>
      <c r="AB245" s="108"/>
      <c r="AC245" s="108"/>
      <c r="AD245" s="108"/>
      <c r="AE245" s="108"/>
      <c r="AF245" s="108"/>
      <c r="AG245" s="108" t="s">
        <v>898</v>
      </c>
      <c r="AH245" s="108"/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outlineLevel="1" x14ac:dyDescent="0.2">
      <c r="A246" s="135">
        <v>218</v>
      </c>
      <c r="B246" s="136" t="s">
        <v>1466</v>
      </c>
      <c r="C246" s="144" t="s">
        <v>1459</v>
      </c>
      <c r="D246" s="137" t="s">
        <v>1390</v>
      </c>
      <c r="E246" s="138">
        <v>1</v>
      </c>
      <c r="F246" s="139"/>
      <c r="G246" s="140">
        <f t="shared" si="119"/>
        <v>0</v>
      </c>
      <c r="H246" s="139"/>
      <c r="I246" s="140">
        <f t="shared" si="120"/>
        <v>0</v>
      </c>
      <c r="J246" s="139"/>
      <c r="K246" s="140">
        <f t="shared" si="121"/>
        <v>0</v>
      </c>
      <c r="L246" s="140">
        <v>21</v>
      </c>
      <c r="M246" s="140">
        <f t="shared" si="122"/>
        <v>0</v>
      </c>
      <c r="N246" s="138">
        <v>0</v>
      </c>
      <c r="O246" s="138">
        <f t="shared" si="123"/>
        <v>0</v>
      </c>
      <c r="P246" s="138">
        <v>0</v>
      </c>
      <c r="Q246" s="138">
        <f t="shared" si="124"/>
        <v>0</v>
      </c>
      <c r="R246" s="140"/>
      <c r="S246" s="140" t="s">
        <v>273</v>
      </c>
      <c r="T246" s="141" t="s">
        <v>274</v>
      </c>
      <c r="U246" s="115">
        <v>0</v>
      </c>
      <c r="V246" s="115">
        <f t="shared" si="125"/>
        <v>0</v>
      </c>
      <c r="W246" s="115"/>
      <c r="X246" s="115" t="s">
        <v>463</v>
      </c>
      <c r="Y246" s="115" t="s">
        <v>276</v>
      </c>
      <c r="Z246" s="108"/>
      <c r="AA246" s="108"/>
      <c r="AB246" s="108"/>
      <c r="AC246" s="108"/>
      <c r="AD246" s="108"/>
      <c r="AE246" s="108"/>
      <c r="AF246" s="108"/>
      <c r="AG246" s="108" t="s">
        <v>1325</v>
      </c>
      <c r="AH246" s="108"/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1" x14ac:dyDescent="0.2">
      <c r="A247" s="135">
        <v>219</v>
      </c>
      <c r="B247" s="136" t="s">
        <v>1468</v>
      </c>
      <c r="C247" s="144" t="s">
        <v>1461</v>
      </c>
      <c r="D247" s="137" t="s">
        <v>976</v>
      </c>
      <c r="E247" s="138">
        <v>248</v>
      </c>
      <c r="F247" s="139"/>
      <c r="G247" s="140">
        <f t="shared" si="119"/>
        <v>0</v>
      </c>
      <c r="H247" s="139"/>
      <c r="I247" s="140">
        <f t="shared" si="120"/>
        <v>0</v>
      </c>
      <c r="J247" s="139"/>
      <c r="K247" s="140">
        <f t="shared" si="121"/>
        <v>0</v>
      </c>
      <c r="L247" s="140">
        <v>21</v>
      </c>
      <c r="M247" s="140">
        <f t="shared" si="122"/>
        <v>0</v>
      </c>
      <c r="N247" s="138">
        <v>0</v>
      </c>
      <c r="O247" s="138">
        <f t="shared" si="123"/>
        <v>0</v>
      </c>
      <c r="P247" s="138">
        <v>0</v>
      </c>
      <c r="Q247" s="138">
        <f t="shared" si="124"/>
        <v>0</v>
      </c>
      <c r="R247" s="140"/>
      <c r="S247" s="140" t="s">
        <v>273</v>
      </c>
      <c r="T247" s="141" t="s">
        <v>274</v>
      </c>
      <c r="U247" s="115">
        <v>0</v>
      </c>
      <c r="V247" s="115">
        <f t="shared" si="125"/>
        <v>0</v>
      </c>
      <c r="W247" s="115"/>
      <c r="X247" s="115" t="s">
        <v>463</v>
      </c>
      <c r="Y247" s="115" t="s">
        <v>276</v>
      </c>
      <c r="Z247" s="108"/>
      <c r="AA247" s="108"/>
      <c r="AB247" s="108"/>
      <c r="AC247" s="108"/>
      <c r="AD247" s="108"/>
      <c r="AE247" s="108"/>
      <c r="AF247" s="108"/>
      <c r="AG247" s="108" t="s">
        <v>1325</v>
      </c>
      <c r="AH247" s="108"/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outlineLevel="1" x14ac:dyDescent="0.2">
      <c r="A248" s="135">
        <v>220</v>
      </c>
      <c r="B248" s="136" t="s">
        <v>2252</v>
      </c>
      <c r="C248" s="144" t="s">
        <v>1463</v>
      </c>
      <c r="D248" s="137" t="s">
        <v>976</v>
      </c>
      <c r="E248" s="138">
        <v>248</v>
      </c>
      <c r="F248" s="139"/>
      <c r="G248" s="140">
        <f t="shared" si="119"/>
        <v>0</v>
      </c>
      <c r="H248" s="139"/>
      <c r="I248" s="140">
        <f t="shared" si="120"/>
        <v>0</v>
      </c>
      <c r="J248" s="139"/>
      <c r="K248" s="140">
        <f t="shared" si="121"/>
        <v>0</v>
      </c>
      <c r="L248" s="140">
        <v>21</v>
      </c>
      <c r="M248" s="140">
        <f t="shared" si="122"/>
        <v>0</v>
      </c>
      <c r="N248" s="138">
        <v>0</v>
      </c>
      <c r="O248" s="138">
        <f t="shared" si="123"/>
        <v>0</v>
      </c>
      <c r="P248" s="138">
        <v>0</v>
      </c>
      <c r="Q248" s="138">
        <f t="shared" si="124"/>
        <v>0</v>
      </c>
      <c r="R248" s="140"/>
      <c r="S248" s="140" t="s">
        <v>273</v>
      </c>
      <c r="T248" s="141" t="s">
        <v>274</v>
      </c>
      <c r="U248" s="115">
        <v>0</v>
      </c>
      <c r="V248" s="115">
        <f t="shared" si="125"/>
        <v>0</v>
      </c>
      <c r="W248" s="115"/>
      <c r="X248" s="115" t="s">
        <v>463</v>
      </c>
      <c r="Y248" s="115" t="s">
        <v>276</v>
      </c>
      <c r="Z248" s="108"/>
      <c r="AA248" s="108"/>
      <c r="AB248" s="108"/>
      <c r="AC248" s="108"/>
      <c r="AD248" s="108"/>
      <c r="AE248" s="108"/>
      <c r="AF248" s="108"/>
      <c r="AG248" s="108" t="s">
        <v>1325</v>
      </c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1" x14ac:dyDescent="0.2">
      <c r="A249" s="135">
        <v>221</v>
      </c>
      <c r="B249" s="136" t="s">
        <v>2253</v>
      </c>
      <c r="C249" s="144" t="s">
        <v>1465</v>
      </c>
      <c r="D249" s="137" t="s">
        <v>1390</v>
      </c>
      <c r="E249" s="138">
        <v>1</v>
      </c>
      <c r="F249" s="139"/>
      <c r="G249" s="140">
        <f t="shared" si="119"/>
        <v>0</v>
      </c>
      <c r="H249" s="139"/>
      <c r="I249" s="140">
        <f t="shared" si="120"/>
        <v>0</v>
      </c>
      <c r="J249" s="139"/>
      <c r="K249" s="140">
        <f t="shared" si="121"/>
        <v>0</v>
      </c>
      <c r="L249" s="140">
        <v>21</v>
      </c>
      <c r="M249" s="140">
        <f t="shared" si="122"/>
        <v>0</v>
      </c>
      <c r="N249" s="138">
        <v>0</v>
      </c>
      <c r="O249" s="138">
        <f t="shared" si="123"/>
        <v>0</v>
      </c>
      <c r="P249" s="138">
        <v>0</v>
      </c>
      <c r="Q249" s="138">
        <f t="shared" si="124"/>
        <v>0</v>
      </c>
      <c r="R249" s="140"/>
      <c r="S249" s="140" t="s">
        <v>273</v>
      </c>
      <c r="T249" s="141" t="s">
        <v>274</v>
      </c>
      <c r="U249" s="115">
        <v>0</v>
      </c>
      <c r="V249" s="115">
        <f t="shared" si="125"/>
        <v>0</v>
      </c>
      <c r="W249" s="115"/>
      <c r="X249" s="115" t="s">
        <v>463</v>
      </c>
      <c r="Y249" s="115" t="s">
        <v>276</v>
      </c>
      <c r="Z249" s="108"/>
      <c r="AA249" s="108"/>
      <c r="AB249" s="108"/>
      <c r="AC249" s="108"/>
      <c r="AD249" s="108"/>
      <c r="AE249" s="108"/>
      <c r="AF249" s="108"/>
      <c r="AG249" s="108" t="s">
        <v>1325</v>
      </c>
      <c r="AH249" s="108"/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outlineLevel="1" x14ac:dyDescent="0.2">
      <c r="A250" s="135">
        <v>222</v>
      </c>
      <c r="B250" s="136" t="s">
        <v>2254</v>
      </c>
      <c r="C250" s="144" t="s">
        <v>1467</v>
      </c>
      <c r="D250" s="137" t="s">
        <v>1390</v>
      </c>
      <c r="E250" s="138">
        <v>1</v>
      </c>
      <c r="F250" s="139"/>
      <c r="G250" s="140">
        <f t="shared" si="119"/>
        <v>0</v>
      </c>
      <c r="H250" s="139"/>
      <c r="I250" s="140">
        <f t="shared" si="120"/>
        <v>0</v>
      </c>
      <c r="J250" s="139"/>
      <c r="K250" s="140">
        <f t="shared" si="121"/>
        <v>0</v>
      </c>
      <c r="L250" s="140">
        <v>21</v>
      </c>
      <c r="M250" s="140">
        <f t="shared" si="122"/>
        <v>0</v>
      </c>
      <c r="N250" s="138">
        <v>0</v>
      </c>
      <c r="O250" s="138">
        <f t="shared" si="123"/>
        <v>0</v>
      </c>
      <c r="P250" s="138">
        <v>0</v>
      </c>
      <c r="Q250" s="138">
        <f t="shared" si="124"/>
        <v>0</v>
      </c>
      <c r="R250" s="140"/>
      <c r="S250" s="140" t="s">
        <v>273</v>
      </c>
      <c r="T250" s="141" t="s">
        <v>274</v>
      </c>
      <c r="U250" s="115">
        <v>0</v>
      </c>
      <c r="V250" s="115">
        <f t="shared" si="125"/>
        <v>0</v>
      </c>
      <c r="W250" s="115"/>
      <c r="X250" s="115" t="s">
        <v>463</v>
      </c>
      <c r="Y250" s="115" t="s">
        <v>276</v>
      </c>
      <c r="Z250" s="108"/>
      <c r="AA250" s="108"/>
      <c r="AB250" s="108"/>
      <c r="AC250" s="108"/>
      <c r="AD250" s="108"/>
      <c r="AE250" s="108"/>
      <c r="AF250" s="108"/>
      <c r="AG250" s="108" t="s">
        <v>1325</v>
      </c>
      <c r="AH250" s="108"/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outlineLevel="1" x14ac:dyDescent="0.2">
      <c r="A251" s="128">
        <v>223</v>
      </c>
      <c r="B251" s="129" t="s">
        <v>2255</v>
      </c>
      <c r="C251" s="145" t="s">
        <v>1318</v>
      </c>
      <c r="D251" s="130" t="s">
        <v>1390</v>
      </c>
      <c r="E251" s="131">
        <v>1</v>
      </c>
      <c r="F251" s="132"/>
      <c r="G251" s="133">
        <f t="shared" si="119"/>
        <v>0</v>
      </c>
      <c r="H251" s="132"/>
      <c r="I251" s="133">
        <f t="shared" si="120"/>
        <v>0</v>
      </c>
      <c r="J251" s="132"/>
      <c r="K251" s="133">
        <f t="shared" si="121"/>
        <v>0</v>
      </c>
      <c r="L251" s="133">
        <v>21</v>
      </c>
      <c r="M251" s="133">
        <f t="shared" si="122"/>
        <v>0</v>
      </c>
      <c r="N251" s="131">
        <v>0</v>
      </c>
      <c r="O251" s="131">
        <f t="shared" si="123"/>
        <v>0</v>
      </c>
      <c r="P251" s="131">
        <v>0</v>
      </c>
      <c r="Q251" s="131">
        <f t="shared" si="124"/>
        <v>0</v>
      </c>
      <c r="R251" s="133"/>
      <c r="S251" s="133" t="s">
        <v>273</v>
      </c>
      <c r="T251" s="134" t="s">
        <v>274</v>
      </c>
      <c r="U251" s="115">
        <v>0</v>
      </c>
      <c r="V251" s="115">
        <f t="shared" si="125"/>
        <v>0</v>
      </c>
      <c r="W251" s="115"/>
      <c r="X251" s="115" t="s">
        <v>1469</v>
      </c>
      <c r="Y251" s="115" t="s">
        <v>276</v>
      </c>
      <c r="Z251" s="108"/>
      <c r="AA251" s="108"/>
      <c r="AB251" s="108"/>
      <c r="AC251" s="108"/>
      <c r="AD251" s="108"/>
      <c r="AE251" s="108"/>
      <c r="AF251" s="108"/>
      <c r="AG251" s="108" t="s">
        <v>1470</v>
      </c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x14ac:dyDescent="0.2">
      <c r="A252" s="3"/>
      <c r="B252" s="4"/>
      <c r="C252" s="146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AE252">
        <v>12</v>
      </c>
      <c r="AF252">
        <v>21</v>
      </c>
      <c r="AG252" t="s">
        <v>254</v>
      </c>
    </row>
    <row r="253" spans="1:60" x14ac:dyDescent="0.2">
      <c r="A253" s="197"/>
      <c r="B253" s="198" t="s">
        <v>14</v>
      </c>
      <c r="C253" s="199"/>
      <c r="D253" s="200"/>
      <c r="E253" s="201"/>
      <c r="F253" s="201"/>
      <c r="G253" s="127">
        <f>G8+G25+G42+G59+G76+G89+G106+G119+G132+G134+G143+G152+G161+G170+G179+G188+G197+G206+G211+G223+G227</f>
        <v>0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AE253">
        <f>SUMIF(L7:L251,AE252,G7:G251)</f>
        <v>0</v>
      </c>
      <c r="AF253">
        <f>SUMIF(L7:L251,AF252,G7:G251)</f>
        <v>0</v>
      </c>
      <c r="AG253" t="s">
        <v>317</v>
      </c>
    </row>
    <row r="254" spans="1:60" x14ac:dyDescent="0.2">
      <c r="C254" s="147"/>
      <c r="D254" s="10"/>
      <c r="AG254" t="s">
        <v>318</v>
      </c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f3R08aaw8d/tQsii4atLb7tD6wRL4q0J3RaGmeG3mRnZwaKuPCGJuEvioenbmYP7B6Vm48En80UZo0lFmlt/Q==" saltValue="AMmvKQc16G/w+IW/UIkQ3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F701-4A7E-42F1-A1C2-CC619E5849A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67</v>
      </c>
      <c r="C4" s="264" t="s">
        <v>68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137</v>
      </c>
      <c r="C8" s="143" t="s">
        <v>138</v>
      </c>
      <c r="D8" s="123"/>
      <c r="E8" s="124"/>
      <c r="F8" s="125"/>
      <c r="G8" s="125">
        <f>SUMIF(AG9:AG9,"&lt;&gt;NOR",G9:G9)</f>
        <v>0</v>
      </c>
      <c r="H8" s="125"/>
      <c r="I8" s="125">
        <f>SUM(I9:I9)</f>
        <v>0</v>
      </c>
      <c r="J8" s="125"/>
      <c r="K8" s="125">
        <f>SUM(K9:K9)</f>
        <v>0</v>
      </c>
      <c r="L8" s="125"/>
      <c r="M8" s="125">
        <f>SUM(M9:M9)</f>
        <v>0</v>
      </c>
      <c r="N8" s="124"/>
      <c r="O8" s="124">
        <f>SUM(O9:O9)</f>
        <v>0.04</v>
      </c>
      <c r="P8" s="124"/>
      <c r="Q8" s="124">
        <f>SUM(Q9:Q9)</f>
        <v>0</v>
      </c>
      <c r="R8" s="125"/>
      <c r="S8" s="125"/>
      <c r="T8" s="126"/>
      <c r="U8" s="120"/>
      <c r="V8" s="120">
        <f>SUM(V9:V9)</f>
        <v>5.14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1919</v>
      </c>
      <c r="C9" s="144" t="s">
        <v>1920</v>
      </c>
      <c r="D9" s="137" t="s">
        <v>322</v>
      </c>
      <c r="E9" s="138">
        <v>24</v>
      </c>
      <c r="F9" s="139"/>
      <c r="G9" s="140">
        <f>ROUND(E9*F9,2)</f>
        <v>0</v>
      </c>
      <c r="H9" s="139"/>
      <c r="I9" s="140">
        <f>ROUND(E9*H9,2)</f>
        <v>0</v>
      </c>
      <c r="J9" s="139"/>
      <c r="K9" s="140">
        <f>ROUND(E9*J9,2)</f>
        <v>0</v>
      </c>
      <c r="L9" s="140">
        <v>21</v>
      </c>
      <c r="M9" s="140">
        <f>G9*(1+L9/100)</f>
        <v>0</v>
      </c>
      <c r="N9" s="138">
        <v>1.58E-3</v>
      </c>
      <c r="O9" s="138">
        <f>ROUND(E9*N9,2)</f>
        <v>0.04</v>
      </c>
      <c r="P9" s="138">
        <v>0</v>
      </c>
      <c r="Q9" s="138">
        <f>ROUND(E9*P9,2)</f>
        <v>0</v>
      </c>
      <c r="R9" s="140" t="s">
        <v>928</v>
      </c>
      <c r="S9" s="140" t="s">
        <v>929</v>
      </c>
      <c r="T9" s="141" t="s">
        <v>929</v>
      </c>
      <c r="U9" s="115">
        <v>0.214</v>
      </c>
      <c r="V9" s="115">
        <f>ROUND(E9*U9,2)</f>
        <v>5.14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x14ac:dyDescent="0.2">
      <c r="A10" s="121" t="s">
        <v>268</v>
      </c>
      <c r="B10" s="122" t="s">
        <v>149</v>
      </c>
      <c r="C10" s="143" t="s">
        <v>150</v>
      </c>
      <c r="D10" s="123"/>
      <c r="E10" s="124"/>
      <c r="F10" s="125"/>
      <c r="G10" s="125">
        <f>SUMIF(AG11:AG18,"&lt;&gt;NOR",G11:G18)</f>
        <v>0</v>
      </c>
      <c r="H10" s="125"/>
      <c r="I10" s="125">
        <f>SUM(I11:I18)</f>
        <v>0</v>
      </c>
      <c r="J10" s="125"/>
      <c r="K10" s="125">
        <f>SUM(K11:K18)</f>
        <v>0</v>
      </c>
      <c r="L10" s="125"/>
      <c r="M10" s="125">
        <f>SUM(M11:M18)</f>
        <v>0</v>
      </c>
      <c r="N10" s="124"/>
      <c r="O10" s="124">
        <f>SUM(O11:O18)</f>
        <v>0</v>
      </c>
      <c r="P10" s="124"/>
      <c r="Q10" s="124">
        <f>SUM(Q11:Q18)</f>
        <v>0</v>
      </c>
      <c r="R10" s="125"/>
      <c r="S10" s="125"/>
      <c r="T10" s="126"/>
      <c r="U10" s="120"/>
      <c r="V10" s="120">
        <f>SUM(V11:V18)</f>
        <v>202.01</v>
      </c>
      <c r="W10" s="120"/>
      <c r="X10" s="120"/>
      <c r="Y10" s="120"/>
      <c r="AG10" t="s">
        <v>269</v>
      </c>
    </row>
    <row r="11" spans="1:60" outlineLevel="1" x14ac:dyDescent="0.2">
      <c r="A11" s="135">
        <v>2</v>
      </c>
      <c r="B11" s="136" t="s">
        <v>2256</v>
      </c>
      <c r="C11" s="144" t="s">
        <v>2257</v>
      </c>
      <c r="D11" s="137" t="s">
        <v>468</v>
      </c>
      <c r="E11" s="138">
        <v>1</v>
      </c>
      <c r="F11" s="139"/>
      <c r="G11" s="140">
        <f t="shared" ref="G11:G18" si="0">ROUND(E11*F11,2)</f>
        <v>0</v>
      </c>
      <c r="H11" s="139"/>
      <c r="I11" s="140">
        <f t="shared" ref="I11:I18" si="1">ROUND(E11*H11,2)</f>
        <v>0</v>
      </c>
      <c r="J11" s="139"/>
      <c r="K11" s="140">
        <f t="shared" ref="K11:K18" si="2">ROUND(E11*J11,2)</f>
        <v>0</v>
      </c>
      <c r="L11" s="140">
        <v>21</v>
      </c>
      <c r="M11" s="140">
        <f t="shared" ref="M11:M18" si="3">G11*(1+L11/100)</f>
        <v>0</v>
      </c>
      <c r="N11" s="138">
        <v>0</v>
      </c>
      <c r="O11" s="138">
        <f t="shared" ref="O11:O18" si="4">ROUND(E11*N11,2)</f>
        <v>0</v>
      </c>
      <c r="P11" s="138">
        <v>0</v>
      </c>
      <c r="Q11" s="138">
        <f t="shared" ref="Q11:Q18" si="5">ROUND(E11*P11,2)</f>
        <v>0</v>
      </c>
      <c r="R11" s="140" t="s">
        <v>1188</v>
      </c>
      <c r="S11" s="140" t="s">
        <v>929</v>
      </c>
      <c r="T11" s="141" t="s">
        <v>929</v>
      </c>
      <c r="U11" s="115">
        <v>2.0129999999999999</v>
      </c>
      <c r="V11" s="115">
        <f t="shared" ref="V11:V18" si="6">ROUND(E11*U11,2)</f>
        <v>2.0099999999999998</v>
      </c>
      <c r="W11" s="115"/>
      <c r="X11" s="115" t="s">
        <v>275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277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 x14ac:dyDescent="0.2">
      <c r="A12" s="135">
        <v>3</v>
      </c>
      <c r="B12" s="136" t="s">
        <v>936</v>
      </c>
      <c r="C12" s="144" t="s">
        <v>937</v>
      </c>
      <c r="D12" s="137" t="s">
        <v>938</v>
      </c>
      <c r="E12" s="138">
        <v>24</v>
      </c>
      <c r="F12" s="139"/>
      <c r="G12" s="140">
        <f t="shared" si="0"/>
        <v>0</v>
      </c>
      <c r="H12" s="139"/>
      <c r="I12" s="140">
        <f t="shared" si="1"/>
        <v>0</v>
      </c>
      <c r="J12" s="139"/>
      <c r="K12" s="140">
        <f t="shared" si="2"/>
        <v>0</v>
      </c>
      <c r="L12" s="140">
        <v>21</v>
      </c>
      <c r="M12" s="140">
        <f t="shared" si="3"/>
        <v>0</v>
      </c>
      <c r="N12" s="138">
        <v>0</v>
      </c>
      <c r="O12" s="138">
        <f t="shared" si="4"/>
        <v>0</v>
      </c>
      <c r="P12" s="138">
        <v>0</v>
      </c>
      <c r="Q12" s="138">
        <f t="shared" si="5"/>
        <v>0</v>
      </c>
      <c r="R12" s="140" t="s">
        <v>939</v>
      </c>
      <c r="S12" s="140" t="s">
        <v>929</v>
      </c>
      <c r="T12" s="141" t="s">
        <v>929</v>
      </c>
      <c r="U12" s="115">
        <v>1</v>
      </c>
      <c r="V12" s="115">
        <f t="shared" si="6"/>
        <v>24</v>
      </c>
      <c r="W12" s="115"/>
      <c r="X12" s="115" t="s">
        <v>940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941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 x14ac:dyDescent="0.2">
      <c r="A13" s="135">
        <v>4</v>
      </c>
      <c r="B13" s="136" t="s">
        <v>2258</v>
      </c>
      <c r="C13" s="144" t="s">
        <v>2259</v>
      </c>
      <c r="D13" s="137" t="s">
        <v>938</v>
      </c>
      <c r="E13" s="138">
        <v>16</v>
      </c>
      <c r="F13" s="139"/>
      <c r="G13" s="140">
        <f t="shared" si="0"/>
        <v>0</v>
      </c>
      <c r="H13" s="139"/>
      <c r="I13" s="140">
        <f t="shared" si="1"/>
        <v>0</v>
      </c>
      <c r="J13" s="139"/>
      <c r="K13" s="140">
        <f t="shared" si="2"/>
        <v>0</v>
      </c>
      <c r="L13" s="140">
        <v>21</v>
      </c>
      <c r="M13" s="140">
        <f t="shared" si="3"/>
        <v>0</v>
      </c>
      <c r="N13" s="138">
        <v>0</v>
      </c>
      <c r="O13" s="138">
        <f t="shared" si="4"/>
        <v>0</v>
      </c>
      <c r="P13" s="138">
        <v>0</v>
      </c>
      <c r="Q13" s="138">
        <f t="shared" si="5"/>
        <v>0</v>
      </c>
      <c r="R13" s="140"/>
      <c r="S13" s="140" t="s">
        <v>273</v>
      </c>
      <c r="T13" s="141" t="s">
        <v>929</v>
      </c>
      <c r="U13" s="115">
        <v>1</v>
      </c>
      <c r="V13" s="115">
        <f t="shared" si="6"/>
        <v>16</v>
      </c>
      <c r="W13" s="115"/>
      <c r="X13" s="115" t="s">
        <v>940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941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35">
        <v>5</v>
      </c>
      <c r="B14" s="136" t="s">
        <v>944</v>
      </c>
      <c r="C14" s="144" t="s">
        <v>945</v>
      </c>
      <c r="D14" s="137" t="s">
        <v>938</v>
      </c>
      <c r="E14" s="138">
        <v>8</v>
      </c>
      <c r="F14" s="139"/>
      <c r="G14" s="140">
        <f t="shared" si="0"/>
        <v>0</v>
      </c>
      <c r="H14" s="139"/>
      <c r="I14" s="140">
        <f t="shared" si="1"/>
        <v>0</v>
      </c>
      <c r="J14" s="139"/>
      <c r="K14" s="140">
        <f t="shared" si="2"/>
        <v>0</v>
      </c>
      <c r="L14" s="140">
        <v>21</v>
      </c>
      <c r="M14" s="140">
        <f t="shared" si="3"/>
        <v>0</v>
      </c>
      <c r="N14" s="138">
        <v>0</v>
      </c>
      <c r="O14" s="138">
        <f t="shared" si="4"/>
        <v>0</v>
      </c>
      <c r="P14" s="138">
        <v>0</v>
      </c>
      <c r="Q14" s="138">
        <f t="shared" si="5"/>
        <v>0</v>
      </c>
      <c r="R14" s="140"/>
      <c r="S14" s="140" t="s">
        <v>273</v>
      </c>
      <c r="T14" s="141" t="s">
        <v>274</v>
      </c>
      <c r="U14" s="115">
        <v>1</v>
      </c>
      <c r="V14" s="115">
        <f t="shared" si="6"/>
        <v>8</v>
      </c>
      <c r="W14" s="115"/>
      <c r="X14" s="115" t="s">
        <v>940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941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 x14ac:dyDescent="0.2">
      <c r="A15" s="135">
        <v>6</v>
      </c>
      <c r="B15" s="136" t="s">
        <v>2260</v>
      </c>
      <c r="C15" s="144" t="s">
        <v>2261</v>
      </c>
      <c r="D15" s="137" t="s">
        <v>938</v>
      </c>
      <c r="E15" s="138">
        <v>8</v>
      </c>
      <c r="F15" s="139"/>
      <c r="G15" s="140">
        <f t="shared" si="0"/>
        <v>0</v>
      </c>
      <c r="H15" s="139"/>
      <c r="I15" s="140">
        <f t="shared" si="1"/>
        <v>0</v>
      </c>
      <c r="J15" s="139"/>
      <c r="K15" s="140">
        <f t="shared" si="2"/>
        <v>0</v>
      </c>
      <c r="L15" s="140">
        <v>21</v>
      </c>
      <c r="M15" s="140">
        <f t="shared" si="3"/>
        <v>0</v>
      </c>
      <c r="N15" s="138">
        <v>0</v>
      </c>
      <c r="O15" s="138">
        <f t="shared" si="4"/>
        <v>0</v>
      </c>
      <c r="P15" s="138">
        <v>0</v>
      </c>
      <c r="Q15" s="138">
        <f t="shared" si="5"/>
        <v>0</v>
      </c>
      <c r="R15" s="140"/>
      <c r="S15" s="140" t="s">
        <v>273</v>
      </c>
      <c r="T15" s="141" t="s">
        <v>274</v>
      </c>
      <c r="U15" s="115">
        <v>1</v>
      </c>
      <c r="V15" s="115">
        <f t="shared" si="6"/>
        <v>8</v>
      </c>
      <c r="W15" s="115"/>
      <c r="X15" s="115" t="s">
        <v>940</v>
      </c>
      <c r="Y15" s="115" t="s">
        <v>276</v>
      </c>
      <c r="Z15" s="108"/>
      <c r="AA15" s="108"/>
      <c r="AB15" s="108"/>
      <c r="AC15" s="108"/>
      <c r="AD15" s="108"/>
      <c r="AE15" s="108"/>
      <c r="AF15" s="108"/>
      <c r="AG15" s="108" t="s">
        <v>941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 x14ac:dyDescent="0.2">
      <c r="A16" s="135">
        <v>7</v>
      </c>
      <c r="B16" s="136" t="s">
        <v>946</v>
      </c>
      <c r="C16" s="144" t="s">
        <v>947</v>
      </c>
      <c r="D16" s="137" t="s">
        <v>938</v>
      </c>
      <c r="E16" s="138">
        <v>24</v>
      </c>
      <c r="F16" s="139"/>
      <c r="G16" s="140">
        <f t="shared" si="0"/>
        <v>0</v>
      </c>
      <c r="H16" s="139"/>
      <c r="I16" s="140">
        <f t="shared" si="1"/>
        <v>0</v>
      </c>
      <c r="J16" s="139"/>
      <c r="K16" s="140">
        <f t="shared" si="2"/>
        <v>0</v>
      </c>
      <c r="L16" s="140">
        <v>21</v>
      </c>
      <c r="M16" s="140">
        <f t="shared" si="3"/>
        <v>0</v>
      </c>
      <c r="N16" s="138">
        <v>0</v>
      </c>
      <c r="O16" s="138">
        <f t="shared" si="4"/>
        <v>0</v>
      </c>
      <c r="P16" s="138">
        <v>0</v>
      </c>
      <c r="Q16" s="138">
        <f t="shared" si="5"/>
        <v>0</v>
      </c>
      <c r="R16" s="140"/>
      <c r="S16" s="140" t="s">
        <v>273</v>
      </c>
      <c r="T16" s="141" t="s">
        <v>274</v>
      </c>
      <c r="U16" s="115">
        <v>1</v>
      </c>
      <c r="V16" s="115">
        <f t="shared" si="6"/>
        <v>24</v>
      </c>
      <c r="W16" s="115"/>
      <c r="X16" s="115" t="s">
        <v>940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941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35">
        <v>8</v>
      </c>
      <c r="B17" s="136" t="s">
        <v>948</v>
      </c>
      <c r="C17" s="144" t="s">
        <v>949</v>
      </c>
      <c r="D17" s="137" t="s">
        <v>938</v>
      </c>
      <c r="E17" s="138">
        <v>48</v>
      </c>
      <c r="F17" s="139"/>
      <c r="G17" s="140">
        <f t="shared" si="0"/>
        <v>0</v>
      </c>
      <c r="H17" s="139"/>
      <c r="I17" s="140">
        <f t="shared" si="1"/>
        <v>0</v>
      </c>
      <c r="J17" s="139"/>
      <c r="K17" s="140">
        <f t="shared" si="2"/>
        <v>0</v>
      </c>
      <c r="L17" s="140">
        <v>21</v>
      </c>
      <c r="M17" s="140">
        <f t="shared" si="3"/>
        <v>0</v>
      </c>
      <c r="N17" s="138">
        <v>0</v>
      </c>
      <c r="O17" s="138">
        <f t="shared" si="4"/>
        <v>0</v>
      </c>
      <c r="P17" s="138">
        <v>0</v>
      </c>
      <c r="Q17" s="138">
        <f t="shared" si="5"/>
        <v>0</v>
      </c>
      <c r="R17" s="140"/>
      <c r="S17" s="140" t="s">
        <v>273</v>
      </c>
      <c r="T17" s="141" t="s">
        <v>274</v>
      </c>
      <c r="U17" s="115">
        <v>1</v>
      </c>
      <c r="V17" s="115">
        <f t="shared" si="6"/>
        <v>48</v>
      </c>
      <c r="W17" s="115"/>
      <c r="X17" s="115" t="s">
        <v>940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941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35">
        <v>9</v>
      </c>
      <c r="B18" s="136" t="s">
        <v>950</v>
      </c>
      <c r="C18" s="144" t="s">
        <v>951</v>
      </c>
      <c r="D18" s="137" t="s">
        <v>938</v>
      </c>
      <c r="E18" s="138">
        <v>72</v>
      </c>
      <c r="F18" s="139"/>
      <c r="G18" s="140">
        <f t="shared" si="0"/>
        <v>0</v>
      </c>
      <c r="H18" s="139"/>
      <c r="I18" s="140">
        <f t="shared" si="1"/>
        <v>0</v>
      </c>
      <c r="J18" s="139"/>
      <c r="K18" s="140">
        <f t="shared" si="2"/>
        <v>0</v>
      </c>
      <c r="L18" s="140">
        <v>21</v>
      </c>
      <c r="M18" s="140">
        <f t="shared" si="3"/>
        <v>0</v>
      </c>
      <c r="N18" s="138">
        <v>0</v>
      </c>
      <c r="O18" s="138">
        <f t="shared" si="4"/>
        <v>0</v>
      </c>
      <c r="P18" s="138">
        <v>0</v>
      </c>
      <c r="Q18" s="138">
        <f t="shared" si="5"/>
        <v>0</v>
      </c>
      <c r="R18" s="140"/>
      <c r="S18" s="140" t="s">
        <v>273</v>
      </c>
      <c r="T18" s="141" t="s">
        <v>274</v>
      </c>
      <c r="U18" s="115">
        <v>1</v>
      </c>
      <c r="V18" s="115">
        <f t="shared" si="6"/>
        <v>72</v>
      </c>
      <c r="W18" s="115"/>
      <c r="X18" s="115" t="s">
        <v>940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941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x14ac:dyDescent="0.2">
      <c r="A19" s="121" t="s">
        <v>268</v>
      </c>
      <c r="B19" s="122" t="s">
        <v>131</v>
      </c>
      <c r="C19" s="143" t="s">
        <v>151</v>
      </c>
      <c r="D19" s="123"/>
      <c r="E19" s="124"/>
      <c r="F19" s="125"/>
      <c r="G19" s="125">
        <f>SUMIF(AG20:AG65,"&lt;&gt;NOR",G20:G65)</f>
        <v>0</v>
      </c>
      <c r="H19" s="125"/>
      <c r="I19" s="125">
        <f>SUM(I20:I65)</f>
        <v>0</v>
      </c>
      <c r="J19" s="125"/>
      <c r="K19" s="125">
        <f>SUM(K20:K65)</f>
        <v>0</v>
      </c>
      <c r="L19" s="125"/>
      <c r="M19" s="125">
        <f>SUM(M20:M65)</f>
        <v>0</v>
      </c>
      <c r="N19" s="124"/>
      <c r="O19" s="124">
        <f>SUM(O20:O65)</f>
        <v>9.9999999999999992E-2</v>
      </c>
      <c r="P19" s="124"/>
      <c r="Q19" s="124">
        <f>SUM(Q20:Q65)</f>
        <v>15.730000000000002</v>
      </c>
      <c r="R19" s="125"/>
      <c r="S19" s="125"/>
      <c r="T19" s="126"/>
      <c r="U19" s="120"/>
      <c r="V19" s="120">
        <f>SUM(V20:V65)</f>
        <v>350.89999999999992</v>
      </c>
      <c r="W19" s="120"/>
      <c r="X19" s="120"/>
      <c r="Y19" s="120"/>
      <c r="AG19" t="s">
        <v>269</v>
      </c>
    </row>
    <row r="20" spans="1:60" outlineLevel="1" x14ac:dyDescent="0.2">
      <c r="A20" s="135">
        <v>10</v>
      </c>
      <c r="B20" s="136" t="s">
        <v>2262</v>
      </c>
      <c r="C20" s="144" t="s">
        <v>2263</v>
      </c>
      <c r="D20" s="137" t="s">
        <v>493</v>
      </c>
      <c r="E20" s="138">
        <v>8</v>
      </c>
      <c r="F20" s="139"/>
      <c r="G20" s="140">
        <f>ROUND(E20*F20,2)</f>
        <v>0</v>
      </c>
      <c r="H20" s="139"/>
      <c r="I20" s="140">
        <f>ROUND(E20*H20,2)</f>
        <v>0</v>
      </c>
      <c r="J20" s="139"/>
      <c r="K20" s="140">
        <f>ROUND(E20*J20,2)</f>
        <v>0</v>
      </c>
      <c r="L20" s="140">
        <v>21</v>
      </c>
      <c r="M20" s="140">
        <f>G20*(1+L20/100)</f>
        <v>0</v>
      </c>
      <c r="N20" s="138">
        <v>0</v>
      </c>
      <c r="O20" s="138">
        <f>ROUND(E20*N20,2)</f>
        <v>0</v>
      </c>
      <c r="P20" s="138">
        <v>4.0000000000000001E-3</v>
      </c>
      <c r="Q20" s="138">
        <f>ROUND(E20*P20,2)</f>
        <v>0.03</v>
      </c>
      <c r="R20" s="140" t="s">
        <v>995</v>
      </c>
      <c r="S20" s="140" t="s">
        <v>929</v>
      </c>
      <c r="T20" s="141" t="s">
        <v>929</v>
      </c>
      <c r="U20" s="115">
        <v>0.3</v>
      </c>
      <c r="V20" s="115">
        <f>ROUND(E20*U20,2)</f>
        <v>2.4</v>
      </c>
      <c r="W20" s="115"/>
      <c r="X20" s="115" t="s">
        <v>275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277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 x14ac:dyDescent="0.2">
      <c r="A21" s="135">
        <v>11</v>
      </c>
      <c r="B21" s="136" t="s">
        <v>2264</v>
      </c>
      <c r="C21" s="144" t="s">
        <v>2265</v>
      </c>
      <c r="D21" s="137" t="s">
        <v>493</v>
      </c>
      <c r="E21" s="138">
        <v>24</v>
      </c>
      <c r="F21" s="139"/>
      <c r="G21" s="140">
        <f>ROUND(E21*F21,2)</f>
        <v>0</v>
      </c>
      <c r="H21" s="139"/>
      <c r="I21" s="140">
        <f>ROUND(E21*H21,2)</f>
        <v>0</v>
      </c>
      <c r="J21" s="139"/>
      <c r="K21" s="140">
        <f>ROUND(E21*J21,2)</f>
        <v>0</v>
      </c>
      <c r="L21" s="140">
        <v>21</v>
      </c>
      <c r="M21" s="140">
        <f>G21*(1+L21/100)</f>
        <v>0</v>
      </c>
      <c r="N21" s="138">
        <v>0</v>
      </c>
      <c r="O21" s="138">
        <f>ROUND(E21*N21,2)</f>
        <v>0</v>
      </c>
      <c r="P21" s="138">
        <v>2.9E-4</v>
      </c>
      <c r="Q21" s="138">
        <f>ROUND(E21*P21,2)</f>
        <v>0.01</v>
      </c>
      <c r="R21" s="140" t="s">
        <v>995</v>
      </c>
      <c r="S21" s="140" t="s">
        <v>929</v>
      </c>
      <c r="T21" s="141" t="s">
        <v>929</v>
      </c>
      <c r="U21" s="115">
        <v>8.3000000000000004E-2</v>
      </c>
      <c r="V21" s="115">
        <f>ROUND(E21*U21,2)</f>
        <v>1.99</v>
      </c>
      <c r="W21" s="115"/>
      <c r="X21" s="115" t="s">
        <v>275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277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 x14ac:dyDescent="0.2">
      <c r="A22" s="128">
        <v>12</v>
      </c>
      <c r="B22" s="129" t="s">
        <v>2266</v>
      </c>
      <c r="C22" s="145" t="s">
        <v>2267</v>
      </c>
      <c r="D22" s="130" t="s">
        <v>493</v>
      </c>
      <c r="E22" s="131">
        <v>40</v>
      </c>
      <c r="F22" s="132"/>
      <c r="G22" s="133">
        <f>ROUND(E22*F22,2)</f>
        <v>0</v>
      </c>
      <c r="H22" s="132"/>
      <c r="I22" s="133">
        <f>ROUND(E22*H22,2)</f>
        <v>0</v>
      </c>
      <c r="J22" s="132"/>
      <c r="K22" s="133">
        <f>ROUND(E22*J22,2)</f>
        <v>0</v>
      </c>
      <c r="L22" s="133">
        <v>21</v>
      </c>
      <c r="M22" s="133">
        <f>G22*(1+L22/100)</f>
        <v>0</v>
      </c>
      <c r="N22" s="131">
        <v>1.1E-4</v>
      </c>
      <c r="O22" s="131">
        <f>ROUND(E22*N22,2)</f>
        <v>0</v>
      </c>
      <c r="P22" s="131">
        <v>2.15E-3</v>
      </c>
      <c r="Q22" s="131">
        <f>ROUND(E22*P22,2)</f>
        <v>0.09</v>
      </c>
      <c r="R22" s="133" t="s">
        <v>995</v>
      </c>
      <c r="S22" s="133" t="s">
        <v>929</v>
      </c>
      <c r="T22" s="134" t="s">
        <v>929</v>
      </c>
      <c r="U22" s="115">
        <v>0.03</v>
      </c>
      <c r="V22" s="115">
        <f>ROUND(E22*U22,2)</f>
        <v>1.2</v>
      </c>
      <c r="W22" s="115"/>
      <c r="X22" s="115" t="s">
        <v>275</v>
      </c>
      <c r="Y22" s="115" t="s">
        <v>276</v>
      </c>
      <c r="Z22" s="108"/>
      <c r="AA22" s="108"/>
      <c r="AB22" s="108"/>
      <c r="AC22" s="108"/>
      <c r="AD22" s="108"/>
      <c r="AE22" s="108"/>
      <c r="AF22" s="108"/>
      <c r="AG22" s="108" t="s">
        <v>277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2" x14ac:dyDescent="0.2">
      <c r="A23" s="111"/>
      <c r="B23" s="112"/>
      <c r="C23" s="258" t="s">
        <v>2268</v>
      </c>
      <c r="D23" s="259"/>
      <c r="E23" s="259"/>
      <c r="F23" s="259"/>
      <c r="G23" s="259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286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 x14ac:dyDescent="0.2">
      <c r="A24" s="128">
        <v>13</v>
      </c>
      <c r="B24" s="129" t="s">
        <v>2269</v>
      </c>
      <c r="C24" s="145" t="s">
        <v>2270</v>
      </c>
      <c r="D24" s="130" t="s">
        <v>493</v>
      </c>
      <c r="E24" s="131">
        <v>28</v>
      </c>
      <c r="F24" s="132"/>
      <c r="G24" s="133">
        <f>ROUND(E24*F24,2)</f>
        <v>0</v>
      </c>
      <c r="H24" s="132"/>
      <c r="I24" s="133">
        <f>ROUND(E24*H24,2)</f>
        <v>0</v>
      </c>
      <c r="J24" s="132"/>
      <c r="K24" s="133">
        <f>ROUND(E24*J24,2)</f>
        <v>0</v>
      </c>
      <c r="L24" s="133">
        <v>21</v>
      </c>
      <c r="M24" s="133">
        <f>G24*(1+L24/100)</f>
        <v>0</v>
      </c>
      <c r="N24" s="131">
        <v>3.8999999999999999E-4</v>
      </c>
      <c r="O24" s="131">
        <f>ROUND(E24*N24,2)</f>
        <v>0.01</v>
      </c>
      <c r="P24" s="131">
        <v>8.2799999999999992E-3</v>
      </c>
      <c r="Q24" s="131">
        <f>ROUND(E24*P24,2)</f>
        <v>0.23</v>
      </c>
      <c r="R24" s="133" t="s">
        <v>995</v>
      </c>
      <c r="S24" s="133" t="s">
        <v>929</v>
      </c>
      <c r="T24" s="134" t="s">
        <v>929</v>
      </c>
      <c r="U24" s="115">
        <v>5.1999999999999998E-2</v>
      </c>
      <c r="V24" s="115">
        <f>ROUND(E24*U24,2)</f>
        <v>1.46</v>
      </c>
      <c r="W24" s="115"/>
      <c r="X24" s="115" t="s">
        <v>275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277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2" x14ac:dyDescent="0.2">
      <c r="A25" s="111"/>
      <c r="B25" s="112"/>
      <c r="C25" s="258" t="s">
        <v>2268</v>
      </c>
      <c r="D25" s="259"/>
      <c r="E25" s="259"/>
      <c r="F25" s="259"/>
      <c r="G25" s="259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286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 x14ac:dyDescent="0.2">
      <c r="A26" s="135">
        <v>14</v>
      </c>
      <c r="B26" s="136" t="s">
        <v>2271</v>
      </c>
      <c r="C26" s="144" t="s">
        <v>2272</v>
      </c>
      <c r="D26" s="137" t="s">
        <v>1159</v>
      </c>
      <c r="E26" s="138">
        <v>1</v>
      </c>
      <c r="F26" s="139"/>
      <c r="G26" s="140">
        <f t="shared" ref="G26:G41" si="7">ROUND(E26*F26,2)</f>
        <v>0</v>
      </c>
      <c r="H26" s="139"/>
      <c r="I26" s="140">
        <f t="shared" ref="I26:I41" si="8">ROUND(E26*H26,2)</f>
        <v>0</v>
      </c>
      <c r="J26" s="139"/>
      <c r="K26" s="140">
        <f t="shared" ref="K26:K41" si="9">ROUND(E26*J26,2)</f>
        <v>0</v>
      </c>
      <c r="L26" s="140">
        <v>21</v>
      </c>
      <c r="M26" s="140">
        <f t="shared" ref="M26:M41" si="10">G26*(1+L26/100)</f>
        <v>0</v>
      </c>
      <c r="N26" s="138">
        <v>0</v>
      </c>
      <c r="O26" s="138">
        <f t="shared" ref="O26:O41" si="11">ROUND(E26*N26,2)</f>
        <v>0</v>
      </c>
      <c r="P26" s="138">
        <v>0.315</v>
      </c>
      <c r="Q26" s="138">
        <f t="shared" ref="Q26:Q41" si="12">ROUND(E26*P26,2)</f>
        <v>0.32</v>
      </c>
      <c r="R26" s="140" t="s">
        <v>995</v>
      </c>
      <c r="S26" s="140" t="s">
        <v>929</v>
      </c>
      <c r="T26" s="141" t="s">
        <v>929</v>
      </c>
      <c r="U26" s="115">
        <v>1.7210000000000001</v>
      </c>
      <c r="V26" s="115">
        <f t="shared" ref="V26:V41" si="13">ROUND(E26*U26,2)</f>
        <v>1.72</v>
      </c>
      <c r="W26" s="115"/>
      <c r="X26" s="115" t="s">
        <v>275</v>
      </c>
      <c r="Y26" s="115" t="s">
        <v>276</v>
      </c>
      <c r="Z26" s="108"/>
      <c r="AA26" s="108"/>
      <c r="AB26" s="108"/>
      <c r="AC26" s="108"/>
      <c r="AD26" s="108"/>
      <c r="AE26" s="108"/>
      <c r="AF26" s="108"/>
      <c r="AG26" s="108" t="s">
        <v>277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 x14ac:dyDescent="0.2">
      <c r="A27" s="135">
        <v>15</v>
      </c>
      <c r="B27" s="136" t="s">
        <v>2273</v>
      </c>
      <c r="C27" s="144" t="s">
        <v>2274</v>
      </c>
      <c r="D27" s="137" t="s">
        <v>1159</v>
      </c>
      <c r="E27" s="138">
        <v>1</v>
      </c>
      <c r="F27" s="139"/>
      <c r="G27" s="140">
        <f t="shared" si="7"/>
        <v>0</v>
      </c>
      <c r="H27" s="139"/>
      <c r="I27" s="140">
        <f t="shared" si="8"/>
        <v>0</v>
      </c>
      <c r="J27" s="139"/>
      <c r="K27" s="140">
        <f t="shared" si="9"/>
        <v>0</v>
      </c>
      <c r="L27" s="140">
        <v>21</v>
      </c>
      <c r="M27" s="140">
        <f t="shared" si="10"/>
        <v>0</v>
      </c>
      <c r="N27" s="138">
        <v>0</v>
      </c>
      <c r="O27" s="138">
        <f t="shared" si="11"/>
        <v>0</v>
      </c>
      <c r="P27" s="138">
        <v>0.59499999999999997</v>
      </c>
      <c r="Q27" s="138">
        <f t="shared" si="12"/>
        <v>0.6</v>
      </c>
      <c r="R27" s="140" t="s">
        <v>995</v>
      </c>
      <c r="S27" s="140" t="s">
        <v>929</v>
      </c>
      <c r="T27" s="141" t="s">
        <v>929</v>
      </c>
      <c r="U27" s="115">
        <v>1.7050000000000001</v>
      </c>
      <c r="V27" s="115">
        <f t="shared" si="13"/>
        <v>1.71</v>
      </c>
      <c r="W27" s="115"/>
      <c r="X27" s="115" t="s">
        <v>275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277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ht="22.5" outlineLevel="1" x14ac:dyDescent="0.2">
      <c r="A28" s="135">
        <v>16</v>
      </c>
      <c r="B28" s="136" t="s">
        <v>2275</v>
      </c>
      <c r="C28" s="144" t="s">
        <v>2276</v>
      </c>
      <c r="D28" s="137" t="s">
        <v>468</v>
      </c>
      <c r="E28" s="138">
        <v>2</v>
      </c>
      <c r="F28" s="139"/>
      <c r="G28" s="140">
        <f t="shared" si="7"/>
        <v>0</v>
      </c>
      <c r="H28" s="139"/>
      <c r="I28" s="140">
        <f t="shared" si="8"/>
        <v>0</v>
      </c>
      <c r="J28" s="139"/>
      <c r="K28" s="140">
        <f t="shared" si="9"/>
        <v>0</v>
      </c>
      <c r="L28" s="140">
        <v>21</v>
      </c>
      <c r="M28" s="140">
        <f t="shared" si="10"/>
        <v>0</v>
      </c>
      <c r="N28" s="138">
        <v>6.0200000000000002E-3</v>
      </c>
      <c r="O28" s="138">
        <f t="shared" si="11"/>
        <v>0.01</v>
      </c>
      <c r="P28" s="138">
        <v>2.68</v>
      </c>
      <c r="Q28" s="138">
        <f t="shared" si="12"/>
        <v>5.36</v>
      </c>
      <c r="R28" s="140" t="s">
        <v>1188</v>
      </c>
      <c r="S28" s="140" t="s">
        <v>929</v>
      </c>
      <c r="T28" s="141" t="s">
        <v>929</v>
      </c>
      <c r="U28" s="115">
        <v>22.815000000000001</v>
      </c>
      <c r="V28" s="115">
        <f t="shared" si="13"/>
        <v>45.63</v>
      </c>
      <c r="W28" s="115"/>
      <c r="X28" s="115" t="s">
        <v>275</v>
      </c>
      <c r="Y28" s="115" t="s">
        <v>276</v>
      </c>
      <c r="Z28" s="108"/>
      <c r="AA28" s="108"/>
      <c r="AB28" s="108"/>
      <c r="AC28" s="108"/>
      <c r="AD28" s="108"/>
      <c r="AE28" s="108"/>
      <c r="AF28" s="108"/>
      <c r="AG28" s="108" t="s">
        <v>277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ht="22.5" outlineLevel="1" x14ac:dyDescent="0.2">
      <c r="A29" s="135">
        <v>17</v>
      </c>
      <c r="B29" s="136" t="s">
        <v>2277</v>
      </c>
      <c r="C29" s="144" t="s">
        <v>2278</v>
      </c>
      <c r="D29" s="137" t="s">
        <v>468</v>
      </c>
      <c r="E29" s="138">
        <v>2</v>
      </c>
      <c r="F29" s="139"/>
      <c r="G29" s="140">
        <f t="shared" si="7"/>
        <v>0</v>
      </c>
      <c r="H29" s="139"/>
      <c r="I29" s="140">
        <f t="shared" si="8"/>
        <v>0</v>
      </c>
      <c r="J29" s="139"/>
      <c r="K29" s="140">
        <f t="shared" si="9"/>
        <v>0</v>
      </c>
      <c r="L29" s="140">
        <v>21</v>
      </c>
      <c r="M29" s="140">
        <f t="shared" si="10"/>
        <v>0</v>
      </c>
      <c r="N29" s="138">
        <v>1.524E-2</v>
      </c>
      <c r="O29" s="138">
        <f t="shared" si="11"/>
        <v>0.03</v>
      </c>
      <c r="P29" s="138">
        <v>0</v>
      </c>
      <c r="Q29" s="138">
        <f t="shared" si="12"/>
        <v>0</v>
      </c>
      <c r="R29" s="140" t="s">
        <v>1188</v>
      </c>
      <c r="S29" s="140" t="s">
        <v>929</v>
      </c>
      <c r="T29" s="141" t="s">
        <v>929</v>
      </c>
      <c r="U29" s="115">
        <v>28.132000000000001</v>
      </c>
      <c r="V29" s="115">
        <f t="shared" si="13"/>
        <v>56.26</v>
      </c>
      <c r="W29" s="115"/>
      <c r="X29" s="115" t="s">
        <v>275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277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1" x14ac:dyDescent="0.2">
      <c r="A30" s="135">
        <v>18</v>
      </c>
      <c r="B30" s="136" t="s">
        <v>2279</v>
      </c>
      <c r="C30" s="144" t="s">
        <v>2280</v>
      </c>
      <c r="D30" s="137" t="s">
        <v>493</v>
      </c>
      <c r="E30" s="138">
        <v>11.6</v>
      </c>
      <c r="F30" s="139"/>
      <c r="G30" s="140">
        <f t="shared" si="7"/>
        <v>0</v>
      </c>
      <c r="H30" s="139"/>
      <c r="I30" s="140">
        <f t="shared" si="8"/>
        <v>0</v>
      </c>
      <c r="J30" s="139"/>
      <c r="K30" s="140">
        <f t="shared" si="9"/>
        <v>0</v>
      </c>
      <c r="L30" s="140">
        <v>21</v>
      </c>
      <c r="M30" s="140">
        <f t="shared" si="10"/>
        <v>0</v>
      </c>
      <c r="N30" s="138">
        <v>0</v>
      </c>
      <c r="O30" s="138">
        <f t="shared" si="11"/>
        <v>0</v>
      </c>
      <c r="P30" s="138">
        <v>9.3579999999999997E-2</v>
      </c>
      <c r="Q30" s="138">
        <f t="shared" si="12"/>
        <v>1.0900000000000001</v>
      </c>
      <c r="R30" s="140" t="s">
        <v>1188</v>
      </c>
      <c r="S30" s="140" t="s">
        <v>929</v>
      </c>
      <c r="T30" s="141" t="s">
        <v>929</v>
      </c>
      <c r="U30" s="115">
        <v>0.35</v>
      </c>
      <c r="V30" s="115">
        <f t="shared" si="13"/>
        <v>4.0599999999999996</v>
      </c>
      <c r="W30" s="115"/>
      <c r="X30" s="115" t="s">
        <v>275</v>
      </c>
      <c r="Y30" s="115" t="s">
        <v>276</v>
      </c>
      <c r="Z30" s="108"/>
      <c r="AA30" s="108"/>
      <c r="AB30" s="108"/>
      <c r="AC30" s="108"/>
      <c r="AD30" s="108"/>
      <c r="AE30" s="108"/>
      <c r="AF30" s="108"/>
      <c r="AG30" s="108" t="s">
        <v>277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 x14ac:dyDescent="0.2">
      <c r="A31" s="135">
        <v>19</v>
      </c>
      <c r="B31" s="136" t="s">
        <v>2281</v>
      </c>
      <c r="C31" s="144" t="s">
        <v>2282</v>
      </c>
      <c r="D31" s="137" t="s">
        <v>468</v>
      </c>
      <c r="E31" s="138">
        <v>1</v>
      </c>
      <c r="F31" s="139"/>
      <c r="G31" s="140">
        <f t="shared" si="7"/>
        <v>0</v>
      </c>
      <c r="H31" s="139"/>
      <c r="I31" s="140">
        <f t="shared" si="8"/>
        <v>0</v>
      </c>
      <c r="J31" s="139"/>
      <c r="K31" s="140">
        <f t="shared" si="9"/>
        <v>0</v>
      </c>
      <c r="L31" s="140">
        <v>21</v>
      </c>
      <c r="M31" s="140">
        <f t="shared" si="10"/>
        <v>0</v>
      </c>
      <c r="N31" s="138">
        <v>0</v>
      </c>
      <c r="O31" s="138">
        <f t="shared" si="11"/>
        <v>0</v>
      </c>
      <c r="P31" s="138">
        <v>0.51195999999999997</v>
      </c>
      <c r="Q31" s="138">
        <f t="shared" si="12"/>
        <v>0.51</v>
      </c>
      <c r="R31" s="140" t="s">
        <v>1188</v>
      </c>
      <c r="S31" s="140" t="s">
        <v>929</v>
      </c>
      <c r="T31" s="141" t="s">
        <v>929</v>
      </c>
      <c r="U31" s="115">
        <v>2.4780000000000002</v>
      </c>
      <c r="V31" s="115">
        <f t="shared" si="13"/>
        <v>2.48</v>
      </c>
      <c r="W31" s="115"/>
      <c r="X31" s="115" t="s">
        <v>275</v>
      </c>
      <c r="Y31" s="115" t="s">
        <v>276</v>
      </c>
      <c r="Z31" s="108"/>
      <c r="AA31" s="108"/>
      <c r="AB31" s="108"/>
      <c r="AC31" s="108"/>
      <c r="AD31" s="108"/>
      <c r="AE31" s="108"/>
      <c r="AF31" s="108"/>
      <c r="AG31" s="108" t="s">
        <v>277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ht="22.5" outlineLevel="1" x14ac:dyDescent="0.2">
      <c r="A32" s="135">
        <v>20</v>
      </c>
      <c r="B32" s="136" t="s">
        <v>2283</v>
      </c>
      <c r="C32" s="144" t="s">
        <v>2284</v>
      </c>
      <c r="D32" s="137" t="s">
        <v>468</v>
      </c>
      <c r="E32" s="138">
        <v>1</v>
      </c>
      <c r="F32" s="139"/>
      <c r="G32" s="140">
        <f t="shared" si="7"/>
        <v>0</v>
      </c>
      <c r="H32" s="139"/>
      <c r="I32" s="140">
        <f t="shared" si="8"/>
        <v>0</v>
      </c>
      <c r="J32" s="139"/>
      <c r="K32" s="140">
        <f t="shared" si="9"/>
        <v>0</v>
      </c>
      <c r="L32" s="140">
        <v>21</v>
      </c>
      <c r="M32" s="140">
        <f t="shared" si="10"/>
        <v>0</v>
      </c>
      <c r="N32" s="138">
        <v>0</v>
      </c>
      <c r="O32" s="138">
        <f t="shared" si="11"/>
        <v>0</v>
      </c>
      <c r="P32" s="138">
        <v>0</v>
      </c>
      <c r="Q32" s="138">
        <f t="shared" si="12"/>
        <v>0</v>
      </c>
      <c r="R32" s="140" t="s">
        <v>1188</v>
      </c>
      <c r="S32" s="140" t="s">
        <v>929</v>
      </c>
      <c r="T32" s="141" t="s">
        <v>929</v>
      </c>
      <c r="U32" s="115">
        <v>0.45</v>
      </c>
      <c r="V32" s="115">
        <f t="shared" si="13"/>
        <v>0.45</v>
      </c>
      <c r="W32" s="115"/>
      <c r="X32" s="115" t="s">
        <v>275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277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 x14ac:dyDescent="0.2">
      <c r="A33" s="135">
        <v>21</v>
      </c>
      <c r="B33" s="136" t="s">
        <v>2285</v>
      </c>
      <c r="C33" s="144" t="s">
        <v>2286</v>
      </c>
      <c r="D33" s="137" t="s">
        <v>468</v>
      </c>
      <c r="E33" s="138">
        <v>2</v>
      </c>
      <c r="F33" s="139"/>
      <c r="G33" s="140">
        <f t="shared" si="7"/>
        <v>0</v>
      </c>
      <c r="H33" s="139"/>
      <c r="I33" s="140">
        <f t="shared" si="8"/>
        <v>0</v>
      </c>
      <c r="J33" s="139"/>
      <c r="K33" s="140">
        <f t="shared" si="9"/>
        <v>0</v>
      </c>
      <c r="L33" s="140">
        <v>21</v>
      </c>
      <c r="M33" s="140">
        <f t="shared" si="10"/>
        <v>0</v>
      </c>
      <c r="N33" s="138">
        <v>8.8299999999999993E-3</v>
      </c>
      <c r="O33" s="138">
        <f t="shared" si="11"/>
        <v>0.02</v>
      </c>
      <c r="P33" s="138">
        <v>0</v>
      </c>
      <c r="Q33" s="138">
        <f t="shared" si="12"/>
        <v>0</v>
      </c>
      <c r="R33" s="140" t="s">
        <v>1188</v>
      </c>
      <c r="S33" s="140" t="s">
        <v>929</v>
      </c>
      <c r="T33" s="141" t="s">
        <v>929</v>
      </c>
      <c r="U33" s="115">
        <v>3.45</v>
      </c>
      <c r="V33" s="115">
        <f t="shared" si="13"/>
        <v>6.9</v>
      </c>
      <c r="W33" s="115"/>
      <c r="X33" s="115" t="s">
        <v>275</v>
      </c>
      <c r="Y33" s="115" t="s">
        <v>276</v>
      </c>
      <c r="Z33" s="108"/>
      <c r="AA33" s="108"/>
      <c r="AB33" s="108"/>
      <c r="AC33" s="108"/>
      <c r="AD33" s="108"/>
      <c r="AE33" s="108"/>
      <c r="AF33" s="108"/>
      <c r="AG33" s="108" t="s">
        <v>277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 x14ac:dyDescent="0.2">
      <c r="A34" s="135">
        <v>22</v>
      </c>
      <c r="B34" s="136" t="s">
        <v>2287</v>
      </c>
      <c r="C34" s="144" t="s">
        <v>2288</v>
      </c>
      <c r="D34" s="137" t="s">
        <v>468</v>
      </c>
      <c r="E34" s="138">
        <v>2</v>
      </c>
      <c r="F34" s="139"/>
      <c r="G34" s="140">
        <f t="shared" si="7"/>
        <v>0</v>
      </c>
      <c r="H34" s="139"/>
      <c r="I34" s="140">
        <f t="shared" si="8"/>
        <v>0</v>
      </c>
      <c r="J34" s="139"/>
      <c r="K34" s="140">
        <f t="shared" si="9"/>
        <v>0</v>
      </c>
      <c r="L34" s="140">
        <v>21</v>
      </c>
      <c r="M34" s="140">
        <f t="shared" si="10"/>
        <v>0</v>
      </c>
      <c r="N34" s="138">
        <v>6.9999999999999994E-5</v>
      </c>
      <c r="O34" s="138">
        <f t="shared" si="11"/>
        <v>0</v>
      </c>
      <c r="P34" s="138">
        <v>2.1000000000000001E-2</v>
      </c>
      <c r="Q34" s="138">
        <f t="shared" si="12"/>
        <v>0.04</v>
      </c>
      <c r="R34" s="140" t="s">
        <v>1188</v>
      </c>
      <c r="S34" s="140" t="s">
        <v>929</v>
      </c>
      <c r="T34" s="141" t="s">
        <v>929</v>
      </c>
      <c r="U34" s="115">
        <v>0.43</v>
      </c>
      <c r="V34" s="115">
        <f t="shared" si="13"/>
        <v>0.86</v>
      </c>
      <c r="W34" s="115"/>
      <c r="X34" s="115" t="s">
        <v>275</v>
      </c>
      <c r="Y34" s="115" t="s">
        <v>276</v>
      </c>
      <c r="Z34" s="108"/>
      <c r="AA34" s="108"/>
      <c r="AB34" s="108"/>
      <c r="AC34" s="108"/>
      <c r="AD34" s="108"/>
      <c r="AE34" s="108"/>
      <c r="AF34" s="108"/>
      <c r="AG34" s="108" t="s">
        <v>277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 x14ac:dyDescent="0.2">
      <c r="A35" s="135">
        <v>23</v>
      </c>
      <c r="B35" s="136" t="s">
        <v>2289</v>
      </c>
      <c r="C35" s="144" t="s">
        <v>2290</v>
      </c>
      <c r="D35" s="137" t="s">
        <v>468</v>
      </c>
      <c r="E35" s="138">
        <v>6</v>
      </c>
      <c r="F35" s="139"/>
      <c r="G35" s="140">
        <f t="shared" si="7"/>
        <v>0</v>
      </c>
      <c r="H35" s="139"/>
      <c r="I35" s="140">
        <f t="shared" si="8"/>
        <v>0</v>
      </c>
      <c r="J35" s="139"/>
      <c r="K35" s="140">
        <f t="shared" si="9"/>
        <v>0</v>
      </c>
      <c r="L35" s="140">
        <v>21</v>
      </c>
      <c r="M35" s="140">
        <f t="shared" si="10"/>
        <v>0</v>
      </c>
      <c r="N35" s="138">
        <v>1.0000000000000001E-5</v>
      </c>
      <c r="O35" s="138">
        <f t="shared" si="11"/>
        <v>0</v>
      </c>
      <c r="P35" s="138">
        <v>2.8000000000000001E-2</v>
      </c>
      <c r="Q35" s="138">
        <f t="shared" si="12"/>
        <v>0.17</v>
      </c>
      <c r="R35" s="140" t="s">
        <v>1188</v>
      </c>
      <c r="S35" s="140" t="s">
        <v>929</v>
      </c>
      <c r="T35" s="141" t="s">
        <v>929</v>
      </c>
      <c r="U35" s="115">
        <v>0.66</v>
      </c>
      <c r="V35" s="115">
        <f t="shared" si="13"/>
        <v>3.96</v>
      </c>
      <c r="W35" s="115"/>
      <c r="X35" s="115" t="s">
        <v>275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277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1" x14ac:dyDescent="0.2">
      <c r="A36" s="135">
        <v>24</v>
      </c>
      <c r="B36" s="136" t="s">
        <v>2291</v>
      </c>
      <c r="C36" s="144" t="s">
        <v>2292</v>
      </c>
      <c r="D36" s="137" t="s">
        <v>493</v>
      </c>
      <c r="E36" s="138">
        <v>72</v>
      </c>
      <c r="F36" s="139"/>
      <c r="G36" s="140">
        <f t="shared" si="7"/>
        <v>0</v>
      </c>
      <c r="H36" s="139"/>
      <c r="I36" s="140">
        <f t="shared" si="8"/>
        <v>0</v>
      </c>
      <c r="J36" s="139"/>
      <c r="K36" s="140">
        <f t="shared" si="9"/>
        <v>0</v>
      </c>
      <c r="L36" s="140">
        <v>21</v>
      </c>
      <c r="M36" s="140">
        <f t="shared" si="10"/>
        <v>0</v>
      </c>
      <c r="N36" s="138">
        <v>2.0000000000000002E-5</v>
      </c>
      <c r="O36" s="138">
        <f t="shared" si="11"/>
        <v>0</v>
      </c>
      <c r="P36" s="138">
        <v>3.2000000000000002E-3</v>
      </c>
      <c r="Q36" s="138">
        <f t="shared" si="12"/>
        <v>0.23</v>
      </c>
      <c r="R36" s="140" t="s">
        <v>1188</v>
      </c>
      <c r="S36" s="140" t="s">
        <v>929</v>
      </c>
      <c r="T36" s="141" t="s">
        <v>929</v>
      </c>
      <c r="U36" s="115">
        <v>5.2999999999999999E-2</v>
      </c>
      <c r="V36" s="115">
        <f t="shared" si="13"/>
        <v>3.82</v>
      </c>
      <c r="W36" s="115"/>
      <c r="X36" s="115" t="s">
        <v>275</v>
      </c>
      <c r="Y36" s="115" t="s">
        <v>276</v>
      </c>
      <c r="Z36" s="108"/>
      <c r="AA36" s="108"/>
      <c r="AB36" s="108"/>
      <c r="AC36" s="108"/>
      <c r="AD36" s="108"/>
      <c r="AE36" s="108"/>
      <c r="AF36" s="108"/>
      <c r="AG36" s="108" t="s">
        <v>277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 x14ac:dyDescent="0.2">
      <c r="A37" s="135">
        <v>25</v>
      </c>
      <c r="B37" s="136" t="s">
        <v>2293</v>
      </c>
      <c r="C37" s="144" t="s">
        <v>2294</v>
      </c>
      <c r="D37" s="137" t="s">
        <v>493</v>
      </c>
      <c r="E37" s="138">
        <v>72</v>
      </c>
      <c r="F37" s="139"/>
      <c r="G37" s="140">
        <f t="shared" si="7"/>
        <v>0</v>
      </c>
      <c r="H37" s="139"/>
      <c r="I37" s="140">
        <f t="shared" si="8"/>
        <v>0</v>
      </c>
      <c r="J37" s="139"/>
      <c r="K37" s="140">
        <f t="shared" si="9"/>
        <v>0</v>
      </c>
      <c r="L37" s="140">
        <v>21</v>
      </c>
      <c r="M37" s="140">
        <f t="shared" si="10"/>
        <v>0</v>
      </c>
      <c r="N37" s="138">
        <v>9.0000000000000006E-5</v>
      </c>
      <c r="O37" s="138">
        <f t="shared" si="11"/>
        <v>0.01</v>
      </c>
      <c r="P37" s="138">
        <v>8.5800000000000008E-3</v>
      </c>
      <c r="Q37" s="138">
        <f t="shared" si="12"/>
        <v>0.62</v>
      </c>
      <c r="R37" s="140" t="s">
        <v>1188</v>
      </c>
      <c r="S37" s="140" t="s">
        <v>929</v>
      </c>
      <c r="T37" s="141" t="s">
        <v>929</v>
      </c>
      <c r="U37" s="115">
        <v>0.10299999999999999</v>
      </c>
      <c r="V37" s="115">
        <f t="shared" si="13"/>
        <v>7.42</v>
      </c>
      <c r="W37" s="115"/>
      <c r="X37" s="115" t="s">
        <v>275</v>
      </c>
      <c r="Y37" s="115" t="s">
        <v>276</v>
      </c>
      <c r="Z37" s="108"/>
      <c r="AA37" s="108"/>
      <c r="AB37" s="108"/>
      <c r="AC37" s="108"/>
      <c r="AD37" s="108"/>
      <c r="AE37" s="108"/>
      <c r="AF37" s="108"/>
      <c r="AG37" s="108" t="s">
        <v>277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 x14ac:dyDescent="0.2">
      <c r="A38" s="135">
        <v>26</v>
      </c>
      <c r="B38" s="136" t="s">
        <v>2295</v>
      </c>
      <c r="C38" s="144" t="s">
        <v>2296</v>
      </c>
      <c r="D38" s="137" t="s">
        <v>493</v>
      </c>
      <c r="E38" s="138">
        <v>54</v>
      </c>
      <c r="F38" s="139"/>
      <c r="G38" s="140">
        <f t="shared" si="7"/>
        <v>0</v>
      </c>
      <c r="H38" s="139"/>
      <c r="I38" s="140">
        <f t="shared" si="8"/>
        <v>0</v>
      </c>
      <c r="J38" s="139"/>
      <c r="K38" s="140">
        <f t="shared" si="9"/>
        <v>0</v>
      </c>
      <c r="L38" s="140">
        <v>21</v>
      </c>
      <c r="M38" s="140">
        <f t="shared" si="10"/>
        <v>0</v>
      </c>
      <c r="N38" s="138">
        <v>1E-4</v>
      </c>
      <c r="O38" s="138">
        <f t="shared" si="11"/>
        <v>0.01</v>
      </c>
      <c r="P38" s="138">
        <v>1.384E-2</v>
      </c>
      <c r="Q38" s="138">
        <f t="shared" si="12"/>
        <v>0.75</v>
      </c>
      <c r="R38" s="140" t="s">
        <v>1188</v>
      </c>
      <c r="S38" s="140" t="s">
        <v>929</v>
      </c>
      <c r="T38" s="141" t="s">
        <v>929</v>
      </c>
      <c r="U38" s="115">
        <v>0.19800000000000001</v>
      </c>
      <c r="V38" s="115">
        <f t="shared" si="13"/>
        <v>10.69</v>
      </c>
      <c r="W38" s="115"/>
      <c r="X38" s="115" t="s">
        <v>275</v>
      </c>
      <c r="Y38" s="115" t="s">
        <v>276</v>
      </c>
      <c r="Z38" s="108"/>
      <c r="AA38" s="108"/>
      <c r="AB38" s="108"/>
      <c r="AC38" s="108"/>
      <c r="AD38" s="108"/>
      <c r="AE38" s="108"/>
      <c r="AF38" s="108"/>
      <c r="AG38" s="108" t="s">
        <v>277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 x14ac:dyDescent="0.2">
      <c r="A39" s="135">
        <v>27</v>
      </c>
      <c r="B39" s="136" t="s">
        <v>2297</v>
      </c>
      <c r="C39" s="144" t="s">
        <v>2298</v>
      </c>
      <c r="D39" s="137" t="s">
        <v>493</v>
      </c>
      <c r="E39" s="138">
        <v>27</v>
      </c>
      <c r="F39" s="139"/>
      <c r="G39" s="140">
        <f t="shared" si="7"/>
        <v>0</v>
      </c>
      <c r="H39" s="139"/>
      <c r="I39" s="140">
        <f t="shared" si="8"/>
        <v>0</v>
      </c>
      <c r="J39" s="139"/>
      <c r="K39" s="140">
        <f t="shared" si="9"/>
        <v>0</v>
      </c>
      <c r="L39" s="140">
        <v>21</v>
      </c>
      <c r="M39" s="140">
        <f t="shared" si="10"/>
        <v>0</v>
      </c>
      <c r="N39" s="138">
        <v>1.2999999999999999E-4</v>
      </c>
      <c r="O39" s="138">
        <f t="shared" si="11"/>
        <v>0</v>
      </c>
      <c r="P39" s="138">
        <v>2.359E-2</v>
      </c>
      <c r="Q39" s="138">
        <f t="shared" si="12"/>
        <v>0.64</v>
      </c>
      <c r="R39" s="140" t="s">
        <v>1188</v>
      </c>
      <c r="S39" s="140" t="s">
        <v>929</v>
      </c>
      <c r="T39" s="141" t="s">
        <v>929</v>
      </c>
      <c r="U39" s="115">
        <v>0.20799999999999999</v>
      </c>
      <c r="V39" s="115">
        <f t="shared" si="13"/>
        <v>5.62</v>
      </c>
      <c r="W39" s="115"/>
      <c r="X39" s="115" t="s">
        <v>275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277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 x14ac:dyDescent="0.2">
      <c r="A40" s="135">
        <v>28</v>
      </c>
      <c r="B40" s="136" t="s">
        <v>2299</v>
      </c>
      <c r="C40" s="144" t="s">
        <v>2300</v>
      </c>
      <c r="D40" s="137" t="s">
        <v>468</v>
      </c>
      <c r="E40" s="138">
        <v>40</v>
      </c>
      <c r="F40" s="139"/>
      <c r="G40" s="140">
        <f t="shared" si="7"/>
        <v>0</v>
      </c>
      <c r="H40" s="139"/>
      <c r="I40" s="140">
        <f t="shared" si="8"/>
        <v>0</v>
      </c>
      <c r="J40" s="139"/>
      <c r="K40" s="140">
        <f t="shared" si="9"/>
        <v>0</v>
      </c>
      <c r="L40" s="140">
        <v>21</v>
      </c>
      <c r="M40" s="140">
        <f t="shared" si="10"/>
        <v>0</v>
      </c>
      <c r="N40" s="138">
        <v>2.0000000000000002E-5</v>
      </c>
      <c r="O40" s="138">
        <f t="shared" si="11"/>
        <v>0</v>
      </c>
      <c r="P40" s="138">
        <v>3.9E-2</v>
      </c>
      <c r="Q40" s="138">
        <f t="shared" si="12"/>
        <v>1.56</v>
      </c>
      <c r="R40" s="140" t="s">
        <v>1188</v>
      </c>
      <c r="S40" s="140" t="s">
        <v>929</v>
      </c>
      <c r="T40" s="141" t="s">
        <v>929</v>
      </c>
      <c r="U40" s="115">
        <v>0.70699999999999996</v>
      </c>
      <c r="V40" s="115">
        <f t="shared" si="13"/>
        <v>28.28</v>
      </c>
      <c r="W40" s="115"/>
      <c r="X40" s="115" t="s">
        <v>275</v>
      </c>
      <c r="Y40" s="115" t="s">
        <v>276</v>
      </c>
      <c r="Z40" s="108"/>
      <c r="AA40" s="108"/>
      <c r="AB40" s="108"/>
      <c r="AC40" s="108"/>
      <c r="AD40" s="108"/>
      <c r="AE40" s="108"/>
      <c r="AF40" s="108"/>
      <c r="AG40" s="108" t="s">
        <v>277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 x14ac:dyDescent="0.2">
      <c r="A41" s="128">
        <v>29</v>
      </c>
      <c r="B41" s="129" t="s">
        <v>2299</v>
      </c>
      <c r="C41" s="145" t="s">
        <v>2300</v>
      </c>
      <c r="D41" s="130" t="s">
        <v>468</v>
      </c>
      <c r="E41" s="131">
        <v>10</v>
      </c>
      <c r="F41" s="132"/>
      <c r="G41" s="133">
        <f t="shared" si="7"/>
        <v>0</v>
      </c>
      <c r="H41" s="132"/>
      <c r="I41" s="133">
        <f t="shared" si="8"/>
        <v>0</v>
      </c>
      <c r="J41" s="132"/>
      <c r="K41" s="133">
        <f t="shared" si="9"/>
        <v>0</v>
      </c>
      <c r="L41" s="133">
        <v>21</v>
      </c>
      <c r="M41" s="133">
        <f t="shared" si="10"/>
        <v>0</v>
      </c>
      <c r="N41" s="131">
        <v>2.0000000000000002E-5</v>
      </c>
      <c r="O41" s="131">
        <f t="shared" si="11"/>
        <v>0</v>
      </c>
      <c r="P41" s="131">
        <v>3.9E-2</v>
      </c>
      <c r="Q41" s="131">
        <f t="shared" si="12"/>
        <v>0.39</v>
      </c>
      <c r="R41" s="133" t="s">
        <v>1188</v>
      </c>
      <c r="S41" s="133" t="s">
        <v>929</v>
      </c>
      <c r="T41" s="134" t="s">
        <v>929</v>
      </c>
      <c r="U41" s="115">
        <v>0.70699999999999996</v>
      </c>
      <c r="V41" s="115">
        <f t="shared" si="13"/>
        <v>7.07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277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 x14ac:dyDescent="0.2">
      <c r="A42" s="111"/>
      <c r="B42" s="112"/>
      <c r="C42" s="258" t="s">
        <v>2268</v>
      </c>
      <c r="D42" s="259"/>
      <c r="E42" s="259"/>
      <c r="F42" s="259"/>
      <c r="G42" s="259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286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 x14ac:dyDescent="0.2">
      <c r="A43" s="135">
        <v>30</v>
      </c>
      <c r="B43" s="136" t="s">
        <v>2301</v>
      </c>
      <c r="C43" s="144" t="s">
        <v>2302</v>
      </c>
      <c r="D43" s="137" t="s">
        <v>468</v>
      </c>
      <c r="E43" s="138">
        <v>28</v>
      </c>
      <c r="F43" s="139"/>
      <c r="G43" s="140">
        <f t="shared" ref="G43:G50" si="14">ROUND(E43*F43,2)</f>
        <v>0</v>
      </c>
      <c r="H43" s="139"/>
      <c r="I43" s="140">
        <f t="shared" ref="I43:I50" si="15">ROUND(E43*H43,2)</f>
        <v>0</v>
      </c>
      <c r="J43" s="139"/>
      <c r="K43" s="140">
        <f t="shared" ref="K43:K50" si="16">ROUND(E43*J43,2)</f>
        <v>0</v>
      </c>
      <c r="L43" s="140">
        <v>21</v>
      </c>
      <c r="M43" s="140">
        <f t="shared" ref="M43:M50" si="17">G43*(1+L43/100)</f>
        <v>0</v>
      </c>
      <c r="N43" s="138">
        <v>2.0000000000000002E-5</v>
      </c>
      <c r="O43" s="138">
        <f t="shared" ref="O43:O50" si="18">ROUND(E43*N43,2)</f>
        <v>0</v>
      </c>
      <c r="P43" s="138">
        <v>8.3000000000000004E-2</v>
      </c>
      <c r="Q43" s="138">
        <f t="shared" ref="Q43:Q50" si="19">ROUND(E43*P43,2)</f>
        <v>2.3199999999999998</v>
      </c>
      <c r="R43" s="140" t="s">
        <v>1188</v>
      </c>
      <c r="S43" s="140" t="s">
        <v>929</v>
      </c>
      <c r="T43" s="141" t="s">
        <v>929</v>
      </c>
      <c r="U43" s="115">
        <v>1.238</v>
      </c>
      <c r="V43" s="115">
        <f t="shared" ref="V43:V50" si="20">ROUND(E43*U43,2)</f>
        <v>34.659999999999997</v>
      </c>
      <c r="W43" s="115"/>
      <c r="X43" s="115" t="s">
        <v>275</v>
      </c>
      <c r="Y43" s="115" t="s">
        <v>276</v>
      </c>
      <c r="Z43" s="108"/>
      <c r="AA43" s="108"/>
      <c r="AB43" s="108"/>
      <c r="AC43" s="108"/>
      <c r="AD43" s="108"/>
      <c r="AE43" s="108"/>
      <c r="AF43" s="108"/>
      <c r="AG43" s="108" t="s">
        <v>277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1" x14ac:dyDescent="0.2">
      <c r="A44" s="135">
        <v>31</v>
      </c>
      <c r="B44" s="136" t="s">
        <v>2303</v>
      </c>
      <c r="C44" s="144" t="s">
        <v>2304</v>
      </c>
      <c r="D44" s="137" t="s">
        <v>468</v>
      </c>
      <c r="E44" s="138">
        <v>48</v>
      </c>
      <c r="F44" s="139"/>
      <c r="G44" s="140">
        <f t="shared" si="14"/>
        <v>0</v>
      </c>
      <c r="H44" s="139"/>
      <c r="I44" s="140">
        <f t="shared" si="15"/>
        <v>0</v>
      </c>
      <c r="J44" s="139"/>
      <c r="K44" s="140">
        <f t="shared" si="16"/>
        <v>0</v>
      </c>
      <c r="L44" s="140">
        <v>21</v>
      </c>
      <c r="M44" s="140">
        <f t="shared" si="17"/>
        <v>0</v>
      </c>
      <c r="N44" s="138">
        <v>2.1000000000000001E-4</v>
      </c>
      <c r="O44" s="138">
        <f t="shared" si="18"/>
        <v>0.01</v>
      </c>
      <c r="P44" s="138">
        <v>3.5000000000000001E-3</v>
      </c>
      <c r="Q44" s="138">
        <f t="shared" si="19"/>
        <v>0.17</v>
      </c>
      <c r="R44" s="140" t="s">
        <v>1188</v>
      </c>
      <c r="S44" s="140" t="s">
        <v>929</v>
      </c>
      <c r="T44" s="141" t="s">
        <v>929</v>
      </c>
      <c r="U44" s="115">
        <v>0.374</v>
      </c>
      <c r="V44" s="115">
        <f t="shared" si="20"/>
        <v>17.95</v>
      </c>
      <c r="W44" s="115"/>
      <c r="X44" s="115" t="s">
        <v>275</v>
      </c>
      <c r="Y44" s="115" t="s">
        <v>276</v>
      </c>
      <c r="Z44" s="108"/>
      <c r="AA44" s="108"/>
      <c r="AB44" s="108"/>
      <c r="AC44" s="108"/>
      <c r="AD44" s="108"/>
      <c r="AE44" s="108"/>
      <c r="AF44" s="108"/>
      <c r="AG44" s="108" t="s">
        <v>277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 x14ac:dyDescent="0.2">
      <c r="A45" s="135">
        <v>32</v>
      </c>
      <c r="B45" s="136" t="s">
        <v>2305</v>
      </c>
      <c r="C45" s="144" t="s">
        <v>2306</v>
      </c>
      <c r="D45" s="137" t="s">
        <v>468</v>
      </c>
      <c r="E45" s="138">
        <v>4</v>
      </c>
      <c r="F45" s="139"/>
      <c r="G45" s="140">
        <f t="shared" si="14"/>
        <v>0</v>
      </c>
      <c r="H45" s="139"/>
      <c r="I45" s="140">
        <f t="shared" si="15"/>
        <v>0</v>
      </c>
      <c r="J45" s="139"/>
      <c r="K45" s="140">
        <f t="shared" si="16"/>
        <v>0</v>
      </c>
      <c r="L45" s="140">
        <v>21</v>
      </c>
      <c r="M45" s="140">
        <f t="shared" si="17"/>
        <v>0</v>
      </c>
      <c r="N45" s="138">
        <v>1.6000000000000001E-4</v>
      </c>
      <c r="O45" s="138">
        <f t="shared" si="18"/>
        <v>0</v>
      </c>
      <c r="P45" s="138">
        <v>4.9699999999999996E-3</v>
      </c>
      <c r="Q45" s="138">
        <f t="shared" si="19"/>
        <v>0.02</v>
      </c>
      <c r="R45" s="140" t="s">
        <v>1188</v>
      </c>
      <c r="S45" s="140" t="s">
        <v>929</v>
      </c>
      <c r="T45" s="141" t="s">
        <v>929</v>
      </c>
      <c r="U45" s="115">
        <v>0.57199999999999995</v>
      </c>
      <c r="V45" s="115">
        <f t="shared" si="20"/>
        <v>2.29</v>
      </c>
      <c r="W45" s="115"/>
      <c r="X45" s="115" t="s">
        <v>275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277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 x14ac:dyDescent="0.2">
      <c r="A46" s="135">
        <v>33</v>
      </c>
      <c r="B46" s="136" t="s">
        <v>2307</v>
      </c>
      <c r="C46" s="144" t="s">
        <v>2308</v>
      </c>
      <c r="D46" s="137" t="s">
        <v>976</v>
      </c>
      <c r="E46" s="138">
        <v>2</v>
      </c>
      <c r="F46" s="139"/>
      <c r="G46" s="140">
        <f t="shared" si="14"/>
        <v>0</v>
      </c>
      <c r="H46" s="139"/>
      <c r="I46" s="140">
        <f t="shared" si="15"/>
        <v>0</v>
      </c>
      <c r="J46" s="139"/>
      <c r="K46" s="140">
        <f t="shared" si="16"/>
        <v>0</v>
      </c>
      <c r="L46" s="140">
        <v>21</v>
      </c>
      <c r="M46" s="140">
        <f t="shared" si="17"/>
        <v>0</v>
      </c>
      <c r="N46" s="138">
        <v>0</v>
      </c>
      <c r="O46" s="138">
        <f t="shared" si="18"/>
        <v>0</v>
      </c>
      <c r="P46" s="138">
        <v>0</v>
      </c>
      <c r="Q46" s="138">
        <f t="shared" si="19"/>
        <v>0</v>
      </c>
      <c r="R46" s="140"/>
      <c r="S46" s="140" t="s">
        <v>273</v>
      </c>
      <c r="T46" s="141" t="s">
        <v>274</v>
      </c>
      <c r="U46" s="115">
        <v>0</v>
      </c>
      <c r="V46" s="115">
        <f t="shared" si="20"/>
        <v>0</v>
      </c>
      <c r="W46" s="115"/>
      <c r="X46" s="115" t="s">
        <v>275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277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 x14ac:dyDescent="0.2">
      <c r="A47" s="135">
        <v>34</v>
      </c>
      <c r="B47" s="136" t="s">
        <v>2309</v>
      </c>
      <c r="C47" s="144" t="s">
        <v>2310</v>
      </c>
      <c r="D47" s="137" t="s">
        <v>938</v>
      </c>
      <c r="E47" s="138">
        <v>20</v>
      </c>
      <c r="F47" s="139"/>
      <c r="G47" s="140">
        <f t="shared" si="14"/>
        <v>0</v>
      </c>
      <c r="H47" s="139"/>
      <c r="I47" s="140">
        <f t="shared" si="15"/>
        <v>0</v>
      </c>
      <c r="J47" s="139"/>
      <c r="K47" s="140">
        <f t="shared" si="16"/>
        <v>0</v>
      </c>
      <c r="L47" s="140">
        <v>21</v>
      </c>
      <c r="M47" s="140">
        <f t="shared" si="17"/>
        <v>0</v>
      </c>
      <c r="N47" s="138">
        <v>0</v>
      </c>
      <c r="O47" s="138">
        <f t="shared" si="18"/>
        <v>0</v>
      </c>
      <c r="P47" s="138">
        <v>0</v>
      </c>
      <c r="Q47" s="138">
        <f t="shared" si="19"/>
        <v>0</v>
      </c>
      <c r="R47" s="140"/>
      <c r="S47" s="140" t="s">
        <v>273</v>
      </c>
      <c r="T47" s="141" t="s">
        <v>274</v>
      </c>
      <c r="U47" s="115">
        <v>0</v>
      </c>
      <c r="V47" s="115">
        <f t="shared" si="20"/>
        <v>0</v>
      </c>
      <c r="W47" s="115"/>
      <c r="X47" s="115" t="s">
        <v>275</v>
      </c>
      <c r="Y47" s="115" t="s">
        <v>276</v>
      </c>
      <c r="Z47" s="108"/>
      <c r="AA47" s="108"/>
      <c r="AB47" s="108"/>
      <c r="AC47" s="108"/>
      <c r="AD47" s="108"/>
      <c r="AE47" s="108"/>
      <c r="AF47" s="108"/>
      <c r="AG47" s="108" t="s">
        <v>277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 x14ac:dyDescent="0.2">
      <c r="A48" s="135">
        <v>35</v>
      </c>
      <c r="B48" s="136" t="s">
        <v>2311</v>
      </c>
      <c r="C48" s="144" t="s">
        <v>2312</v>
      </c>
      <c r="D48" s="137" t="s">
        <v>322</v>
      </c>
      <c r="E48" s="138">
        <v>150</v>
      </c>
      <c r="F48" s="139"/>
      <c r="G48" s="140">
        <f t="shared" si="14"/>
        <v>0</v>
      </c>
      <c r="H48" s="139"/>
      <c r="I48" s="140">
        <f t="shared" si="15"/>
        <v>0</v>
      </c>
      <c r="J48" s="139"/>
      <c r="K48" s="140">
        <f t="shared" si="16"/>
        <v>0</v>
      </c>
      <c r="L48" s="140">
        <v>21</v>
      </c>
      <c r="M48" s="140">
        <f t="shared" si="17"/>
        <v>0</v>
      </c>
      <c r="N48" s="138">
        <v>0</v>
      </c>
      <c r="O48" s="138">
        <f t="shared" si="18"/>
        <v>0</v>
      </c>
      <c r="P48" s="138">
        <v>0</v>
      </c>
      <c r="Q48" s="138">
        <f t="shared" si="19"/>
        <v>0</v>
      </c>
      <c r="R48" s="140"/>
      <c r="S48" s="140" t="s">
        <v>273</v>
      </c>
      <c r="T48" s="141" t="s">
        <v>274</v>
      </c>
      <c r="U48" s="115">
        <v>0</v>
      </c>
      <c r="V48" s="115">
        <f t="shared" si="20"/>
        <v>0</v>
      </c>
      <c r="W48" s="115"/>
      <c r="X48" s="115" t="s">
        <v>275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277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 x14ac:dyDescent="0.2">
      <c r="A49" s="135">
        <v>36</v>
      </c>
      <c r="B49" s="136" t="s">
        <v>2313</v>
      </c>
      <c r="C49" s="144" t="s">
        <v>2314</v>
      </c>
      <c r="D49" s="137" t="s">
        <v>938</v>
      </c>
      <c r="E49" s="138">
        <v>60</v>
      </c>
      <c r="F49" s="139"/>
      <c r="G49" s="140">
        <f t="shared" si="14"/>
        <v>0</v>
      </c>
      <c r="H49" s="139"/>
      <c r="I49" s="140">
        <f t="shared" si="15"/>
        <v>0</v>
      </c>
      <c r="J49" s="139"/>
      <c r="K49" s="140">
        <f t="shared" si="16"/>
        <v>0</v>
      </c>
      <c r="L49" s="140">
        <v>21</v>
      </c>
      <c r="M49" s="140">
        <f t="shared" si="17"/>
        <v>0</v>
      </c>
      <c r="N49" s="138">
        <v>0</v>
      </c>
      <c r="O49" s="138">
        <f t="shared" si="18"/>
        <v>0</v>
      </c>
      <c r="P49" s="138">
        <v>0</v>
      </c>
      <c r="Q49" s="138">
        <f t="shared" si="19"/>
        <v>0</v>
      </c>
      <c r="R49" s="140"/>
      <c r="S49" s="140" t="s">
        <v>273</v>
      </c>
      <c r="T49" s="141" t="s">
        <v>274</v>
      </c>
      <c r="U49" s="115">
        <v>1</v>
      </c>
      <c r="V49" s="115">
        <f t="shared" si="20"/>
        <v>60</v>
      </c>
      <c r="W49" s="115"/>
      <c r="X49" s="115" t="s">
        <v>275</v>
      </c>
      <c r="Y49" s="115" t="s">
        <v>276</v>
      </c>
      <c r="Z49" s="108"/>
      <c r="AA49" s="108"/>
      <c r="AB49" s="108"/>
      <c r="AC49" s="108"/>
      <c r="AD49" s="108"/>
      <c r="AE49" s="108"/>
      <c r="AF49" s="108"/>
      <c r="AG49" s="108" t="s">
        <v>277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1" x14ac:dyDescent="0.2">
      <c r="A50" s="128">
        <v>37</v>
      </c>
      <c r="B50" s="129" t="s">
        <v>2315</v>
      </c>
      <c r="C50" s="145" t="s">
        <v>2316</v>
      </c>
      <c r="D50" s="130" t="s">
        <v>322</v>
      </c>
      <c r="E50" s="131">
        <v>43.601599999999998</v>
      </c>
      <c r="F50" s="132"/>
      <c r="G50" s="133">
        <f t="shared" si="14"/>
        <v>0</v>
      </c>
      <c r="H50" s="132"/>
      <c r="I50" s="133">
        <f t="shared" si="15"/>
        <v>0</v>
      </c>
      <c r="J50" s="132"/>
      <c r="K50" s="133">
        <f t="shared" si="16"/>
        <v>0</v>
      </c>
      <c r="L50" s="133">
        <v>21</v>
      </c>
      <c r="M50" s="133">
        <f t="shared" si="17"/>
        <v>0</v>
      </c>
      <c r="N50" s="131">
        <v>0</v>
      </c>
      <c r="O50" s="131">
        <f t="shared" si="18"/>
        <v>0</v>
      </c>
      <c r="P50" s="131">
        <v>5.1000000000000004E-3</v>
      </c>
      <c r="Q50" s="131">
        <f t="shared" si="19"/>
        <v>0.22</v>
      </c>
      <c r="R50" s="133"/>
      <c r="S50" s="133" t="s">
        <v>929</v>
      </c>
      <c r="T50" s="134" t="s">
        <v>929</v>
      </c>
      <c r="U50" s="115">
        <v>0.36</v>
      </c>
      <c r="V50" s="115">
        <f t="shared" si="20"/>
        <v>15.7</v>
      </c>
      <c r="W50" s="115"/>
      <c r="X50" s="115" t="s">
        <v>275</v>
      </c>
      <c r="Y50" s="115" t="s">
        <v>276</v>
      </c>
      <c r="Z50" s="108"/>
      <c r="AA50" s="108"/>
      <c r="AB50" s="108"/>
      <c r="AC50" s="108"/>
      <c r="AD50" s="108"/>
      <c r="AE50" s="108"/>
      <c r="AF50" s="108"/>
      <c r="AG50" s="108" t="s">
        <v>277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 x14ac:dyDescent="0.2">
      <c r="A51" s="111"/>
      <c r="B51" s="112"/>
      <c r="C51" s="258" t="s">
        <v>2317</v>
      </c>
      <c r="D51" s="259"/>
      <c r="E51" s="259"/>
      <c r="F51" s="259"/>
      <c r="G51" s="259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286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 x14ac:dyDescent="0.2">
      <c r="A52" s="111"/>
      <c r="B52" s="112"/>
      <c r="C52" s="150" t="s">
        <v>2318</v>
      </c>
      <c r="D52" s="148"/>
      <c r="E52" s="149">
        <v>13.554</v>
      </c>
      <c r="F52" s="115"/>
      <c r="G52" s="115"/>
      <c r="H52" s="115"/>
      <c r="I52" s="115"/>
      <c r="J52" s="115"/>
      <c r="K52" s="115"/>
      <c r="L52" s="115"/>
      <c r="M52" s="115"/>
      <c r="N52" s="114"/>
      <c r="O52" s="114"/>
      <c r="P52" s="114"/>
      <c r="Q52" s="114"/>
      <c r="R52" s="115"/>
      <c r="S52" s="115"/>
      <c r="T52" s="115"/>
      <c r="U52" s="115"/>
      <c r="V52" s="115"/>
      <c r="W52" s="115"/>
      <c r="X52" s="115"/>
      <c r="Y52" s="115"/>
      <c r="Z52" s="108"/>
      <c r="AA52" s="108"/>
      <c r="AB52" s="108"/>
      <c r="AC52" s="108"/>
      <c r="AD52" s="108"/>
      <c r="AE52" s="108"/>
      <c r="AF52" s="108"/>
      <c r="AG52" s="108" t="s">
        <v>325</v>
      </c>
      <c r="AH52" s="108">
        <v>5</v>
      </c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3" x14ac:dyDescent="0.2">
      <c r="A53" s="111"/>
      <c r="B53" s="112"/>
      <c r="C53" s="150" t="s">
        <v>2319</v>
      </c>
      <c r="D53" s="148"/>
      <c r="E53" s="149">
        <v>22.032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325</v>
      </c>
      <c r="AH53" s="108">
        <v>5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3" x14ac:dyDescent="0.2">
      <c r="A54" s="111"/>
      <c r="B54" s="112"/>
      <c r="C54" s="150" t="s">
        <v>2320</v>
      </c>
      <c r="D54" s="148"/>
      <c r="E54" s="149">
        <v>8.0155999999999992</v>
      </c>
      <c r="F54" s="115"/>
      <c r="G54" s="115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325</v>
      </c>
      <c r="AH54" s="108">
        <v>5</v>
      </c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1" x14ac:dyDescent="0.2">
      <c r="A55" s="128">
        <v>38</v>
      </c>
      <c r="B55" s="129" t="s">
        <v>2321</v>
      </c>
      <c r="C55" s="145" t="s">
        <v>2316</v>
      </c>
      <c r="D55" s="130" t="s">
        <v>322</v>
      </c>
      <c r="E55" s="131">
        <v>61.6736</v>
      </c>
      <c r="F55" s="132"/>
      <c r="G55" s="133">
        <f>ROUND(E55*F55,2)</f>
        <v>0</v>
      </c>
      <c r="H55" s="132"/>
      <c r="I55" s="133">
        <f>ROUND(E55*H55,2)</f>
        <v>0</v>
      </c>
      <c r="J55" s="132"/>
      <c r="K55" s="133">
        <f>ROUND(E55*J55,2)</f>
        <v>0</v>
      </c>
      <c r="L55" s="133">
        <v>21</v>
      </c>
      <c r="M55" s="133">
        <f>G55*(1+L55/100)</f>
        <v>0</v>
      </c>
      <c r="N55" s="131">
        <v>0</v>
      </c>
      <c r="O55" s="131">
        <f>ROUND(E55*N55,2)</f>
        <v>0</v>
      </c>
      <c r="P55" s="131">
        <v>2.0999999999999999E-3</v>
      </c>
      <c r="Q55" s="131">
        <f>ROUND(E55*P55,2)</f>
        <v>0.13</v>
      </c>
      <c r="R55" s="133"/>
      <c r="S55" s="133" t="s">
        <v>929</v>
      </c>
      <c r="T55" s="134" t="s">
        <v>929</v>
      </c>
      <c r="U55" s="115">
        <v>0.2</v>
      </c>
      <c r="V55" s="115">
        <f>ROUND(E55*U55,2)</f>
        <v>12.33</v>
      </c>
      <c r="W55" s="115"/>
      <c r="X55" s="115" t="s">
        <v>275</v>
      </c>
      <c r="Y55" s="115" t="s">
        <v>276</v>
      </c>
      <c r="Z55" s="108"/>
      <c r="AA55" s="108"/>
      <c r="AB55" s="108"/>
      <c r="AC55" s="108"/>
      <c r="AD55" s="108"/>
      <c r="AE55" s="108"/>
      <c r="AF55" s="108"/>
      <c r="AG55" s="108" t="s">
        <v>277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2" x14ac:dyDescent="0.2">
      <c r="A56" s="111"/>
      <c r="B56" s="112"/>
      <c r="C56" s="150" t="s">
        <v>2322</v>
      </c>
      <c r="D56" s="148"/>
      <c r="E56" s="149">
        <v>43.601599999999998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325</v>
      </c>
      <c r="AH56" s="108">
        <v>5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3" x14ac:dyDescent="0.2">
      <c r="A57" s="111"/>
      <c r="B57" s="112"/>
      <c r="C57" s="150" t="s">
        <v>2323</v>
      </c>
      <c r="D57" s="148"/>
      <c r="E57" s="149">
        <v>18.071999999999999</v>
      </c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325</v>
      </c>
      <c r="AH57" s="108">
        <v>5</v>
      </c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3" x14ac:dyDescent="0.2">
      <c r="A58" s="111"/>
      <c r="B58" s="112"/>
      <c r="C58" s="150" t="s">
        <v>2324</v>
      </c>
      <c r="D58" s="148"/>
      <c r="E58" s="149"/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325</v>
      </c>
      <c r="AH58" s="108">
        <v>5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 x14ac:dyDescent="0.2">
      <c r="A59" s="128">
        <v>39</v>
      </c>
      <c r="B59" s="129" t="s">
        <v>2325</v>
      </c>
      <c r="C59" s="145" t="s">
        <v>2326</v>
      </c>
      <c r="D59" s="130" t="s">
        <v>322</v>
      </c>
      <c r="E59" s="131">
        <v>38.25</v>
      </c>
      <c r="F59" s="132"/>
      <c r="G59" s="133">
        <f>ROUND(E59*F59,2)</f>
        <v>0</v>
      </c>
      <c r="H59" s="132"/>
      <c r="I59" s="133">
        <f>ROUND(E59*H59,2)</f>
        <v>0</v>
      </c>
      <c r="J59" s="132"/>
      <c r="K59" s="133">
        <f>ROUND(E59*J59,2)</f>
        <v>0</v>
      </c>
      <c r="L59" s="133">
        <v>21</v>
      </c>
      <c r="M59" s="133">
        <f>G59*(1+L59/100)</f>
        <v>0</v>
      </c>
      <c r="N59" s="131">
        <v>0</v>
      </c>
      <c r="O59" s="131">
        <f>ROUND(E59*N59,2)</f>
        <v>0</v>
      </c>
      <c r="P59" s="131">
        <v>2.2000000000000001E-3</v>
      </c>
      <c r="Q59" s="131">
        <f>ROUND(E59*P59,2)</f>
        <v>0.08</v>
      </c>
      <c r="R59" s="133"/>
      <c r="S59" s="133" t="s">
        <v>929</v>
      </c>
      <c r="T59" s="134" t="s">
        <v>929</v>
      </c>
      <c r="U59" s="115">
        <v>0.2</v>
      </c>
      <c r="V59" s="115">
        <f>ROUND(E59*U59,2)</f>
        <v>7.65</v>
      </c>
      <c r="W59" s="115"/>
      <c r="X59" s="115" t="s">
        <v>275</v>
      </c>
      <c r="Y59" s="115" t="s">
        <v>276</v>
      </c>
      <c r="Z59" s="108"/>
      <c r="AA59" s="108"/>
      <c r="AB59" s="108"/>
      <c r="AC59" s="108"/>
      <c r="AD59" s="108"/>
      <c r="AE59" s="108"/>
      <c r="AF59" s="108"/>
      <c r="AG59" s="108" t="s">
        <v>277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 x14ac:dyDescent="0.2">
      <c r="A60" s="111"/>
      <c r="B60" s="112"/>
      <c r="C60" s="150" t="s">
        <v>2327</v>
      </c>
      <c r="D60" s="148"/>
      <c r="E60" s="149">
        <v>6.75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325</v>
      </c>
      <c r="AH60" s="108">
        <v>5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3" x14ac:dyDescent="0.2">
      <c r="A61" s="111"/>
      <c r="B61" s="112"/>
      <c r="C61" s="150" t="s">
        <v>2328</v>
      </c>
      <c r="D61" s="148"/>
      <c r="E61" s="149">
        <v>13.5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325</v>
      </c>
      <c r="AH61" s="108">
        <v>5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3" x14ac:dyDescent="0.2">
      <c r="A62" s="111"/>
      <c r="B62" s="112"/>
      <c r="C62" s="150" t="s">
        <v>2329</v>
      </c>
      <c r="D62" s="148"/>
      <c r="E62" s="149">
        <v>18</v>
      </c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325</v>
      </c>
      <c r="AH62" s="108">
        <v>5</v>
      </c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3" x14ac:dyDescent="0.2">
      <c r="A63" s="111"/>
      <c r="B63" s="112"/>
      <c r="C63" s="150" t="s">
        <v>2330</v>
      </c>
      <c r="D63" s="148"/>
      <c r="E63" s="149"/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325</v>
      </c>
      <c r="AH63" s="108">
        <v>5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 x14ac:dyDescent="0.2">
      <c r="A64" s="135">
        <v>40</v>
      </c>
      <c r="B64" s="136" t="s">
        <v>2331</v>
      </c>
      <c r="C64" s="144" t="s">
        <v>2332</v>
      </c>
      <c r="D64" s="137" t="s">
        <v>468</v>
      </c>
      <c r="E64" s="138">
        <v>2</v>
      </c>
      <c r="F64" s="139"/>
      <c r="G64" s="140">
        <f>ROUND(E64*F64,2)</f>
        <v>0</v>
      </c>
      <c r="H64" s="139"/>
      <c r="I64" s="140">
        <f>ROUND(E64*H64,2)</f>
        <v>0</v>
      </c>
      <c r="J64" s="139"/>
      <c r="K64" s="140">
        <f>ROUND(E64*J64,2)</f>
        <v>0</v>
      </c>
      <c r="L64" s="140">
        <v>21</v>
      </c>
      <c r="M64" s="140">
        <f>G64*(1+L64/100)</f>
        <v>0</v>
      </c>
      <c r="N64" s="138">
        <v>2.5999999999999998E-4</v>
      </c>
      <c r="O64" s="138">
        <f>ROUND(E64*N64,2)</f>
        <v>0</v>
      </c>
      <c r="P64" s="138">
        <v>7.4999999999999997E-2</v>
      </c>
      <c r="Q64" s="138">
        <f>ROUND(E64*P64,2)</f>
        <v>0.15</v>
      </c>
      <c r="R64" s="140"/>
      <c r="S64" s="140" t="s">
        <v>273</v>
      </c>
      <c r="T64" s="141" t="s">
        <v>929</v>
      </c>
      <c r="U64" s="115">
        <v>2.2570000000000001</v>
      </c>
      <c r="V64" s="115">
        <f>ROUND(E64*U64,2)</f>
        <v>4.51</v>
      </c>
      <c r="W64" s="115"/>
      <c r="X64" s="115" t="s">
        <v>275</v>
      </c>
      <c r="Y64" s="115" t="s">
        <v>276</v>
      </c>
      <c r="Z64" s="108"/>
      <c r="AA64" s="108"/>
      <c r="AB64" s="108"/>
      <c r="AC64" s="108"/>
      <c r="AD64" s="108"/>
      <c r="AE64" s="108"/>
      <c r="AF64" s="108"/>
      <c r="AG64" s="108" t="s">
        <v>277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 x14ac:dyDescent="0.2">
      <c r="A65" s="135">
        <v>41</v>
      </c>
      <c r="B65" s="136" t="s">
        <v>2333</v>
      </c>
      <c r="C65" s="144" t="s">
        <v>2334</v>
      </c>
      <c r="D65" s="137" t="s">
        <v>468</v>
      </c>
      <c r="E65" s="138">
        <v>1</v>
      </c>
      <c r="F65" s="139"/>
      <c r="G65" s="140">
        <f>ROUND(E65*F65,2)</f>
        <v>0</v>
      </c>
      <c r="H65" s="139"/>
      <c r="I65" s="140">
        <f>ROUND(E65*H65,2)</f>
        <v>0</v>
      </c>
      <c r="J65" s="139"/>
      <c r="K65" s="140">
        <f>ROUND(E65*J65,2)</f>
        <v>0</v>
      </c>
      <c r="L65" s="140">
        <v>21</v>
      </c>
      <c r="M65" s="140">
        <f>G65*(1+L65/100)</f>
        <v>0</v>
      </c>
      <c r="N65" s="138">
        <v>0</v>
      </c>
      <c r="O65" s="138">
        <f>ROUND(E65*N65,2)</f>
        <v>0</v>
      </c>
      <c r="P65" s="138">
        <v>0</v>
      </c>
      <c r="Q65" s="138">
        <f>ROUND(E65*P65,2)</f>
        <v>0</v>
      </c>
      <c r="R65" s="140"/>
      <c r="S65" s="140" t="s">
        <v>273</v>
      </c>
      <c r="T65" s="141" t="s">
        <v>2335</v>
      </c>
      <c r="U65" s="115">
        <v>1.825</v>
      </c>
      <c r="V65" s="115">
        <f>ROUND(E65*U65,2)</f>
        <v>1.83</v>
      </c>
      <c r="W65" s="115"/>
      <c r="X65" s="115" t="s">
        <v>377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378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x14ac:dyDescent="0.2">
      <c r="A66" s="121" t="s">
        <v>268</v>
      </c>
      <c r="B66" s="122" t="s">
        <v>156</v>
      </c>
      <c r="C66" s="143" t="s">
        <v>157</v>
      </c>
      <c r="D66" s="123"/>
      <c r="E66" s="124"/>
      <c r="F66" s="125"/>
      <c r="G66" s="125">
        <f>SUMIF(AG67:AG103,"&lt;&gt;NOR",G67:G103)</f>
        <v>0</v>
      </c>
      <c r="H66" s="125"/>
      <c r="I66" s="125">
        <f>SUM(I67:I103)</f>
        <v>0</v>
      </c>
      <c r="J66" s="125"/>
      <c r="K66" s="125">
        <f>SUM(K67:K103)</f>
        <v>0</v>
      </c>
      <c r="L66" s="125"/>
      <c r="M66" s="125">
        <f>SUM(M67:M103)</f>
        <v>0</v>
      </c>
      <c r="N66" s="124"/>
      <c r="O66" s="124">
        <f>SUM(O67:O103)</f>
        <v>0.49</v>
      </c>
      <c r="P66" s="124"/>
      <c r="Q66" s="124">
        <f>SUM(Q67:Q103)</f>
        <v>0</v>
      </c>
      <c r="R66" s="125"/>
      <c r="S66" s="125"/>
      <c r="T66" s="126"/>
      <c r="U66" s="120"/>
      <c r="V66" s="120">
        <f>SUM(V67:V103)</f>
        <v>50.400000000000006</v>
      </c>
      <c r="W66" s="120"/>
      <c r="X66" s="120"/>
      <c r="Y66" s="120"/>
      <c r="AG66" t="s">
        <v>269</v>
      </c>
    </row>
    <row r="67" spans="1:60" ht="22.5" outlineLevel="1" x14ac:dyDescent="0.2">
      <c r="A67" s="128">
        <v>42</v>
      </c>
      <c r="B67" s="129" t="s">
        <v>2336</v>
      </c>
      <c r="C67" s="145" t="s">
        <v>2337</v>
      </c>
      <c r="D67" s="130" t="s">
        <v>322</v>
      </c>
      <c r="E67" s="131">
        <v>6.48</v>
      </c>
      <c r="F67" s="132"/>
      <c r="G67" s="133">
        <f>ROUND(E67*F67,2)</f>
        <v>0</v>
      </c>
      <c r="H67" s="132"/>
      <c r="I67" s="133">
        <f>ROUND(E67*H67,2)</f>
        <v>0</v>
      </c>
      <c r="J67" s="132"/>
      <c r="K67" s="133">
        <f>ROUND(E67*J67,2)</f>
        <v>0</v>
      </c>
      <c r="L67" s="133">
        <v>21</v>
      </c>
      <c r="M67" s="133">
        <f>G67*(1+L67/100)</f>
        <v>0</v>
      </c>
      <c r="N67" s="131">
        <v>5.9999999999999995E-4</v>
      </c>
      <c r="O67" s="131">
        <f>ROUND(E67*N67,2)</f>
        <v>0</v>
      </c>
      <c r="P67" s="131">
        <v>0</v>
      </c>
      <c r="Q67" s="131">
        <f>ROUND(E67*P67,2)</f>
        <v>0</v>
      </c>
      <c r="R67" s="133" t="s">
        <v>954</v>
      </c>
      <c r="S67" s="133" t="s">
        <v>929</v>
      </c>
      <c r="T67" s="134" t="s">
        <v>929</v>
      </c>
      <c r="U67" s="115">
        <v>0.40699999999999997</v>
      </c>
      <c r="V67" s="115">
        <f>ROUND(E67*U67,2)</f>
        <v>2.64</v>
      </c>
      <c r="W67" s="115"/>
      <c r="X67" s="115" t="s">
        <v>275</v>
      </c>
      <c r="Y67" s="115" t="s">
        <v>276</v>
      </c>
      <c r="Z67" s="108"/>
      <c r="AA67" s="108"/>
      <c r="AB67" s="108"/>
      <c r="AC67" s="108"/>
      <c r="AD67" s="108"/>
      <c r="AE67" s="108"/>
      <c r="AF67" s="108"/>
      <c r="AG67" s="108" t="s">
        <v>277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 x14ac:dyDescent="0.2">
      <c r="A68" s="111"/>
      <c r="B68" s="112"/>
      <c r="C68" s="269" t="s">
        <v>955</v>
      </c>
      <c r="D68" s="270"/>
      <c r="E68" s="270"/>
      <c r="F68" s="270"/>
      <c r="G68" s="270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930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2" x14ac:dyDescent="0.2">
      <c r="A69" s="111"/>
      <c r="B69" s="112"/>
      <c r="C69" s="267" t="s">
        <v>956</v>
      </c>
      <c r="D69" s="268"/>
      <c r="E69" s="268"/>
      <c r="F69" s="268"/>
      <c r="G69" s="268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286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2" x14ac:dyDescent="0.2">
      <c r="A70" s="111"/>
      <c r="B70" s="112"/>
      <c r="C70" s="150" t="s">
        <v>2338</v>
      </c>
      <c r="D70" s="148"/>
      <c r="E70" s="149">
        <v>3.32</v>
      </c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325</v>
      </c>
      <c r="AH70" s="108">
        <v>0</v>
      </c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3" x14ac:dyDescent="0.2">
      <c r="A71" s="111"/>
      <c r="B71" s="112"/>
      <c r="C71" s="150" t="s">
        <v>2339</v>
      </c>
      <c r="D71" s="148"/>
      <c r="E71" s="149">
        <v>3.16</v>
      </c>
      <c r="F71" s="115"/>
      <c r="G71" s="115"/>
      <c r="H71" s="115"/>
      <c r="I71" s="115"/>
      <c r="J71" s="115"/>
      <c r="K71" s="115"/>
      <c r="L71" s="115"/>
      <c r="M71" s="115"/>
      <c r="N71" s="114"/>
      <c r="O71" s="114"/>
      <c r="P71" s="114"/>
      <c r="Q71" s="114"/>
      <c r="R71" s="115"/>
      <c r="S71" s="115"/>
      <c r="T71" s="115"/>
      <c r="U71" s="115"/>
      <c r="V71" s="115"/>
      <c r="W71" s="115"/>
      <c r="X71" s="115"/>
      <c r="Y71" s="115"/>
      <c r="Z71" s="108"/>
      <c r="AA71" s="108"/>
      <c r="AB71" s="108"/>
      <c r="AC71" s="108"/>
      <c r="AD71" s="108"/>
      <c r="AE71" s="108"/>
      <c r="AF71" s="108"/>
      <c r="AG71" s="108" t="s">
        <v>325</v>
      </c>
      <c r="AH71" s="108">
        <v>0</v>
      </c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ht="22.5" outlineLevel="1" x14ac:dyDescent="0.2">
      <c r="A72" s="128">
        <v>43</v>
      </c>
      <c r="B72" s="129" t="s">
        <v>2340</v>
      </c>
      <c r="C72" s="145" t="s">
        <v>2341</v>
      </c>
      <c r="D72" s="130" t="s">
        <v>493</v>
      </c>
      <c r="E72" s="131">
        <v>2</v>
      </c>
      <c r="F72" s="132"/>
      <c r="G72" s="133">
        <f>ROUND(E72*F72,2)</f>
        <v>0</v>
      </c>
      <c r="H72" s="132"/>
      <c r="I72" s="133">
        <f>ROUND(E72*H72,2)</f>
        <v>0</v>
      </c>
      <c r="J72" s="132"/>
      <c r="K72" s="133">
        <f>ROUND(E72*J72,2)</f>
        <v>0</v>
      </c>
      <c r="L72" s="133">
        <v>21</v>
      </c>
      <c r="M72" s="133">
        <f>G72*(1+L72/100)</f>
        <v>0</v>
      </c>
      <c r="N72" s="131">
        <v>6.0000000000000002E-5</v>
      </c>
      <c r="O72" s="131">
        <f>ROUND(E72*N72,2)</f>
        <v>0</v>
      </c>
      <c r="P72" s="131">
        <v>0</v>
      </c>
      <c r="Q72" s="131">
        <f>ROUND(E72*P72,2)</f>
        <v>0</v>
      </c>
      <c r="R72" s="133" t="s">
        <v>995</v>
      </c>
      <c r="S72" s="133" t="s">
        <v>929</v>
      </c>
      <c r="T72" s="134" t="s">
        <v>929</v>
      </c>
      <c r="U72" s="115">
        <v>0.129</v>
      </c>
      <c r="V72" s="115">
        <f>ROUND(E72*U72,2)</f>
        <v>0.26</v>
      </c>
      <c r="W72" s="115"/>
      <c r="X72" s="115" t="s">
        <v>275</v>
      </c>
      <c r="Y72" s="115" t="s">
        <v>276</v>
      </c>
      <c r="Z72" s="108"/>
      <c r="AA72" s="108"/>
      <c r="AB72" s="108"/>
      <c r="AC72" s="108"/>
      <c r="AD72" s="108"/>
      <c r="AE72" s="108"/>
      <c r="AF72" s="108"/>
      <c r="AG72" s="108" t="s">
        <v>277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2" x14ac:dyDescent="0.2">
      <c r="A73" s="111"/>
      <c r="B73" s="112"/>
      <c r="C73" s="258" t="s">
        <v>2342</v>
      </c>
      <c r="D73" s="259"/>
      <c r="E73" s="259"/>
      <c r="F73" s="259"/>
      <c r="G73" s="259"/>
      <c r="H73" s="115"/>
      <c r="I73" s="115"/>
      <c r="J73" s="115"/>
      <c r="K73" s="115"/>
      <c r="L73" s="115"/>
      <c r="M73" s="115"/>
      <c r="N73" s="114"/>
      <c r="O73" s="114"/>
      <c r="P73" s="114"/>
      <c r="Q73" s="114"/>
      <c r="R73" s="115"/>
      <c r="S73" s="115"/>
      <c r="T73" s="115"/>
      <c r="U73" s="115"/>
      <c r="V73" s="115"/>
      <c r="W73" s="115"/>
      <c r="X73" s="115"/>
      <c r="Y73" s="115"/>
      <c r="Z73" s="108"/>
      <c r="AA73" s="108"/>
      <c r="AB73" s="108"/>
      <c r="AC73" s="108"/>
      <c r="AD73" s="108"/>
      <c r="AE73" s="108"/>
      <c r="AF73" s="108"/>
      <c r="AG73" s="108" t="s">
        <v>286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 x14ac:dyDescent="0.2">
      <c r="A74" s="128">
        <v>44</v>
      </c>
      <c r="B74" s="129" t="s">
        <v>2343</v>
      </c>
      <c r="C74" s="145" t="s">
        <v>2344</v>
      </c>
      <c r="D74" s="130" t="s">
        <v>493</v>
      </c>
      <c r="E74" s="131">
        <v>64</v>
      </c>
      <c r="F74" s="132"/>
      <c r="G74" s="133">
        <f>ROUND(E74*F74,2)</f>
        <v>0</v>
      </c>
      <c r="H74" s="132"/>
      <c r="I74" s="133">
        <f>ROUND(E74*H74,2)</f>
        <v>0</v>
      </c>
      <c r="J74" s="132"/>
      <c r="K74" s="133">
        <f>ROUND(E74*J74,2)</f>
        <v>0</v>
      </c>
      <c r="L74" s="133">
        <v>21</v>
      </c>
      <c r="M74" s="133">
        <f>G74*(1+L74/100)</f>
        <v>0</v>
      </c>
      <c r="N74" s="131">
        <v>0</v>
      </c>
      <c r="O74" s="131">
        <f>ROUND(E74*N74,2)</f>
        <v>0</v>
      </c>
      <c r="P74" s="131">
        <v>0</v>
      </c>
      <c r="Q74" s="131">
        <f>ROUND(E74*P74,2)</f>
        <v>0</v>
      </c>
      <c r="R74" s="133" t="s">
        <v>995</v>
      </c>
      <c r="S74" s="133" t="s">
        <v>929</v>
      </c>
      <c r="T74" s="134" t="s">
        <v>929</v>
      </c>
      <c r="U74" s="115">
        <v>0.13500000000000001</v>
      </c>
      <c r="V74" s="115">
        <f>ROUND(E74*U74,2)</f>
        <v>8.64</v>
      </c>
      <c r="W74" s="115"/>
      <c r="X74" s="115" t="s">
        <v>275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277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2" x14ac:dyDescent="0.2">
      <c r="A75" s="111"/>
      <c r="B75" s="112"/>
      <c r="C75" s="150" t="s">
        <v>2345</v>
      </c>
      <c r="D75" s="148"/>
      <c r="E75" s="149">
        <v>44</v>
      </c>
      <c r="F75" s="115"/>
      <c r="G75" s="115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325</v>
      </c>
      <c r="AH75" s="108">
        <v>5</v>
      </c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3" x14ac:dyDescent="0.2">
      <c r="A76" s="111"/>
      <c r="B76" s="112"/>
      <c r="C76" s="150" t="s">
        <v>2346</v>
      </c>
      <c r="D76" s="148"/>
      <c r="E76" s="149">
        <v>20</v>
      </c>
      <c r="F76" s="115"/>
      <c r="G76" s="1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325</v>
      </c>
      <c r="AH76" s="108">
        <v>5</v>
      </c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1" x14ac:dyDescent="0.2">
      <c r="A77" s="128">
        <v>45</v>
      </c>
      <c r="B77" s="129" t="s">
        <v>2347</v>
      </c>
      <c r="C77" s="145" t="s">
        <v>2348</v>
      </c>
      <c r="D77" s="130" t="s">
        <v>493</v>
      </c>
      <c r="E77" s="131">
        <v>112</v>
      </c>
      <c r="F77" s="132"/>
      <c r="G77" s="133">
        <f>ROUND(E77*F77,2)</f>
        <v>0</v>
      </c>
      <c r="H77" s="132"/>
      <c r="I77" s="133">
        <f>ROUND(E77*H77,2)</f>
        <v>0</v>
      </c>
      <c r="J77" s="132"/>
      <c r="K77" s="133">
        <f>ROUND(E77*J77,2)</f>
        <v>0</v>
      </c>
      <c r="L77" s="133">
        <v>21</v>
      </c>
      <c r="M77" s="133">
        <f>G77*(1+L77/100)</f>
        <v>0</v>
      </c>
      <c r="N77" s="131">
        <v>0</v>
      </c>
      <c r="O77" s="131">
        <f>ROUND(E77*N77,2)</f>
        <v>0</v>
      </c>
      <c r="P77" s="131">
        <v>0</v>
      </c>
      <c r="Q77" s="131">
        <f>ROUND(E77*P77,2)</f>
        <v>0</v>
      </c>
      <c r="R77" s="133" t="s">
        <v>995</v>
      </c>
      <c r="S77" s="133" t="s">
        <v>929</v>
      </c>
      <c r="T77" s="134" t="s">
        <v>929</v>
      </c>
      <c r="U77" s="115">
        <v>0.19500000000000001</v>
      </c>
      <c r="V77" s="115">
        <f>ROUND(E77*U77,2)</f>
        <v>21.84</v>
      </c>
      <c r="W77" s="115"/>
      <c r="X77" s="115" t="s">
        <v>275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277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2" x14ac:dyDescent="0.2">
      <c r="A78" s="111"/>
      <c r="B78" s="112"/>
      <c r="C78" s="150" t="s">
        <v>2349</v>
      </c>
      <c r="D78" s="148"/>
      <c r="E78" s="149">
        <v>62</v>
      </c>
      <c r="F78" s="115"/>
      <c r="G78" s="115"/>
      <c r="H78" s="115"/>
      <c r="I78" s="115"/>
      <c r="J78" s="115"/>
      <c r="K78" s="115"/>
      <c r="L78" s="115"/>
      <c r="M78" s="115"/>
      <c r="N78" s="114"/>
      <c r="O78" s="114"/>
      <c r="P78" s="114"/>
      <c r="Q78" s="114"/>
      <c r="R78" s="115"/>
      <c r="S78" s="115"/>
      <c r="T78" s="115"/>
      <c r="U78" s="115"/>
      <c r="V78" s="115"/>
      <c r="W78" s="115"/>
      <c r="X78" s="115"/>
      <c r="Y78" s="115"/>
      <c r="Z78" s="108"/>
      <c r="AA78" s="108"/>
      <c r="AB78" s="108"/>
      <c r="AC78" s="108"/>
      <c r="AD78" s="108"/>
      <c r="AE78" s="108"/>
      <c r="AF78" s="108"/>
      <c r="AG78" s="108" t="s">
        <v>325</v>
      </c>
      <c r="AH78" s="108">
        <v>5</v>
      </c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3" x14ac:dyDescent="0.2">
      <c r="A79" s="111"/>
      <c r="B79" s="112"/>
      <c r="C79" s="150" t="s">
        <v>2350</v>
      </c>
      <c r="D79" s="148"/>
      <c r="E79" s="149">
        <v>24</v>
      </c>
      <c r="F79" s="115"/>
      <c r="G79" s="115"/>
      <c r="H79" s="115"/>
      <c r="I79" s="115"/>
      <c r="J79" s="115"/>
      <c r="K79" s="115"/>
      <c r="L79" s="115"/>
      <c r="M79" s="115"/>
      <c r="N79" s="114"/>
      <c r="O79" s="114"/>
      <c r="P79" s="114"/>
      <c r="Q79" s="114"/>
      <c r="R79" s="115"/>
      <c r="S79" s="115"/>
      <c r="T79" s="115"/>
      <c r="U79" s="115"/>
      <c r="V79" s="115"/>
      <c r="W79" s="115"/>
      <c r="X79" s="115"/>
      <c r="Y79" s="115"/>
      <c r="Z79" s="108"/>
      <c r="AA79" s="108"/>
      <c r="AB79" s="108"/>
      <c r="AC79" s="108"/>
      <c r="AD79" s="108"/>
      <c r="AE79" s="108"/>
      <c r="AF79" s="108"/>
      <c r="AG79" s="108" t="s">
        <v>325</v>
      </c>
      <c r="AH79" s="108">
        <v>5</v>
      </c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3" x14ac:dyDescent="0.2">
      <c r="A80" s="111"/>
      <c r="B80" s="112"/>
      <c r="C80" s="150" t="s">
        <v>2351</v>
      </c>
      <c r="D80" s="148"/>
      <c r="E80" s="149">
        <v>26</v>
      </c>
      <c r="F80" s="115"/>
      <c r="G80" s="115"/>
      <c r="H80" s="115"/>
      <c r="I80" s="115"/>
      <c r="J80" s="115"/>
      <c r="K80" s="115"/>
      <c r="L80" s="115"/>
      <c r="M80" s="115"/>
      <c r="N80" s="114"/>
      <c r="O80" s="114"/>
      <c r="P80" s="114"/>
      <c r="Q80" s="114"/>
      <c r="R80" s="115"/>
      <c r="S80" s="115"/>
      <c r="T80" s="115"/>
      <c r="U80" s="115"/>
      <c r="V80" s="115"/>
      <c r="W80" s="115"/>
      <c r="X80" s="115"/>
      <c r="Y80" s="115"/>
      <c r="Z80" s="108"/>
      <c r="AA80" s="108"/>
      <c r="AB80" s="108"/>
      <c r="AC80" s="108"/>
      <c r="AD80" s="108"/>
      <c r="AE80" s="108"/>
      <c r="AF80" s="108"/>
      <c r="AG80" s="108" t="s">
        <v>325</v>
      </c>
      <c r="AH80" s="108">
        <v>5</v>
      </c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28">
        <v>46</v>
      </c>
      <c r="B81" s="129" t="s">
        <v>970</v>
      </c>
      <c r="C81" s="145" t="s">
        <v>971</v>
      </c>
      <c r="D81" s="130" t="s">
        <v>493</v>
      </c>
      <c r="E81" s="131">
        <v>72</v>
      </c>
      <c r="F81" s="132"/>
      <c r="G81" s="133">
        <f>ROUND(E81*F81,2)</f>
        <v>0</v>
      </c>
      <c r="H81" s="132"/>
      <c r="I81" s="133">
        <f>ROUND(E81*H81,2)</f>
        <v>0</v>
      </c>
      <c r="J81" s="132"/>
      <c r="K81" s="133">
        <f>ROUND(E81*J81,2)</f>
        <v>0</v>
      </c>
      <c r="L81" s="133">
        <v>21</v>
      </c>
      <c r="M81" s="133">
        <f>G81*(1+L81/100)</f>
        <v>0</v>
      </c>
      <c r="N81" s="131">
        <v>0</v>
      </c>
      <c r="O81" s="131">
        <f>ROUND(E81*N81,2)</f>
        <v>0</v>
      </c>
      <c r="P81" s="131">
        <v>0</v>
      </c>
      <c r="Q81" s="131">
        <f>ROUND(E81*P81,2)</f>
        <v>0</v>
      </c>
      <c r="R81" s="133"/>
      <c r="S81" s="133" t="s">
        <v>273</v>
      </c>
      <c r="T81" s="134" t="s">
        <v>929</v>
      </c>
      <c r="U81" s="115">
        <v>0.23300000000000001</v>
      </c>
      <c r="V81" s="115">
        <f>ROUND(E81*U81,2)</f>
        <v>16.78</v>
      </c>
      <c r="W81" s="115"/>
      <c r="X81" s="115" t="s">
        <v>275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277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2" x14ac:dyDescent="0.2">
      <c r="A82" s="111"/>
      <c r="B82" s="112"/>
      <c r="C82" s="150" t="s">
        <v>2352</v>
      </c>
      <c r="D82" s="148"/>
      <c r="E82" s="149">
        <v>37</v>
      </c>
      <c r="F82" s="115"/>
      <c r="G82" s="115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325</v>
      </c>
      <c r="AH82" s="108">
        <v>5</v>
      </c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3" x14ac:dyDescent="0.2">
      <c r="A83" s="111"/>
      <c r="B83" s="112"/>
      <c r="C83" s="150" t="s">
        <v>2353</v>
      </c>
      <c r="D83" s="148"/>
      <c r="E83" s="149">
        <v>35</v>
      </c>
      <c r="F83" s="115"/>
      <c r="G83" s="115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8"/>
      <c r="AA83" s="108"/>
      <c r="AB83" s="108"/>
      <c r="AC83" s="108"/>
      <c r="AD83" s="108"/>
      <c r="AE83" s="108"/>
      <c r="AF83" s="108"/>
      <c r="AG83" s="108" t="s">
        <v>325</v>
      </c>
      <c r="AH83" s="108">
        <v>5</v>
      </c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1" x14ac:dyDescent="0.2">
      <c r="A84" s="135">
        <v>47</v>
      </c>
      <c r="B84" s="136" t="s">
        <v>2354</v>
      </c>
      <c r="C84" s="144" t="s">
        <v>2355</v>
      </c>
      <c r="D84" s="137" t="s">
        <v>2356</v>
      </c>
      <c r="E84" s="138">
        <v>1</v>
      </c>
      <c r="F84" s="139"/>
      <c r="G84" s="140">
        <f>ROUND(E84*F84,2)</f>
        <v>0</v>
      </c>
      <c r="H84" s="139"/>
      <c r="I84" s="140">
        <f>ROUND(E84*H84,2)</f>
        <v>0</v>
      </c>
      <c r="J84" s="139"/>
      <c r="K84" s="140">
        <f>ROUND(E84*J84,2)</f>
        <v>0</v>
      </c>
      <c r="L84" s="140">
        <v>21</v>
      </c>
      <c r="M84" s="140">
        <f>G84*(1+L84/100)</f>
        <v>0</v>
      </c>
      <c r="N84" s="138">
        <v>0</v>
      </c>
      <c r="O84" s="138">
        <f>ROUND(E84*N84,2)</f>
        <v>0</v>
      </c>
      <c r="P84" s="138">
        <v>0</v>
      </c>
      <c r="Q84" s="138">
        <f>ROUND(E84*P84,2)</f>
        <v>0</v>
      </c>
      <c r="R84" s="140"/>
      <c r="S84" s="140" t="s">
        <v>273</v>
      </c>
      <c r="T84" s="141" t="s">
        <v>274</v>
      </c>
      <c r="U84" s="115">
        <v>0.24199999999999999</v>
      </c>
      <c r="V84" s="115">
        <f>ROUND(E84*U84,2)</f>
        <v>0.24</v>
      </c>
      <c r="W84" s="115"/>
      <c r="X84" s="115" t="s">
        <v>275</v>
      </c>
      <c r="Y84" s="115" t="s">
        <v>276</v>
      </c>
      <c r="Z84" s="108"/>
      <c r="AA84" s="108"/>
      <c r="AB84" s="108"/>
      <c r="AC84" s="108"/>
      <c r="AD84" s="108"/>
      <c r="AE84" s="108"/>
      <c r="AF84" s="108"/>
      <c r="AG84" s="108" t="s">
        <v>277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 x14ac:dyDescent="0.2">
      <c r="A85" s="135">
        <v>48</v>
      </c>
      <c r="B85" s="136" t="s">
        <v>2357</v>
      </c>
      <c r="C85" s="144" t="s">
        <v>2358</v>
      </c>
      <c r="D85" s="137" t="s">
        <v>976</v>
      </c>
      <c r="E85" s="138">
        <v>1</v>
      </c>
      <c r="F85" s="139"/>
      <c r="G85" s="140">
        <f>ROUND(E85*F85,2)</f>
        <v>0</v>
      </c>
      <c r="H85" s="139"/>
      <c r="I85" s="140">
        <f>ROUND(E85*H85,2)</f>
        <v>0</v>
      </c>
      <c r="J85" s="139"/>
      <c r="K85" s="140">
        <f>ROUND(E85*J85,2)</f>
        <v>0</v>
      </c>
      <c r="L85" s="140">
        <v>21</v>
      </c>
      <c r="M85" s="140">
        <f>G85*(1+L85/100)</f>
        <v>0</v>
      </c>
      <c r="N85" s="138">
        <v>0</v>
      </c>
      <c r="O85" s="138">
        <f>ROUND(E85*N85,2)</f>
        <v>0</v>
      </c>
      <c r="P85" s="138">
        <v>0</v>
      </c>
      <c r="Q85" s="138">
        <f>ROUND(E85*P85,2)</f>
        <v>0</v>
      </c>
      <c r="R85" s="140"/>
      <c r="S85" s="140" t="s">
        <v>273</v>
      </c>
      <c r="T85" s="141" t="s">
        <v>274</v>
      </c>
      <c r="U85" s="115">
        <v>0</v>
      </c>
      <c r="V85" s="115">
        <f>ROUND(E85*U85,2)</f>
        <v>0</v>
      </c>
      <c r="W85" s="115"/>
      <c r="X85" s="115" t="s">
        <v>275</v>
      </c>
      <c r="Y85" s="115" t="s">
        <v>276</v>
      </c>
      <c r="Z85" s="108"/>
      <c r="AA85" s="108"/>
      <c r="AB85" s="108"/>
      <c r="AC85" s="108"/>
      <c r="AD85" s="108"/>
      <c r="AE85" s="108"/>
      <c r="AF85" s="108"/>
      <c r="AG85" s="108" t="s">
        <v>277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1" x14ac:dyDescent="0.2">
      <c r="A86" s="135">
        <v>49</v>
      </c>
      <c r="B86" s="136" t="s">
        <v>2359</v>
      </c>
      <c r="C86" s="144" t="s">
        <v>2360</v>
      </c>
      <c r="D86" s="137" t="s">
        <v>976</v>
      </c>
      <c r="E86" s="138">
        <v>1</v>
      </c>
      <c r="F86" s="139"/>
      <c r="G86" s="140">
        <f>ROUND(E86*F86,2)</f>
        <v>0</v>
      </c>
      <c r="H86" s="139"/>
      <c r="I86" s="140">
        <f>ROUND(E86*H86,2)</f>
        <v>0</v>
      </c>
      <c r="J86" s="139"/>
      <c r="K86" s="140">
        <f>ROUND(E86*J86,2)</f>
        <v>0</v>
      </c>
      <c r="L86" s="140">
        <v>21</v>
      </c>
      <c r="M86" s="140">
        <f>G86*(1+L86/100)</f>
        <v>0</v>
      </c>
      <c r="N86" s="138">
        <v>0</v>
      </c>
      <c r="O86" s="138">
        <f>ROUND(E86*N86,2)</f>
        <v>0</v>
      </c>
      <c r="P86" s="138">
        <v>0</v>
      </c>
      <c r="Q86" s="138">
        <f>ROUND(E86*P86,2)</f>
        <v>0</v>
      </c>
      <c r="R86" s="140"/>
      <c r="S86" s="140" t="s">
        <v>273</v>
      </c>
      <c r="T86" s="141" t="s">
        <v>274</v>
      </c>
      <c r="U86" s="115">
        <v>0</v>
      </c>
      <c r="V86" s="115">
        <f>ROUND(E86*U86,2)</f>
        <v>0</v>
      </c>
      <c r="W86" s="115"/>
      <c r="X86" s="115" t="s">
        <v>275</v>
      </c>
      <c r="Y86" s="115" t="s">
        <v>276</v>
      </c>
      <c r="Z86" s="108"/>
      <c r="AA86" s="108"/>
      <c r="AB86" s="108"/>
      <c r="AC86" s="108"/>
      <c r="AD86" s="108"/>
      <c r="AE86" s="108"/>
      <c r="AF86" s="108"/>
      <c r="AG86" s="108" t="s">
        <v>277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ht="22.5" outlineLevel="1" x14ac:dyDescent="0.2">
      <c r="A87" s="135">
        <v>50</v>
      </c>
      <c r="B87" s="136" t="s">
        <v>2361</v>
      </c>
      <c r="C87" s="144" t="s">
        <v>2362</v>
      </c>
      <c r="D87" s="137" t="s">
        <v>468</v>
      </c>
      <c r="E87" s="138">
        <v>10</v>
      </c>
      <c r="F87" s="139"/>
      <c r="G87" s="140">
        <f>ROUND(E87*F87,2)</f>
        <v>0</v>
      </c>
      <c r="H87" s="139"/>
      <c r="I87" s="140">
        <f>ROUND(E87*H87,2)</f>
        <v>0</v>
      </c>
      <c r="J87" s="139"/>
      <c r="K87" s="140">
        <f>ROUND(E87*J87,2)</f>
        <v>0</v>
      </c>
      <c r="L87" s="140">
        <v>21</v>
      </c>
      <c r="M87" s="140">
        <f>G87*(1+L87/100)</f>
        <v>0</v>
      </c>
      <c r="N87" s="138">
        <v>0</v>
      </c>
      <c r="O87" s="138">
        <f>ROUND(E87*N87,2)</f>
        <v>0</v>
      </c>
      <c r="P87" s="138">
        <v>0</v>
      </c>
      <c r="Q87" s="138">
        <f>ROUND(E87*P87,2)</f>
        <v>0</v>
      </c>
      <c r="R87" s="140" t="s">
        <v>984</v>
      </c>
      <c r="S87" s="140" t="s">
        <v>929</v>
      </c>
      <c r="T87" s="141" t="s">
        <v>929</v>
      </c>
      <c r="U87" s="115">
        <v>0</v>
      </c>
      <c r="V87" s="115">
        <f>ROUND(E87*U87,2)</f>
        <v>0</v>
      </c>
      <c r="W87" s="115"/>
      <c r="X87" s="115" t="s">
        <v>463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464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ht="33.75" outlineLevel="1" x14ac:dyDescent="0.2">
      <c r="A88" s="128">
        <v>51</v>
      </c>
      <c r="B88" s="129" t="s">
        <v>2363</v>
      </c>
      <c r="C88" s="145" t="s">
        <v>2364</v>
      </c>
      <c r="D88" s="130" t="s">
        <v>493</v>
      </c>
      <c r="E88" s="131">
        <v>44</v>
      </c>
      <c r="F88" s="132"/>
      <c r="G88" s="133">
        <f>ROUND(E88*F88,2)</f>
        <v>0</v>
      </c>
      <c r="H88" s="132"/>
      <c r="I88" s="133">
        <f>ROUND(E88*H88,2)</f>
        <v>0</v>
      </c>
      <c r="J88" s="132"/>
      <c r="K88" s="133">
        <f>ROUND(E88*J88,2)</f>
        <v>0</v>
      </c>
      <c r="L88" s="133">
        <v>21</v>
      </c>
      <c r="M88" s="133">
        <f>G88*(1+L88/100)</f>
        <v>0</v>
      </c>
      <c r="N88" s="131">
        <v>3.4000000000000002E-4</v>
      </c>
      <c r="O88" s="131">
        <f>ROUND(E88*N88,2)</f>
        <v>0.01</v>
      </c>
      <c r="P88" s="131">
        <v>0</v>
      </c>
      <c r="Q88" s="131">
        <f>ROUND(E88*P88,2)</f>
        <v>0</v>
      </c>
      <c r="R88" s="133" t="s">
        <v>984</v>
      </c>
      <c r="S88" s="133" t="s">
        <v>929</v>
      </c>
      <c r="T88" s="134" t="s">
        <v>929</v>
      </c>
      <c r="U88" s="115">
        <v>0</v>
      </c>
      <c r="V88" s="115">
        <f>ROUND(E88*U88,2)</f>
        <v>0</v>
      </c>
      <c r="W88" s="115"/>
      <c r="X88" s="115" t="s">
        <v>463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464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2" x14ac:dyDescent="0.2">
      <c r="A89" s="111"/>
      <c r="B89" s="112"/>
      <c r="C89" s="150" t="s">
        <v>2365</v>
      </c>
      <c r="D89" s="148"/>
      <c r="E89" s="149">
        <v>44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325</v>
      </c>
      <c r="AH89" s="108">
        <v>5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ht="33.75" outlineLevel="1" x14ac:dyDescent="0.2">
      <c r="A90" s="128">
        <v>52</v>
      </c>
      <c r="B90" s="129" t="s">
        <v>2366</v>
      </c>
      <c r="C90" s="145" t="s">
        <v>2367</v>
      </c>
      <c r="D90" s="130" t="s">
        <v>493</v>
      </c>
      <c r="E90" s="131">
        <v>20</v>
      </c>
      <c r="F90" s="132"/>
      <c r="G90" s="133">
        <f>ROUND(E90*F90,2)</f>
        <v>0</v>
      </c>
      <c r="H90" s="132"/>
      <c r="I90" s="133">
        <f>ROUND(E90*H90,2)</f>
        <v>0</v>
      </c>
      <c r="J90" s="132"/>
      <c r="K90" s="133">
        <f>ROUND(E90*J90,2)</f>
        <v>0</v>
      </c>
      <c r="L90" s="133">
        <v>21</v>
      </c>
      <c r="M90" s="133">
        <f>G90*(1+L90/100)</f>
        <v>0</v>
      </c>
      <c r="N90" s="131">
        <v>7.3999999999999999E-4</v>
      </c>
      <c r="O90" s="131">
        <f>ROUND(E90*N90,2)</f>
        <v>0.01</v>
      </c>
      <c r="P90" s="131">
        <v>0</v>
      </c>
      <c r="Q90" s="131">
        <f>ROUND(E90*P90,2)</f>
        <v>0</v>
      </c>
      <c r="R90" s="133" t="s">
        <v>984</v>
      </c>
      <c r="S90" s="133" t="s">
        <v>929</v>
      </c>
      <c r="T90" s="134" t="s">
        <v>929</v>
      </c>
      <c r="U90" s="115">
        <v>0</v>
      </c>
      <c r="V90" s="115">
        <f>ROUND(E90*U90,2)</f>
        <v>0</v>
      </c>
      <c r="W90" s="115"/>
      <c r="X90" s="115" t="s">
        <v>463</v>
      </c>
      <c r="Y90" s="115" t="s">
        <v>276</v>
      </c>
      <c r="Z90" s="108"/>
      <c r="AA90" s="108"/>
      <c r="AB90" s="108"/>
      <c r="AC90" s="108"/>
      <c r="AD90" s="108"/>
      <c r="AE90" s="108"/>
      <c r="AF90" s="108"/>
      <c r="AG90" s="108" t="s">
        <v>464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 x14ac:dyDescent="0.2">
      <c r="A91" s="111"/>
      <c r="B91" s="112"/>
      <c r="C91" s="150" t="s">
        <v>2368</v>
      </c>
      <c r="D91" s="148"/>
      <c r="E91" s="149">
        <v>20</v>
      </c>
      <c r="F91" s="115"/>
      <c r="G91" s="115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325</v>
      </c>
      <c r="AH91" s="108">
        <v>5</v>
      </c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ht="33.75" outlineLevel="1" x14ac:dyDescent="0.2">
      <c r="A92" s="128">
        <v>53</v>
      </c>
      <c r="B92" s="129" t="s">
        <v>2369</v>
      </c>
      <c r="C92" s="145" t="s">
        <v>2370</v>
      </c>
      <c r="D92" s="130" t="s">
        <v>493</v>
      </c>
      <c r="E92" s="131">
        <v>26</v>
      </c>
      <c r="F92" s="132"/>
      <c r="G92" s="133">
        <f>ROUND(E92*F92,2)</f>
        <v>0</v>
      </c>
      <c r="H92" s="132"/>
      <c r="I92" s="133">
        <f>ROUND(E92*H92,2)</f>
        <v>0</v>
      </c>
      <c r="J92" s="132"/>
      <c r="K92" s="133">
        <f>ROUND(E92*J92,2)</f>
        <v>0</v>
      </c>
      <c r="L92" s="133">
        <v>21</v>
      </c>
      <c r="M92" s="133">
        <f>G92*(1+L92/100)</f>
        <v>0</v>
      </c>
      <c r="N92" s="131">
        <v>1.32E-3</v>
      </c>
      <c r="O92" s="131">
        <f>ROUND(E92*N92,2)</f>
        <v>0.03</v>
      </c>
      <c r="P92" s="131">
        <v>0</v>
      </c>
      <c r="Q92" s="131">
        <f>ROUND(E92*P92,2)</f>
        <v>0</v>
      </c>
      <c r="R92" s="133" t="s">
        <v>984</v>
      </c>
      <c r="S92" s="133" t="s">
        <v>929</v>
      </c>
      <c r="T92" s="134" t="s">
        <v>929</v>
      </c>
      <c r="U92" s="115">
        <v>0</v>
      </c>
      <c r="V92" s="115">
        <f>ROUND(E92*U92,2)</f>
        <v>0</v>
      </c>
      <c r="W92" s="115"/>
      <c r="X92" s="115" t="s">
        <v>463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464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2" x14ac:dyDescent="0.2">
      <c r="A93" s="111"/>
      <c r="B93" s="112"/>
      <c r="C93" s="150" t="s">
        <v>2371</v>
      </c>
      <c r="D93" s="148"/>
      <c r="E93" s="149">
        <v>26</v>
      </c>
      <c r="F93" s="115"/>
      <c r="G93" s="115"/>
      <c r="H93" s="115"/>
      <c r="I93" s="115"/>
      <c r="J93" s="115"/>
      <c r="K93" s="115"/>
      <c r="L93" s="115"/>
      <c r="M93" s="115"/>
      <c r="N93" s="114"/>
      <c r="O93" s="114"/>
      <c r="P93" s="114"/>
      <c r="Q93" s="114"/>
      <c r="R93" s="115"/>
      <c r="S93" s="115"/>
      <c r="T93" s="115"/>
      <c r="U93" s="115"/>
      <c r="V93" s="115"/>
      <c r="W93" s="115"/>
      <c r="X93" s="115"/>
      <c r="Y93" s="115"/>
      <c r="Z93" s="108"/>
      <c r="AA93" s="108"/>
      <c r="AB93" s="108"/>
      <c r="AC93" s="108"/>
      <c r="AD93" s="108"/>
      <c r="AE93" s="108"/>
      <c r="AF93" s="108"/>
      <c r="AG93" s="108" t="s">
        <v>325</v>
      </c>
      <c r="AH93" s="108">
        <v>5</v>
      </c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ht="33.75" outlineLevel="1" x14ac:dyDescent="0.2">
      <c r="A94" s="128">
        <v>54</v>
      </c>
      <c r="B94" s="129" t="s">
        <v>2372</v>
      </c>
      <c r="C94" s="145" t="s">
        <v>2373</v>
      </c>
      <c r="D94" s="130" t="s">
        <v>493</v>
      </c>
      <c r="E94" s="131">
        <v>24</v>
      </c>
      <c r="F94" s="132"/>
      <c r="G94" s="133">
        <f>ROUND(E94*F94,2)</f>
        <v>0</v>
      </c>
      <c r="H94" s="132"/>
      <c r="I94" s="133">
        <f>ROUND(E94*H94,2)</f>
        <v>0</v>
      </c>
      <c r="J94" s="132"/>
      <c r="K94" s="133">
        <f>ROUND(E94*J94,2)</f>
        <v>0</v>
      </c>
      <c r="L94" s="133">
        <v>21</v>
      </c>
      <c r="M94" s="133">
        <f>G94*(1+L94/100)</f>
        <v>0</v>
      </c>
      <c r="N94" s="131">
        <v>1.72E-3</v>
      </c>
      <c r="O94" s="131">
        <f>ROUND(E94*N94,2)</f>
        <v>0.04</v>
      </c>
      <c r="P94" s="131">
        <v>0</v>
      </c>
      <c r="Q94" s="131">
        <f>ROUND(E94*P94,2)</f>
        <v>0</v>
      </c>
      <c r="R94" s="133" t="s">
        <v>984</v>
      </c>
      <c r="S94" s="133" t="s">
        <v>929</v>
      </c>
      <c r="T94" s="134" t="s">
        <v>929</v>
      </c>
      <c r="U94" s="115">
        <v>0</v>
      </c>
      <c r="V94" s="115">
        <f>ROUND(E94*U94,2)</f>
        <v>0</v>
      </c>
      <c r="W94" s="115"/>
      <c r="X94" s="115" t="s">
        <v>463</v>
      </c>
      <c r="Y94" s="115" t="s">
        <v>276</v>
      </c>
      <c r="Z94" s="108"/>
      <c r="AA94" s="108"/>
      <c r="AB94" s="108"/>
      <c r="AC94" s="108"/>
      <c r="AD94" s="108"/>
      <c r="AE94" s="108"/>
      <c r="AF94" s="108"/>
      <c r="AG94" s="108" t="s">
        <v>464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2" x14ac:dyDescent="0.2">
      <c r="A95" s="111"/>
      <c r="B95" s="112"/>
      <c r="C95" s="150" t="s">
        <v>2374</v>
      </c>
      <c r="D95" s="148"/>
      <c r="E95" s="149">
        <v>24</v>
      </c>
      <c r="F95" s="115"/>
      <c r="G95" s="115"/>
      <c r="H95" s="115"/>
      <c r="I95" s="115"/>
      <c r="J95" s="115"/>
      <c r="K95" s="115"/>
      <c r="L95" s="115"/>
      <c r="M95" s="115"/>
      <c r="N95" s="114"/>
      <c r="O95" s="114"/>
      <c r="P95" s="114"/>
      <c r="Q95" s="114"/>
      <c r="R95" s="115"/>
      <c r="S95" s="115"/>
      <c r="T95" s="115"/>
      <c r="U95" s="115"/>
      <c r="V95" s="115"/>
      <c r="W95" s="115"/>
      <c r="X95" s="115"/>
      <c r="Y95" s="115"/>
      <c r="Z95" s="108"/>
      <c r="AA95" s="108"/>
      <c r="AB95" s="108"/>
      <c r="AC95" s="108"/>
      <c r="AD95" s="108"/>
      <c r="AE95" s="108"/>
      <c r="AF95" s="108"/>
      <c r="AG95" s="108" t="s">
        <v>325</v>
      </c>
      <c r="AH95" s="108">
        <v>5</v>
      </c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ht="33.75" outlineLevel="1" x14ac:dyDescent="0.2">
      <c r="A96" s="128">
        <v>55</v>
      </c>
      <c r="B96" s="129" t="s">
        <v>2375</v>
      </c>
      <c r="C96" s="145" t="s">
        <v>2376</v>
      </c>
      <c r="D96" s="130" t="s">
        <v>493</v>
      </c>
      <c r="E96" s="131">
        <v>62</v>
      </c>
      <c r="F96" s="132"/>
      <c r="G96" s="133">
        <f>ROUND(E96*F96,2)</f>
        <v>0</v>
      </c>
      <c r="H96" s="132"/>
      <c r="I96" s="133">
        <f>ROUND(E96*H96,2)</f>
        <v>0</v>
      </c>
      <c r="J96" s="132"/>
      <c r="K96" s="133">
        <f>ROUND(E96*J96,2)</f>
        <v>0</v>
      </c>
      <c r="L96" s="133">
        <v>21</v>
      </c>
      <c r="M96" s="133">
        <f>G96*(1+L96/100)</f>
        <v>0</v>
      </c>
      <c r="N96" s="131">
        <v>1.99E-3</v>
      </c>
      <c r="O96" s="131">
        <f>ROUND(E96*N96,2)</f>
        <v>0.12</v>
      </c>
      <c r="P96" s="131">
        <v>0</v>
      </c>
      <c r="Q96" s="131">
        <f>ROUND(E96*P96,2)</f>
        <v>0</v>
      </c>
      <c r="R96" s="133" t="s">
        <v>984</v>
      </c>
      <c r="S96" s="133" t="s">
        <v>929</v>
      </c>
      <c r="T96" s="134" t="s">
        <v>929</v>
      </c>
      <c r="U96" s="115">
        <v>0</v>
      </c>
      <c r="V96" s="115">
        <f>ROUND(E96*U96,2)</f>
        <v>0</v>
      </c>
      <c r="W96" s="115"/>
      <c r="X96" s="115" t="s">
        <v>463</v>
      </c>
      <c r="Y96" s="115" t="s">
        <v>276</v>
      </c>
      <c r="Z96" s="108"/>
      <c r="AA96" s="108"/>
      <c r="AB96" s="108"/>
      <c r="AC96" s="108"/>
      <c r="AD96" s="108"/>
      <c r="AE96" s="108"/>
      <c r="AF96" s="108"/>
      <c r="AG96" s="108" t="s">
        <v>464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2" x14ac:dyDescent="0.2">
      <c r="A97" s="111"/>
      <c r="B97" s="112"/>
      <c r="C97" s="150" t="s">
        <v>2377</v>
      </c>
      <c r="D97" s="148"/>
      <c r="E97" s="149">
        <v>62</v>
      </c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325</v>
      </c>
      <c r="AH97" s="108">
        <v>5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ht="33.75" outlineLevel="1" x14ac:dyDescent="0.2">
      <c r="A98" s="128">
        <v>56</v>
      </c>
      <c r="B98" s="129" t="s">
        <v>2378</v>
      </c>
      <c r="C98" s="145" t="s">
        <v>2379</v>
      </c>
      <c r="D98" s="130" t="s">
        <v>493</v>
      </c>
      <c r="E98" s="131">
        <v>35</v>
      </c>
      <c r="F98" s="132"/>
      <c r="G98" s="133">
        <f>ROUND(E98*F98,2)</f>
        <v>0</v>
      </c>
      <c r="H98" s="132"/>
      <c r="I98" s="133">
        <f>ROUND(E98*H98,2)</f>
        <v>0</v>
      </c>
      <c r="J98" s="132"/>
      <c r="K98" s="133">
        <f>ROUND(E98*J98,2)</f>
        <v>0</v>
      </c>
      <c r="L98" s="133">
        <v>21</v>
      </c>
      <c r="M98" s="133">
        <f>G98*(1+L98/100)</f>
        <v>0</v>
      </c>
      <c r="N98" s="131">
        <v>3.7000000000000002E-3</v>
      </c>
      <c r="O98" s="131">
        <f>ROUND(E98*N98,2)</f>
        <v>0.13</v>
      </c>
      <c r="P98" s="131">
        <v>0</v>
      </c>
      <c r="Q98" s="131">
        <f>ROUND(E98*P98,2)</f>
        <v>0</v>
      </c>
      <c r="R98" s="133" t="s">
        <v>984</v>
      </c>
      <c r="S98" s="133" t="s">
        <v>929</v>
      </c>
      <c r="T98" s="134" t="s">
        <v>929</v>
      </c>
      <c r="U98" s="115">
        <v>0</v>
      </c>
      <c r="V98" s="115">
        <f>ROUND(E98*U98,2)</f>
        <v>0</v>
      </c>
      <c r="W98" s="115"/>
      <c r="X98" s="115" t="s">
        <v>463</v>
      </c>
      <c r="Y98" s="115" t="s">
        <v>276</v>
      </c>
      <c r="Z98" s="108"/>
      <c r="AA98" s="108"/>
      <c r="AB98" s="108"/>
      <c r="AC98" s="108"/>
      <c r="AD98" s="108"/>
      <c r="AE98" s="108"/>
      <c r="AF98" s="108"/>
      <c r="AG98" s="108" t="s">
        <v>464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2" x14ac:dyDescent="0.2">
      <c r="A99" s="111"/>
      <c r="B99" s="112"/>
      <c r="C99" s="150" t="s">
        <v>2380</v>
      </c>
      <c r="D99" s="148"/>
      <c r="E99" s="149">
        <v>35</v>
      </c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325</v>
      </c>
      <c r="AH99" s="108">
        <v>5</v>
      </c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ht="33.75" outlineLevel="1" x14ac:dyDescent="0.2">
      <c r="A100" s="128">
        <v>57</v>
      </c>
      <c r="B100" s="129" t="s">
        <v>986</v>
      </c>
      <c r="C100" s="145" t="s">
        <v>987</v>
      </c>
      <c r="D100" s="130" t="s">
        <v>493</v>
      </c>
      <c r="E100" s="131">
        <v>37</v>
      </c>
      <c r="F100" s="132"/>
      <c r="G100" s="133">
        <f>ROUND(E100*F100,2)</f>
        <v>0</v>
      </c>
      <c r="H100" s="132"/>
      <c r="I100" s="133">
        <f>ROUND(E100*H100,2)</f>
        <v>0</v>
      </c>
      <c r="J100" s="132"/>
      <c r="K100" s="133">
        <f>ROUND(E100*J100,2)</f>
        <v>0</v>
      </c>
      <c r="L100" s="133">
        <v>21</v>
      </c>
      <c r="M100" s="133">
        <f>G100*(1+L100/100)</f>
        <v>0</v>
      </c>
      <c r="N100" s="131">
        <v>4.0299999999999997E-3</v>
      </c>
      <c r="O100" s="131">
        <f>ROUND(E100*N100,2)</f>
        <v>0.15</v>
      </c>
      <c r="P100" s="131">
        <v>0</v>
      </c>
      <c r="Q100" s="131">
        <f>ROUND(E100*P100,2)</f>
        <v>0</v>
      </c>
      <c r="R100" s="133" t="s">
        <v>984</v>
      </c>
      <c r="S100" s="133" t="s">
        <v>929</v>
      </c>
      <c r="T100" s="134" t="s">
        <v>929</v>
      </c>
      <c r="U100" s="115">
        <v>0</v>
      </c>
      <c r="V100" s="115">
        <f>ROUND(E100*U100,2)</f>
        <v>0</v>
      </c>
      <c r="W100" s="115"/>
      <c r="X100" s="115" t="s">
        <v>463</v>
      </c>
      <c r="Y100" s="115" t="s">
        <v>276</v>
      </c>
      <c r="Z100" s="108"/>
      <c r="AA100" s="108"/>
      <c r="AB100" s="108"/>
      <c r="AC100" s="108"/>
      <c r="AD100" s="108"/>
      <c r="AE100" s="108"/>
      <c r="AF100" s="108"/>
      <c r="AG100" s="108" t="s">
        <v>464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2" x14ac:dyDescent="0.2">
      <c r="A101" s="111"/>
      <c r="B101" s="112"/>
      <c r="C101" s="150" t="s">
        <v>2381</v>
      </c>
      <c r="D101" s="148"/>
      <c r="E101" s="149">
        <v>37</v>
      </c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325</v>
      </c>
      <c r="AH101" s="108">
        <v>5</v>
      </c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 x14ac:dyDescent="0.2">
      <c r="A102" s="111">
        <v>58</v>
      </c>
      <c r="B102" s="112" t="s">
        <v>989</v>
      </c>
      <c r="C102" s="152" t="s">
        <v>990</v>
      </c>
      <c r="D102" s="113" t="s">
        <v>24</v>
      </c>
      <c r="E102" s="151"/>
      <c r="F102" s="116"/>
      <c r="G102" s="115">
        <f>ROUND(E102*F102,2)</f>
        <v>0</v>
      </c>
      <c r="H102" s="116"/>
      <c r="I102" s="115">
        <f>ROUND(E102*H102,2)</f>
        <v>0</v>
      </c>
      <c r="J102" s="116"/>
      <c r="K102" s="115">
        <f>ROUND(E102*J102,2)</f>
        <v>0</v>
      </c>
      <c r="L102" s="115">
        <v>21</v>
      </c>
      <c r="M102" s="115">
        <f>G102*(1+L102/100)</f>
        <v>0</v>
      </c>
      <c r="N102" s="114">
        <v>0</v>
      </c>
      <c r="O102" s="114">
        <f>ROUND(E102*N102,2)</f>
        <v>0</v>
      </c>
      <c r="P102" s="114">
        <v>0</v>
      </c>
      <c r="Q102" s="114">
        <f>ROUND(E102*P102,2)</f>
        <v>0</v>
      </c>
      <c r="R102" s="115" t="s">
        <v>954</v>
      </c>
      <c r="S102" s="115" t="s">
        <v>929</v>
      </c>
      <c r="T102" s="115" t="s">
        <v>929</v>
      </c>
      <c r="U102" s="115">
        <v>0</v>
      </c>
      <c r="V102" s="115">
        <f>ROUND(E102*U102,2)</f>
        <v>0</v>
      </c>
      <c r="W102" s="115"/>
      <c r="X102" s="115" t="s">
        <v>991</v>
      </c>
      <c r="Y102" s="115" t="s">
        <v>276</v>
      </c>
      <c r="Z102" s="108"/>
      <c r="AA102" s="108"/>
      <c r="AB102" s="108"/>
      <c r="AC102" s="108"/>
      <c r="AD102" s="108"/>
      <c r="AE102" s="108"/>
      <c r="AF102" s="108"/>
      <c r="AG102" s="108" t="s">
        <v>992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2" x14ac:dyDescent="0.2">
      <c r="A103" s="111"/>
      <c r="B103" s="112"/>
      <c r="C103" s="271" t="s">
        <v>795</v>
      </c>
      <c r="D103" s="272"/>
      <c r="E103" s="272"/>
      <c r="F103" s="272"/>
      <c r="G103" s="272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930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x14ac:dyDescent="0.2">
      <c r="A104" s="121" t="s">
        <v>268</v>
      </c>
      <c r="B104" s="122" t="s">
        <v>160</v>
      </c>
      <c r="C104" s="143" t="s">
        <v>161</v>
      </c>
      <c r="D104" s="123"/>
      <c r="E104" s="124"/>
      <c r="F104" s="125"/>
      <c r="G104" s="125">
        <f>SUMIF(AG105:AG153,"&lt;&gt;NOR",G105:G153)</f>
        <v>0</v>
      </c>
      <c r="H104" s="125"/>
      <c r="I104" s="125">
        <f>SUM(I105:I153)</f>
        <v>0</v>
      </c>
      <c r="J104" s="125"/>
      <c r="K104" s="125">
        <f>SUM(K105:K153)</f>
        <v>0</v>
      </c>
      <c r="L104" s="125"/>
      <c r="M104" s="125">
        <f>SUM(M105:M153)</f>
        <v>0</v>
      </c>
      <c r="N104" s="124"/>
      <c r="O104" s="124">
        <f>SUM(O105:O153)</f>
        <v>0.08</v>
      </c>
      <c r="P104" s="124"/>
      <c r="Q104" s="124">
        <f>SUM(Q105:Q153)</f>
        <v>0</v>
      </c>
      <c r="R104" s="125"/>
      <c r="S104" s="125"/>
      <c r="T104" s="126"/>
      <c r="U104" s="120"/>
      <c r="V104" s="120">
        <f>SUM(V105:V153)</f>
        <v>35.590000000000003</v>
      </c>
      <c r="W104" s="120"/>
      <c r="X104" s="120"/>
      <c r="Y104" s="120"/>
      <c r="AG104" t="s">
        <v>269</v>
      </c>
    </row>
    <row r="105" spans="1:60" outlineLevel="1" x14ac:dyDescent="0.2">
      <c r="A105" s="135">
        <v>59</v>
      </c>
      <c r="B105" s="136" t="s">
        <v>1004</v>
      </c>
      <c r="C105" s="144" t="s">
        <v>1005</v>
      </c>
      <c r="D105" s="137" t="s">
        <v>468</v>
      </c>
      <c r="E105" s="138">
        <v>1</v>
      </c>
      <c r="F105" s="139"/>
      <c r="G105" s="140">
        <f t="shared" ref="G105:G110" si="21">ROUND(E105*F105,2)</f>
        <v>0</v>
      </c>
      <c r="H105" s="139"/>
      <c r="I105" s="140">
        <f t="shared" ref="I105:I110" si="22">ROUND(E105*H105,2)</f>
        <v>0</v>
      </c>
      <c r="J105" s="139"/>
      <c r="K105" s="140">
        <f t="shared" ref="K105:K110" si="23">ROUND(E105*J105,2)</f>
        <v>0</v>
      </c>
      <c r="L105" s="140">
        <v>21</v>
      </c>
      <c r="M105" s="140">
        <f t="shared" ref="M105:M110" si="24">G105*(1+L105/100)</f>
        <v>0</v>
      </c>
      <c r="N105" s="138">
        <v>1E-4</v>
      </c>
      <c r="O105" s="138">
        <f t="shared" ref="O105:O110" si="25">ROUND(E105*N105,2)</f>
        <v>0</v>
      </c>
      <c r="P105" s="138">
        <v>0</v>
      </c>
      <c r="Q105" s="138">
        <f t="shared" ref="Q105:Q110" si="26">ROUND(E105*P105,2)</f>
        <v>0</v>
      </c>
      <c r="R105" s="140" t="s">
        <v>995</v>
      </c>
      <c r="S105" s="140" t="s">
        <v>929</v>
      </c>
      <c r="T105" s="141" t="s">
        <v>929</v>
      </c>
      <c r="U105" s="115">
        <v>2.9000000000000001E-2</v>
      </c>
      <c r="V105" s="115">
        <f t="shared" ref="V105:V110" si="27">ROUND(E105*U105,2)</f>
        <v>0.03</v>
      </c>
      <c r="W105" s="115"/>
      <c r="X105" s="115" t="s">
        <v>275</v>
      </c>
      <c r="Y105" s="115" t="s">
        <v>276</v>
      </c>
      <c r="Z105" s="108"/>
      <c r="AA105" s="108"/>
      <c r="AB105" s="108"/>
      <c r="AC105" s="108"/>
      <c r="AD105" s="108"/>
      <c r="AE105" s="108"/>
      <c r="AF105" s="108"/>
      <c r="AG105" s="108" t="s">
        <v>277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1" x14ac:dyDescent="0.2">
      <c r="A106" s="135">
        <v>60</v>
      </c>
      <c r="B106" s="136" t="s">
        <v>2382</v>
      </c>
      <c r="C106" s="144" t="s">
        <v>2383</v>
      </c>
      <c r="D106" s="137" t="s">
        <v>468</v>
      </c>
      <c r="E106" s="138">
        <v>1</v>
      </c>
      <c r="F106" s="139"/>
      <c r="G106" s="140">
        <f t="shared" si="21"/>
        <v>0</v>
      </c>
      <c r="H106" s="139"/>
      <c r="I106" s="140">
        <f t="shared" si="22"/>
        <v>0</v>
      </c>
      <c r="J106" s="139"/>
      <c r="K106" s="140">
        <f t="shared" si="23"/>
        <v>0</v>
      </c>
      <c r="L106" s="140">
        <v>21</v>
      </c>
      <c r="M106" s="140">
        <f t="shared" si="24"/>
        <v>0</v>
      </c>
      <c r="N106" s="138">
        <v>8.0000000000000007E-5</v>
      </c>
      <c r="O106" s="138">
        <f t="shared" si="25"/>
        <v>0</v>
      </c>
      <c r="P106" s="138">
        <v>0</v>
      </c>
      <c r="Q106" s="138">
        <f t="shared" si="26"/>
        <v>0</v>
      </c>
      <c r="R106" s="140" t="s">
        <v>995</v>
      </c>
      <c r="S106" s="140" t="s">
        <v>929</v>
      </c>
      <c r="T106" s="141" t="s">
        <v>929</v>
      </c>
      <c r="U106" s="115">
        <v>0.34</v>
      </c>
      <c r="V106" s="115">
        <f t="shared" si="27"/>
        <v>0.34</v>
      </c>
      <c r="W106" s="115"/>
      <c r="X106" s="115" t="s">
        <v>275</v>
      </c>
      <c r="Y106" s="115" t="s">
        <v>276</v>
      </c>
      <c r="Z106" s="108"/>
      <c r="AA106" s="108"/>
      <c r="AB106" s="108"/>
      <c r="AC106" s="108"/>
      <c r="AD106" s="108"/>
      <c r="AE106" s="108"/>
      <c r="AF106" s="108"/>
      <c r="AG106" s="108" t="s">
        <v>277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 x14ac:dyDescent="0.2">
      <c r="A107" s="135">
        <v>61</v>
      </c>
      <c r="B107" s="136" t="s">
        <v>2384</v>
      </c>
      <c r="C107" s="144" t="s">
        <v>2385</v>
      </c>
      <c r="D107" s="137" t="s">
        <v>468</v>
      </c>
      <c r="E107" s="138">
        <v>1</v>
      </c>
      <c r="F107" s="139"/>
      <c r="G107" s="140">
        <f t="shared" si="21"/>
        <v>0</v>
      </c>
      <c r="H107" s="139"/>
      <c r="I107" s="140">
        <f t="shared" si="22"/>
        <v>0</v>
      </c>
      <c r="J107" s="139"/>
      <c r="K107" s="140">
        <f t="shared" si="23"/>
        <v>0</v>
      </c>
      <c r="L107" s="140">
        <v>21</v>
      </c>
      <c r="M107" s="140">
        <f t="shared" si="24"/>
        <v>0</v>
      </c>
      <c r="N107" s="138">
        <v>1.2E-4</v>
      </c>
      <c r="O107" s="138">
        <f t="shared" si="25"/>
        <v>0</v>
      </c>
      <c r="P107" s="138">
        <v>0</v>
      </c>
      <c r="Q107" s="138">
        <f t="shared" si="26"/>
        <v>0</v>
      </c>
      <c r="R107" s="140" t="s">
        <v>995</v>
      </c>
      <c r="S107" s="140" t="s">
        <v>929</v>
      </c>
      <c r="T107" s="141" t="s">
        <v>929</v>
      </c>
      <c r="U107" s="115">
        <v>0.40500000000000003</v>
      </c>
      <c r="V107" s="115">
        <f t="shared" si="27"/>
        <v>0.41</v>
      </c>
      <c r="W107" s="115"/>
      <c r="X107" s="115" t="s">
        <v>275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277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ht="22.5" outlineLevel="1" x14ac:dyDescent="0.2">
      <c r="A108" s="135">
        <v>62</v>
      </c>
      <c r="B108" s="136" t="s">
        <v>2386</v>
      </c>
      <c r="C108" s="144" t="s">
        <v>2387</v>
      </c>
      <c r="D108" s="137" t="s">
        <v>468</v>
      </c>
      <c r="E108" s="138">
        <v>2</v>
      </c>
      <c r="F108" s="139"/>
      <c r="G108" s="140">
        <f t="shared" si="21"/>
        <v>0</v>
      </c>
      <c r="H108" s="139"/>
      <c r="I108" s="140">
        <f t="shared" si="22"/>
        <v>0</v>
      </c>
      <c r="J108" s="139"/>
      <c r="K108" s="140">
        <f t="shared" si="23"/>
        <v>0</v>
      </c>
      <c r="L108" s="140">
        <v>21</v>
      </c>
      <c r="M108" s="140">
        <f t="shared" si="24"/>
        <v>0</v>
      </c>
      <c r="N108" s="138">
        <v>1.6000000000000001E-4</v>
      </c>
      <c r="O108" s="138">
        <f t="shared" si="25"/>
        <v>0</v>
      </c>
      <c r="P108" s="138">
        <v>0</v>
      </c>
      <c r="Q108" s="138">
        <f t="shared" si="26"/>
        <v>0</v>
      </c>
      <c r="R108" s="140" t="s">
        <v>995</v>
      </c>
      <c r="S108" s="140" t="s">
        <v>929</v>
      </c>
      <c r="T108" s="141" t="s">
        <v>929</v>
      </c>
      <c r="U108" s="115">
        <v>0.34</v>
      </c>
      <c r="V108" s="115">
        <f t="shared" si="27"/>
        <v>0.68</v>
      </c>
      <c r="W108" s="115"/>
      <c r="X108" s="115" t="s">
        <v>275</v>
      </c>
      <c r="Y108" s="115" t="s">
        <v>276</v>
      </c>
      <c r="Z108" s="108"/>
      <c r="AA108" s="108"/>
      <c r="AB108" s="108"/>
      <c r="AC108" s="108"/>
      <c r="AD108" s="108"/>
      <c r="AE108" s="108"/>
      <c r="AF108" s="108"/>
      <c r="AG108" s="108" t="s">
        <v>277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ht="22.5" outlineLevel="1" x14ac:dyDescent="0.2">
      <c r="A109" s="135">
        <v>63</v>
      </c>
      <c r="B109" s="136" t="s">
        <v>2388</v>
      </c>
      <c r="C109" s="144" t="s">
        <v>2389</v>
      </c>
      <c r="D109" s="137" t="s">
        <v>468</v>
      </c>
      <c r="E109" s="138">
        <v>1</v>
      </c>
      <c r="F109" s="139"/>
      <c r="G109" s="140">
        <f t="shared" si="21"/>
        <v>0</v>
      </c>
      <c r="H109" s="139"/>
      <c r="I109" s="140">
        <f t="shared" si="22"/>
        <v>0</v>
      </c>
      <c r="J109" s="139"/>
      <c r="K109" s="140">
        <f t="shared" si="23"/>
        <v>0</v>
      </c>
      <c r="L109" s="140">
        <v>21</v>
      </c>
      <c r="M109" s="140">
        <f t="shared" si="24"/>
        <v>0</v>
      </c>
      <c r="N109" s="138">
        <v>4.8999999999999998E-4</v>
      </c>
      <c r="O109" s="138">
        <f t="shared" si="25"/>
        <v>0</v>
      </c>
      <c r="P109" s="138">
        <v>0</v>
      </c>
      <c r="Q109" s="138">
        <f t="shared" si="26"/>
        <v>0</v>
      </c>
      <c r="R109" s="140" t="s">
        <v>995</v>
      </c>
      <c r="S109" s="140" t="s">
        <v>929</v>
      </c>
      <c r="T109" s="141" t="s">
        <v>929</v>
      </c>
      <c r="U109" s="115">
        <v>0.4</v>
      </c>
      <c r="V109" s="115">
        <f t="shared" si="27"/>
        <v>0.4</v>
      </c>
      <c r="W109" s="115"/>
      <c r="X109" s="115" t="s">
        <v>275</v>
      </c>
      <c r="Y109" s="115" t="s">
        <v>276</v>
      </c>
      <c r="Z109" s="108"/>
      <c r="AA109" s="108"/>
      <c r="AB109" s="108"/>
      <c r="AC109" s="108"/>
      <c r="AD109" s="108"/>
      <c r="AE109" s="108"/>
      <c r="AF109" s="108"/>
      <c r="AG109" s="108" t="s">
        <v>277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ht="22.5" outlineLevel="1" x14ac:dyDescent="0.2">
      <c r="A110" s="128">
        <v>64</v>
      </c>
      <c r="B110" s="129" t="s">
        <v>2390</v>
      </c>
      <c r="C110" s="145" t="s">
        <v>2391</v>
      </c>
      <c r="D110" s="130" t="s">
        <v>493</v>
      </c>
      <c r="E110" s="131">
        <v>2</v>
      </c>
      <c r="F110" s="132"/>
      <c r="G110" s="133">
        <f t="shared" si="21"/>
        <v>0</v>
      </c>
      <c r="H110" s="132"/>
      <c r="I110" s="133">
        <f t="shared" si="22"/>
        <v>0</v>
      </c>
      <c r="J110" s="132"/>
      <c r="K110" s="133">
        <f t="shared" si="23"/>
        <v>0</v>
      </c>
      <c r="L110" s="133">
        <v>21</v>
      </c>
      <c r="M110" s="133">
        <f t="shared" si="24"/>
        <v>0</v>
      </c>
      <c r="N110" s="131">
        <v>4.8000000000000001E-4</v>
      </c>
      <c r="O110" s="131">
        <f t="shared" si="25"/>
        <v>0</v>
      </c>
      <c r="P110" s="131">
        <v>0</v>
      </c>
      <c r="Q110" s="131">
        <f t="shared" si="26"/>
        <v>0</v>
      </c>
      <c r="R110" s="133" t="s">
        <v>995</v>
      </c>
      <c r="S110" s="133" t="s">
        <v>929</v>
      </c>
      <c r="T110" s="134" t="s">
        <v>929</v>
      </c>
      <c r="U110" s="115">
        <v>0.27889999999999998</v>
      </c>
      <c r="V110" s="115">
        <f t="shared" si="27"/>
        <v>0.56000000000000005</v>
      </c>
      <c r="W110" s="115"/>
      <c r="X110" s="115" t="s">
        <v>275</v>
      </c>
      <c r="Y110" s="115" t="s">
        <v>276</v>
      </c>
      <c r="Z110" s="108"/>
      <c r="AA110" s="108"/>
      <c r="AB110" s="108"/>
      <c r="AC110" s="108"/>
      <c r="AD110" s="108"/>
      <c r="AE110" s="108"/>
      <c r="AF110" s="108"/>
      <c r="AG110" s="108" t="s">
        <v>277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2" x14ac:dyDescent="0.2">
      <c r="A111" s="111"/>
      <c r="B111" s="112"/>
      <c r="C111" s="269" t="s">
        <v>1008</v>
      </c>
      <c r="D111" s="270"/>
      <c r="E111" s="270"/>
      <c r="F111" s="270"/>
      <c r="G111" s="270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8"/>
      <c r="AA111" s="108"/>
      <c r="AB111" s="108"/>
      <c r="AC111" s="108"/>
      <c r="AD111" s="108"/>
      <c r="AE111" s="108"/>
      <c r="AF111" s="108"/>
      <c r="AG111" s="108" t="s">
        <v>930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2" x14ac:dyDescent="0.2">
      <c r="A112" s="111"/>
      <c r="B112" s="112"/>
      <c r="C112" s="267" t="s">
        <v>2392</v>
      </c>
      <c r="D112" s="268"/>
      <c r="E112" s="268"/>
      <c r="F112" s="268"/>
      <c r="G112" s="268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8"/>
      <c r="AA112" s="108"/>
      <c r="AB112" s="108"/>
      <c r="AC112" s="108"/>
      <c r="AD112" s="108"/>
      <c r="AE112" s="108"/>
      <c r="AF112" s="108"/>
      <c r="AG112" s="108" t="s">
        <v>286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3" x14ac:dyDescent="0.2">
      <c r="A113" s="111"/>
      <c r="B113" s="112"/>
      <c r="C113" s="267" t="s">
        <v>956</v>
      </c>
      <c r="D113" s="268"/>
      <c r="E113" s="268"/>
      <c r="F113" s="268"/>
      <c r="G113" s="268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8"/>
      <c r="AA113" s="108"/>
      <c r="AB113" s="108"/>
      <c r="AC113" s="108"/>
      <c r="AD113" s="108"/>
      <c r="AE113" s="108"/>
      <c r="AF113" s="108"/>
      <c r="AG113" s="108" t="s">
        <v>286</v>
      </c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ht="22.5" outlineLevel="1" x14ac:dyDescent="0.2">
      <c r="A114" s="128">
        <v>65</v>
      </c>
      <c r="B114" s="129" t="s">
        <v>2393</v>
      </c>
      <c r="C114" s="145" t="s">
        <v>2394</v>
      </c>
      <c r="D114" s="130" t="s">
        <v>493</v>
      </c>
      <c r="E114" s="131">
        <v>20</v>
      </c>
      <c r="F114" s="132"/>
      <c r="G114" s="133">
        <f>ROUND(E114*F114,2)</f>
        <v>0</v>
      </c>
      <c r="H114" s="132"/>
      <c r="I114" s="133">
        <f>ROUND(E114*H114,2)</f>
        <v>0</v>
      </c>
      <c r="J114" s="132"/>
      <c r="K114" s="133">
        <f>ROUND(E114*J114,2)</f>
        <v>0</v>
      </c>
      <c r="L114" s="133">
        <v>21</v>
      </c>
      <c r="M114" s="133">
        <f>G114*(1+L114/100)</f>
        <v>0</v>
      </c>
      <c r="N114" s="131">
        <v>9.5E-4</v>
      </c>
      <c r="O114" s="131">
        <f>ROUND(E114*N114,2)</f>
        <v>0.02</v>
      </c>
      <c r="P114" s="131">
        <v>0</v>
      </c>
      <c r="Q114" s="131">
        <f>ROUND(E114*P114,2)</f>
        <v>0</v>
      </c>
      <c r="R114" s="133" t="s">
        <v>995</v>
      </c>
      <c r="S114" s="133" t="s">
        <v>929</v>
      </c>
      <c r="T114" s="134" t="s">
        <v>929</v>
      </c>
      <c r="U114" s="115">
        <v>0.38469999999999999</v>
      </c>
      <c r="V114" s="115">
        <f>ROUND(E114*U114,2)</f>
        <v>7.69</v>
      </c>
      <c r="W114" s="115"/>
      <c r="X114" s="115" t="s">
        <v>275</v>
      </c>
      <c r="Y114" s="115" t="s">
        <v>276</v>
      </c>
      <c r="Z114" s="108"/>
      <c r="AA114" s="108"/>
      <c r="AB114" s="108"/>
      <c r="AC114" s="108"/>
      <c r="AD114" s="108"/>
      <c r="AE114" s="108"/>
      <c r="AF114" s="108"/>
      <c r="AG114" s="108" t="s">
        <v>277</v>
      </c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2" x14ac:dyDescent="0.2">
      <c r="A115" s="111"/>
      <c r="B115" s="112"/>
      <c r="C115" s="269" t="s">
        <v>1008</v>
      </c>
      <c r="D115" s="270"/>
      <c r="E115" s="270"/>
      <c r="F115" s="270"/>
      <c r="G115" s="270"/>
      <c r="H115" s="115"/>
      <c r="I115" s="115"/>
      <c r="J115" s="115"/>
      <c r="K115" s="115"/>
      <c r="L115" s="115"/>
      <c r="M115" s="115"/>
      <c r="N115" s="114"/>
      <c r="O115" s="114"/>
      <c r="P115" s="114"/>
      <c r="Q115" s="114"/>
      <c r="R115" s="115"/>
      <c r="S115" s="115"/>
      <c r="T115" s="115"/>
      <c r="U115" s="115"/>
      <c r="V115" s="115"/>
      <c r="W115" s="115"/>
      <c r="X115" s="115"/>
      <c r="Y115" s="115"/>
      <c r="Z115" s="108"/>
      <c r="AA115" s="108"/>
      <c r="AB115" s="108"/>
      <c r="AC115" s="108"/>
      <c r="AD115" s="108"/>
      <c r="AE115" s="108"/>
      <c r="AF115" s="108"/>
      <c r="AG115" s="108" t="s">
        <v>930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2" x14ac:dyDescent="0.2">
      <c r="A116" s="111"/>
      <c r="B116" s="112"/>
      <c r="C116" s="267" t="s">
        <v>2392</v>
      </c>
      <c r="D116" s="268"/>
      <c r="E116" s="268"/>
      <c r="F116" s="268"/>
      <c r="G116" s="268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286</v>
      </c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3" x14ac:dyDescent="0.2">
      <c r="A117" s="111"/>
      <c r="B117" s="112"/>
      <c r="C117" s="267" t="s">
        <v>956</v>
      </c>
      <c r="D117" s="268"/>
      <c r="E117" s="268"/>
      <c r="F117" s="268"/>
      <c r="G117" s="268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8"/>
      <c r="AA117" s="108"/>
      <c r="AB117" s="108"/>
      <c r="AC117" s="108"/>
      <c r="AD117" s="108"/>
      <c r="AE117" s="108"/>
      <c r="AF117" s="108"/>
      <c r="AG117" s="108" t="s">
        <v>286</v>
      </c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2" x14ac:dyDescent="0.2">
      <c r="A118" s="111"/>
      <c r="B118" s="112"/>
      <c r="C118" s="150" t="s">
        <v>2395</v>
      </c>
      <c r="D118" s="148"/>
      <c r="E118" s="149">
        <v>20</v>
      </c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325</v>
      </c>
      <c r="AH118" s="108">
        <v>0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ht="22.5" outlineLevel="1" x14ac:dyDescent="0.2">
      <c r="A119" s="128">
        <v>66</v>
      </c>
      <c r="B119" s="129" t="s">
        <v>2396</v>
      </c>
      <c r="C119" s="145" t="s">
        <v>2397</v>
      </c>
      <c r="D119" s="130" t="s">
        <v>493</v>
      </c>
      <c r="E119" s="131">
        <v>26</v>
      </c>
      <c r="F119" s="132"/>
      <c r="G119" s="133">
        <f>ROUND(E119*F119,2)</f>
        <v>0</v>
      </c>
      <c r="H119" s="132"/>
      <c r="I119" s="133">
        <f>ROUND(E119*H119,2)</f>
        <v>0</v>
      </c>
      <c r="J119" s="132"/>
      <c r="K119" s="133">
        <f>ROUND(E119*J119,2)</f>
        <v>0</v>
      </c>
      <c r="L119" s="133">
        <v>21</v>
      </c>
      <c r="M119" s="133">
        <f>G119*(1+L119/100)</f>
        <v>0</v>
      </c>
      <c r="N119" s="131">
        <v>2.1900000000000001E-3</v>
      </c>
      <c r="O119" s="131">
        <f>ROUND(E119*N119,2)</f>
        <v>0.06</v>
      </c>
      <c r="P119" s="131">
        <v>0</v>
      </c>
      <c r="Q119" s="131">
        <f>ROUND(E119*P119,2)</f>
        <v>0</v>
      </c>
      <c r="R119" s="133" t="s">
        <v>995</v>
      </c>
      <c r="S119" s="133" t="s">
        <v>929</v>
      </c>
      <c r="T119" s="134" t="s">
        <v>929</v>
      </c>
      <c r="U119" s="115">
        <v>0.56179999999999997</v>
      </c>
      <c r="V119" s="115">
        <f>ROUND(E119*U119,2)</f>
        <v>14.61</v>
      </c>
      <c r="W119" s="115"/>
      <c r="X119" s="115" t="s">
        <v>275</v>
      </c>
      <c r="Y119" s="115" t="s">
        <v>276</v>
      </c>
      <c r="Z119" s="108"/>
      <c r="AA119" s="108"/>
      <c r="AB119" s="108"/>
      <c r="AC119" s="108"/>
      <c r="AD119" s="108"/>
      <c r="AE119" s="108"/>
      <c r="AF119" s="108"/>
      <c r="AG119" s="108" t="s">
        <v>277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2" x14ac:dyDescent="0.2">
      <c r="A120" s="111"/>
      <c r="B120" s="112"/>
      <c r="C120" s="269" t="s">
        <v>1008</v>
      </c>
      <c r="D120" s="270"/>
      <c r="E120" s="270"/>
      <c r="F120" s="270"/>
      <c r="G120" s="270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8"/>
      <c r="AA120" s="108"/>
      <c r="AB120" s="108"/>
      <c r="AC120" s="108"/>
      <c r="AD120" s="108"/>
      <c r="AE120" s="108"/>
      <c r="AF120" s="108"/>
      <c r="AG120" s="108" t="s">
        <v>930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2" x14ac:dyDescent="0.2">
      <c r="A121" s="111"/>
      <c r="B121" s="112"/>
      <c r="C121" s="267" t="s">
        <v>2392</v>
      </c>
      <c r="D121" s="268"/>
      <c r="E121" s="268"/>
      <c r="F121" s="268"/>
      <c r="G121" s="268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286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3" x14ac:dyDescent="0.2">
      <c r="A122" s="111"/>
      <c r="B122" s="112"/>
      <c r="C122" s="267" t="s">
        <v>956</v>
      </c>
      <c r="D122" s="268"/>
      <c r="E122" s="268"/>
      <c r="F122" s="268"/>
      <c r="G122" s="268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286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2" x14ac:dyDescent="0.2">
      <c r="A123" s="111"/>
      <c r="B123" s="112"/>
      <c r="C123" s="150" t="s">
        <v>2398</v>
      </c>
      <c r="D123" s="148"/>
      <c r="E123" s="149">
        <v>8</v>
      </c>
      <c r="F123" s="115"/>
      <c r="G123" s="115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325</v>
      </c>
      <c r="AH123" s="108">
        <v>0</v>
      </c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3" x14ac:dyDescent="0.2">
      <c r="A124" s="111"/>
      <c r="B124" s="112"/>
      <c r="C124" s="150" t="s">
        <v>2399</v>
      </c>
      <c r="D124" s="148"/>
      <c r="E124" s="149">
        <v>18</v>
      </c>
      <c r="F124" s="115"/>
      <c r="G124" s="1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325</v>
      </c>
      <c r="AH124" s="108">
        <v>0</v>
      </c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1" x14ac:dyDescent="0.2">
      <c r="A125" s="128">
        <v>67</v>
      </c>
      <c r="B125" s="129" t="s">
        <v>1015</v>
      </c>
      <c r="C125" s="145" t="s">
        <v>1016</v>
      </c>
      <c r="D125" s="130" t="s">
        <v>468</v>
      </c>
      <c r="E125" s="131">
        <v>6</v>
      </c>
      <c r="F125" s="132"/>
      <c r="G125" s="133">
        <f>ROUND(E125*F125,2)</f>
        <v>0</v>
      </c>
      <c r="H125" s="132"/>
      <c r="I125" s="133">
        <f>ROUND(E125*H125,2)</f>
        <v>0</v>
      </c>
      <c r="J125" s="132"/>
      <c r="K125" s="133">
        <f>ROUND(E125*J125,2)</f>
        <v>0</v>
      </c>
      <c r="L125" s="133">
        <v>21</v>
      </c>
      <c r="M125" s="133">
        <f>G125*(1+L125/100)</f>
        <v>0</v>
      </c>
      <c r="N125" s="131">
        <v>0</v>
      </c>
      <c r="O125" s="131">
        <f>ROUND(E125*N125,2)</f>
        <v>0</v>
      </c>
      <c r="P125" s="131">
        <v>0</v>
      </c>
      <c r="Q125" s="131">
        <f>ROUND(E125*P125,2)</f>
        <v>0</v>
      </c>
      <c r="R125" s="133" t="s">
        <v>995</v>
      </c>
      <c r="S125" s="133" t="s">
        <v>929</v>
      </c>
      <c r="T125" s="134" t="s">
        <v>2400</v>
      </c>
      <c r="U125" s="115">
        <v>0.16500000000000001</v>
      </c>
      <c r="V125" s="115">
        <f>ROUND(E125*U125,2)</f>
        <v>0.99</v>
      </c>
      <c r="W125" s="115"/>
      <c r="X125" s="115" t="s">
        <v>275</v>
      </c>
      <c r="Y125" s="115" t="s">
        <v>276</v>
      </c>
      <c r="Z125" s="108"/>
      <c r="AA125" s="108"/>
      <c r="AB125" s="108"/>
      <c r="AC125" s="108"/>
      <c r="AD125" s="108"/>
      <c r="AE125" s="108"/>
      <c r="AF125" s="108"/>
      <c r="AG125" s="108" t="s">
        <v>277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2" x14ac:dyDescent="0.2">
      <c r="A126" s="111"/>
      <c r="B126" s="112"/>
      <c r="C126" s="269" t="s">
        <v>1017</v>
      </c>
      <c r="D126" s="270"/>
      <c r="E126" s="270"/>
      <c r="F126" s="270"/>
      <c r="G126" s="270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930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ht="22.5" outlineLevel="1" x14ac:dyDescent="0.2">
      <c r="A127" s="135">
        <v>68</v>
      </c>
      <c r="B127" s="136" t="s">
        <v>1018</v>
      </c>
      <c r="C127" s="144" t="s">
        <v>1019</v>
      </c>
      <c r="D127" s="137" t="s">
        <v>468</v>
      </c>
      <c r="E127" s="138">
        <v>1</v>
      </c>
      <c r="F127" s="139"/>
      <c r="G127" s="140">
        <f t="shared" ref="G127:G135" si="28">ROUND(E127*F127,2)</f>
        <v>0</v>
      </c>
      <c r="H127" s="139"/>
      <c r="I127" s="140">
        <f t="shared" ref="I127:I135" si="29">ROUND(E127*H127,2)</f>
        <v>0</v>
      </c>
      <c r="J127" s="139"/>
      <c r="K127" s="140">
        <f t="shared" ref="K127:K135" si="30">ROUND(E127*J127,2)</f>
        <v>0</v>
      </c>
      <c r="L127" s="140">
        <v>21</v>
      </c>
      <c r="M127" s="140">
        <f t="shared" ref="M127:M135" si="31">G127*(1+L127/100)</f>
        <v>0</v>
      </c>
      <c r="N127" s="138">
        <v>1.2999999999999999E-4</v>
      </c>
      <c r="O127" s="138">
        <f t="shared" ref="O127:O135" si="32">ROUND(E127*N127,2)</f>
        <v>0</v>
      </c>
      <c r="P127" s="138">
        <v>0</v>
      </c>
      <c r="Q127" s="138">
        <f t="shared" ref="Q127:Q135" si="33">ROUND(E127*P127,2)</f>
        <v>0</v>
      </c>
      <c r="R127" s="140" t="s">
        <v>995</v>
      </c>
      <c r="S127" s="140" t="s">
        <v>929</v>
      </c>
      <c r="T127" s="141" t="s">
        <v>929</v>
      </c>
      <c r="U127" s="115">
        <v>8.3000000000000004E-2</v>
      </c>
      <c r="V127" s="115">
        <f t="shared" ref="V127:V135" si="34">ROUND(E127*U127,2)</f>
        <v>0.08</v>
      </c>
      <c r="W127" s="115"/>
      <c r="X127" s="115" t="s">
        <v>275</v>
      </c>
      <c r="Y127" s="115" t="s">
        <v>276</v>
      </c>
      <c r="Z127" s="108"/>
      <c r="AA127" s="108"/>
      <c r="AB127" s="108"/>
      <c r="AC127" s="108"/>
      <c r="AD127" s="108"/>
      <c r="AE127" s="108"/>
      <c r="AF127" s="108"/>
      <c r="AG127" s="108" t="s">
        <v>277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1" x14ac:dyDescent="0.2">
      <c r="A128" s="135">
        <v>69</v>
      </c>
      <c r="B128" s="136" t="s">
        <v>2401</v>
      </c>
      <c r="C128" s="144" t="s">
        <v>2402</v>
      </c>
      <c r="D128" s="137" t="s">
        <v>468</v>
      </c>
      <c r="E128" s="138">
        <v>2</v>
      </c>
      <c r="F128" s="139"/>
      <c r="G128" s="140">
        <f t="shared" si="28"/>
        <v>0</v>
      </c>
      <c r="H128" s="139"/>
      <c r="I128" s="140">
        <f t="shared" si="29"/>
        <v>0</v>
      </c>
      <c r="J128" s="139"/>
      <c r="K128" s="140">
        <f t="shared" si="30"/>
        <v>0</v>
      </c>
      <c r="L128" s="140">
        <v>21</v>
      </c>
      <c r="M128" s="140">
        <f t="shared" si="31"/>
        <v>0</v>
      </c>
      <c r="N128" s="138">
        <v>9.7999999999999997E-4</v>
      </c>
      <c r="O128" s="138">
        <f t="shared" si="32"/>
        <v>0</v>
      </c>
      <c r="P128" s="138">
        <v>0</v>
      </c>
      <c r="Q128" s="138">
        <f t="shared" si="33"/>
        <v>0</v>
      </c>
      <c r="R128" s="140" t="s">
        <v>995</v>
      </c>
      <c r="S128" s="140" t="s">
        <v>929</v>
      </c>
      <c r="T128" s="141" t="s">
        <v>929</v>
      </c>
      <c r="U128" s="115">
        <v>0.26900000000000002</v>
      </c>
      <c r="V128" s="115">
        <f t="shared" si="34"/>
        <v>0.54</v>
      </c>
      <c r="W128" s="115"/>
      <c r="X128" s="115" t="s">
        <v>275</v>
      </c>
      <c r="Y128" s="115" t="s">
        <v>276</v>
      </c>
      <c r="Z128" s="108"/>
      <c r="AA128" s="108"/>
      <c r="AB128" s="108"/>
      <c r="AC128" s="108"/>
      <c r="AD128" s="108"/>
      <c r="AE128" s="108"/>
      <c r="AF128" s="108"/>
      <c r="AG128" s="108" t="s">
        <v>277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1" x14ac:dyDescent="0.2">
      <c r="A129" s="135">
        <v>70</v>
      </c>
      <c r="B129" s="136" t="s">
        <v>2403</v>
      </c>
      <c r="C129" s="144" t="s">
        <v>2404</v>
      </c>
      <c r="D129" s="137" t="s">
        <v>468</v>
      </c>
      <c r="E129" s="138">
        <v>2</v>
      </c>
      <c r="F129" s="139"/>
      <c r="G129" s="140">
        <f t="shared" si="28"/>
        <v>0</v>
      </c>
      <c r="H129" s="139"/>
      <c r="I129" s="140">
        <f t="shared" si="29"/>
        <v>0</v>
      </c>
      <c r="J129" s="139"/>
      <c r="K129" s="140">
        <f t="shared" si="30"/>
        <v>0</v>
      </c>
      <c r="L129" s="140">
        <v>21</v>
      </c>
      <c r="M129" s="140">
        <f t="shared" si="31"/>
        <v>0</v>
      </c>
      <c r="N129" s="138">
        <v>2.16E-3</v>
      </c>
      <c r="O129" s="138">
        <f t="shared" si="32"/>
        <v>0</v>
      </c>
      <c r="P129" s="138">
        <v>0</v>
      </c>
      <c r="Q129" s="138">
        <f t="shared" si="33"/>
        <v>0</v>
      </c>
      <c r="R129" s="140" t="s">
        <v>995</v>
      </c>
      <c r="S129" s="140" t="s">
        <v>929</v>
      </c>
      <c r="T129" s="141" t="s">
        <v>929</v>
      </c>
      <c r="U129" s="115">
        <v>0.42399999999999999</v>
      </c>
      <c r="V129" s="115">
        <f t="shared" si="34"/>
        <v>0.85</v>
      </c>
      <c r="W129" s="115"/>
      <c r="X129" s="115" t="s">
        <v>275</v>
      </c>
      <c r="Y129" s="115" t="s">
        <v>276</v>
      </c>
      <c r="Z129" s="108"/>
      <c r="AA129" s="108"/>
      <c r="AB129" s="108"/>
      <c r="AC129" s="108"/>
      <c r="AD129" s="108"/>
      <c r="AE129" s="108"/>
      <c r="AF129" s="108"/>
      <c r="AG129" s="108" t="s">
        <v>277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1" x14ac:dyDescent="0.2">
      <c r="A130" s="135">
        <v>71</v>
      </c>
      <c r="B130" s="136" t="s">
        <v>1046</v>
      </c>
      <c r="C130" s="144" t="s">
        <v>1047</v>
      </c>
      <c r="D130" s="137" t="s">
        <v>468</v>
      </c>
      <c r="E130" s="138">
        <v>1</v>
      </c>
      <c r="F130" s="139"/>
      <c r="G130" s="140">
        <f t="shared" si="28"/>
        <v>0</v>
      </c>
      <c r="H130" s="139"/>
      <c r="I130" s="140">
        <f t="shared" si="29"/>
        <v>0</v>
      </c>
      <c r="J130" s="139"/>
      <c r="K130" s="140">
        <f t="shared" si="30"/>
        <v>0</v>
      </c>
      <c r="L130" s="140">
        <v>21</v>
      </c>
      <c r="M130" s="140">
        <f t="shared" si="31"/>
        <v>0</v>
      </c>
      <c r="N130" s="138">
        <v>4.8000000000000001E-4</v>
      </c>
      <c r="O130" s="138">
        <f t="shared" si="32"/>
        <v>0</v>
      </c>
      <c r="P130" s="138">
        <v>0</v>
      </c>
      <c r="Q130" s="138">
        <f t="shared" si="33"/>
        <v>0</v>
      </c>
      <c r="R130" s="140" t="s">
        <v>995</v>
      </c>
      <c r="S130" s="140" t="s">
        <v>929</v>
      </c>
      <c r="T130" s="141" t="s">
        <v>929</v>
      </c>
      <c r="U130" s="115">
        <v>0.22700000000000001</v>
      </c>
      <c r="V130" s="115">
        <f t="shared" si="34"/>
        <v>0.23</v>
      </c>
      <c r="W130" s="115"/>
      <c r="X130" s="115" t="s">
        <v>275</v>
      </c>
      <c r="Y130" s="115" t="s">
        <v>276</v>
      </c>
      <c r="Z130" s="108"/>
      <c r="AA130" s="108"/>
      <c r="AB130" s="108"/>
      <c r="AC130" s="108"/>
      <c r="AD130" s="108"/>
      <c r="AE130" s="108"/>
      <c r="AF130" s="108"/>
      <c r="AG130" s="108" t="s">
        <v>277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1" x14ac:dyDescent="0.2">
      <c r="A131" s="135">
        <v>72</v>
      </c>
      <c r="B131" s="136" t="s">
        <v>2405</v>
      </c>
      <c r="C131" s="144" t="s">
        <v>2406</v>
      </c>
      <c r="D131" s="137" t="s">
        <v>468</v>
      </c>
      <c r="E131" s="138">
        <v>1</v>
      </c>
      <c r="F131" s="139"/>
      <c r="G131" s="140">
        <f t="shared" si="28"/>
        <v>0</v>
      </c>
      <c r="H131" s="139"/>
      <c r="I131" s="140">
        <f t="shared" si="29"/>
        <v>0</v>
      </c>
      <c r="J131" s="139"/>
      <c r="K131" s="140">
        <f t="shared" si="30"/>
        <v>0</v>
      </c>
      <c r="L131" s="140">
        <v>21</v>
      </c>
      <c r="M131" s="140">
        <f t="shared" si="31"/>
        <v>0</v>
      </c>
      <c r="N131" s="138">
        <v>5.8E-4</v>
      </c>
      <c r="O131" s="138">
        <f t="shared" si="32"/>
        <v>0</v>
      </c>
      <c r="P131" s="138">
        <v>0</v>
      </c>
      <c r="Q131" s="138">
        <f t="shared" si="33"/>
        <v>0</v>
      </c>
      <c r="R131" s="140" t="s">
        <v>995</v>
      </c>
      <c r="S131" s="140" t="s">
        <v>929</v>
      </c>
      <c r="T131" s="141" t="s">
        <v>929</v>
      </c>
      <c r="U131" s="115">
        <v>0.26900000000000002</v>
      </c>
      <c r="V131" s="115">
        <f t="shared" si="34"/>
        <v>0.27</v>
      </c>
      <c r="W131" s="115"/>
      <c r="X131" s="115" t="s">
        <v>275</v>
      </c>
      <c r="Y131" s="115" t="s">
        <v>276</v>
      </c>
      <c r="Z131" s="108"/>
      <c r="AA131" s="108"/>
      <c r="AB131" s="108"/>
      <c r="AC131" s="108"/>
      <c r="AD131" s="108"/>
      <c r="AE131" s="108"/>
      <c r="AF131" s="108"/>
      <c r="AG131" s="108" t="s">
        <v>277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1" x14ac:dyDescent="0.2">
      <c r="A132" s="135">
        <v>73</v>
      </c>
      <c r="B132" s="136" t="s">
        <v>2407</v>
      </c>
      <c r="C132" s="144" t="s">
        <v>2408</v>
      </c>
      <c r="D132" s="137" t="s">
        <v>468</v>
      </c>
      <c r="E132" s="138">
        <v>1</v>
      </c>
      <c r="F132" s="139"/>
      <c r="G132" s="140">
        <f t="shared" si="28"/>
        <v>0</v>
      </c>
      <c r="H132" s="139"/>
      <c r="I132" s="140">
        <f t="shared" si="29"/>
        <v>0</v>
      </c>
      <c r="J132" s="139"/>
      <c r="K132" s="140">
        <f t="shared" si="30"/>
        <v>0</v>
      </c>
      <c r="L132" s="140">
        <v>21</v>
      </c>
      <c r="M132" s="140">
        <f t="shared" si="31"/>
        <v>0</v>
      </c>
      <c r="N132" s="138">
        <v>1.1800000000000001E-3</v>
      </c>
      <c r="O132" s="138">
        <f t="shared" si="32"/>
        <v>0</v>
      </c>
      <c r="P132" s="138">
        <v>0</v>
      </c>
      <c r="Q132" s="138">
        <f t="shared" si="33"/>
        <v>0</v>
      </c>
      <c r="R132" s="140" t="s">
        <v>995</v>
      </c>
      <c r="S132" s="140" t="s">
        <v>929</v>
      </c>
      <c r="T132" s="141" t="s">
        <v>929</v>
      </c>
      <c r="U132" s="115">
        <v>0.42399999999999999</v>
      </c>
      <c r="V132" s="115">
        <f t="shared" si="34"/>
        <v>0.42</v>
      </c>
      <c r="W132" s="115"/>
      <c r="X132" s="115" t="s">
        <v>275</v>
      </c>
      <c r="Y132" s="115" t="s">
        <v>276</v>
      </c>
      <c r="Z132" s="108"/>
      <c r="AA132" s="108"/>
      <c r="AB132" s="108"/>
      <c r="AC132" s="108"/>
      <c r="AD132" s="108"/>
      <c r="AE132" s="108"/>
      <c r="AF132" s="108"/>
      <c r="AG132" s="108" t="s">
        <v>277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ht="22.5" outlineLevel="1" x14ac:dyDescent="0.2">
      <c r="A133" s="135">
        <v>74</v>
      </c>
      <c r="B133" s="136" t="s">
        <v>1024</v>
      </c>
      <c r="C133" s="144" t="s">
        <v>1025</v>
      </c>
      <c r="D133" s="137" t="s">
        <v>468</v>
      </c>
      <c r="E133" s="138">
        <v>1</v>
      </c>
      <c r="F133" s="139"/>
      <c r="G133" s="140">
        <f t="shared" si="28"/>
        <v>0</v>
      </c>
      <c r="H133" s="139"/>
      <c r="I133" s="140">
        <f t="shared" si="29"/>
        <v>0</v>
      </c>
      <c r="J133" s="139"/>
      <c r="K133" s="140">
        <f t="shared" si="30"/>
        <v>0</v>
      </c>
      <c r="L133" s="140">
        <v>21</v>
      </c>
      <c r="M133" s="140">
        <f t="shared" si="31"/>
        <v>0</v>
      </c>
      <c r="N133" s="138">
        <v>5.5000000000000003E-4</v>
      </c>
      <c r="O133" s="138">
        <f t="shared" si="32"/>
        <v>0</v>
      </c>
      <c r="P133" s="138">
        <v>0</v>
      </c>
      <c r="Q133" s="138">
        <f t="shared" si="33"/>
        <v>0</v>
      </c>
      <c r="R133" s="140" t="s">
        <v>995</v>
      </c>
      <c r="S133" s="140" t="s">
        <v>929</v>
      </c>
      <c r="T133" s="141" t="s">
        <v>929</v>
      </c>
      <c r="U133" s="115">
        <v>0.26900000000000002</v>
      </c>
      <c r="V133" s="115">
        <f t="shared" si="34"/>
        <v>0.27</v>
      </c>
      <c r="W133" s="115"/>
      <c r="X133" s="115" t="s">
        <v>275</v>
      </c>
      <c r="Y133" s="115" t="s">
        <v>276</v>
      </c>
      <c r="Z133" s="108"/>
      <c r="AA133" s="108"/>
      <c r="AB133" s="108"/>
      <c r="AC133" s="108"/>
      <c r="AD133" s="108"/>
      <c r="AE133" s="108"/>
      <c r="AF133" s="108"/>
      <c r="AG133" s="108" t="s">
        <v>277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ht="22.5" outlineLevel="1" x14ac:dyDescent="0.2">
      <c r="A134" s="135">
        <v>75</v>
      </c>
      <c r="B134" s="136" t="s">
        <v>2409</v>
      </c>
      <c r="C134" s="144" t="s">
        <v>2410</v>
      </c>
      <c r="D134" s="137" t="s">
        <v>468</v>
      </c>
      <c r="E134" s="138">
        <v>1</v>
      </c>
      <c r="F134" s="139"/>
      <c r="G134" s="140">
        <f t="shared" si="28"/>
        <v>0</v>
      </c>
      <c r="H134" s="139"/>
      <c r="I134" s="140">
        <f t="shared" si="29"/>
        <v>0</v>
      </c>
      <c r="J134" s="139"/>
      <c r="K134" s="140">
        <f t="shared" si="30"/>
        <v>0</v>
      </c>
      <c r="L134" s="140">
        <v>21</v>
      </c>
      <c r="M134" s="140">
        <f t="shared" si="31"/>
        <v>0</v>
      </c>
      <c r="N134" s="138">
        <v>1.06E-3</v>
      </c>
      <c r="O134" s="138">
        <f t="shared" si="32"/>
        <v>0</v>
      </c>
      <c r="P134" s="138">
        <v>0</v>
      </c>
      <c r="Q134" s="138">
        <f t="shared" si="33"/>
        <v>0</v>
      </c>
      <c r="R134" s="140" t="s">
        <v>995</v>
      </c>
      <c r="S134" s="140" t="s">
        <v>929</v>
      </c>
      <c r="T134" s="141" t="s">
        <v>929</v>
      </c>
      <c r="U134" s="115">
        <v>0.42399999999999999</v>
      </c>
      <c r="V134" s="115">
        <f t="shared" si="34"/>
        <v>0.42</v>
      </c>
      <c r="W134" s="115"/>
      <c r="X134" s="115" t="s">
        <v>275</v>
      </c>
      <c r="Y134" s="115" t="s">
        <v>276</v>
      </c>
      <c r="Z134" s="108"/>
      <c r="AA134" s="108"/>
      <c r="AB134" s="108"/>
      <c r="AC134" s="108"/>
      <c r="AD134" s="108"/>
      <c r="AE134" s="108"/>
      <c r="AF134" s="108"/>
      <c r="AG134" s="108" t="s">
        <v>277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1" x14ac:dyDescent="0.2">
      <c r="A135" s="128">
        <v>76</v>
      </c>
      <c r="B135" s="129" t="s">
        <v>1033</v>
      </c>
      <c r="C135" s="145" t="s">
        <v>1034</v>
      </c>
      <c r="D135" s="130" t="s">
        <v>493</v>
      </c>
      <c r="E135" s="131">
        <v>22</v>
      </c>
      <c r="F135" s="132"/>
      <c r="G135" s="133">
        <f t="shared" si="28"/>
        <v>0</v>
      </c>
      <c r="H135" s="132"/>
      <c r="I135" s="133">
        <f t="shared" si="29"/>
        <v>0</v>
      </c>
      <c r="J135" s="132"/>
      <c r="K135" s="133">
        <f t="shared" si="30"/>
        <v>0</v>
      </c>
      <c r="L135" s="133">
        <v>21</v>
      </c>
      <c r="M135" s="133">
        <f t="shared" si="31"/>
        <v>0</v>
      </c>
      <c r="N135" s="131">
        <v>0</v>
      </c>
      <c r="O135" s="131">
        <f t="shared" si="32"/>
        <v>0</v>
      </c>
      <c r="P135" s="131">
        <v>0</v>
      </c>
      <c r="Q135" s="131">
        <f t="shared" si="33"/>
        <v>0</v>
      </c>
      <c r="R135" s="133" t="s">
        <v>995</v>
      </c>
      <c r="S135" s="133" t="s">
        <v>929</v>
      </c>
      <c r="T135" s="134" t="s">
        <v>929</v>
      </c>
      <c r="U135" s="115">
        <v>2.9000000000000001E-2</v>
      </c>
      <c r="V135" s="115">
        <f t="shared" si="34"/>
        <v>0.64</v>
      </c>
      <c r="W135" s="115"/>
      <c r="X135" s="115" t="s">
        <v>275</v>
      </c>
      <c r="Y135" s="115" t="s">
        <v>276</v>
      </c>
      <c r="Z135" s="108"/>
      <c r="AA135" s="108"/>
      <c r="AB135" s="108"/>
      <c r="AC135" s="108"/>
      <c r="AD135" s="108"/>
      <c r="AE135" s="108"/>
      <c r="AF135" s="108"/>
      <c r="AG135" s="108" t="s">
        <v>277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2" x14ac:dyDescent="0.2">
      <c r="A136" s="111"/>
      <c r="B136" s="112"/>
      <c r="C136" s="258" t="s">
        <v>1035</v>
      </c>
      <c r="D136" s="259"/>
      <c r="E136" s="259"/>
      <c r="F136" s="259"/>
      <c r="G136" s="259"/>
      <c r="H136" s="115"/>
      <c r="I136" s="115"/>
      <c r="J136" s="115"/>
      <c r="K136" s="115"/>
      <c r="L136" s="115"/>
      <c r="M136" s="115"/>
      <c r="N136" s="114"/>
      <c r="O136" s="114"/>
      <c r="P136" s="114"/>
      <c r="Q136" s="114"/>
      <c r="R136" s="115"/>
      <c r="S136" s="115"/>
      <c r="T136" s="115"/>
      <c r="U136" s="115"/>
      <c r="V136" s="115"/>
      <c r="W136" s="115"/>
      <c r="X136" s="115"/>
      <c r="Y136" s="115"/>
      <c r="Z136" s="108"/>
      <c r="AA136" s="108"/>
      <c r="AB136" s="108"/>
      <c r="AC136" s="108"/>
      <c r="AD136" s="108"/>
      <c r="AE136" s="108"/>
      <c r="AF136" s="108"/>
      <c r="AG136" s="108" t="s">
        <v>286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2" x14ac:dyDescent="0.2">
      <c r="A137" s="111"/>
      <c r="B137" s="112"/>
      <c r="C137" s="150" t="s">
        <v>2411</v>
      </c>
      <c r="D137" s="148"/>
      <c r="E137" s="149">
        <v>2</v>
      </c>
      <c r="F137" s="115"/>
      <c r="G137" s="115"/>
      <c r="H137" s="115"/>
      <c r="I137" s="115"/>
      <c r="J137" s="115"/>
      <c r="K137" s="115"/>
      <c r="L137" s="115"/>
      <c r="M137" s="115"/>
      <c r="N137" s="114"/>
      <c r="O137" s="114"/>
      <c r="P137" s="114"/>
      <c r="Q137" s="114"/>
      <c r="R137" s="115"/>
      <c r="S137" s="115"/>
      <c r="T137" s="115"/>
      <c r="U137" s="115"/>
      <c r="V137" s="115"/>
      <c r="W137" s="115"/>
      <c r="X137" s="115"/>
      <c r="Y137" s="115"/>
      <c r="Z137" s="108"/>
      <c r="AA137" s="108"/>
      <c r="AB137" s="108"/>
      <c r="AC137" s="108"/>
      <c r="AD137" s="108"/>
      <c r="AE137" s="108"/>
      <c r="AF137" s="108"/>
      <c r="AG137" s="108" t="s">
        <v>325</v>
      </c>
      <c r="AH137" s="108">
        <v>5</v>
      </c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3" x14ac:dyDescent="0.2">
      <c r="A138" s="111"/>
      <c r="B138" s="112"/>
      <c r="C138" s="150" t="s">
        <v>2368</v>
      </c>
      <c r="D138" s="148"/>
      <c r="E138" s="149">
        <v>20</v>
      </c>
      <c r="F138" s="115"/>
      <c r="G138" s="115"/>
      <c r="H138" s="115"/>
      <c r="I138" s="115"/>
      <c r="J138" s="115"/>
      <c r="K138" s="115"/>
      <c r="L138" s="115"/>
      <c r="M138" s="115"/>
      <c r="N138" s="114"/>
      <c r="O138" s="114"/>
      <c r="P138" s="114"/>
      <c r="Q138" s="114"/>
      <c r="R138" s="115"/>
      <c r="S138" s="115"/>
      <c r="T138" s="115"/>
      <c r="U138" s="115"/>
      <c r="V138" s="115"/>
      <c r="W138" s="115"/>
      <c r="X138" s="115"/>
      <c r="Y138" s="115"/>
      <c r="Z138" s="108"/>
      <c r="AA138" s="108"/>
      <c r="AB138" s="108"/>
      <c r="AC138" s="108"/>
      <c r="AD138" s="108"/>
      <c r="AE138" s="108"/>
      <c r="AF138" s="108"/>
      <c r="AG138" s="108" t="s">
        <v>325</v>
      </c>
      <c r="AH138" s="108">
        <v>5</v>
      </c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1" x14ac:dyDescent="0.2">
      <c r="A139" s="128">
        <v>77</v>
      </c>
      <c r="B139" s="129" t="s">
        <v>2412</v>
      </c>
      <c r="C139" s="145" t="s">
        <v>2413</v>
      </c>
      <c r="D139" s="130" t="s">
        <v>493</v>
      </c>
      <c r="E139" s="131">
        <v>26</v>
      </c>
      <c r="F139" s="132"/>
      <c r="G139" s="133">
        <f>ROUND(E139*F139,2)</f>
        <v>0</v>
      </c>
      <c r="H139" s="132"/>
      <c r="I139" s="133">
        <f>ROUND(E139*H139,2)</f>
        <v>0</v>
      </c>
      <c r="J139" s="132"/>
      <c r="K139" s="133">
        <f>ROUND(E139*J139,2)</f>
        <v>0</v>
      </c>
      <c r="L139" s="133">
        <v>21</v>
      </c>
      <c r="M139" s="133">
        <f>G139*(1+L139/100)</f>
        <v>0</v>
      </c>
      <c r="N139" s="131">
        <v>0</v>
      </c>
      <c r="O139" s="131">
        <f>ROUND(E139*N139,2)</f>
        <v>0</v>
      </c>
      <c r="P139" s="131">
        <v>0</v>
      </c>
      <c r="Q139" s="131">
        <f>ROUND(E139*P139,2)</f>
        <v>0</v>
      </c>
      <c r="R139" s="133" t="s">
        <v>995</v>
      </c>
      <c r="S139" s="133" t="s">
        <v>929</v>
      </c>
      <c r="T139" s="134" t="s">
        <v>929</v>
      </c>
      <c r="U139" s="115">
        <v>4.2000000000000003E-2</v>
      </c>
      <c r="V139" s="115">
        <f>ROUND(E139*U139,2)</f>
        <v>1.0900000000000001</v>
      </c>
      <c r="W139" s="115"/>
      <c r="X139" s="115" t="s">
        <v>275</v>
      </c>
      <c r="Y139" s="115" t="s">
        <v>276</v>
      </c>
      <c r="Z139" s="108"/>
      <c r="AA139" s="108"/>
      <c r="AB139" s="108"/>
      <c r="AC139" s="108"/>
      <c r="AD139" s="108"/>
      <c r="AE139" s="108"/>
      <c r="AF139" s="108"/>
      <c r="AG139" s="108" t="s">
        <v>277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outlineLevel="2" x14ac:dyDescent="0.2">
      <c r="A140" s="111"/>
      <c r="B140" s="112"/>
      <c r="C140" s="258" t="s">
        <v>1035</v>
      </c>
      <c r="D140" s="259"/>
      <c r="E140" s="259"/>
      <c r="F140" s="259"/>
      <c r="G140" s="259"/>
      <c r="H140" s="115"/>
      <c r="I140" s="115"/>
      <c r="J140" s="115"/>
      <c r="K140" s="115"/>
      <c r="L140" s="115"/>
      <c r="M140" s="115"/>
      <c r="N140" s="114"/>
      <c r="O140" s="114"/>
      <c r="P140" s="114"/>
      <c r="Q140" s="114"/>
      <c r="R140" s="115"/>
      <c r="S140" s="115"/>
      <c r="T140" s="115"/>
      <c r="U140" s="115"/>
      <c r="V140" s="115"/>
      <c r="W140" s="115"/>
      <c r="X140" s="115"/>
      <c r="Y140" s="115"/>
      <c r="Z140" s="108"/>
      <c r="AA140" s="108"/>
      <c r="AB140" s="108"/>
      <c r="AC140" s="108"/>
      <c r="AD140" s="108"/>
      <c r="AE140" s="108"/>
      <c r="AF140" s="108"/>
      <c r="AG140" s="108" t="s">
        <v>286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2" x14ac:dyDescent="0.2">
      <c r="A141" s="111"/>
      <c r="B141" s="112"/>
      <c r="C141" s="150" t="s">
        <v>2371</v>
      </c>
      <c r="D141" s="148"/>
      <c r="E141" s="149">
        <v>26</v>
      </c>
      <c r="F141" s="115"/>
      <c r="G141" s="115"/>
      <c r="H141" s="115"/>
      <c r="I141" s="115"/>
      <c r="J141" s="115"/>
      <c r="K141" s="115"/>
      <c r="L141" s="115"/>
      <c r="M141" s="115"/>
      <c r="N141" s="114"/>
      <c r="O141" s="114"/>
      <c r="P141" s="114"/>
      <c r="Q141" s="114"/>
      <c r="R141" s="115"/>
      <c r="S141" s="115"/>
      <c r="T141" s="115"/>
      <c r="U141" s="115"/>
      <c r="V141" s="115"/>
      <c r="W141" s="115"/>
      <c r="X141" s="115"/>
      <c r="Y141" s="115"/>
      <c r="Z141" s="108"/>
      <c r="AA141" s="108"/>
      <c r="AB141" s="108"/>
      <c r="AC141" s="108"/>
      <c r="AD141" s="108"/>
      <c r="AE141" s="108"/>
      <c r="AF141" s="108"/>
      <c r="AG141" s="108" t="s">
        <v>325</v>
      </c>
      <c r="AH141" s="108">
        <v>5</v>
      </c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 x14ac:dyDescent="0.2">
      <c r="A142" s="128">
        <v>78</v>
      </c>
      <c r="B142" s="129" t="s">
        <v>1039</v>
      </c>
      <c r="C142" s="145" t="s">
        <v>1040</v>
      </c>
      <c r="D142" s="130" t="s">
        <v>493</v>
      </c>
      <c r="E142" s="131">
        <v>48</v>
      </c>
      <c r="F142" s="132"/>
      <c r="G142" s="133">
        <f>ROUND(E142*F142,2)</f>
        <v>0</v>
      </c>
      <c r="H142" s="132"/>
      <c r="I142" s="133">
        <f>ROUND(E142*H142,2)</f>
        <v>0</v>
      </c>
      <c r="J142" s="132"/>
      <c r="K142" s="133">
        <f>ROUND(E142*J142,2)</f>
        <v>0</v>
      </c>
      <c r="L142" s="133">
        <v>21</v>
      </c>
      <c r="M142" s="133">
        <f>G142*(1+L142/100)</f>
        <v>0</v>
      </c>
      <c r="N142" s="131">
        <v>1.0000000000000001E-5</v>
      </c>
      <c r="O142" s="131">
        <f>ROUND(E142*N142,2)</f>
        <v>0</v>
      </c>
      <c r="P142" s="131">
        <v>0</v>
      </c>
      <c r="Q142" s="131">
        <f>ROUND(E142*P142,2)</f>
        <v>0</v>
      </c>
      <c r="R142" s="133" t="s">
        <v>995</v>
      </c>
      <c r="S142" s="133" t="s">
        <v>929</v>
      </c>
      <c r="T142" s="134" t="s">
        <v>929</v>
      </c>
      <c r="U142" s="115">
        <v>6.2E-2</v>
      </c>
      <c r="V142" s="115">
        <f>ROUND(E142*U142,2)</f>
        <v>2.98</v>
      </c>
      <c r="W142" s="115"/>
      <c r="X142" s="115" t="s">
        <v>275</v>
      </c>
      <c r="Y142" s="115" t="s">
        <v>276</v>
      </c>
      <c r="Z142" s="108"/>
      <c r="AA142" s="108"/>
      <c r="AB142" s="108"/>
      <c r="AC142" s="108"/>
      <c r="AD142" s="108"/>
      <c r="AE142" s="108"/>
      <c r="AF142" s="108"/>
      <c r="AG142" s="108" t="s">
        <v>277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2" x14ac:dyDescent="0.2">
      <c r="A143" s="111"/>
      <c r="B143" s="112"/>
      <c r="C143" s="258" t="s">
        <v>1041</v>
      </c>
      <c r="D143" s="259"/>
      <c r="E143" s="259"/>
      <c r="F143" s="259"/>
      <c r="G143" s="259"/>
      <c r="H143" s="115"/>
      <c r="I143" s="115"/>
      <c r="J143" s="115"/>
      <c r="K143" s="115"/>
      <c r="L143" s="115"/>
      <c r="M143" s="115"/>
      <c r="N143" s="114"/>
      <c r="O143" s="114"/>
      <c r="P143" s="114"/>
      <c r="Q143" s="114"/>
      <c r="R143" s="115"/>
      <c r="S143" s="115"/>
      <c r="T143" s="115"/>
      <c r="U143" s="115"/>
      <c r="V143" s="115"/>
      <c r="W143" s="115"/>
      <c r="X143" s="115"/>
      <c r="Y143" s="115"/>
      <c r="Z143" s="108"/>
      <c r="AA143" s="108"/>
      <c r="AB143" s="108"/>
      <c r="AC143" s="108"/>
      <c r="AD143" s="108"/>
      <c r="AE143" s="108"/>
      <c r="AF143" s="108"/>
      <c r="AG143" s="108" t="s">
        <v>286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2" x14ac:dyDescent="0.2">
      <c r="A144" s="111"/>
      <c r="B144" s="112"/>
      <c r="C144" s="150" t="s">
        <v>2371</v>
      </c>
      <c r="D144" s="148"/>
      <c r="E144" s="149">
        <v>26</v>
      </c>
      <c r="F144" s="115"/>
      <c r="G144" s="115"/>
      <c r="H144" s="115"/>
      <c r="I144" s="115"/>
      <c r="J144" s="115"/>
      <c r="K144" s="115"/>
      <c r="L144" s="115"/>
      <c r="M144" s="115"/>
      <c r="N144" s="114"/>
      <c r="O144" s="114"/>
      <c r="P144" s="114"/>
      <c r="Q144" s="114"/>
      <c r="R144" s="115"/>
      <c r="S144" s="115"/>
      <c r="T144" s="115"/>
      <c r="U144" s="115"/>
      <c r="V144" s="115"/>
      <c r="W144" s="115"/>
      <c r="X144" s="115"/>
      <c r="Y144" s="115"/>
      <c r="Z144" s="108"/>
      <c r="AA144" s="108"/>
      <c r="AB144" s="108"/>
      <c r="AC144" s="108"/>
      <c r="AD144" s="108"/>
      <c r="AE144" s="108"/>
      <c r="AF144" s="108"/>
      <c r="AG144" s="108" t="s">
        <v>325</v>
      </c>
      <c r="AH144" s="108">
        <v>5</v>
      </c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3" x14ac:dyDescent="0.2">
      <c r="A145" s="111"/>
      <c r="B145" s="112"/>
      <c r="C145" s="150" t="s">
        <v>2368</v>
      </c>
      <c r="D145" s="148"/>
      <c r="E145" s="149">
        <v>20</v>
      </c>
      <c r="F145" s="115"/>
      <c r="G145" s="1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8"/>
      <c r="AA145" s="108"/>
      <c r="AB145" s="108"/>
      <c r="AC145" s="108"/>
      <c r="AD145" s="108"/>
      <c r="AE145" s="108"/>
      <c r="AF145" s="108"/>
      <c r="AG145" s="108" t="s">
        <v>325</v>
      </c>
      <c r="AH145" s="108">
        <v>5</v>
      </c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3" x14ac:dyDescent="0.2">
      <c r="A146" s="111"/>
      <c r="B146" s="112"/>
      <c r="C146" s="150" t="s">
        <v>2411</v>
      </c>
      <c r="D146" s="148"/>
      <c r="E146" s="149">
        <v>2</v>
      </c>
      <c r="F146" s="115"/>
      <c r="G146" s="115"/>
      <c r="H146" s="115"/>
      <c r="I146" s="115"/>
      <c r="J146" s="115"/>
      <c r="K146" s="115"/>
      <c r="L146" s="115"/>
      <c r="M146" s="115"/>
      <c r="N146" s="114"/>
      <c r="O146" s="114"/>
      <c r="P146" s="114"/>
      <c r="Q146" s="114"/>
      <c r="R146" s="115"/>
      <c r="S146" s="115"/>
      <c r="T146" s="115"/>
      <c r="U146" s="115"/>
      <c r="V146" s="115"/>
      <c r="W146" s="115"/>
      <c r="X146" s="115"/>
      <c r="Y146" s="115"/>
      <c r="Z146" s="108"/>
      <c r="AA146" s="108"/>
      <c r="AB146" s="108"/>
      <c r="AC146" s="108"/>
      <c r="AD146" s="108"/>
      <c r="AE146" s="108"/>
      <c r="AF146" s="108"/>
      <c r="AG146" s="108" t="s">
        <v>325</v>
      </c>
      <c r="AH146" s="108">
        <v>5</v>
      </c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ht="22.5" outlineLevel="1" x14ac:dyDescent="0.2">
      <c r="A147" s="135">
        <v>79</v>
      </c>
      <c r="B147" s="136" t="s">
        <v>2414</v>
      </c>
      <c r="C147" s="144" t="s">
        <v>2415</v>
      </c>
      <c r="D147" s="137" t="s">
        <v>468</v>
      </c>
      <c r="E147" s="138">
        <v>1</v>
      </c>
      <c r="F147" s="139"/>
      <c r="G147" s="140">
        <f t="shared" ref="G147:G152" si="35">ROUND(E147*F147,2)</f>
        <v>0</v>
      </c>
      <c r="H147" s="139"/>
      <c r="I147" s="140">
        <f t="shared" ref="I147:I152" si="36">ROUND(E147*H147,2)</f>
        <v>0</v>
      </c>
      <c r="J147" s="139"/>
      <c r="K147" s="140">
        <f t="shared" ref="K147:K152" si="37">ROUND(E147*J147,2)</f>
        <v>0</v>
      </c>
      <c r="L147" s="140">
        <v>21</v>
      </c>
      <c r="M147" s="140">
        <f t="shared" ref="M147:M152" si="38">G147*(1+L147/100)</f>
        <v>0</v>
      </c>
      <c r="N147" s="138">
        <v>3.4000000000000002E-4</v>
      </c>
      <c r="O147" s="138">
        <f t="shared" ref="O147:O152" si="39">ROUND(E147*N147,2)</f>
        <v>0</v>
      </c>
      <c r="P147" s="138">
        <v>0</v>
      </c>
      <c r="Q147" s="138">
        <f t="shared" ref="Q147:Q152" si="40">ROUND(E147*P147,2)</f>
        <v>0</v>
      </c>
      <c r="R147" s="140" t="s">
        <v>1188</v>
      </c>
      <c r="S147" s="140" t="s">
        <v>929</v>
      </c>
      <c r="T147" s="141" t="s">
        <v>929</v>
      </c>
      <c r="U147" s="115">
        <v>0.20599999999999999</v>
      </c>
      <c r="V147" s="115">
        <f t="shared" ref="V147:V152" si="41">ROUND(E147*U147,2)</f>
        <v>0.21</v>
      </c>
      <c r="W147" s="115"/>
      <c r="X147" s="115" t="s">
        <v>275</v>
      </c>
      <c r="Y147" s="115" t="s">
        <v>276</v>
      </c>
      <c r="Z147" s="108"/>
      <c r="AA147" s="108"/>
      <c r="AB147" s="108"/>
      <c r="AC147" s="108"/>
      <c r="AD147" s="108"/>
      <c r="AE147" s="108"/>
      <c r="AF147" s="108"/>
      <c r="AG147" s="108" t="s">
        <v>277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1" x14ac:dyDescent="0.2">
      <c r="A148" s="135">
        <v>80</v>
      </c>
      <c r="B148" s="136" t="s">
        <v>2416</v>
      </c>
      <c r="C148" s="144" t="s">
        <v>2417</v>
      </c>
      <c r="D148" s="137" t="s">
        <v>468</v>
      </c>
      <c r="E148" s="138">
        <v>1</v>
      </c>
      <c r="F148" s="139"/>
      <c r="G148" s="140">
        <f t="shared" si="35"/>
        <v>0</v>
      </c>
      <c r="H148" s="139"/>
      <c r="I148" s="140">
        <f t="shared" si="36"/>
        <v>0</v>
      </c>
      <c r="J148" s="139"/>
      <c r="K148" s="140">
        <f t="shared" si="37"/>
        <v>0</v>
      </c>
      <c r="L148" s="140">
        <v>21</v>
      </c>
      <c r="M148" s="140">
        <f t="shared" si="38"/>
        <v>0</v>
      </c>
      <c r="N148" s="138">
        <v>1.9000000000000001E-4</v>
      </c>
      <c r="O148" s="138">
        <f t="shared" si="39"/>
        <v>0</v>
      </c>
      <c r="P148" s="138">
        <v>0</v>
      </c>
      <c r="Q148" s="138">
        <f t="shared" si="40"/>
        <v>0</v>
      </c>
      <c r="R148" s="140" t="s">
        <v>1188</v>
      </c>
      <c r="S148" s="140" t="s">
        <v>929</v>
      </c>
      <c r="T148" s="141" t="s">
        <v>929</v>
      </c>
      <c r="U148" s="115">
        <v>9.2999999999999999E-2</v>
      </c>
      <c r="V148" s="115">
        <f t="shared" si="41"/>
        <v>0.09</v>
      </c>
      <c r="W148" s="115"/>
      <c r="X148" s="115" t="s">
        <v>275</v>
      </c>
      <c r="Y148" s="115" t="s">
        <v>276</v>
      </c>
      <c r="Z148" s="108"/>
      <c r="AA148" s="108"/>
      <c r="AB148" s="108"/>
      <c r="AC148" s="108"/>
      <c r="AD148" s="108"/>
      <c r="AE148" s="108"/>
      <c r="AF148" s="108"/>
      <c r="AG148" s="108" t="s">
        <v>277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1" x14ac:dyDescent="0.2">
      <c r="A149" s="135">
        <v>81</v>
      </c>
      <c r="B149" s="136" t="s">
        <v>2418</v>
      </c>
      <c r="C149" s="144" t="s">
        <v>2419</v>
      </c>
      <c r="D149" s="137" t="s">
        <v>468</v>
      </c>
      <c r="E149" s="138">
        <v>2</v>
      </c>
      <c r="F149" s="139"/>
      <c r="G149" s="140">
        <f t="shared" si="35"/>
        <v>0</v>
      </c>
      <c r="H149" s="139"/>
      <c r="I149" s="140">
        <f t="shared" si="36"/>
        <v>0</v>
      </c>
      <c r="J149" s="139"/>
      <c r="K149" s="140">
        <f t="shared" si="37"/>
        <v>0</v>
      </c>
      <c r="L149" s="140">
        <v>21</v>
      </c>
      <c r="M149" s="140">
        <f t="shared" si="38"/>
        <v>0</v>
      </c>
      <c r="N149" s="138">
        <v>5.0000000000000001E-4</v>
      </c>
      <c r="O149" s="138">
        <f t="shared" si="39"/>
        <v>0</v>
      </c>
      <c r="P149" s="138">
        <v>0</v>
      </c>
      <c r="Q149" s="138">
        <f t="shared" si="40"/>
        <v>0</v>
      </c>
      <c r="R149" s="140" t="s">
        <v>1188</v>
      </c>
      <c r="S149" s="140" t="s">
        <v>929</v>
      </c>
      <c r="T149" s="141" t="s">
        <v>929</v>
      </c>
      <c r="U149" s="115">
        <v>0.124</v>
      </c>
      <c r="V149" s="115">
        <f t="shared" si="41"/>
        <v>0.25</v>
      </c>
      <c r="W149" s="115"/>
      <c r="X149" s="115" t="s">
        <v>275</v>
      </c>
      <c r="Y149" s="115" t="s">
        <v>276</v>
      </c>
      <c r="Z149" s="108"/>
      <c r="AA149" s="108"/>
      <c r="AB149" s="108"/>
      <c r="AC149" s="108"/>
      <c r="AD149" s="108"/>
      <c r="AE149" s="108"/>
      <c r="AF149" s="108"/>
      <c r="AG149" s="108" t="s">
        <v>277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ht="22.5" outlineLevel="1" x14ac:dyDescent="0.2">
      <c r="A150" s="135">
        <v>82</v>
      </c>
      <c r="B150" s="136" t="s">
        <v>2420</v>
      </c>
      <c r="C150" s="144" t="s">
        <v>2421</v>
      </c>
      <c r="D150" s="137" t="s">
        <v>468</v>
      </c>
      <c r="E150" s="138">
        <v>2</v>
      </c>
      <c r="F150" s="139"/>
      <c r="G150" s="140">
        <f t="shared" si="35"/>
        <v>0</v>
      </c>
      <c r="H150" s="139"/>
      <c r="I150" s="140">
        <f t="shared" si="36"/>
        <v>0</v>
      </c>
      <c r="J150" s="139"/>
      <c r="K150" s="140">
        <f t="shared" si="37"/>
        <v>0</v>
      </c>
      <c r="L150" s="140">
        <v>21</v>
      </c>
      <c r="M150" s="140">
        <f t="shared" si="38"/>
        <v>0</v>
      </c>
      <c r="N150" s="138">
        <v>5.2999999999999998E-4</v>
      </c>
      <c r="O150" s="138">
        <f t="shared" si="39"/>
        <v>0</v>
      </c>
      <c r="P150" s="138">
        <v>0</v>
      </c>
      <c r="Q150" s="138">
        <f t="shared" si="40"/>
        <v>0</v>
      </c>
      <c r="R150" s="140" t="s">
        <v>1188</v>
      </c>
      <c r="S150" s="140" t="s">
        <v>929</v>
      </c>
      <c r="T150" s="141" t="s">
        <v>929</v>
      </c>
      <c r="U150" s="115">
        <v>0.38100000000000001</v>
      </c>
      <c r="V150" s="115">
        <f t="shared" si="41"/>
        <v>0.76</v>
      </c>
      <c r="W150" s="115"/>
      <c r="X150" s="115" t="s">
        <v>275</v>
      </c>
      <c r="Y150" s="115" t="s">
        <v>276</v>
      </c>
      <c r="Z150" s="108"/>
      <c r="AA150" s="108"/>
      <c r="AB150" s="108"/>
      <c r="AC150" s="108"/>
      <c r="AD150" s="108"/>
      <c r="AE150" s="108"/>
      <c r="AF150" s="108"/>
      <c r="AG150" s="108" t="s">
        <v>277</v>
      </c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ht="22.5" outlineLevel="1" x14ac:dyDescent="0.2">
      <c r="A151" s="128">
        <v>83</v>
      </c>
      <c r="B151" s="129" t="s">
        <v>2422</v>
      </c>
      <c r="C151" s="145" t="s">
        <v>2423</v>
      </c>
      <c r="D151" s="130" t="s">
        <v>468</v>
      </c>
      <c r="E151" s="131">
        <v>1</v>
      </c>
      <c r="F151" s="132"/>
      <c r="G151" s="133">
        <f t="shared" si="35"/>
        <v>0</v>
      </c>
      <c r="H151" s="132"/>
      <c r="I151" s="133">
        <f t="shared" si="36"/>
        <v>0</v>
      </c>
      <c r="J151" s="132"/>
      <c r="K151" s="133">
        <f t="shared" si="37"/>
        <v>0</v>
      </c>
      <c r="L151" s="133">
        <v>21</v>
      </c>
      <c r="M151" s="133">
        <f t="shared" si="38"/>
        <v>0</v>
      </c>
      <c r="N151" s="131">
        <v>6.4000000000000005E-4</v>
      </c>
      <c r="O151" s="131">
        <f t="shared" si="39"/>
        <v>0</v>
      </c>
      <c r="P151" s="131">
        <v>0</v>
      </c>
      <c r="Q151" s="131">
        <f t="shared" si="40"/>
        <v>0</v>
      </c>
      <c r="R151" s="133"/>
      <c r="S151" s="133" t="s">
        <v>273</v>
      </c>
      <c r="T151" s="134" t="s">
        <v>929</v>
      </c>
      <c r="U151" s="115">
        <v>0.78371999999999997</v>
      </c>
      <c r="V151" s="115">
        <f t="shared" si="41"/>
        <v>0.78</v>
      </c>
      <c r="W151" s="115"/>
      <c r="X151" s="115" t="s">
        <v>275</v>
      </c>
      <c r="Y151" s="115" t="s">
        <v>276</v>
      </c>
      <c r="Z151" s="108"/>
      <c r="AA151" s="108"/>
      <c r="AB151" s="108"/>
      <c r="AC151" s="108"/>
      <c r="AD151" s="108"/>
      <c r="AE151" s="108"/>
      <c r="AF151" s="108"/>
      <c r="AG151" s="108" t="s">
        <v>277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1" x14ac:dyDescent="0.2">
      <c r="A152" s="111">
        <v>84</v>
      </c>
      <c r="B152" s="112" t="s">
        <v>1043</v>
      </c>
      <c r="C152" s="152" t="s">
        <v>1044</v>
      </c>
      <c r="D152" s="113" t="s">
        <v>24</v>
      </c>
      <c r="E152" s="151"/>
      <c r="F152" s="116"/>
      <c r="G152" s="115">
        <f t="shared" si="35"/>
        <v>0</v>
      </c>
      <c r="H152" s="116"/>
      <c r="I152" s="115">
        <f t="shared" si="36"/>
        <v>0</v>
      </c>
      <c r="J152" s="116"/>
      <c r="K152" s="115">
        <f t="shared" si="37"/>
        <v>0</v>
      </c>
      <c r="L152" s="115">
        <v>21</v>
      </c>
      <c r="M152" s="115">
        <f t="shared" si="38"/>
        <v>0</v>
      </c>
      <c r="N152" s="114">
        <v>0</v>
      </c>
      <c r="O152" s="114">
        <f t="shared" si="39"/>
        <v>0</v>
      </c>
      <c r="P152" s="114">
        <v>0</v>
      </c>
      <c r="Q152" s="114">
        <f t="shared" si="40"/>
        <v>0</v>
      </c>
      <c r="R152" s="115" t="s">
        <v>995</v>
      </c>
      <c r="S152" s="115" t="s">
        <v>929</v>
      </c>
      <c r="T152" s="115" t="s">
        <v>929</v>
      </c>
      <c r="U152" s="115">
        <v>0</v>
      </c>
      <c r="V152" s="115">
        <f t="shared" si="41"/>
        <v>0</v>
      </c>
      <c r="W152" s="115"/>
      <c r="X152" s="115" t="s">
        <v>991</v>
      </c>
      <c r="Y152" s="115" t="s">
        <v>276</v>
      </c>
      <c r="Z152" s="108"/>
      <c r="AA152" s="108"/>
      <c r="AB152" s="108"/>
      <c r="AC152" s="108"/>
      <c r="AD152" s="108"/>
      <c r="AE152" s="108"/>
      <c r="AF152" s="108"/>
      <c r="AG152" s="108" t="s">
        <v>992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2" x14ac:dyDescent="0.2">
      <c r="A153" s="111"/>
      <c r="B153" s="112"/>
      <c r="C153" s="271" t="s">
        <v>1045</v>
      </c>
      <c r="D153" s="272"/>
      <c r="E153" s="272"/>
      <c r="F153" s="272"/>
      <c r="G153" s="272"/>
      <c r="H153" s="115"/>
      <c r="I153" s="115"/>
      <c r="J153" s="115"/>
      <c r="K153" s="115"/>
      <c r="L153" s="115"/>
      <c r="M153" s="115"/>
      <c r="N153" s="114"/>
      <c r="O153" s="114"/>
      <c r="P153" s="114"/>
      <c r="Q153" s="114"/>
      <c r="R153" s="115"/>
      <c r="S153" s="115"/>
      <c r="T153" s="115"/>
      <c r="U153" s="115"/>
      <c r="V153" s="115"/>
      <c r="W153" s="115"/>
      <c r="X153" s="115"/>
      <c r="Y153" s="115"/>
      <c r="Z153" s="108"/>
      <c r="AA153" s="108"/>
      <c r="AB153" s="108"/>
      <c r="AC153" s="108"/>
      <c r="AD153" s="108"/>
      <c r="AE153" s="108"/>
      <c r="AF153" s="108"/>
      <c r="AG153" s="108" t="s">
        <v>930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x14ac:dyDescent="0.2">
      <c r="A154" s="121" t="s">
        <v>268</v>
      </c>
      <c r="B154" s="122" t="s">
        <v>162</v>
      </c>
      <c r="C154" s="143" t="s">
        <v>163</v>
      </c>
      <c r="D154" s="123"/>
      <c r="E154" s="124"/>
      <c r="F154" s="125"/>
      <c r="G154" s="125">
        <f>SUMIF(AG155:AG167,"&lt;&gt;NOR",G155:G167)</f>
        <v>0</v>
      </c>
      <c r="H154" s="125"/>
      <c r="I154" s="125">
        <f>SUM(I155:I167)</f>
        <v>0</v>
      </c>
      <c r="J154" s="125"/>
      <c r="K154" s="125">
        <f>SUM(K155:K167)</f>
        <v>0</v>
      </c>
      <c r="L154" s="125"/>
      <c r="M154" s="125">
        <f>SUM(M155:M167)</f>
        <v>0</v>
      </c>
      <c r="N154" s="124"/>
      <c r="O154" s="124">
        <f>SUM(O155:O167)</f>
        <v>0.01</v>
      </c>
      <c r="P154" s="124"/>
      <c r="Q154" s="124">
        <f>SUM(Q155:Q167)</f>
        <v>0</v>
      </c>
      <c r="R154" s="125"/>
      <c r="S154" s="125"/>
      <c r="T154" s="126"/>
      <c r="U154" s="120"/>
      <c r="V154" s="120">
        <f>SUM(V155:V167)</f>
        <v>3.13</v>
      </c>
      <c r="W154" s="120"/>
      <c r="X154" s="120"/>
      <c r="Y154" s="120"/>
      <c r="AG154" t="s">
        <v>269</v>
      </c>
    </row>
    <row r="155" spans="1:60" ht="22.5" outlineLevel="1" x14ac:dyDescent="0.2">
      <c r="A155" s="135">
        <v>85</v>
      </c>
      <c r="B155" s="136" t="s">
        <v>2424</v>
      </c>
      <c r="C155" s="144" t="s">
        <v>2425</v>
      </c>
      <c r="D155" s="137" t="s">
        <v>1159</v>
      </c>
      <c r="E155" s="138">
        <v>1</v>
      </c>
      <c r="F155" s="139"/>
      <c r="G155" s="140">
        <f>ROUND(E155*F155,2)</f>
        <v>0</v>
      </c>
      <c r="H155" s="139"/>
      <c r="I155" s="140">
        <f>ROUND(E155*H155,2)</f>
        <v>0</v>
      </c>
      <c r="J155" s="139"/>
      <c r="K155" s="140">
        <f>ROUND(E155*J155,2)</f>
        <v>0</v>
      </c>
      <c r="L155" s="140">
        <v>21</v>
      </c>
      <c r="M155" s="140">
        <f>G155*(1+L155/100)</f>
        <v>0</v>
      </c>
      <c r="N155" s="138">
        <v>1.25E-3</v>
      </c>
      <c r="O155" s="138">
        <f>ROUND(E155*N155,2)</f>
        <v>0</v>
      </c>
      <c r="P155" s="138">
        <v>0</v>
      </c>
      <c r="Q155" s="138">
        <f>ROUND(E155*P155,2)</f>
        <v>0</v>
      </c>
      <c r="R155" s="140" t="s">
        <v>995</v>
      </c>
      <c r="S155" s="140" t="s">
        <v>929</v>
      </c>
      <c r="T155" s="141" t="s">
        <v>929</v>
      </c>
      <c r="U155" s="115">
        <v>0.14499999999999999</v>
      </c>
      <c r="V155" s="115">
        <f>ROUND(E155*U155,2)</f>
        <v>0.15</v>
      </c>
      <c r="W155" s="115"/>
      <c r="X155" s="115" t="s">
        <v>275</v>
      </c>
      <c r="Y155" s="115" t="s">
        <v>276</v>
      </c>
      <c r="Z155" s="108"/>
      <c r="AA155" s="108"/>
      <c r="AB155" s="108"/>
      <c r="AC155" s="108"/>
      <c r="AD155" s="108"/>
      <c r="AE155" s="108"/>
      <c r="AF155" s="108"/>
      <c r="AG155" s="108" t="s">
        <v>277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1" x14ac:dyDescent="0.2">
      <c r="A156" s="128">
        <v>86</v>
      </c>
      <c r="B156" s="129" t="s">
        <v>2426</v>
      </c>
      <c r="C156" s="145" t="s">
        <v>2427</v>
      </c>
      <c r="D156" s="130" t="s">
        <v>468</v>
      </c>
      <c r="E156" s="131">
        <v>1</v>
      </c>
      <c r="F156" s="132"/>
      <c r="G156" s="133">
        <f>ROUND(E156*F156,2)</f>
        <v>0</v>
      </c>
      <c r="H156" s="132"/>
      <c r="I156" s="133">
        <f>ROUND(E156*H156,2)</f>
        <v>0</v>
      </c>
      <c r="J156" s="132"/>
      <c r="K156" s="133">
        <f>ROUND(E156*J156,2)</f>
        <v>0</v>
      </c>
      <c r="L156" s="133">
        <v>21</v>
      </c>
      <c r="M156" s="133">
        <f>G156*(1+L156/100)</f>
        <v>0</v>
      </c>
      <c r="N156" s="131">
        <v>8.8999999999999999E-3</v>
      </c>
      <c r="O156" s="131">
        <f>ROUND(E156*N156,2)</f>
        <v>0.01</v>
      </c>
      <c r="P156" s="131">
        <v>0</v>
      </c>
      <c r="Q156" s="131">
        <f>ROUND(E156*P156,2)</f>
        <v>0</v>
      </c>
      <c r="R156" s="133" t="s">
        <v>995</v>
      </c>
      <c r="S156" s="133" t="s">
        <v>929</v>
      </c>
      <c r="T156" s="134" t="s">
        <v>929</v>
      </c>
      <c r="U156" s="115">
        <v>2.4529999999999998</v>
      </c>
      <c r="V156" s="115">
        <f>ROUND(E156*U156,2)</f>
        <v>2.4500000000000002</v>
      </c>
      <c r="W156" s="115"/>
      <c r="X156" s="115" t="s">
        <v>275</v>
      </c>
      <c r="Y156" s="115" t="s">
        <v>276</v>
      </c>
      <c r="Z156" s="108"/>
      <c r="AA156" s="108"/>
      <c r="AB156" s="108"/>
      <c r="AC156" s="108"/>
      <c r="AD156" s="108"/>
      <c r="AE156" s="108"/>
      <c r="AF156" s="108"/>
      <c r="AG156" s="108" t="s">
        <v>277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2" x14ac:dyDescent="0.2">
      <c r="A157" s="111"/>
      <c r="B157" s="112"/>
      <c r="C157" s="269" t="s">
        <v>2428</v>
      </c>
      <c r="D157" s="270"/>
      <c r="E157" s="270"/>
      <c r="F157" s="270"/>
      <c r="G157" s="270"/>
      <c r="H157" s="115"/>
      <c r="I157" s="115"/>
      <c r="J157" s="115"/>
      <c r="K157" s="115"/>
      <c r="L157" s="115"/>
      <c r="M157" s="115"/>
      <c r="N157" s="114"/>
      <c r="O157" s="114"/>
      <c r="P157" s="114"/>
      <c r="Q157" s="114"/>
      <c r="R157" s="115"/>
      <c r="S157" s="115"/>
      <c r="T157" s="115"/>
      <c r="U157" s="115"/>
      <c r="V157" s="115"/>
      <c r="W157" s="115"/>
      <c r="X157" s="115"/>
      <c r="Y157" s="115"/>
      <c r="Z157" s="108"/>
      <c r="AA157" s="108"/>
      <c r="AB157" s="108"/>
      <c r="AC157" s="108"/>
      <c r="AD157" s="108"/>
      <c r="AE157" s="108"/>
      <c r="AF157" s="108"/>
      <c r="AG157" s="108" t="s">
        <v>930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1" x14ac:dyDescent="0.2">
      <c r="A158" s="135">
        <v>87</v>
      </c>
      <c r="B158" s="136" t="s">
        <v>1191</v>
      </c>
      <c r="C158" s="144" t="s">
        <v>1192</v>
      </c>
      <c r="D158" s="137" t="s">
        <v>1159</v>
      </c>
      <c r="E158" s="138">
        <v>1</v>
      </c>
      <c r="F158" s="139"/>
      <c r="G158" s="140">
        <f>ROUND(E158*F158,2)</f>
        <v>0</v>
      </c>
      <c r="H158" s="139"/>
      <c r="I158" s="140">
        <f>ROUND(E158*H158,2)</f>
        <v>0</v>
      </c>
      <c r="J158" s="139"/>
      <c r="K158" s="140">
        <f>ROUND(E158*J158,2)</f>
        <v>0</v>
      </c>
      <c r="L158" s="140">
        <v>21</v>
      </c>
      <c r="M158" s="140">
        <f>G158*(1+L158/100)</f>
        <v>0</v>
      </c>
      <c r="N158" s="138">
        <v>5.2999999999999998E-4</v>
      </c>
      <c r="O158" s="138">
        <f>ROUND(E158*N158,2)</f>
        <v>0</v>
      </c>
      <c r="P158" s="138">
        <v>0</v>
      </c>
      <c r="Q158" s="138">
        <f>ROUND(E158*P158,2)</f>
        <v>0</v>
      </c>
      <c r="R158" s="140" t="s">
        <v>1188</v>
      </c>
      <c r="S158" s="140" t="s">
        <v>929</v>
      </c>
      <c r="T158" s="141" t="s">
        <v>929</v>
      </c>
      <c r="U158" s="115">
        <v>0.25</v>
      </c>
      <c r="V158" s="115">
        <f>ROUND(E158*U158,2)</f>
        <v>0.25</v>
      </c>
      <c r="W158" s="115"/>
      <c r="X158" s="115" t="s">
        <v>275</v>
      </c>
      <c r="Y158" s="115" t="s">
        <v>276</v>
      </c>
      <c r="Z158" s="108"/>
      <c r="AA158" s="108"/>
      <c r="AB158" s="108"/>
      <c r="AC158" s="108"/>
      <c r="AD158" s="108"/>
      <c r="AE158" s="108"/>
      <c r="AF158" s="108"/>
      <c r="AG158" s="108" t="s">
        <v>277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1" x14ac:dyDescent="0.2">
      <c r="A159" s="135">
        <v>88</v>
      </c>
      <c r="B159" s="136" t="s">
        <v>2429</v>
      </c>
      <c r="C159" s="144" t="s">
        <v>2430</v>
      </c>
      <c r="D159" s="137" t="s">
        <v>1159</v>
      </c>
      <c r="E159" s="138">
        <v>1</v>
      </c>
      <c r="F159" s="139"/>
      <c r="G159" s="140">
        <f>ROUND(E159*F159,2)</f>
        <v>0</v>
      </c>
      <c r="H159" s="139"/>
      <c r="I159" s="140">
        <f>ROUND(E159*H159,2)</f>
        <v>0</v>
      </c>
      <c r="J159" s="139"/>
      <c r="K159" s="140">
        <f>ROUND(E159*J159,2)</f>
        <v>0</v>
      </c>
      <c r="L159" s="140">
        <v>21</v>
      </c>
      <c r="M159" s="140">
        <f>G159*(1+L159/100)</f>
        <v>0</v>
      </c>
      <c r="N159" s="138">
        <v>0</v>
      </c>
      <c r="O159" s="138">
        <f>ROUND(E159*N159,2)</f>
        <v>0</v>
      </c>
      <c r="P159" s="138">
        <v>0</v>
      </c>
      <c r="Q159" s="138">
        <f>ROUND(E159*P159,2)</f>
        <v>0</v>
      </c>
      <c r="R159" s="140" t="s">
        <v>1188</v>
      </c>
      <c r="S159" s="140" t="s">
        <v>929</v>
      </c>
      <c r="T159" s="141" t="s">
        <v>929</v>
      </c>
      <c r="U159" s="115">
        <v>0.28100000000000003</v>
      </c>
      <c r="V159" s="115">
        <f>ROUND(E159*U159,2)</f>
        <v>0.28000000000000003</v>
      </c>
      <c r="W159" s="115"/>
      <c r="X159" s="115" t="s">
        <v>275</v>
      </c>
      <c r="Y159" s="115" t="s">
        <v>276</v>
      </c>
      <c r="Z159" s="108"/>
      <c r="AA159" s="108"/>
      <c r="AB159" s="108"/>
      <c r="AC159" s="108"/>
      <c r="AD159" s="108"/>
      <c r="AE159" s="108"/>
      <c r="AF159" s="108"/>
      <c r="AG159" s="108" t="s">
        <v>277</v>
      </c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ht="22.5" outlineLevel="1" x14ac:dyDescent="0.2">
      <c r="A160" s="128">
        <v>89</v>
      </c>
      <c r="B160" s="129" t="s">
        <v>1057</v>
      </c>
      <c r="C160" s="145" t="s">
        <v>1058</v>
      </c>
      <c r="D160" s="130" t="s">
        <v>976</v>
      </c>
      <c r="E160" s="131">
        <v>30</v>
      </c>
      <c r="F160" s="132"/>
      <c r="G160" s="133">
        <f>ROUND(E160*F160,2)</f>
        <v>0</v>
      </c>
      <c r="H160" s="132"/>
      <c r="I160" s="133">
        <f>ROUND(E160*H160,2)</f>
        <v>0</v>
      </c>
      <c r="J160" s="132"/>
      <c r="K160" s="133">
        <f>ROUND(E160*J160,2)</f>
        <v>0</v>
      </c>
      <c r="L160" s="133">
        <v>21</v>
      </c>
      <c r="M160" s="133">
        <f>G160*(1+L160/100)</f>
        <v>0</v>
      </c>
      <c r="N160" s="131">
        <v>0</v>
      </c>
      <c r="O160" s="131">
        <f>ROUND(E160*N160,2)</f>
        <v>0</v>
      </c>
      <c r="P160" s="131">
        <v>0</v>
      </c>
      <c r="Q160" s="131">
        <f>ROUND(E160*P160,2)</f>
        <v>0</v>
      </c>
      <c r="R160" s="133"/>
      <c r="S160" s="133" t="s">
        <v>273</v>
      </c>
      <c r="T160" s="134" t="s">
        <v>274</v>
      </c>
      <c r="U160" s="115">
        <v>0</v>
      </c>
      <c r="V160" s="115">
        <f>ROUND(E160*U160,2)</f>
        <v>0</v>
      </c>
      <c r="W160" s="115"/>
      <c r="X160" s="115" t="s">
        <v>275</v>
      </c>
      <c r="Y160" s="115" t="s">
        <v>276</v>
      </c>
      <c r="Z160" s="108"/>
      <c r="AA160" s="108"/>
      <c r="AB160" s="108"/>
      <c r="AC160" s="108"/>
      <c r="AD160" s="108"/>
      <c r="AE160" s="108"/>
      <c r="AF160" s="108"/>
      <c r="AG160" s="108" t="s">
        <v>277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2" x14ac:dyDescent="0.2">
      <c r="A161" s="111"/>
      <c r="B161" s="112"/>
      <c r="C161" s="258" t="s">
        <v>1059</v>
      </c>
      <c r="D161" s="259"/>
      <c r="E161" s="259"/>
      <c r="F161" s="259"/>
      <c r="G161" s="259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286</v>
      </c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3" x14ac:dyDescent="0.2">
      <c r="A162" s="111"/>
      <c r="B162" s="112"/>
      <c r="C162" s="267" t="s">
        <v>1060</v>
      </c>
      <c r="D162" s="268"/>
      <c r="E162" s="268"/>
      <c r="F162" s="268"/>
      <c r="G162" s="268"/>
      <c r="H162" s="115"/>
      <c r="I162" s="115"/>
      <c r="J162" s="115"/>
      <c r="K162" s="115"/>
      <c r="L162" s="115"/>
      <c r="M162" s="115"/>
      <c r="N162" s="114"/>
      <c r="O162" s="114"/>
      <c r="P162" s="114"/>
      <c r="Q162" s="114"/>
      <c r="R162" s="115"/>
      <c r="S162" s="115"/>
      <c r="T162" s="115"/>
      <c r="U162" s="115"/>
      <c r="V162" s="115"/>
      <c r="W162" s="115"/>
      <c r="X162" s="115"/>
      <c r="Y162" s="115"/>
      <c r="Z162" s="108"/>
      <c r="AA162" s="108"/>
      <c r="AB162" s="108"/>
      <c r="AC162" s="108"/>
      <c r="AD162" s="108"/>
      <c r="AE162" s="108"/>
      <c r="AF162" s="108"/>
      <c r="AG162" s="108" t="s">
        <v>286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1" x14ac:dyDescent="0.2">
      <c r="A163" s="135">
        <v>90</v>
      </c>
      <c r="B163" s="136" t="s">
        <v>2431</v>
      </c>
      <c r="C163" s="144" t="s">
        <v>2432</v>
      </c>
      <c r="D163" s="137" t="s">
        <v>468</v>
      </c>
      <c r="E163" s="138">
        <v>1</v>
      </c>
      <c r="F163" s="139"/>
      <c r="G163" s="140">
        <f>ROUND(E163*F163,2)</f>
        <v>0</v>
      </c>
      <c r="H163" s="139"/>
      <c r="I163" s="140">
        <f>ROUND(E163*H163,2)</f>
        <v>0</v>
      </c>
      <c r="J163" s="139"/>
      <c r="K163" s="140">
        <f>ROUND(E163*J163,2)</f>
        <v>0</v>
      </c>
      <c r="L163" s="140">
        <v>21</v>
      </c>
      <c r="M163" s="140">
        <f>G163*(1+L163/100)</f>
        <v>0</v>
      </c>
      <c r="N163" s="138">
        <v>0</v>
      </c>
      <c r="O163" s="138">
        <f>ROUND(E163*N163,2)</f>
        <v>0</v>
      </c>
      <c r="P163" s="138">
        <v>0</v>
      </c>
      <c r="Q163" s="138">
        <f>ROUND(E163*P163,2)</f>
        <v>0</v>
      </c>
      <c r="R163" s="140"/>
      <c r="S163" s="140" t="s">
        <v>273</v>
      </c>
      <c r="T163" s="141" t="s">
        <v>274</v>
      </c>
      <c r="U163" s="115">
        <v>0</v>
      </c>
      <c r="V163" s="115">
        <f>ROUND(E163*U163,2)</f>
        <v>0</v>
      </c>
      <c r="W163" s="115"/>
      <c r="X163" s="115" t="s">
        <v>275</v>
      </c>
      <c r="Y163" s="115" t="s">
        <v>276</v>
      </c>
      <c r="Z163" s="108"/>
      <c r="AA163" s="108"/>
      <c r="AB163" s="108"/>
      <c r="AC163" s="108"/>
      <c r="AD163" s="108"/>
      <c r="AE163" s="108"/>
      <c r="AF163" s="108"/>
      <c r="AG163" s="108" t="s">
        <v>277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1" x14ac:dyDescent="0.2">
      <c r="A164" s="135">
        <v>91</v>
      </c>
      <c r="B164" s="136" t="s">
        <v>1069</v>
      </c>
      <c r="C164" s="144" t="s">
        <v>1070</v>
      </c>
      <c r="D164" s="137" t="s">
        <v>976</v>
      </c>
      <c r="E164" s="138">
        <v>2</v>
      </c>
      <c r="F164" s="139"/>
      <c r="G164" s="140">
        <f>ROUND(E164*F164,2)</f>
        <v>0</v>
      </c>
      <c r="H164" s="139"/>
      <c r="I164" s="140">
        <f>ROUND(E164*H164,2)</f>
        <v>0</v>
      </c>
      <c r="J164" s="139"/>
      <c r="K164" s="140">
        <f>ROUND(E164*J164,2)</f>
        <v>0</v>
      </c>
      <c r="L164" s="140">
        <v>21</v>
      </c>
      <c r="M164" s="140">
        <f>G164*(1+L164/100)</f>
        <v>0</v>
      </c>
      <c r="N164" s="138">
        <v>0</v>
      </c>
      <c r="O164" s="138">
        <f>ROUND(E164*N164,2)</f>
        <v>0</v>
      </c>
      <c r="P164" s="138">
        <v>0</v>
      </c>
      <c r="Q164" s="138">
        <f>ROUND(E164*P164,2)</f>
        <v>0</v>
      </c>
      <c r="R164" s="140"/>
      <c r="S164" s="140" t="s">
        <v>273</v>
      </c>
      <c r="T164" s="141" t="s">
        <v>274</v>
      </c>
      <c r="U164" s="115">
        <v>0</v>
      </c>
      <c r="V164" s="115">
        <f>ROUND(E164*U164,2)</f>
        <v>0</v>
      </c>
      <c r="W164" s="115"/>
      <c r="X164" s="115" t="s">
        <v>275</v>
      </c>
      <c r="Y164" s="115" t="s">
        <v>276</v>
      </c>
      <c r="Z164" s="108"/>
      <c r="AA164" s="108"/>
      <c r="AB164" s="108"/>
      <c r="AC164" s="108"/>
      <c r="AD164" s="108"/>
      <c r="AE164" s="108"/>
      <c r="AF164" s="108"/>
      <c r="AG164" s="108" t="s">
        <v>277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ht="22.5" outlineLevel="1" x14ac:dyDescent="0.2">
      <c r="A165" s="128">
        <v>92</v>
      </c>
      <c r="B165" s="129" t="s">
        <v>2433</v>
      </c>
      <c r="C165" s="145" t="s">
        <v>2434</v>
      </c>
      <c r="D165" s="130" t="s">
        <v>976</v>
      </c>
      <c r="E165" s="131">
        <v>1</v>
      </c>
      <c r="F165" s="132"/>
      <c r="G165" s="133">
        <f>ROUND(E165*F165,2)</f>
        <v>0</v>
      </c>
      <c r="H165" s="132"/>
      <c r="I165" s="133">
        <f>ROUND(E165*H165,2)</f>
        <v>0</v>
      </c>
      <c r="J165" s="132"/>
      <c r="K165" s="133">
        <f>ROUND(E165*J165,2)</f>
        <v>0</v>
      </c>
      <c r="L165" s="133">
        <v>21</v>
      </c>
      <c r="M165" s="133">
        <f>G165*(1+L165/100)</f>
        <v>0</v>
      </c>
      <c r="N165" s="131">
        <v>0</v>
      </c>
      <c r="O165" s="131">
        <f>ROUND(E165*N165,2)</f>
        <v>0</v>
      </c>
      <c r="P165" s="131">
        <v>0</v>
      </c>
      <c r="Q165" s="131">
        <f>ROUND(E165*P165,2)</f>
        <v>0</v>
      </c>
      <c r="R165" s="133"/>
      <c r="S165" s="133" t="s">
        <v>273</v>
      </c>
      <c r="T165" s="134" t="s">
        <v>274</v>
      </c>
      <c r="U165" s="115">
        <v>0</v>
      </c>
      <c r="V165" s="115">
        <f>ROUND(E165*U165,2)</f>
        <v>0</v>
      </c>
      <c r="W165" s="115"/>
      <c r="X165" s="115" t="s">
        <v>275</v>
      </c>
      <c r="Y165" s="115" t="s">
        <v>276</v>
      </c>
      <c r="Z165" s="108"/>
      <c r="AA165" s="108"/>
      <c r="AB165" s="108"/>
      <c r="AC165" s="108"/>
      <c r="AD165" s="108"/>
      <c r="AE165" s="108"/>
      <c r="AF165" s="108"/>
      <c r="AG165" s="108" t="s">
        <v>277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1" x14ac:dyDescent="0.2">
      <c r="A166" s="111">
        <v>93</v>
      </c>
      <c r="B166" s="112" t="s">
        <v>1092</v>
      </c>
      <c r="C166" s="152" t="s">
        <v>1093</v>
      </c>
      <c r="D166" s="113" t="s">
        <v>24</v>
      </c>
      <c r="E166" s="151"/>
      <c r="F166" s="116"/>
      <c r="G166" s="115">
        <f>ROUND(E166*F166,2)</f>
        <v>0</v>
      </c>
      <c r="H166" s="116"/>
      <c r="I166" s="115">
        <f>ROUND(E166*H166,2)</f>
        <v>0</v>
      </c>
      <c r="J166" s="116"/>
      <c r="K166" s="115">
        <f>ROUND(E166*J166,2)</f>
        <v>0</v>
      </c>
      <c r="L166" s="115">
        <v>21</v>
      </c>
      <c r="M166" s="115">
        <f>G166*(1+L166/100)</f>
        <v>0</v>
      </c>
      <c r="N166" s="114">
        <v>0</v>
      </c>
      <c r="O166" s="114">
        <f>ROUND(E166*N166,2)</f>
        <v>0</v>
      </c>
      <c r="P166" s="114">
        <v>0</v>
      </c>
      <c r="Q166" s="114">
        <f>ROUND(E166*P166,2)</f>
        <v>0</v>
      </c>
      <c r="R166" s="115" t="s">
        <v>995</v>
      </c>
      <c r="S166" s="115" t="s">
        <v>929</v>
      </c>
      <c r="T166" s="115" t="s">
        <v>929</v>
      </c>
      <c r="U166" s="115">
        <v>0</v>
      </c>
      <c r="V166" s="115">
        <f>ROUND(E166*U166,2)</f>
        <v>0</v>
      </c>
      <c r="W166" s="115"/>
      <c r="X166" s="115" t="s">
        <v>991</v>
      </c>
      <c r="Y166" s="115" t="s">
        <v>276</v>
      </c>
      <c r="Z166" s="108"/>
      <c r="AA166" s="108"/>
      <c r="AB166" s="108"/>
      <c r="AC166" s="108"/>
      <c r="AD166" s="108"/>
      <c r="AE166" s="108"/>
      <c r="AF166" s="108"/>
      <c r="AG166" s="108" t="s">
        <v>992</v>
      </c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2" x14ac:dyDescent="0.2">
      <c r="A167" s="111"/>
      <c r="B167" s="112"/>
      <c r="C167" s="271" t="s">
        <v>1045</v>
      </c>
      <c r="D167" s="272"/>
      <c r="E167" s="272"/>
      <c r="F167" s="272"/>
      <c r="G167" s="272"/>
      <c r="H167" s="115"/>
      <c r="I167" s="115"/>
      <c r="J167" s="115"/>
      <c r="K167" s="115"/>
      <c r="L167" s="115"/>
      <c r="M167" s="115"/>
      <c r="N167" s="114"/>
      <c r="O167" s="114"/>
      <c r="P167" s="114"/>
      <c r="Q167" s="114"/>
      <c r="R167" s="115"/>
      <c r="S167" s="115"/>
      <c r="T167" s="115"/>
      <c r="U167" s="115"/>
      <c r="V167" s="115"/>
      <c r="W167" s="115"/>
      <c r="X167" s="115"/>
      <c r="Y167" s="115"/>
      <c r="Z167" s="108"/>
      <c r="AA167" s="108"/>
      <c r="AB167" s="108"/>
      <c r="AC167" s="108"/>
      <c r="AD167" s="108"/>
      <c r="AE167" s="108"/>
      <c r="AF167" s="108"/>
      <c r="AG167" s="108" t="s">
        <v>930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x14ac:dyDescent="0.2">
      <c r="A168" s="121" t="s">
        <v>268</v>
      </c>
      <c r="B168" s="122" t="s">
        <v>170</v>
      </c>
      <c r="C168" s="143" t="s">
        <v>151</v>
      </c>
      <c r="D168" s="123"/>
      <c r="E168" s="124"/>
      <c r="F168" s="125"/>
      <c r="G168" s="125">
        <f>SUMIF(AG169:AG191,"&lt;&gt;NOR",G169:G191)</f>
        <v>0</v>
      </c>
      <c r="H168" s="125"/>
      <c r="I168" s="125">
        <f>SUM(I169:I191)</f>
        <v>0</v>
      </c>
      <c r="J168" s="125"/>
      <c r="K168" s="125">
        <f>SUM(K169:K191)</f>
        <v>0</v>
      </c>
      <c r="L168" s="125"/>
      <c r="M168" s="125">
        <f>SUM(M169:M191)</f>
        <v>0</v>
      </c>
      <c r="N168" s="124"/>
      <c r="O168" s="124">
        <f>SUM(O169:O191)</f>
        <v>0.16</v>
      </c>
      <c r="P168" s="124"/>
      <c r="Q168" s="124">
        <f>SUM(Q169:Q191)</f>
        <v>0</v>
      </c>
      <c r="R168" s="125"/>
      <c r="S168" s="125"/>
      <c r="T168" s="126"/>
      <c r="U168" s="120"/>
      <c r="V168" s="120">
        <f>SUM(V169:V191)</f>
        <v>12.890000000000002</v>
      </c>
      <c r="W168" s="120"/>
      <c r="X168" s="120"/>
      <c r="Y168" s="120"/>
      <c r="AG168" t="s">
        <v>269</v>
      </c>
    </row>
    <row r="169" spans="1:60" ht="22.5" outlineLevel="1" x14ac:dyDescent="0.2">
      <c r="A169" s="135">
        <v>94</v>
      </c>
      <c r="B169" s="136" t="s">
        <v>2435</v>
      </c>
      <c r="C169" s="144" t="s">
        <v>2436</v>
      </c>
      <c r="D169" s="137" t="s">
        <v>468</v>
      </c>
      <c r="E169" s="138">
        <v>2</v>
      </c>
      <c r="F169" s="139"/>
      <c r="G169" s="140">
        <f>ROUND(E169*F169,2)</f>
        <v>0</v>
      </c>
      <c r="H169" s="139"/>
      <c r="I169" s="140">
        <f>ROUND(E169*H169,2)</f>
        <v>0</v>
      </c>
      <c r="J169" s="139"/>
      <c r="K169" s="140">
        <f>ROUND(E169*J169,2)</f>
        <v>0</v>
      </c>
      <c r="L169" s="140">
        <v>21</v>
      </c>
      <c r="M169" s="140">
        <f>G169*(1+L169/100)</f>
        <v>0</v>
      </c>
      <c r="N169" s="138">
        <v>6.8529999999999994E-2</v>
      </c>
      <c r="O169" s="138">
        <f>ROUND(E169*N169,2)</f>
        <v>0.14000000000000001</v>
      </c>
      <c r="P169" s="138">
        <v>0</v>
      </c>
      <c r="Q169" s="138">
        <f>ROUND(E169*P169,2)</f>
        <v>0</v>
      </c>
      <c r="R169" s="140" t="s">
        <v>1188</v>
      </c>
      <c r="S169" s="140" t="s">
        <v>929</v>
      </c>
      <c r="T169" s="141" t="s">
        <v>929</v>
      </c>
      <c r="U169" s="115">
        <v>0.92</v>
      </c>
      <c r="V169" s="115">
        <f>ROUND(E169*U169,2)</f>
        <v>1.84</v>
      </c>
      <c r="W169" s="115"/>
      <c r="X169" s="115" t="s">
        <v>275</v>
      </c>
      <c r="Y169" s="115" t="s">
        <v>276</v>
      </c>
      <c r="Z169" s="108"/>
      <c r="AA169" s="108"/>
      <c r="AB169" s="108"/>
      <c r="AC169" s="108"/>
      <c r="AD169" s="108"/>
      <c r="AE169" s="108"/>
      <c r="AF169" s="108"/>
      <c r="AG169" s="108" t="s">
        <v>277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ht="22.5" outlineLevel="1" x14ac:dyDescent="0.2">
      <c r="A170" s="135">
        <v>95</v>
      </c>
      <c r="B170" s="136" t="s">
        <v>2437</v>
      </c>
      <c r="C170" s="144" t="s">
        <v>2438</v>
      </c>
      <c r="D170" s="137" t="s">
        <v>1159</v>
      </c>
      <c r="E170" s="138">
        <v>1</v>
      </c>
      <c r="F170" s="139"/>
      <c r="G170" s="140">
        <f>ROUND(E170*F170,2)</f>
        <v>0</v>
      </c>
      <c r="H170" s="139"/>
      <c r="I170" s="140">
        <f>ROUND(E170*H170,2)</f>
        <v>0</v>
      </c>
      <c r="J170" s="139"/>
      <c r="K170" s="140">
        <f>ROUND(E170*J170,2)</f>
        <v>0</v>
      </c>
      <c r="L170" s="140">
        <v>21</v>
      </c>
      <c r="M170" s="140">
        <f>G170*(1+L170/100)</f>
        <v>0</v>
      </c>
      <c r="N170" s="138">
        <v>2.4420000000000001E-2</v>
      </c>
      <c r="O170" s="138">
        <f>ROUND(E170*N170,2)</f>
        <v>0.02</v>
      </c>
      <c r="P170" s="138">
        <v>0</v>
      </c>
      <c r="Q170" s="138">
        <f>ROUND(E170*P170,2)</f>
        <v>0</v>
      </c>
      <c r="R170" s="140" t="s">
        <v>1188</v>
      </c>
      <c r="S170" s="140" t="s">
        <v>929</v>
      </c>
      <c r="T170" s="141" t="s">
        <v>929</v>
      </c>
      <c r="U170" s="115">
        <v>7.1139999999999999</v>
      </c>
      <c r="V170" s="115">
        <f>ROUND(E170*U170,2)</f>
        <v>7.11</v>
      </c>
      <c r="W170" s="115"/>
      <c r="X170" s="115" t="s">
        <v>275</v>
      </c>
      <c r="Y170" s="115" t="s">
        <v>276</v>
      </c>
      <c r="Z170" s="108"/>
      <c r="AA170" s="108"/>
      <c r="AB170" s="108"/>
      <c r="AC170" s="108"/>
      <c r="AD170" s="108"/>
      <c r="AE170" s="108"/>
      <c r="AF170" s="108"/>
      <c r="AG170" s="108" t="s">
        <v>277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1" x14ac:dyDescent="0.2">
      <c r="A171" s="135">
        <v>96</v>
      </c>
      <c r="B171" s="136" t="s">
        <v>2429</v>
      </c>
      <c r="C171" s="144" t="s">
        <v>2430</v>
      </c>
      <c r="D171" s="137" t="s">
        <v>1159</v>
      </c>
      <c r="E171" s="138">
        <v>2</v>
      </c>
      <c r="F171" s="139"/>
      <c r="G171" s="140">
        <f>ROUND(E171*F171,2)</f>
        <v>0</v>
      </c>
      <c r="H171" s="139"/>
      <c r="I171" s="140">
        <f>ROUND(E171*H171,2)</f>
        <v>0</v>
      </c>
      <c r="J171" s="139"/>
      <c r="K171" s="140">
        <f>ROUND(E171*J171,2)</f>
        <v>0</v>
      </c>
      <c r="L171" s="140">
        <v>21</v>
      </c>
      <c r="M171" s="140">
        <f>G171*(1+L171/100)</f>
        <v>0</v>
      </c>
      <c r="N171" s="138">
        <v>0</v>
      </c>
      <c r="O171" s="138">
        <f>ROUND(E171*N171,2)</f>
        <v>0</v>
      </c>
      <c r="P171" s="138">
        <v>0</v>
      </c>
      <c r="Q171" s="138">
        <f>ROUND(E171*P171,2)</f>
        <v>0</v>
      </c>
      <c r="R171" s="140" t="s">
        <v>1188</v>
      </c>
      <c r="S171" s="140" t="s">
        <v>929</v>
      </c>
      <c r="T171" s="141" t="s">
        <v>929</v>
      </c>
      <c r="U171" s="115">
        <v>0.28100000000000003</v>
      </c>
      <c r="V171" s="115">
        <f>ROUND(E171*U171,2)</f>
        <v>0.56000000000000005</v>
      </c>
      <c r="W171" s="115"/>
      <c r="X171" s="115" t="s">
        <v>275</v>
      </c>
      <c r="Y171" s="115" t="s">
        <v>276</v>
      </c>
      <c r="Z171" s="108"/>
      <c r="AA171" s="108"/>
      <c r="AB171" s="108"/>
      <c r="AC171" s="108"/>
      <c r="AD171" s="108"/>
      <c r="AE171" s="108"/>
      <c r="AF171" s="108"/>
      <c r="AG171" s="108" t="s">
        <v>277</v>
      </c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1" x14ac:dyDescent="0.2">
      <c r="A172" s="135">
        <v>97</v>
      </c>
      <c r="B172" s="136" t="s">
        <v>2439</v>
      </c>
      <c r="C172" s="144" t="s">
        <v>2440</v>
      </c>
      <c r="D172" s="137" t="s">
        <v>1159</v>
      </c>
      <c r="E172" s="138">
        <v>2</v>
      </c>
      <c r="F172" s="139"/>
      <c r="G172" s="140">
        <f>ROUND(E172*F172,2)</f>
        <v>0</v>
      </c>
      <c r="H172" s="139"/>
      <c r="I172" s="140">
        <f>ROUND(E172*H172,2)</f>
        <v>0</v>
      </c>
      <c r="J172" s="139"/>
      <c r="K172" s="140">
        <f>ROUND(E172*J172,2)</f>
        <v>0</v>
      </c>
      <c r="L172" s="140">
        <v>21</v>
      </c>
      <c r="M172" s="140">
        <f>G172*(1+L172/100)</f>
        <v>0</v>
      </c>
      <c r="N172" s="138">
        <v>5.9000000000000003E-4</v>
      </c>
      <c r="O172" s="138">
        <f>ROUND(E172*N172,2)</f>
        <v>0</v>
      </c>
      <c r="P172" s="138">
        <v>0</v>
      </c>
      <c r="Q172" s="138">
        <f>ROUND(E172*P172,2)</f>
        <v>0</v>
      </c>
      <c r="R172" s="140" t="s">
        <v>1188</v>
      </c>
      <c r="S172" s="140" t="s">
        <v>929</v>
      </c>
      <c r="T172" s="141" t="s">
        <v>929</v>
      </c>
      <c r="U172" s="115">
        <v>0.53</v>
      </c>
      <c r="V172" s="115">
        <f>ROUND(E172*U172,2)</f>
        <v>1.06</v>
      </c>
      <c r="W172" s="115"/>
      <c r="X172" s="115" t="s">
        <v>275</v>
      </c>
      <c r="Y172" s="115" t="s">
        <v>276</v>
      </c>
      <c r="Z172" s="108"/>
      <c r="AA172" s="108"/>
      <c r="AB172" s="108"/>
      <c r="AC172" s="108"/>
      <c r="AD172" s="108"/>
      <c r="AE172" s="108"/>
      <c r="AF172" s="108"/>
      <c r="AG172" s="108" t="s">
        <v>277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1" x14ac:dyDescent="0.2">
      <c r="A173" s="128">
        <v>98</v>
      </c>
      <c r="B173" s="129" t="s">
        <v>2441</v>
      </c>
      <c r="C173" s="145" t="s">
        <v>2442</v>
      </c>
      <c r="D173" s="130" t="s">
        <v>1159</v>
      </c>
      <c r="E173" s="131">
        <v>2</v>
      </c>
      <c r="F173" s="132"/>
      <c r="G173" s="133">
        <f>ROUND(E173*F173,2)</f>
        <v>0</v>
      </c>
      <c r="H173" s="132"/>
      <c r="I173" s="133">
        <f>ROUND(E173*H173,2)</f>
        <v>0</v>
      </c>
      <c r="J173" s="132"/>
      <c r="K173" s="133">
        <f>ROUND(E173*J173,2)</f>
        <v>0</v>
      </c>
      <c r="L173" s="133">
        <v>21</v>
      </c>
      <c r="M173" s="133">
        <f>G173*(1+L173/100)</f>
        <v>0</v>
      </c>
      <c r="N173" s="131">
        <v>5.9000000000000003E-4</v>
      </c>
      <c r="O173" s="131">
        <f>ROUND(E173*N173,2)</f>
        <v>0</v>
      </c>
      <c r="P173" s="131">
        <v>0</v>
      </c>
      <c r="Q173" s="131">
        <f>ROUND(E173*P173,2)</f>
        <v>0</v>
      </c>
      <c r="R173" s="133" t="s">
        <v>1188</v>
      </c>
      <c r="S173" s="133" t="s">
        <v>929</v>
      </c>
      <c r="T173" s="134" t="s">
        <v>929</v>
      </c>
      <c r="U173" s="115">
        <v>0.55100000000000005</v>
      </c>
      <c r="V173" s="115">
        <f>ROUND(E173*U173,2)</f>
        <v>1.1000000000000001</v>
      </c>
      <c r="W173" s="115"/>
      <c r="X173" s="115" t="s">
        <v>275</v>
      </c>
      <c r="Y173" s="115" t="s">
        <v>276</v>
      </c>
      <c r="Z173" s="108"/>
      <c r="AA173" s="108"/>
      <c r="AB173" s="108"/>
      <c r="AC173" s="108"/>
      <c r="AD173" s="108"/>
      <c r="AE173" s="108"/>
      <c r="AF173" s="108"/>
      <c r="AG173" s="108" t="s">
        <v>277</v>
      </c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2" x14ac:dyDescent="0.2">
      <c r="A174" s="111"/>
      <c r="B174" s="112"/>
      <c r="C174" s="150" t="s">
        <v>2443</v>
      </c>
      <c r="D174" s="148"/>
      <c r="E174" s="149">
        <v>2</v>
      </c>
      <c r="F174" s="115"/>
      <c r="G174" s="115"/>
      <c r="H174" s="115"/>
      <c r="I174" s="115"/>
      <c r="J174" s="115"/>
      <c r="K174" s="115"/>
      <c r="L174" s="115"/>
      <c r="M174" s="115"/>
      <c r="N174" s="114"/>
      <c r="O174" s="114"/>
      <c r="P174" s="114"/>
      <c r="Q174" s="114"/>
      <c r="R174" s="115"/>
      <c r="S174" s="115"/>
      <c r="T174" s="115"/>
      <c r="U174" s="115"/>
      <c r="V174" s="115"/>
      <c r="W174" s="115"/>
      <c r="X174" s="115"/>
      <c r="Y174" s="115"/>
      <c r="Z174" s="108"/>
      <c r="AA174" s="108"/>
      <c r="AB174" s="108"/>
      <c r="AC174" s="108"/>
      <c r="AD174" s="108"/>
      <c r="AE174" s="108"/>
      <c r="AF174" s="108"/>
      <c r="AG174" s="108" t="s">
        <v>325</v>
      </c>
      <c r="AH174" s="108">
        <v>5</v>
      </c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1" x14ac:dyDescent="0.2">
      <c r="A175" s="128">
        <v>99</v>
      </c>
      <c r="B175" s="129" t="s">
        <v>2444</v>
      </c>
      <c r="C175" s="145" t="s">
        <v>2445</v>
      </c>
      <c r="D175" s="130" t="s">
        <v>1159</v>
      </c>
      <c r="E175" s="131">
        <v>1</v>
      </c>
      <c r="F175" s="132"/>
      <c r="G175" s="133">
        <f>ROUND(E175*F175,2)</f>
        <v>0</v>
      </c>
      <c r="H175" s="132"/>
      <c r="I175" s="133">
        <f>ROUND(E175*H175,2)</f>
        <v>0</v>
      </c>
      <c r="J175" s="132"/>
      <c r="K175" s="133">
        <f>ROUND(E175*J175,2)</f>
        <v>0</v>
      </c>
      <c r="L175" s="133">
        <v>21</v>
      </c>
      <c r="M175" s="133">
        <f>G175*(1+L175/100)</f>
        <v>0</v>
      </c>
      <c r="N175" s="131">
        <v>5.9000000000000003E-4</v>
      </c>
      <c r="O175" s="131">
        <f>ROUND(E175*N175,2)</f>
        <v>0</v>
      </c>
      <c r="P175" s="131">
        <v>0</v>
      </c>
      <c r="Q175" s="131">
        <f>ROUND(E175*P175,2)</f>
        <v>0</v>
      </c>
      <c r="R175" s="133" t="s">
        <v>1188</v>
      </c>
      <c r="S175" s="133" t="s">
        <v>929</v>
      </c>
      <c r="T175" s="134" t="s">
        <v>929</v>
      </c>
      <c r="U175" s="115">
        <v>0.59299999999999997</v>
      </c>
      <c r="V175" s="115">
        <f>ROUND(E175*U175,2)</f>
        <v>0.59</v>
      </c>
      <c r="W175" s="115"/>
      <c r="X175" s="115" t="s">
        <v>275</v>
      </c>
      <c r="Y175" s="115" t="s">
        <v>276</v>
      </c>
      <c r="Z175" s="108"/>
      <c r="AA175" s="108"/>
      <c r="AB175" s="108"/>
      <c r="AC175" s="108"/>
      <c r="AD175" s="108"/>
      <c r="AE175" s="108"/>
      <c r="AF175" s="108"/>
      <c r="AG175" s="108" t="s">
        <v>277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2" x14ac:dyDescent="0.2">
      <c r="A176" s="111"/>
      <c r="B176" s="112"/>
      <c r="C176" s="150" t="s">
        <v>2446</v>
      </c>
      <c r="D176" s="148"/>
      <c r="E176" s="149">
        <v>1</v>
      </c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8"/>
      <c r="AA176" s="108"/>
      <c r="AB176" s="108"/>
      <c r="AC176" s="108"/>
      <c r="AD176" s="108"/>
      <c r="AE176" s="108"/>
      <c r="AF176" s="108"/>
      <c r="AG176" s="108" t="s">
        <v>325</v>
      </c>
      <c r="AH176" s="108">
        <v>5</v>
      </c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1" x14ac:dyDescent="0.2">
      <c r="A177" s="135">
        <v>100</v>
      </c>
      <c r="B177" s="136" t="s">
        <v>2447</v>
      </c>
      <c r="C177" s="144" t="s">
        <v>2448</v>
      </c>
      <c r="D177" s="137" t="s">
        <v>1159</v>
      </c>
      <c r="E177" s="138">
        <v>1</v>
      </c>
      <c r="F177" s="139"/>
      <c r="G177" s="140">
        <f>ROUND(E177*F177,2)</f>
        <v>0</v>
      </c>
      <c r="H177" s="139"/>
      <c r="I177" s="140">
        <f>ROUND(E177*H177,2)</f>
        <v>0</v>
      </c>
      <c r="J177" s="139"/>
      <c r="K177" s="140">
        <f>ROUND(E177*J177,2)</f>
        <v>0</v>
      </c>
      <c r="L177" s="140">
        <v>21</v>
      </c>
      <c r="M177" s="140">
        <f>G177*(1+L177/100)</f>
        <v>0</v>
      </c>
      <c r="N177" s="138">
        <v>3.5E-4</v>
      </c>
      <c r="O177" s="138">
        <f>ROUND(E177*N177,2)</f>
        <v>0</v>
      </c>
      <c r="P177" s="138">
        <v>0</v>
      </c>
      <c r="Q177" s="138">
        <f>ROUND(E177*P177,2)</f>
        <v>0</v>
      </c>
      <c r="R177" s="140" t="s">
        <v>1188</v>
      </c>
      <c r="S177" s="140" t="s">
        <v>929</v>
      </c>
      <c r="T177" s="141" t="s">
        <v>929</v>
      </c>
      <c r="U177" s="115">
        <v>0.63400000000000001</v>
      </c>
      <c r="V177" s="115">
        <f>ROUND(E177*U177,2)</f>
        <v>0.63</v>
      </c>
      <c r="W177" s="115"/>
      <c r="X177" s="115" t="s">
        <v>275</v>
      </c>
      <c r="Y177" s="115" t="s">
        <v>276</v>
      </c>
      <c r="Z177" s="108"/>
      <c r="AA177" s="108"/>
      <c r="AB177" s="108"/>
      <c r="AC177" s="108"/>
      <c r="AD177" s="108"/>
      <c r="AE177" s="108"/>
      <c r="AF177" s="108"/>
      <c r="AG177" s="108" t="s">
        <v>277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ht="22.5" outlineLevel="1" x14ac:dyDescent="0.2">
      <c r="A178" s="128">
        <v>101</v>
      </c>
      <c r="B178" s="129" t="s">
        <v>2449</v>
      </c>
      <c r="C178" s="145" t="s">
        <v>2450</v>
      </c>
      <c r="D178" s="130" t="s">
        <v>976</v>
      </c>
      <c r="E178" s="131">
        <v>1</v>
      </c>
      <c r="F178" s="132"/>
      <c r="G178" s="133">
        <f>ROUND(E178*F178,2)</f>
        <v>0</v>
      </c>
      <c r="H178" s="132"/>
      <c r="I178" s="133">
        <f>ROUND(E178*H178,2)</f>
        <v>0</v>
      </c>
      <c r="J178" s="132"/>
      <c r="K178" s="133">
        <f>ROUND(E178*J178,2)</f>
        <v>0</v>
      </c>
      <c r="L178" s="133">
        <v>21</v>
      </c>
      <c r="M178" s="133">
        <f>G178*(1+L178/100)</f>
        <v>0</v>
      </c>
      <c r="N178" s="131">
        <v>0</v>
      </c>
      <c r="O178" s="131">
        <f>ROUND(E178*N178,2)</f>
        <v>0</v>
      </c>
      <c r="P178" s="131">
        <v>0</v>
      </c>
      <c r="Q178" s="131">
        <f>ROUND(E178*P178,2)</f>
        <v>0</v>
      </c>
      <c r="R178" s="133"/>
      <c r="S178" s="133" t="s">
        <v>273</v>
      </c>
      <c r="T178" s="134" t="s">
        <v>274</v>
      </c>
      <c r="U178" s="115">
        <v>0</v>
      </c>
      <c r="V178" s="115">
        <f>ROUND(E178*U178,2)</f>
        <v>0</v>
      </c>
      <c r="W178" s="115"/>
      <c r="X178" s="115" t="s">
        <v>275</v>
      </c>
      <c r="Y178" s="115" t="s">
        <v>276</v>
      </c>
      <c r="Z178" s="108"/>
      <c r="AA178" s="108"/>
      <c r="AB178" s="108"/>
      <c r="AC178" s="108"/>
      <c r="AD178" s="108"/>
      <c r="AE178" s="108"/>
      <c r="AF178" s="108"/>
      <c r="AG178" s="108" t="s">
        <v>277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2" x14ac:dyDescent="0.2">
      <c r="A179" s="111"/>
      <c r="B179" s="112"/>
      <c r="C179" s="258" t="s">
        <v>2451</v>
      </c>
      <c r="D179" s="259"/>
      <c r="E179" s="259"/>
      <c r="F179" s="259"/>
      <c r="G179" s="259"/>
      <c r="H179" s="115"/>
      <c r="I179" s="115"/>
      <c r="J179" s="115"/>
      <c r="K179" s="115"/>
      <c r="L179" s="115"/>
      <c r="M179" s="115"/>
      <c r="N179" s="114"/>
      <c r="O179" s="114"/>
      <c r="P179" s="114"/>
      <c r="Q179" s="114"/>
      <c r="R179" s="115"/>
      <c r="S179" s="115"/>
      <c r="T179" s="115"/>
      <c r="U179" s="115"/>
      <c r="V179" s="115"/>
      <c r="W179" s="115"/>
      <c r="X179" s="115"/>
      <c r="Y179" s="115"/>
      <c r="Z179" s="108"/>
      <c r="AA179" s="108"/>
      <c r="AB179" s="108"/>
      <c r="AC179" s="108"/>
      <c r="AD179" s="108"/>
      <c r="AE179" s="108"/>
      <c r="AF179" s="108"/>
      <c r="AG179" s="108" t="s">
        <v>286</v>
      </c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outlineLevel="3" x14ac:dyDescent="0.2">
      <c r="A180" s="111"/>
      <c r="B180" s="112"/>
      <c r="C180" s="267" t="s">
        <v>2452</v>
      </c>
      <c r="D180" s="268"/>
      <c r="E180" s="268"/>
      <c r="F180" s="268"/>
      <c r="G180" s="268"/>
      <c r="H180" s="115"/>
      <c r="I180" s="115"/>
      <c r="J180" s="115"/>
      <c r="K180" s="115"/>
      <c r="L180" s="115"/>
      <c r="M180" s="115"/>
      <c r="N180" s="114"/>
      <c r="O180" s="114"/>
      <c r="P180" s="114"/>
      <c r="Q180" s="114"/>
      <c r="R180" s="115"/>
      <c r="S180" s="115"/>
      <c r="T180" s="115"/>
      <c r="U180" s="115"/>
      <c r="V180" s="115"/>
      <c r="W180" s="115"/>
      <c r="X180" s="115"/>
      <c r="Y180" s="115"/>
      <c r="Z180" s="108"/>
      <c r="AA180" s="108"/>
      <c r="AB180" s="108"/>
      <c r="AC180" s="108"/>
      <c r="AD180" s="108"/>
      <c r="AE180" s="108"/>
      <c r="AF180" s="108"/>
      <c r="AG180" s="108" t="s">
        <v>286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3" x14ac:dyDescent="0.2">
      <c r="A181" s="111"/>
      <c r="B181" s="112"/>
      <c r="C181" s="267" t="s">
        <v>2453</v>
      </c>
      <c r="D181" s="268"/>
      <c r="E181" s="268"/>
      <c r="F181" s="268"/>
      <c r="G181" s="268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8"/>
      <c r="AA181" s="108"/>
      <c r="AB181" s="108"/>
      <c r="AC181" s="108"/>
      <c r="AD181" s="108"/>
      <c r="AE181" s="108"/>
      <c r="AF181" s="108"/>
      <c r="AG181" s="108" t="s">
        <v>286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3" x14ac:dyDescent="0.2">
      <c r="A182" s="111"/>
      <c r="B182" s="112"/>
      <c r="C182" s="267" t="s">
        <v>2454</v>
      </c>
      <c r="D182" s="268"/>
      <c r="E182" s="268"/>
      <c r="F182" s="268"/>
      <c r="G182" s="268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8"/>
      <c r="AA182" s="108"/>
      <c r="AB182" s="108"/>
      <c r="AC182" s="108"/>
      <c r="AD182" s="108"/>
      <c r="AE182" s="108"/>
      <c r="AF182" s="108"/>
      <c r="AG182" s="108" t="s">
        <v>286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3" x14ac:dyDescent="0.2">
      <c r="A183" s="111"/>
      <c r="B183" s="112"/>
      <c r="C183" s="267" t="s">
        <v>2455</v>
      </c>
      <c r="D183" s="268"/>
      <c r="E183" s="268"/>
      <c r="F183" s="268"/>
      <c r="G183" s="268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286</v>
      </c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1" x14ac:dyDescent="0.2">
      <c r="A184" s="135">
        <v>102</v>
      </c>
      <c r="B184" s="136" t="s">
        <v>2456</v>
      </c>
      <c r="C184" s="144" t="s">
        <v>2457</v>
      </c>
      <c r="D184" s="137" t="s">
        <v>976</v>
      </c>
      <c r="E184" s="138">
        <v>1</v>
      </c>
      <c r="F184" s="139"/>
      <c r="G184" s="140">
        <f t="shared" ref="G184:G191" si="42">ROUND(E184*F184,2)</f>
        <v>0</v>
      </c>
      <c r="H184" s="139"/>
      <c r="I184" s="140">
        <f t="shared" ref="I184:I191" si="43">ROUND(E184*H184,2)</f>
        <v>0</v>
      </c>
      <c r="J184" s="139"/>
      <c r="K184" s="140">
        <f t="shared" ref="K184:K191" si="44">ROUND(E184*J184,2)</f>
        <v>0</v>
      </c>
      <c r="L184" s="140">
        <v>21</v>
      </c>
      <c r="M184" s="140">
        <f t="shared" ref="M184:M191" si="45">G184*(1+L184/100)</f>
        <v>0</v>
      </c>
      <c r="N184" s="138">
        <v>0</v>
      </c>
      <c r="O184" s="138">
        <f t="shared" ref="O184:O191" si="46">ROUND(E184*N184,2)</f>
        <v>0</v>
      </c>
      <c r="P184" s="138">
        <v>0</v>
      </c>
      <c r="Q184" s="138">
        <f t="shared" ref="Q184:Q191" si="47">ROUND(E184*P184,2)</f>
        <v>0</v>
      </c>
      <c r="R184" s="140"/>
      <c r="S184" s="140" t="s">
        <v>273</v>
      </c>
      <c r="T184" s="141" t="s">
        <v>274</v>
      </c>
      <c r="U184" s="115">
        <v>0</v>
      </c>
      <c r="V184" s="115">
        <f t="shared" ref="V184:V191" si="48">ROUND(E184*U184,2)</f>
        <v>0</v>
      </c>
      <c r="W184" s="115"/>
      <c r="X184" s="115" t="s">
        <v>275</v>
      </c>
      <c r="Y184" s="115" t="s">
        <v>276</v>
      </c>
      <c r="Z184" s="108"/>
      <c r="AA184" s="108"/>
      <c r="AB184" s="108"/>
      <c r="AC184" s="108"/>
      <c r="AD184" s="108"/>
      <c r="AE184" s="108"/>
      <c r="AF184" s="108"/>
      <c r="AG184" s="108" t="s">
        <v>277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1" x14ac:dyDescent="0.2">
      <c r="A185" s="135">
        <v>103</v>
      </c>
      <c r="B185" s="136" t="s">
        <v>1195</v>
      </c>
      <c r="C185" s="144" t="s">
        <v>2458</v>
      </c>
      <c r="D185" s="137" t="s">
        <v>976</v>
      </c>
      <c r="E185" s="138">
        <v>1</v>
      </c>
      <c r="F185" s="139"/>
      <c r="G185" s="140">
        <f t="shared" si="42"/>
        <v>0</v>
      </c>
      <c r="H185" s="139"/>
      <c r="I185" s="140">
        <f t="shared" si="43"/>
        <v>0</v>
      </c>
      <c r="J185" s="139"/>
      <c r="K185" s="140">
        <f t="shared" si="44"/>
        <v>0</v>
      </c>
      <c r="L185" s="140">
        <v>21</v>
      </c>
      <c r="M185" s="140">
        <f t="shared" si="45"/>
        <v>0</v>
      </c>
      <c r="N185" s="138">
        <v>0</v>
      </c>
      <c r="O185" s="138">
        <f t="shared" si="46"/>
        <v>0</v>
      </c>
      <c r="P185" s="138">
        <v>0</v>
      </c>
      <c r="Q185" s="138">
        <f t="shared" si="47"/>
        <v>0</v>
      </c>
      <c r="R185" s="140"/>
      <c r="S185" s="140" t="s">
        <v>273</v>
      </c>
      <c r="T185" s="141" t="s">
        <v>274</v>
      </c>
      <c r="U185" s="115">
        <v>0</v>
      </c>
      <c r="V185" s="115">
        <f t="shared" si="48"/>
        <v>0</v>
      </c>
      <c r="W185" s="115"/>
      <c r="X185" s="115" t="s">
        <v>275</v>
      </c>
      <c r="Y185" s="115" t="s">
        <v>276</v>
      </c>
      <c r="Z185" s="108"/>
      <c r="AA185" s="108"/>
      <c r="AB185" s="108"/>
      <c r="AC185" s="108"/>
      <c r="AD185" s="108"/>
      <c r="AE185" s="108"/>
      <c r="AF185" s="108"/>
      <c r="AG185" s="108" t="s">
        <v>277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1" x14ac:dyDescent="0.2">
      <c r="A186" s="135">
        <v>104</v>
      </c>
      <c r="B186" s="136" t="s">
        <v>2459</v>
      </c>
      <c r="C186" s="144" t="s">
        <v>2460</v>
      </c>
      <c r="D186" s="137" t="s">
        <v>976</v>
      </c>
      <c r="E186" s="138">
        <v>4</v>
      </c>
      <c r="F186" s="139"/>
      <c r="G186" s="140">
        <f t="shared" si="42"/>
        <v>0</v>
      </c>
      <c r="H186" s="139"/>
      <c r="I186" s="140">
        <f t="shared" si="43"/>
        <v>0</v>
      </c>
      <c r="J186" s="139"/>
      <c r="K186" s="140">
        <f t="shared" si="44"/>
        <v>0</v>
      </c>
      <c r="L186" s="140">
        <v>21</v>
      </c>
      <c r="M186" s="140">
        <f t="shared" si="45"/>
        <v>0</v>
      </c>
      <c r="N186" s="138">
        <v>0</v>
      </c>
      <c r="O186" s="138">
        <f t="shared" si="46"/>
        <v>0</v>
      </c>
      <c r="P186" s="138">
        <v>0</v>
      </c>
      <c r="Q186" s="138">
        <f t="shared" si="47"/>
        <v>0</v>
      </c>
      <c r="R186" s="140"/>
      <c r="S186" s="140" t="s">
        <v>273</v>
      </c>
      <c r="T186" s="141" t="s">
        <v>274</v>
      </c>
      <c r="U186" s="115">
        <v>0</v>
      </c>
      <c r="V186" s="115">
        <f t="shared" si="48"/>
        <v>0</v>
      </c>
      <c r="W186" s="115"/>
      <c r="X186" s="115" t="s">
        <v>275</v>
      </c>
      <c r="Y186" s="115" t="s">
        <v>276</v>
      </c>
      <c r="Z186" s="108"/>
      <c r="AA186" s="108"/>
      <c r="AB186" s="108"/>
      <c r="AC186" s="108"/>
      <c r="AD186" s="108"/>
      <c r="AE186" s="108"/>
      <c r="AF186" s="108"/>
      <c r="AG186" s="108" t="s">
        <v>277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ht="22.5" outlineLevel="1" x14ac:dyDescent="0.2">
      <c r="A187" s="135">
        <v>105</v>
      </c>
      <c r="B187" s="136" t="s">
        <v>2461</v>
      </c>
      <c r="C187" s="144" t="s">
        <v>2462</v>
      </c>
      <c r="D187" s="137" t="s">
        <v>976</v>
      </c>
      <c r="E187" s="138">
        <v>1</v>
      </c>
      <c r="F187" s="139"/>
      <c r="G187" s="140">
        <f t="shared" si="42"/>
        <v>0</v>
      </c>
      <c r="H187" s="139"/>
      <c r="I187" s="140">
        <f t="shared" si="43"/>
        <v>0</v>
      </c>
      <c r="J187" s="139"/>
      <c r="K187" s="140">
        <f t="shared" si="44"/>
        <v>0</v>
      </c>
      <c r="L187" s="140">
        <v>21</v>
      </c>
      <c r="M187" s="140">
        <f t="shared" si="45"/>
        <v>0</v>
      </c>
      <c r="N187" s="138">
        <v>0</v>
      </c>
      <c r="O187" s="138">
        <f t="shared" si="46"/>
        <v>0</v>
      </c>
      <c r="P187" s="138">
        <v>0</v>
      </c>
      <c r="Q187" s="138">
        <f t="shared" si="47"/>
        <v>0</v>
      </c>
      <c r="R187" s="140"/>
      <c r="S187" s="140" t="s">
        <v>273</v>
      </c>
      <c r="T187" s="141" t="s">
        <v>274</v>
      </c>
      <c r="U187" s="115">
        <v>0</v>
      </c>
      <c r="V187" s="115">
        <f t="shared" si="48"/>
        <v>0</v>
      </c>
      <c r="W187" s="115"/>
      <c r="X187" s="115" t="s">
        <v>275</v>
      </c>
      <c r="Y187" s="115" t="s">
        <v>276</v>
      </c>
      <c r="Z187" s="108"/>
      <c r="AA187" s="108"/>
      <c r="AB187" s="108"/>
      <c r="AC187" s="108"/>
      <c r="AD187" s="108"/>
      <c r="AE187" s="108"/>
      <c r="AF187" s="108"/>
      <c r="AG187" s="108" t="s">
        <v>277</v>
      </c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ht="22.5" outlineLevel="1" x14ac:dyDescent="0.2">
      <c r="A188" s="135">
        <v>106</v>
      </c>
      <c r="B188" s="136" t="s">
        <v>2463</v>
      </c>
      <c r="C188" s="144" t="s">
        <v>2464</v>
      </c>
      <c r="D188" s="137" t="s">
        <v>976</v>
      </c>
      <c r="E188" s="138">
        <v>1</v>
      </c>
      <c r="F188" s="139"/>
      <c r="G188" s="140">
        <f t="shared" si="42"/>
        <v>0</v>
      </c>
      <c r="H188" s="139"/>
      <c r="I188" s="140">
        <f t="shared" si="43"/>
        <v>0</v>
      </c>
      <c r="J188" s="139"/>
      <c r="K188" s="140">
        <f t="shared" si="44"/>
        <v>0</v>
      </c>
      <c r="L188" s="140">
        <v>21</v>
      </c>
      <c r="M188" s="140">
        <f t="shared" si="45"/>
        <v>0</v>
      </c>
      <c r="N188" s="138">
        <v>0</v>
      </c>
      <c r="O188" s="138">
        <f t="shared" si="46"/>
        <v>0</v>
      </c>
      <c r="P188" s="138">
        <v>0</v>
      </c>
      <c r="Q188" s="138">
        <f t="shared" si="47"/>
        <v>0</v>
      </c>
      <c r="R188" s="140"/>
      <c r="S188" s="140" t="s">
        <v>273</v>
      </c>
      <c r="T188" s="141" t="s">
        <v>274</v>
      </c>
      <c r="U188" s="115">
        <v>0</v>
      </c>
      <c r="V188" s="115">
        <f t="shared" si="48"/>
        <v>0</v>
      </c>
      <c r="W188" s="115"/>
      <c r="X188" s="115" t="s">
        <v>275</v>
      </c>
      <c r="Y188" s="115" t="s">
        <v>276</v>
      </c>
      <c r="Z188" s="108"/>
      <c r="AA188" s="108"/>
      <c r="AB188" s="108"/>
      <c r="AC188" s="108"/>
      <c r="AD188" s="108"/>
      <c r="AE188" s="108"/>
      <c r="AF188" s="108"/>
      <c r="AG188" s="108" t="s">
        <v>277</v>
      </c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outlineLevel="1" x14ac:dyDescent="0.2">
      <c r="A189" s="135">
        <v>107</v>
      </c>
      <c r="B189" s="136" t="s">
        <v>2465</v>
      </c>
      <c r="C189" s="144" t="s">
        <v>2466</v>
      </c>
      <c r="D189" s="137" t="s">
        <v>976</v>
      </c>
      <c r="E189" s="138">
        <v>1</v>
      </c>
      <c r="F189" s="139"/>
      <c r="G189" s="140">
        <f t="shared" si="42"/>
        <v>0</v>
      </c>
      <c r="H189" s="139"/>
      <c r="I189" s="140">
        <f t="shared" si="43"/>
        <v>0</v>
      </c>
      <c r="J189" s="139"/>
      <c r="K189" s="140">
        <f t="shared" si="44"/>
        <v>0</v>
      </c>
      <c r="L189" s="140">
        <v>21</v>
      </c>
      <c r="M189" s="140">
        <f t="shared" si="45"/>
        <v>0</v>
      </c>
      <c r="N189" s="138">
        <v>0</v>
      </c>
      <c r="O189" s="138">
        <f t="shared" si="46"/>
        <v>0</v>
      </c>
      <c r="P189" s="138">
        <v>0</v>
      </c>
      <c r="Q189" s="138">
        <f t="shared" si="47"/>
        <v>0</v>
      </c>
      <c r="R189" s="140"/>
      <c r="S189" s="140" t="s">
        <v>273</v>
      </c>
      <c r="T189" s="141" t="s">
        <v>274</v>
      </c>
      <c r="U189" s="115">
        <v>0</v>
      </c>
      <c r="V189" s="115">
        <f t="shared" si="48"/>
        <v>0</v>
      </c>
      <c r="W189" s="115"/>
      <c r="X189" s="115" t="s">
        <v>275</v>
      </c>
      <c r="Y189" s="115" t="s">
        <v>276</v>
      </c>
      <c r="Z189" s="108"/>
      <c r="AA189" s="108"/>
      <c r="AB189" s="108"/>
      <c r="AC189" s="108"/>
      <c r="AD189" s="108"/>
      <c r="AE189" s="108"/>
      <c r="AF189" s="108"/>
      <c r="AG189" s="108" t="s">
        <v>277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ht="22.5" outlineLevel="1" x14ac:dyDescent="0.2">
      <c r="A190" s="128">
        <v>108</v>
      </c>
      <c r="B190" s="129" t="s">
        <v>2467</v>
      </c>
      <c r="C190" s="145" t="s">
        <v>2468</v>
      </c>
      <c r="D190" s="130" t="s">
        <v>976</v>
      </c>
      <c r="E190" s="131">
        <v>2</v>
      </c>
      <c r="F190" s="132"/>
      <c r="G190" s="133">
        <f t="shared" si="42"/>
        <v>0</v>
      </c>
      <c r="H190" s="132"/>
      <c r="I190" s="133">
        <f t="shared" si="43"/>
        <v>0</v>
      </c>
      <c r="J190" s="132"/>
      <c r="K190" s="133">
        <f t="shared" si="44"/>
        <v>0</v>
      </c>
      <c r="L190" s="133">
        <v>21</v>
      </c>
      <c r="M190" s="133">
        <f t="shared" si="45"/>
        <v>0</v>
      </c>
      <c r="N190" s="131">
        <v>0</v>
      </c>
      <c r="O190" s="131">
        <f t="shared" si="46"/>
        <v>0</v>
      </c>
      <c r="P190" s="131">
        <v>0</v>
      </c>
      <c r="Q190" s="131">
        <f t="shared" si="47"/>
        <v>0</v>
      </c>
      <c r="R190" s="133"/>
      <c r="S190" s="133" t="s">
        <v>273</v>
      </c>
      <c r="T190" s="134" t="s">
        <v>274</v>
      </c>
      <c r="U190" s="115">
        <v>0</v>
      </c>
      <c r="V190" s="115">
        <f t="shared" si="48"/>
        <v>0</v>
      </c>
      <c r="W190" s="115"/>
      <c r="X190" s="115" t="s">
        <v>275</v>
      </c>
      <c r="Y190" s="115" t="s">
        <v>276</v>
      </c>
      <c r="Z190" s="108"/>
      <c r="AA190" s="108"/>
      <c r="AB190" s="108"/>
      <c r="AC190" s="108"/>
      <c r="AD190" s="108"/>
      <c r="AE190" s="108"/>
      <c r="AF190" s="108"/>
      <c r="AG190" s="108" t="s">
        <v>277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1" x14ac:dyDescent="0.2">
      <c r="A191" s="111">
        <v>109</v>
      </c>
      <c r="B191" s="112" t="s">
        <v>1211</v>
      </c>
      <c r="C191" s="152" t="s">
        <v>1212</v>
      </c>
      <c r="D191" s="113" t="s">
        <v>24</v>
      </c>
      <c r="E191" s="151"/>
      <c r="F191" s="116"/>
      <c r="G191" s="115">
        <f t="shared" si="42"/>
        <v>0</v>
      </c>
      <c r="H191" s="116"/>
      <c r="I191" s="115">
        <f t="shared" si="43"/>
        <v>0</v>
      </c>
      <c r="J191" s="116"/>
      <c r="K191" s="115">
        <f t="shared" si="44"/>
        <v>0</v>
      </c>
      <c r="L191" s="115">
        <v>21</v>
      </c>
      <c r="M191" s="115">
        <f t="shared" si="45"/>
        <v>0</v>
      </c>
      <c r="N191" s="114">
        <v>0</v>
      </c>
      <c r="O191" s="114">
        <f t="shared" si="46"/>
        <v>0</v>
      </c>
      <c r="P191" s="114">
        <v>0</v>
      </c>
      <c r="Q191" s="114">
        <f t="shared" si="47"/>
        <v>0</v>
      </c>
      <c r="R191" s="115" t="s">
        <v>1188</v>
      </c>
      <c r="S191" s="115" t="s">
        <v>929</v>
      </c>
      <c r="T191" s="115" t="s">
        <v>929</v>
      </c>
      <c r="U191" s="115">
        <v>0</v>
      </c>
      <c r="V191" s="115">
        <f t="shared" si="48"/>
        <v>0</v>
      </c>
      <c r="W191" s="115"/>
      <c r="X191" s="115" t="s">
        <v>991</v>
      </c>
      <c r="Y191" s="115" t="s">
        <v>276</v>
      </c>
      <c r="Z191" s="108"/>
      <c r="AA191" s="108"/>
      <c r="AB191" s="108"/>
      <c r="AC191" s="108"/>
      <c r="AD191" s="108"/>
      <c r="AE191" s="108"/>
      <c r="AF191" s="108"/>
      <c r="AG191" s="108" t="s">
        <v>992</v>
      </c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x14ac:dyDescent="0.2">
      <c r="A192" s="121" t="s">
        <v>268</v>
      </c>
      <c r="B192" s="122" t="s">
        <v>171</v>
      </c>
      <c r="C192" s="143" t="s">
        <v>172</v>
      </c>
      <c r="D192" s="123"/>
      <c r="E192" s="124"/>
      <c r="F192" s="125"/>
      <c r="G192" s="125">
        <f>SUMIF(AG193:AG235,"&lt;&gt;NOR",G193:G235)</f>
        <v>0</v>
      </c>
      <c r="H192" s="125"/>
      <c r="I192" s="125">
        <f>SUM(I193:I235)</f>
        <v>0</v>
      </c>
      <c r="J192" s="125"/>
      <c r="K192" s="125">
        <f>SUM(K193:K235)</f>
        <v>0</v>
      </c>
      <c r="L192" s="125"/>
      <c r="M192" s="125">
        <f>SUM(M193:M235)</f>
        <v>0</v>
      </c>
      <c r="N192" s="124"/>
      <c r="O192" s="124">
        <f>SUM(O193:O235)</f>
        <v>3.1399999999999997</v>
      </c>
      <c r="P192" s="124"/>
      <c r="Q192" s="124">
        <f>SUM(Q193:Q235)</f>
        <v>0</v>
      </c>
      <c r="R192" s="125"/>
      <c r="S192" s="125"/>
      <c r="T192" s="126"/>
      <c r="U192" s="120"/>
      <c r="V192" s="120">
        <f>SUM(V193:V235)</f>
        <v>279.11999999999995</v>
      </c>
      <c r="W192" s="120"/>
      <c r="X192" s="120"/>
      <c r="Y192" s="120"/>
      <c r="AG192" t="s">
        <v>269</v>
      </c>
    </row>
    <row r="193" spans="1:60" ht="22.5" outlineLevel="1" x14ac:dyDescent="0.2">
      <c r="A193" s="128">
        <v>110</v>
      </c>
      <c r="B193" s="129" t="s">
        <v>1213</v>
      </c>
      <c r="C193" s="145" t="s">
        <v>1214</v>
      </c>
      <c r="D193" s="130" t="s">
        <v>493</v>
      </c>
      <c r="E193" s="131">
        <v>20</v>
      </c>
      <c r="F193" s="132"/>
      <c r="G193" s="133">
        <f>ROUND(E193*F193,2)</f>
        <v>0</v>
      </c>
      <c r="H193" s="132"/>
      <c r="I193" s="133">
        <f>ROUND(E193*H193,2)</f>
        <v>0</v>
      </c>
      <c r="J193" s="132"/>
      <c r="K193" s="133">
        <f>ROUND(E193*J193,2)</f>
        <v>0</v>
      </c>
      <c r="L193" s="133">
        <v>21</v>
      </c>
      <c r="M193" s="133">
        <f>G193*(1+L193/100)</f>
        <v>0</v>
      </c>
      <c r="N193" s="131">
        <v>5.7400000000000003E-3</v>
      </c>
      <c r="O193" s="131">
        <f>ROUND(E193*N193,2)</f>
        <v>0.11</v>
      </c>
      <c r="P193" s="131">
        <v>0</v>
      </c>
      <c r="Q193" s="131">
        <f>ROUND(E193*P193,2)</f>
        <v>0</v>
      </c>
      <c r="R193" s="133" t="s">
        <v>1188</v>
      </c>
      <c r="S193" s="133" t="s">
        <v>929</v>
      </c>
      <c r="T193" s="134" t="s">
        <v>929</v>
      </c>
      <c r="U193" s="115">
        <v>0.47299999999999998</v>
      </c>
      <c r="V193" s="115">
        <f>ROUND(E193*U193,2)</f>
        <v>9.4600000000000009</v>
      </c>
      <c r="W193" s="115"/>
      <c r="X193" s="115" t="s">
        <v>275</v>
      </c>
      <c r="Y193" s="115" t="s">
        <v>276</v>
      </c>
      <c r="Z193" s="108"/>
      <c r="AA193" s="108"/>
      <c r="AB193" s="108"/>
      <c r="AC193" s="108"/>
      <c r="AD193" s="108"/>
      <c r="AE193" s="108"/>
      <c r="AF193" s="108"/>
      <c r="AG193" s="108" t="s">
        <v>277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2" x14ac:dyDescent="0.2">
      <c r="A194" s="111"/>
      <c r="B194" s="112"/>
      <c r="C194" s="258" t="s">
        <v>1215</v>
      </c>
      <c r="D194" s="259"/>
      <c r="E194" s="259"/>
      <c r="F194" s="259"/>
      <c r="G194" s="259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8"/>
      <c r="AA194" s="108"/>
      <c r="AB194" s="108"/>
      <c r="AC194" s="108"/>
      <c r="AD194" s="108"/>
      <c r="AE194" s="108"/>
      <c r="AF194" s="108"/>
      <c r="AG194" s="108" t="s">
        <v>286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ht="22.5" outlineLevel="1" x14ac:dyDescent="0.2">
      <c r="A195" s="128">
        <v>111</v>
      </c>
      <c r="B195" s="129" t="s">
        <v>1217</v>
      </c>
      <c r="C195" s="145" t="s">
        <v>1218</v>
      </c>
      <c r="D195" s="130" t="s">
        <v>493</v>
      </c>
      <c r="E195" s="131">
        <v>44</v>
      </c>
      <c r="F195" s="132"/>
      <c r="G195" s="133">
        <f>ROUND(E195*F195,2)</f>
        <v>0</v>
      </c>
      <c r="H195" s="132"/>
      <c r="I195" s="133">
        <f>ROUND(E195*H195,2)</f>
        <v>0</v>
      </c>
      <c r="J195" s="132"/>
      <c r="K195" s="133">
        <f>ROUND(E195*J195,2)</f>
        <v>0</v>
      </c>
      <c r="L195" s="133">
        <v>21</v>
      </c>
      <c r="M195" s="133">
        <f>G195*(1+L195/100)</f>
        <v>0</v>
      </c>
      <c r="N195" s="131">
        <v>6.9800000000000001E-3</v>
      </c>
      <c r="O195" s="131">
        <f>ROUND(E195*N195,2)</f>
        <v>0.31</v>
      </c>
      <c r="P195" s="131">
        <v>0</v>
      </c>
      <c r="Q195" s="131">
        <f>ROUND(E195*P195,2)</f>
        <v>0</v>
      </c>
      <c r="R195" s="133" t="s">
        <v>1188</v>
      </c>
      <c r="S195" s="133" t="s">
        <v>929</v>
      </c>
      <c r="T195" s="134" t="s">
        <v>929</v>
      </c>
      <c r="U195" s="115">
        <v>0.56499999999999995</v>
      </c>
      <c r="V195" s="115">
        <f>ROUND(E195*U195,2)</f>
        <v>24.86</v>
      </c>
      <c r="W195" s="115"/>
      <c r="X195" s="115" t="s">
        <v>275</v>
      </c>
      <c r="Y195" s="115" t="s">
        <v>276</v>
      </c>
      <c r="Z195" s="108"/>
      <c r="AA195" s="108"/>
      <c r="AB195" s="108"/>
      <c r="AC195" s="108"/>
      <c r="AD195" s="108"/>
      <c r="AE195" s="108"/>
      <c r="AF195" s="108"/>
      <c r="AG195" s="108" t="s">
        <v>277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outlineLevel="2" x14ac:dyDescent="0.2">
      <c r="A196" s="111"/>
      <c r="B196" s="112"/>
      <c r="C196" s="258" t="s">
        <v>1215</v>
      </c>
      <c r="D196" s="259"/>
      <c r="E196" s="259"/>
      <c r="F196" s="259"/>
      <c r="G196" s="259"/>
      <c r="H196" s="115"/>
      <c r="I196" s="115"/>
      <c r="J196" s="115"/>
      <c r="K196" s="115"/>
      <c r="L196" s="115"/>
      <c r="M196" s="115"/>
      <c r="N196" s="114"/>
      <c r="O196" s="114"/>
      <c r="P196" s="114"/>
      <c r="Q196" s="114"/>
      <c r="R196" s="115"/>
      <c r="S196" s="115"/>
      <c r="T196" s="115"/>
      <c r="U196" s="115"/>
      <c r="V196" s="115"/>
      <c r="W196" s="115"/>
      <c r="X196" s="115"/>
      <c r="Y196" s="115"/>
      <c r="Z196" s="108"/>
      <c r="AA196" s="108"/>
      <c r="AB196" s="108"/>
      <c r="AC196" s="108"/>
      <c r="AD196" s="108"/>
      <c r="AE196" s="108"/>
      <c r="AF196" s="108"/>
      <c r="AG196" s="108" t="s">
        <v>286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2" x14ac:dyDescent="0.2">
      <c r="A197" s="111"/>
      <c r="B197" s="112"/>
      <c r="C197" s="150" t="s">
        <v>2469</v>
      </c>
      <c r="D197" s="148"/>
      <c r="E197" s="149">
        <v>44</v>
      </c>
      <c r="F197" s="115"/>
      <c r="G197" s="115"/>
      <c r="H197" s="115"/>
      <c r="I197" s="115"/>
      <c r="J197" s="115"/>
      <c r="K197" s="115"/>
      <c r="L197" s="115"/>
      <c r="M197" s="115"/>
      <c r="N197" s="114"/>
      <c r="O197" s="114"/>
      <c r="P197" s="114"/>
      <c r="Q197" s="114"/>
      <c r="R197" s="115"/>
      <c r="S197" s="115"/>
      <c r="T197" s="115"/>
      <c r="U197" s="115"/>
      <c r="V197" s="115"/>
      <c r="W197" s="115"/>
      <c r="X197" s="115"/>
      <c r="Y197" s="115"/>
      <c r="Z197" s="108"/>
      <c r="AA197" s="108"/>
      <c r="AB197" s="108"/>
      <c r="AC197" s="108"/>
      <c r="AD197" s="108"/>
      <c r="AE197" s="108"/>
      <c r="AF197" s="108"/>
      <c r="AG197" s="108" t="s">
        <v>325</v>
      </c>
      <c r="AH197" s="108">
        <v>0</v>
      </c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ht="22.5" outlineLevel="1" x14ac:dyDescent="0.2">
      <c r="A198" s="128">
        <v>112</v>
      </c>
      <c r="B198" s="129" t="s">
        <v>2470</v>
      </c>
      <c r="C198" s="145" t="s">
        <v>2471</v>
      </c>
      <c r="D198" s="130" t="s">
        <v>493</v>
      </c>
      <c r="E198" s="131">
        <v>24</v>
      </c>
      <c r="F198" s="132"/>
      <c r="G198" s="133">
        <f>ROUND(E198*F198,2)</f>
        <v>0</v>
      </c>
      <c r="H198" s="132"/>
      <c r="I198" s="133">
        <f>ROUND(E198*H198,2)</f>
        <v>0</v>
      </c>
      <c r="J198" s="132"/>
      <c r="K198" s="133">
        <f>ROUND(E198*J198,2)</f>
        <v>0</v>
      </c>
      <c r="L198" s="133">
        <v>21</v>
      </c>
      <c r="M198" s="133">
        <f>G198*(1+L198/100)</f>
        <v>0</v>
      </c>
      <c r="N198" s="131">
        <v>1.0120000000000001E-2</v>
      </c>
      <c r="O198" s="131">
        <f>ROUND(E198*N198,2)</f>
        <v>0.24</v>
      </c>
      <c r="P198" s="131">
        <v>0</v>
      </c>
      <c r="Q198" s="131">
        <f>ROUND(E198*P198,2)</f>
        <v>0</v>
      </c>
      <c r="R198" s="133" t="s">
        <v>1188</v>
      </c>
      <c r="S198" s="133" t="s">
        <v>929</v>
      </c>
      <c r="T198" s="134" t="s">
        <v>929</v>
      </c>
      <c r="U198" s="115">
        <v>0.82799999999999996</v>
      </c>
      <c r="V198" s="115">
        <f>ROUND(E198*U198,2)</f>
        <v>19.87</v>
      </c>
      <c r="W198" s="115"/>
      <c r="X198" s="115" t="s">
        <v>275</v>
      </c>
      <c r="Y198" s="115" t="s">
        <v>276</v>
      </c>
      <c r="Z198" s="108"/>
      <c r="AA198" s="108"/>
      <c r="AB198" s="108"/>
      <c r="AC198" s="108"/>
      <c r="AD198" s="108"/>
      <c r="AE198" s="108"/>
      <c r="AF198" s="108"/>
      <c r="AG198" s="108" t="s">
        <v>277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outlineLevel="2" x14ac:dyDescent="0.2">
      <c r="A199" s="111"/>
      <c r="B199" s="112"/>
      <c r="C199" s="258" t="s">
        <v>1215</v>
      </c>
      <c r="D199" s="259"/>
      <c r="E199" s="259"/>
      <c r="F199" s="259"/>
      <c r="G199" s="259"/>
      <c r="H199" s="115"/>
      <c r="I199" s="115"/>
      <c r="J199" s="115"/>
      <c r="K199" s="115"/>
      <c r="L199" s="115"/>
      <c r="M199" s="115"/>
      <c r="N199" s="114"/>
      <c r="O199" s="114"/>
      <c r="P199" s="114"/>
      <c r="Q199" s="114"/>
      <c r="R199" s="115"/>
      <c r="S199" s="115"/>
      <c r="T199" s="115"/>
      <c r="U199" s="115"/>
      <c r="V199" s="115"/>
      <c r="W199" s="115"/>
      <c r="X199" s="115"/>
      <c r="Y199" s="115"/>
      <c r="Z199" s="108"/>
      <c r="AA199" s="108"/>
      <c r="AB199" s="108"/>
      <c r="AC199" s="108"/>
      <c r="AD199" s="108"/>
      <c r="AE199" s="108"/>
      <c r="AF199" s="108"/>
      <c r="AG199" s="108" t="s">
        <v>286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outlineLevel="2" x14ac:dyDescent="0.2">
      <c r="A200" s="111"/>
      <c r="B200" s="112"/>
      <c r="C200" s="150" t="s">
        <v>2472</v>
      </c>
      <c r="D200" s="148"/>
      <c r="E200" s="149">
        <v>24</v>
      </c>
      <c r="F200" s="115"/>
      <c r="G200" s="115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/>
      <c r="V200" s="115"/>
      <c r="W200" s="115"/>
      <c r="X200" s="115"/>
      <c r="Y200" s="115"/>
      <c r="Z200" s="108"/>
      <c r="AA200" s="108"/>
      <c r="AB200" s="108"/>
      <c r="AC200" s="108"/>
      <c r="AD200" s="108"/>
      <c r="AE200" s="108"/>
      <c r="AF200" s="108"/>
      <c r="AG200" s="108" t="s">
        <v>325</v>
      </c>
      <c r="AH200" s="108">
        <v>0</v>
      </c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08"/>
      <c r="BB200" s="108"/>
      <c r="BC200" s="108"/>
      <c r="BD200" s="108"/>
      <c r="BE200" s="108"/>
      <c r="BF200" s="108"/>
      <c r="BG200" s="108"/>
      <c r="BH200" s="108"/>
    </row>
    <row r="201" spans="1:60" ht="22.5" outlineLevel="1" x14ac:dyDescent="0.2">
      <c r="A201" s="128">
        <v>113</v>
      </c>
      <c r="B201" s="129" t="s">
        <v>2473</v>
      </c>
      <c r="C201" s="145" t="s">
        <v>2474</v>
      </c>
      <c r="D201" s="130" t="s">
        <v>493</v>
      </c>
      <c r="E201" s="131">
        <v>62</v>
      </c>
      <c r="F201" s="132"/>
      <c r="G201" s="133">
        <f>ROUND(E201*F201,2)</f>
        <v>0</v>
      </c>
      <c r="H201" s="132"/>
      <c r="I201" s="133">
        <f>ROUND(E201*H201,2)</f>
        <v>0</v>
      </c>
      <c r="J201" s="132"/>
      <c r="K201" s="133">
        <f>ROUND(E201*J201,2)</f>
        <v>0</v>
      </c>
      <c r="L201" s="133">
        <v>21</v>
      </c>
      <c r="M201" s="133">
        <f>G201*(1+L201/100)</f>
        <v>0</v>
      </c>
      <c r="N201" s="131">
        <v>1.362E-2</v>
      </c>
      <c r="O201" s="131">
        <f>ROUND(E201*N201,2)</f>
        <v>0.84</v>
      </c>
      <c r="P201" s="131">
        <v>0</v>
      </c>
      <c r="Q201" s="131">
        <f>ROUND(E201*P201,2)</f>
        <v>0</v>
      </c>
      <c r="R201" s="133" t="s">
        <v>1188</v>
      </c>
      <c r="S201" s="133" t="s">
        <v>929</v>
      </c>
      <c r="T201" s="134" t="s">
        <v>929</v>
      </c>
      <c r="U201" s="115">
        <v>1.04</v>
      </c>
      <c r="V201" s="115">
        <f>ROUND(E201*U201,2)</f>
        <v>64.48</v>
      </c>
      <c r="W201" s="115"/>
      <c r="X201" s="115" t="s">
        <v>275</v>
      </c>
      <c r="Y201" s="115" t="s">
        <v>276</v>
      </c>
      <c r="Z201" s="108"/>
      <c r="AA201" s="108"/>
      <c r="AB201" s="108"/>
      <c r="AC201" s="108"/>
      <c r="AD201" s="108"/>
      <c r="AE201" s="108"/>
      <c r="AF201" s="108"/>
      <c r="AG201" s="108" t="s">
        <v>277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2" x14ac:dyDescent="0.2">
      <c r="A202" s="111"/>
      <c r="B202" s="112"/>
      <c r="C202" s="258" t="s">
        <v>1215</v>
      </c>
      <c r="D202" s="259"/>
      <c r="E202" s="259"/>
      <c r="F202" s="259"/>
      <c r="G202" s="259"/>
      <c r="H202" s="115"/>
      <c r="I202" s="115"/>
      <c r="J202" s="115"/>
      <c r="K202" s="115"/>
      <c r="L202" s="115"/>
      <c r="M202" s="115"/>
      <c r="N202" s="114"/>
      <c r="O202" s="114"/>
      <c r="P202" s="114"/>
      <c r="Q202" s="114"/>
      <c r="R202" s="115"/>
      <c r="S202" s="115"/>
      <c r="T202" s="115"/>
      <c r="U202" s="115"/>
      <c r="V202" s="115"/>
      <c r="W202" s="115"/>
      <c r="X202" s="115"/>
      <c r="Y202" s="115"/>
      <c r="Z202" s="108"/>
      <c r="AA202" s="108"/>
      <c r="AB202" s="108"/>
      <c r="AC202" s="108"/>
      <c r="AD202" s="108"/>
      <c r="AE202" s="108"/>
      <c r="AF202" s="108"/>
      <c r="AG202" s="108" t="s">
        <v>286</v>
      </c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outlineLevel="2" x14ac:dyDescent="0.2">
      <c r="A203" s="111"/>
      <c r="B203" s="112"/>
      <c r="C203" s="150" t="s">
        <v>2475</v>
      </c>
      <c r="D203" s="148"/>
      <c r="E203" s="149">
        <v>62</v>
      </c>
      <c r="F203" s="115"/>
      <c r="G203" s="115"/>
      <c r="H203" s="115"/>
      <c r="I203" s="115"/>
      <c r="J203" s="115"/>
      <c r="K203" s="115"/>
      <c r="L203" s="115"/>
      <c r="M203" s="115"/>
      <c r="N203" s="114"/>
      <c r="O203" s="114"/>
      <c r="P203" s="114"/>
      <c r="Q203" s="114"/>
      <c r="R203" s="115"/>
      <c r="S203" s="115"/>
      <c r="T203" s="115"/>
      <c r="U203" s="115"/>
      <c r="V203" s="115"/>
      <c r="W203" s="115"/>
      <c r="X203" s="115"/>
      <c r="Y203" s="115"/>
      <c r="Z203" s="108"/>
      <c r="AA203" s="108"/>
      <c r="AB203" s="108"/>
      <c r="AC203" s="108"/>
      <c r="AD203" s="108"/>
      <c r="AE203" s="108"/>
      <c r="AF203" s="108"/>
      <c r="AG203" s="108" t="s">
        <v>325</v>
      </c>
      <c r="AH203" s="108">
        <v>0</v>
      </c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108"/>
      <c r="AV203" s="108"/>
      <c r="AW203" s="108"/>
      <c r="AX203" s="108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</row>
    <row r="204" spans="1:60" ht="22.5" outlineLevel="1" x14ac:dyDescent="0.2">
      <c r="A204" s="128">
        <v>114</v>
      </c>
      <c r="B204" s="129" t="s">
        <v>2476</v>
      </c>
      <c r="C204" s="145" t="s">
        <v>2477</v>
      </c>
      <c r="D204" s="130" t="s">
        <v>493</v>
      </c>
      <c r="E204" s="131">
        <v>35</v>
      </c>
      <c r="F204" s="132"/>
      <c r="G204" s="133">
        <f>ROUND(E204*F204,2)</f>
        <v>0</v>
      </c>
      <c r="H204" s="132"/>
      <c r="I204" s="133">
        <f>ROUND(E204*H204,2)</f>
        <v>0</v>
      </c>
      <c r="J204" s="132"/>
      <c r="K204" s="133">
        <f>ROUND(E204*J204,2)</f>
        <v>0</v>
      </c>
      <c r="L204" s="133">
        <v>21</v>
      </c>
      <c r="M204" s="133">
        <f>G204*(1+L204/100)</f>
        <v>0</v>
      </c>
      <c r="N204" s="131">
        <v>1.968E-2</v>
      </c>
      <c r="O204" s="131">
        <f>ROUND(E204*N204,2)</f>
        <v>0.69</v>
      </c>
      <c r="P204" s="131">
        <v>0</v>
      </c>
      <c r="Q204" s="131">
        <f>ROUND(E204*P204,2)</f>
        <v>0</v>
      </c>
      <c r="R204" s="133" t="s">
        <v>1188</v>
      </c>
      <c r="S204" s="133" t="s">
        <v>929</v>
      </c>
      <c r="T204" s="134" t="s">
        <v>929</v>
      </c>
      <c r="U204" s="115">
        <v>1.4</v>
      </c>
      <c r="V204" s="115">
        <f>ROUND(E204*U204,2)</f>
        <v>49</v>
      </c>
      <c r="W204" s="115"/>
      <c r="X204" s="115" t="s">
        <v>275</v>
      </c>
      <c r="Y204" s="115" t="s">
        <v>276</v>
      </c>
      <c r="Z204" s="108"/>
      <c r="AA204" s="108"/>
      <c r="AB204" s="108"/>
      <c r="AC204" s="108"/>
      <c r="AD204" s="108"/>
      <c r="AE204" s="108"/>
      <c r="AF204" s="108"/>
      <c r="AG204" s="108" t="s">
        <v>277</v>
      </c>
      <c r="AH204" s="108"/>
      <c r="AI204" s="108"/>
      <c r="AJ204" s="108"/>
      <c r="AK204" s="108"/>
      <c r="AL204" s="108"/>
      <c r="AM204" s="108"/>
      <c r="AN204" s="108"/>
      <c r="AO204" s="108"/>
      <c r="AP204" s="108"/>
      <c r="AQ204" s="108"/>
      <c r="AR204" s="108"/>
      <c r="AS204" s="108"/>
      <c r="AT204" s="108"/>
      <c r="AU204" s="108"/>
      <c r="AV204" s="108"/>
      <c r="AW204" s="108"/>
      <c r="AX204" s="108"/>
      <c r="AY204" s="108"/>
      <c r="AZ204" s="108"/>
      <c r="BA204" s="108"/>
      <c r="BB204" s="108"/>
      <c r="BC204" s="108"/>
      <c r="BD204" s="108"/>
      <c r="BE204" s="108"/>
      <c r="BF204" s="108"/>
      <c r="BG204" s="108"/>
      <c r="BH204" s="108"/>
    </row>
    <row r="205" spans="1:60" outlineLevel="2" x14ac:dyDescent="0.2">
      <c r="A205" s="111"/>
      <c r="B205" s="112"/>
      <c r="C205" s="258" t="s">
        <v>1215</v>
      </c>
      <c r="D205" s="259"/>
      <c r="E205" s="259"/>
      <c r="F205" s="259"/>
      <c r="G205" s="259"/>
      <c r="H205" s="115"/>
      <c r="I205" s="115"/>
      <c r="J205" s="115"/>
      <c r="K205" s="115"/>
      <c r="L205" s="115"/>
      <c r="M205" s="115"/>
      <c r="N205" s="114"/>
      <c r="O205" s="114"/>
      <c r="P205" s="114"/>
      <c r="Q205" s="114"/>
      <c r="R205" s="115"/>
      <c r="S205" s="115"/>
      <c r="T205" s="115"/>
      <c r="U205" s="115"/>
      <c r="V205" s="115"/>
      <c r="W205" s="115"/>
      <c r="X205" s="115"/>
      <c r="Y205" s="115"/>
      <c r="Z205" s="108"/>
      <c r="AA205" s="108"/>
      <c r="AB205" s="108"/>
      <c r="AC205" s="108"/>
      <c r="AD205" s="108"/>
      <c r="AE205" s="108"/>
      <c r="AF205" s="108"/>
      <c r="AG205" s="108" t="s">
        <v>286</v>
      </c>
      <c r="AH205" s="108"/>
      <c r="AI205" s="108"/>
      <c r="AJ205" s="108"/>
      <c r="AK205" s="108"/>
      <c r="AL205" s="108"/>
      <c r="AM205" s="108"/>
      <c r="AN205" s="108"/>
      <c r="AO205" s="108"/>
      <c r="AP205" s="108"/>
      <c r="AQ205" s="108"/>
      <c r="AR205" s="108"/>
      <c r="AS205" s="108"/>
      <c r="AT205" s="108"/>
      <c r="AU205" s="108"/>
      <c r="AV205" s="108"/>
      <c r="AW205" s="108"/>
      <c r="AX205" s="108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</row>
    <row r="206" spans="1:60" outlineLevel="2" x14ac:dyDescent="0.2">
      <c r="A206" s="111"/>
      <c r="B206" s="112"/>
      <c r="C206" s="150" t="s">
        <v>2478</v>
      </c>
      <c r="D206" s="148"/>
      <c r="E206" s="149">
        <v>35</v>
      </c>
      <c r="F206" s="115"/>
      <c r="G206" s="115"/>
      <c r="H206" s="115"/>
      <c r="I206" s="115"/>
      <c r="J206" s="115"/>
      <c r="K206" s="115"/>
      <c r="L206" s="115"/>
      <c r="M206" s="115"/>
      <c r="N206" s="114"/>
      <c r="O206" s="114"/>
      <c r="P206" s="114"/>
      <c r="Q206" s="114"/>
      <c r="R206" s="115"/>
      <c r="S206" s="115"/>
      <c r="T206" s="115"/>
      <c r="U206" s="115"/>
      <c r="V206" s="115"/>
      <c r="W206" s="115"/>
      <c r="X206" s="115"/>
      <c r="Y206" s="115"/>
      <c r="Z206" s="108"/>
      <c r="AA206" s="108"/>
      <c r="AB206" s="108"/>
      <c r="AC206" s="108"/>
      <c r="AD206" s="108"/>
      <c r="AE206" s="108"/>
      <c r="AF206" s="108"/>
      <c r="AG206" s="108" t="s">
        <v>325</v>
      </c>
      <c r="AH206" s="108">
        <v>0</v>
      </c>
      <c r="AI206" s="108"/>
      <c r="AJ206" s="108"/>
      <c r="AK206" s="108"/>
      <c r="AL206" s="108"/>
      <c r="AM206" s="108"/>
      <c r="AN206" s="108"/>
      <c r="AO206" s="108"/>
      <c r="AP206" s="108"/>
      <c r="AQ206" s="108"/>
      <c r="AR206" s="108"/>
      <c r="AS206" s="108"/>
      <c r="AT206" s="108"/>
      <c r="AU206" s="108"/>
      <c r="AV206" s="108"/>
      <c r="AW206" s="108"/>
      <c r="AX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</row>
    <row r="207" spans="1:60" ht="22.5" outlineLevel="1" x14ac:dyDescent="0.2">
      <c r="A207" s="128">
        <v>115</v>
      </c>
      <c r="B207" s="129" t="s">
        <v>1223</v>
      </c>
      <c r="C207" s="145" t="s">
        <v>2479</v>
      </c>
      <c r="D207" s="130" t="s">
        <v>493</v>
      </c>
      <c r="E207" s="131">
        <v>37</v>
      </c>
      <c r="F207" s="132"/>
      <c r="G207" s="133">
        <f>ROUND(E207*F207,2)</f>
        <v>0</v>
      </c>
      <c r="H207" s="132"/>
      <c r="I207" s="133">
        <f>ROUND(E207*H207,2)</f>
        <v>0</v>
      </c>
      <c r="J207" s="132"/>
      <c r="K207" s="133">
        <f>ROUND(E207*J207,2)</f>
        <v>0</v>
      </c>
      <c r="L207" s="133">
        <v>21</v>
      </c>
      <c r="M207" s="133">
        <f>G207*(1+L207/100)</f>
        <v>0</v>
      </c>
      <c r="N207" s="131">
        <v>2.3859999999999999E-2</v>
      </c>
      <c r="O207" s="131">
        <f>ROUND(E207*N207,2)</f>
        <v>0.88</v>
      </c>
      <c r="P207" s="131">
        <v>0</v>
      </c>
      <c r="Q207" s="131">
        <f>ROUND(E207*P207,2)</f>
        <v>0</v>
      </c>
      <c r="R207" s="133" t="s">
        <v>1188</v>
      </c>
      <c r="S207" s="133" t="s">
        <v>929</v>
      </c>
      <c r="T207" s="134" t="s">
        <v>929</v>
      </c>
      <c r="U207" s="115">
        <v>1.6120000000000001</v>
      </c>
      <c r="V207" s="115">
        <f>ROUND(E207*U207,2)</f>
        <v>59.64</v>
      </c>
      <c r="W207" s="115"/>
      <c r="X207" s="115" t="s">
        <v>275</v>
      </c>
      <c r="Y207" s="115" t="s">
        <v>276</v>
      </c>
      <c r="Z207" s="108"/>
      <c r="AA207" s="108"/>
      <c r="AB207" s="108"/>
      <c r="AC207" s="108"/>
      <c r="AD207" s="108"/>
      <c r="AE207" s="108"/>
      <c r="AF207" s="108"/>
      <c r="AG207" s="108" t="s">
        <v>277</v>
      </c>
      <c r="AH207" s="108"/>
      <c r="AI207" s="108"/>
      <c r="AJ207" s="108"/>
      <c r="AK207" s="108"/>
      <c r="AL207" s="108"/>
      <c r="AM207" s="108"/>
      <c r="AN207" s="108"/>
      <c r="AO207" s="108"/>
      <c r="AP207" s="108"/>
      <c r="AQ207" s="108"/>
      <c r="AR207" s="108"/>
      <c r="AS207" s="108"/>
      <c r="AT207" s="108"/>
      <c r="AU207" s="108"/>
      <c r="AV207" s="108"/>
      <c r="AW207" s="108"/>
      <c r="AX207" s="108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</row>
    <row r="208" spans="1:60" outlineLevel="2" x14ac:dyDescent="0.2">
      <c r="A208" s="111"/>
      <c r="B208" s="112"/>
      <c r="C208" s="150" t="s">
        <v>2480</v>
      </c>
      <c r="D208" s="148"/>
      <c r="E208" s="149">
        <v>37</v>
      </c>
      <c r="F208" s="115"/>
      <c r="G208" s="115"/>
      <c r="H208" s="115"/>
      <c r="I208" s="115"/>
      <c r="J208" s="115"/>
      <c r="K208" s="115"/>
      <c r="L208" s="115"/>
      <c r="M208" s="115"/>
      <c r="N208" s="114"/>
      <c r="O208" s="114"/>
      <c r="P208" s="114"/>
      <c r="Q208" s="114"/>
      <c r="R208" s="115"/>
      <c r="S208" s="115"/>
      <c r="T208" s="115"/>
      <c r="U208" s="115"/>
      <c r="V208" s="115"/>
      <c r="W208" s="115"/>
      <c r="X208" s="115"/>
      <c r="Y208" s="115"/>
      <c r="Z208" s="108"/>
      <c r="AA208" s="108"/>
      <c r="AB208" s="108"/>
      <c r="AC208" s="108"/>
      <c r="AD208" s="108"/>
      <c r="AE208" s="108"/>
      <c r="AF208" s="108"/>
      <c r="AG208" s="108" t="s">
        <v>325</v>
      </c>
      <c r="AH208" s="108">
        <v>0</v>
      </c>
      <c r="AI208" s="108"/>
      <c r="AJ208" s="108"/>
      <c r="AK208" s="108"/>
      <c r="AL208" s="108"/>
      <c r="AM208" s="108"/>
      <c r="AN208" s="108"/>
      <c r="AO208" s="108"/>
      <c r="AP208" s="108"/>
      <c r="AQ208" s="108"/>
      <c r="AR208" s="108"/>
      <c r="AS208" s="108"/>
      <c r="AT208" s="108"/>
      <c r="AU208" s="108"/>
      <c r="AV208" s="108"/>
      <c r="AW208" s="108"/>
      <c r="AX208" s="108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</row>
    <row r="209" spans="1:60" ht="22.5" outlineLevel="1" x14ac:dyDescent="0.2">
      <c r="A209" s="135">
        <v>116</v>
      </c>
      <c r="B209" s="136" t="s">
        <v>2481</v>
      </c>
      <c r="C209" s="144" t="s">
        <v>2482</v>
      </c>
      <c r="D209" s="137" t="s">
        <v>468</v>
      </c>
      <c r="E209" s="138">
        <v>2</v>
      </c>
      <c r="F209" s="139"/>
      <c r="G209" s="140">
        <f>ROUND(E209*F209,2)</f>
        <v>0</v>
      </c>
      <c r="H209" s="139"/>
      <c r="I209" s="140">
        <f>ROUND(E209*H209,2)</f>
        <v>0</v>
      </c>
      <c r="J209" s="139"/>
      <c r="K209" s="140">
        <f>ROUND(E209*J209,2)</f>
        <v>0</v>
      </c>
      <c r="L209" s="140">
        <v>21</v>
      </c>
      <c r="M209" s="140">
        <f>G209*(1+L209/100)</f>
        <v>0</v>
      </c>
      <c r="N209" s="138">
        <v>1.0300000000000001E-3</v>
      </c>
      <c r="O209" s="138">
        <f>ROUND(E209*N209,2)</f>
        <v>0</v>
      </c>
      <c r="P209" s="138">
        <v>0</v>
      </c>
      <c r="Q209" s="138">
        <f>ROUND(E209*P209,2)</f>
        <v>0</v>
      </c>
      <c r="R209" s="140" t="s">
        <v>1188</v>
      </c>
      <c r="S209" s="140" t="s">
        <v>929</v>
      </c>
      <c r="T209" s="141" t="s">
        <v>929</v>
      </c>
      <c r="U209" s="115">
        <v>0.58299999999999996</v>
      </c>
      <c r="V209" s="115">
        <f>ROUND(E209*U209,2)</f>
        <v>1.17</v>
      </c>
      <c r="W209" s="115"/>
      <c r="X209" s="115" t="s">
        <v>275</v>
      </c>
      <c r="Y209" s="115" t="s">
        <v>276</v>
      </c>
      <c r="Z209" s="108"/>
      <c r="AA209" s="108"/>
      <c r="AB209" s="108"/>
      <c r="AC209" s="108"/>
      <c r="AD209" s="108"/>
      <c r="AE209" s="108"/>
      <c r="AF209" s="108"/>
      <c r="AG209" s="108" t="s">
        <v>277</v>
      </c>
      <c r="AH209" s="108"/>
      <c r="AI209" s="108"/>
      <c r="AJ209" s="108"/>
      <c r="AK209" s="108"/>
      <c r="AL209" s="108"/>
      <c r="AM209" s="108"/>
      <c r="AN209" s="108"/>
      <c r="AO209" s="108"/>
      <c r="AP209" s="108"/>
      <c r="AQ209" s="108"/>
      <c r="AR209" s="108"/>
      <c r="AS209" s="108"/>
      <c r="AT209" s="108"/>
      <c r="AU209" s="108"/>
      <c r="AV209" s="108"/>
      <c r="AW209" s="108"/>
      <c r="AX209" s="10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</row>
    <row r="210" spans="1:60" ht="22.5" outlineLevel="1" x14ac:dyDescent="0.2">
      <c r="A210" s="135">
        <v>117</v>
      </c>
      <c r="B210" s="136" t="s">
        <v>2483</v>
      </c>
      <c r="C210" s="144" t="s">
        <v>2484</v>
      </c>
      <c r="D210" s="137" t="s">
        <v>468</v>
      </c>
      <c r="E210" s="138">
        <v>4</v>
      </c>
      <c r="F210" s="139"/>
      <c r="G210" s="140">
        <f>ROUND(E210*F210,2)</f>
        <v>0</v>
      </c>
      <c r="H210" s="139"/>
      <c r="I210" s="140">
        <f>ROUND(E210*H210,2)</f>
        <v>0</v>
      </c>
      <c r="J210" s="139"/>
      <c r="K210" s="140">
        <f>ROUND(E210*J210,2)</f>
        <v>0</v>
      </c>
      <c r="L210" s="140">
        <v>21</v>
      </c>
      <c r="M210" s="140">
        <f>G210*(1+L210/100)</f>
        <v>0</v>
      </c>
      <c r="N210" s="138">
        <v>4.8399999999999997E-3</v>
      </c>
      <c r="O210" s="138">
        <f>ROUND(E210*N210,2)</f>
        <v>0.02</v>
      </c>
      <c r="P210" s="138">
        <v>0</v>
      </c>
      <c r="Q210" s="138">
        <f>ROUND(E210*P210,2)</f>
        <v>0</v>
      </c>
      <c r="R210" s="140" t="s">
        <v>1188</v>
      </c>
      <c r="S210" s="140" t="s">
        <v>929</v>
      </c>
      <c r="T210" s="141" t="s">
        <v>929</v>
      </c>
      <c r="U210" s="115">
        <v>3.2450000000000001</v>
      </c>
      <c r="V210" s="115">
        <f>ROUND(E210*U210,2)</f>
        <v>12.98</v>
      </c>
      <c r="W210" s="115"/>
      <c r="X210" s="115" t="s">
        <v>275</v>
      </c>
      <c r="Y210" s="115" t="s">
        <v>276</v>
      </c>
      <c r="Z210" s="108"/>
      <c r="AA210" s="108"/>
      <c r="AB210" s="108"/>
      <c r="AC210" s="108"/>
      <c r="AD210" s="108"/>
      <c r="AE210" s="108"/>
      <c r="AF210" s="108"/>
      <c r="AG210" s="108" t="s">
        <v>277</v>
      </c>
      <c r="AH210" s="108"/>
      <c r="AI210" s="108"/>
      <c r="AJ210" s="108"/>
      <c r="AK210" s="108"/>
      <c r="AL210" s="108"/>
      <c r="AM210" s="108"/>
      <c r="AN210" s="108"/>
      <c r="AO210" s="108"/>
      <c r="AP210" s="108"/>
      <c r="AQ210" s="108"/>
      <c r="AR210" s="108"/>
      <c r="AS210" s="108"/>
      <c r="AT210" s="108"/>
      <c r="AU210" s="108"/>
      <c r="AV210" s="108"/>
      <c r="AW210" s="108"/>
      <c r="AX210" s="108"/>
      <c r="AY210" s="108"/>
      <c r="AZ210" s="108"/>
      <c r="BA210" s="108"/>
      <c r="BB210" s="108"/>
      <c r="BC210" s="108"/>
      <c r="BD210" s="108"/>
      <c r="BE210" s="108"/>
      <c r="BF210" s="108"/>
      <c r="BG210" s="108"/>
      <c r="BH210" s="108"/>
    </row>
    <row r="211" spans="1:60" ht="22.5" outlineLevel="1" x14ac:dyDescent="0.2">
      <c r="A211" s="135">
        <v>118</v>
      </c>
      <c r="B211" s="136" t="s">
        <v>1229</v>
      </c>
      <c r="C211" s="144" t="s">
        <v>2485</v>
      </c>
      <c r="D211" s="137" t="s">
        <v>468</v>
      </c>
      <c r="E211" s="138">
        <v>6</v>
      </c>
      <c r="F211" s="139"/>
      <c r="G211" s="140">
        <f>ROUND(E211*F211,2)</f>
        <v>0</v>
      </c>
      <c r="H211" s="139"/>
      <c r="I211" s="140">
        <f>ROUND(E211*H211,2)</f>
        <v>0</v>
      </c>
      <c r="J211" s="139"/>
      <c r="K211" s="140">
        <f>ROUND(E211*J211,2)</f>
        <v>0</v>
      </c>
      <c r="L211" s="140">
        <v>21</v>
      </c>
      <c r="M211" s="140">
        <f>G211*(1+L211/100)</f>
        <v>0</v>
      </c>
      <c r="N211" s="138">
        <v>1.14E-3</v>
      </c>
      <c r="O211" s="138">
        <f>ROUND(E211*N211,2)</f>
        <v>0.01</v>
      </c>
      <c r="P211" s="138">
        <v>0</v>
      </c>
      <c r="Q211" s="138">
        <f>ROUND(E211*P211,2)</f>
        <v>0</v>
      </c>
      <c r="R211" s="140" t="s">
        <v>1188</v>
      </c>
      <c r="S211" s="140" t="s">
        <v>929</v>
      </c>
      <c r="T211" s="141" t="s">
        <v>929</v>
      </c>
      <c r="U211" s="115">
        <v>1.1020000000000001</v>
      </c>
      <c r="V211" s="115">
        <f>ROUND(E211*U211,2)</f>
        <v>6.61</v>
      </c>
      <c r="W211" s="115"/>
      <c r="X211" s="115" t="s">
        <v>275</v>
      </c>
      <c r="Y211" s="115" t="s">
        <v>276</v>
      </c>
      <c r="Z211" s="108"/>
      <c r="AA211" s="108"/>
      <c r="AB211" s="108"/>
      <c r="AC211" s="108"/>
      <c r="AD211" s="108"/>
      <c r="AE211" s="108"/>
      <c r="AF211" s="108"/>
      <c r="AG211" s="108" t="s">
        <v>277</v>
      </c>
      <c r="AH211" s="108"/>
      <c r="AI211" s="108"/>
      <c r="AJ211" s="108"/>
      <c r="AK211" s="108"/>
      <c r="AL211" s="108"/>
      <c r="AM211" s="108"/>
      <c r="AN211" s="108"/>
      <c r="AO211" s="108"/>
      <c r="AP211" s="108"/>
      <c r="AQ211" s="108"/>
      <c r="AR211" s="108"/>
      <c r="AS211" s="108"/>
      <c r="AT211" s="108"/>
      <c r="AU211" s="108"/>
      <c r="AV211" s="108"/>
      <c r="AW211" s="108"/>
      <c r="AX211" s="108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</row>
    <row r="212" spans="1:60" ht="22.5" outlineLevel="1" x14ac:dyDescent="0.2">
      <c r="A212" s="128">
        <v>119</v>
      </c>
      <c r="B212" s="129" t="s">
        <v>2486</v>
      </c>
      <c r="C212" s="145" t="s">
        <v>2487</v>
      </c>
      <c r="D212" s="130" t="s">
        <v>493</v>
      </c>
      <c r="E212" s="131">
        <v>55</v>
      </c>
      <c r="F212" s="132"/>
      <c r="G212" s="133">
        <f>ROUND(E212*F212,2)</f>
        <v>0</v>
      </c>
      <c r="H212" s="132"/>
      <c r="I212" s="133">
        <f>ROUND(E212*H212,2)</f>
        <v>0</v>
      </c>
      <c r="J212" s="132"/>
      <c r="K212" s="133">
        <f>ROUND(E212*J212,2)</f>
        <v>0</v>
      </c>
      <c r="L212" s="133">
        <v>21</v>
      </c>
      <c r="M212" s="133">
        <f>G212*(1+L212/100)</f>
        <v>0</v>
      </c>
      <c r="N212" s="131">
        <v>6.9999999999999999E-4</v>
      </c>
      <c r="O212" s="131">
        <f>ROUND(E212*N212,2)</f>
        <v>0.04</v>
      </c>
      <c r="P212" s="131">
        <v>0</v>
      </c>
      <c r="Q212" s="131">
        <f>ROUND(E212*P212,2)</f>
        <v>0</v>
      </c>
      <c r="R212" s="133" t="s">
        <v>1188</v>
      </c>
      <c r="S212" s="133" t="s">
        <v>929</v>
      </c>
      <c r="T212" s="134" t="s">
        <v>929</v>
      </c>
      <c r="U212" s="115">
        <v>0.19821</v>
      </c>
      <c r="V212" s="115">
        <f>ROUND(E212*U212,2)</f>
        <v>10.9</v>
      </c>
      <c r="W212" s="115"/>
      <c r="X212" s="115" t="s">
        <v>275</v>
      </c>
      <c r="Y212" s="115" t="s">
        <v>276</v>
      </c>
      <c r="Z212" s="108"/>
      <c r="AA212" s="108"/>
      <c r="AB212" s="108"/>
      <c r="AC212" s="108"/>
      <c r="AD212" s="108"/>
      <c r="AE212" s="108"/>
      <c r="AF212" s="108"/>
      <c r="AG212" s="108" t="s">
        <v>277</v>
      </c>
      <c r="AH212" s="108"/>
      <c r="AI212" s="108"/>
      <c r="AJ212" s="108"/>
      <c r="AK212" s="108"/>
      <c r="AL212" s="108"/>
      <c r="AM212" s="108"/>
      <c r="AN212" s="108"/>
      <c r="AO212" s="108"/>
      <c r="AP212" s="108"/>
      <c r="AQ212" s="108"/>
      <c r="AR212" s="108"/>
      <c r="AS212" s="108"/>
      <c r="AT212" s="108"/>
      <c r="AU212" s="108"/>
      <c r="AV212" s="108"/>
      <c r="AW212" s="108"/>
      <c r="AX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</row>
    <row r="213" spans="1:60" outlineLevel="2" x14ac:dyDescent="0.2">
      <c r="A213" s="111"/>
      <c r="B213" s="112"/>
      <c r="C213" s="269" t="s">
        <v>1008</v>
      </c>
      <c r="D213" s="270"/>
      <c r="E213" s="270"/>
      <c r="F213" s="270"/>
      <c r="G213" s="270"/>
      <c r="H213" s="115"/>
      <c r="I213" s="115"/>
      <c r="J213" s="115"/>
      <c r="K213" s="115"/>
      <c r="L213" s="115"/>
      <c r="M213" s="115"/>
      <c r="N213" s="114"/>
      <c r="O213" s="114"/>
      <c r="P213" s="114"/>
      <c r="Q213" s="114"/>
      <c r="R213" s="115"/>
      <c r="S213" s="115"/>
      <c r="T213" s="115"/>
      <c r="U213" s="115"/>
      <c r="V213" s="115"/>
      <c r="W213" s="115"/>
      <c r="X213" s="115"/>
      <c r="Y213" s="115"/>
      <c r="Z213" s="108"/>
      <c r="AA213" s="108"/>
      <c r="AB213" s="108"/>
      <c r="AC213" s="108"/>
      <c r="AD213" s="108"/>
      <c r="AE213" s="108"/>
      <c r="AF213" s="108"/>
      <c r="AG213" s="108" t="s">
        <v>930</v>
      </c>
      <c r="AH213" s="108"/>
      <c r="AI213" s="108"/>
      <c r="AJ213" s="108"/>
      <c r="AK213" s="108"/>
      <c r="AL213" s="108"/>
      <c r="AM213" s="108"/>
      <c r="AN213" s="108"/>
      <c r="AO213" s="108"/>
      <c r="AP213" s="108"/>
      <c r="AQ213" s="108"/>
      <c r="AR213" s="108"/>
      <c r="AS213" s="108"/>
      <c r="AT213" s="108"/>
      <c r="AU213" s="108"/>
      <c r="AV213" s="108"/>
      <c r="AW213" s="108"/>
      <c r="AX213" s="108"/>
      <c r="AY213" s="108"/>
      <c r="AZ213" s="108"/>
      <c r="BA213" s="108"/>
      <c r="BB213" s="108"/>
      <c r="BC213" s="108"/>
      <c r="BD213" s="108"/>
      <c r="BE213" s="108"/>
      <c r="BF213" s="108"/>
      <c r="BG213" s="108"/>
      <c r="BH213" s="108"/>
    </row>
    <row r="214" spans="1:60" outlineLevel="2" x14ac:dyDescent="0.2">
      <c r="A214" s="111"/>
      <c r="B214" s="112"/>
      <c r="C214" s="267" t="s">
        <v>956</v>
      </c>
      <c r="D214" s="268"/>
      <c r="E214" s="268"/>
      <c r="F214" s="268"/>
      <c r="G214" s="268"/>
      <c r="H214" s="115"/>
      <c r="I214" s="115"/>
      <c r="J214" s="115"/>
      <c r="K214" s="115"/>
      <c r="L214" s="115"/>
      <c r="M214" s="115"/>
      <c r="N214" s="114"/>
      <c r="O214" s="114"/>
      <c r="P214" s="114"/>
      <c r="Q214" s="114"/>
      <c r="R214" s="115"/>
      <c r="S214" s="115"/>
      <c r="T214" s="115"/>
      <c r="U214" s="115"/>
      <c r="V214" s="115"/>
      <c r="W214" s="115"/>
      <c r="X214" s="115"/>
      <c r="Y214" s="115"/>
      <c r="Z214" s="108"/>
      <c r="AA214" s="108"/>
      <c r="AB214" s="108"/>
      <c r="AC214" s="108"/>
      <c r="AD214" s="108"/>
      <c r="AE214" s="108"/>
      <c r="AF214" s="108"/>
      <c r="AG214" s="108" t="s">
        <v>286</v>
      </c>
      <c r="AH214" s="108"/>
      <c r="AI214" s="108"/>
      <c r="AJ214" s="108"/>
      <c r="AK214" s="108"/>
      <c r="AL214" s="108"/>
      <c r="AM214" s="108"/>
      <c r="AN214" s="108"/>
      <c r="AO214" s="108"/>
      <c r="AP214" s="108"/>
      <c r="AQ214" s="108"/>
      <c r="AR214" s="108"/>
      <c r="AS214" s="108"/>
      <c r="AT214" s="108"/>
      <c r="AU214" s="108"/>
      <c r="AV214" s="108"/>
      <c r="AW214" s="108"/>
      <c r="AX214" s="108"/>
      <c r="AY214" s="108"/>
      <c r="AZ214" s="108"/>
      <c r="BA214" s="108"/>
      <c r="BB214" s="108"/>
      <c r="BC214" s="108"/>
      <c r="BD214" s="108"/>
      <c r="BE214" s="108"/>
      <c r="BF214" s="108"/>
      <c r="BG214" s="108"/>
      <c r="BH214" s="108"/>
    </row>
    <row r="215" spans="1:60" outlineLevel="2" x14ac:dyDescent="0.2">
      <c r="A215" s="111"/>
      <c r="B215" s="112"/>
      <c r="C215" s="150" t="s">
        <v>2488</v>
      </c>
      <c r="D215" s="148"/>
      <c r="E215" s="149">
        <v>55</v>
      </c>
      <c r="F215" s="115"/>
      <c r="G215" s="115"/>
      <c r="H215" s="115"/>
      <c r="I215" s="115"/>
      <c r="J215" s="115"/>
      <c r="K215" s="115"/>
      <c r="L215" s="115"/>
      <c r="M215" s="115"/>
      <c r="N215" s="114"/>
      <c r="O215" s="114"/>
      <c r="P215" s="114"/>
      <c r="Q215" s="114"/>
      <c r="R215" s="115"/>
      <c r="S215" s="115"/>
      <c r="T215" s="115"/>
      <c r="U215" s="115"/>
      <c r="V215" s="115"/>
      <c r="W215" s="115"/>
      <c r="X215" s="115"/>
      <c r="Y215" s="115"/>
      <c r="Z215" s="108"/>
      <c r="AA215" s="108"/>
      <c r="AB215" s="108"/>
      <c r="AC215" s="108"/>
      <c r="AD215" s="108"/>
      <c r="AE215" s="108"/>
      <c r="AF215" s="108"/>
      <c r="AG215" s="108" t="s">
        <v>325</v>
      </c>
      <c r="AH215" s="108">
        <v>0</v>
      </c>
      <c r="AI215" s="108"/>
      <c r="AJ215" s="108"/>
      <c r="AK215" s="108"/>
      <c r="AL215" s="108"/>
      <c r="AM215" s="108"/>
      <c r="AN215" s="108"/>
      <c r="AO215" s="108"/>
      <c r="AP215" s="108"/>
      <c r="AQ215" s="108"/>
      <c r="AR215" s="108"/>
      <c r="AS215" s="108"/>
      <c r="AT215" s="108"/>
      <c r="AU215" s="108"/>
      <c r="AV215" s="108"/>
      <c r="AW215" s="108"/>
      <c r="AX215" s="108"/>
      <c r="AY215" s="108"/>
      <c r="AZ215" s="108"/>
      <c r="BA215" s="108"/>
      <c r="BB215" s="108"/>
      <c r="BC215" s="108"/>
      <c r="BD215" s="108"/>
      <c r="BE215" s="108"/>
      <c r="BF215" s="108"/>
      <c r="BG215" s="108"/>
      <c r="BH215" s="108"/>
    </row>
    <row r="216" spans="1:60" outlineLevel="1" x14ac:dyDescent="0.2">
      <c r="A216" s="128">
        <v>120</v>
      </c>
      <c r="B216" s="129" t="s">
        <v>1231</v>
      </c>
      <c r="C216" s="145" t="s">
        <v>1232</v>
      </c>
      <c r="D216" s="130" t="s">
        <v>493</v>
      </c>
      <c r="E216" s="131">
        <v>119</v>
      </c>
      <c r="F216" s="132"/>
      <c r="G216" s="133">
        <f>ROUND(E216*F216,2)</f>
        <v>0</v>
      </c>
      <c r="H216" s="132"/>
      <c r="I216" s="133">
        <f>ROUND(E216*H216,2)</f>
        <v>0</v>
      </c>
      <c r="J216" s="132"/>
      <c r="K216" s="133">
        <f>ROUND(E216*J216,2)</f>
        <v>0</v>
      </c>
      <c r="L216" s="133">
        <v>21</v>
      </c>
      <c r="M216" s="133">
        <f>G216*(1+L216/100)</f>
        <v>0</v>
      </c>
      <c r="N216" s="131">
        <v>0</v>
      </c>
      <c r="O216" s="131">
        <f>ROUND(E216*N216,2)</f>
        <v>0</v>
      </c>
      <c r="P216" s="131">
        <v>0</v>
      </c>
      <c r="Q216" s="131">
        <f>ROUND(E216*P216,2)</f>
        <v>0</v>
      </c>
      <c r="R216" s="133" t="s">
        <v>1188</v>
      </c>
      <c r="S216" s="133" t="s">
        <v>929</v>
      </c>
      <c r="T216" s="134" t="s">
        <v>929</v>
      </c>
      <c r="U216" s="115">
        <v>1.7999999999999999E-2</v>
      </c>
      <c r="V216" s="115">
        <f>ROUND(E216*U216,2)</f>
        <v>2.14</v>
      </c>
      <c r="W216" s="115"/>
      <c r="X216" s="115" t="s">
        <v>275</v>
      </c>
      <c r="Y216" s="115" t="s">
        <v>276</v>
      </c>
      <c r="Z216" s="108"/>
      <c r="AA216" s="108"/>
      <c r="AB216" s="108"/>
      <c r="AC216" s="108"/>
      <c r="AD216" s="108"/>
      <c r="AE216" s="108"/>
      <c r="AF216" s="108"/>
      <c r="AG216" s="108" t="s">
        <v>277</v>
      </c>
      <c r="AH216" s="108"/>
      <c r="AI216" s="108"/>
      <c r="AJ216" s="108"/>
      <c r="AK216" s="108"/>
      <c r="AL216" s="108"/>
      <c r="AM216" s="108"/>
      <c r="AN216" s="108"/>
      <c r="AO216" s="108"/>
      <c r="AP216" s="108"/>
      <c r="AQ216" s="108"/>
      <c r="AR216" s="108"/>
      <c r="AS216" s="108"/>
      <c r="AT216" s="108"/>
      <c r="AU216" s="108"/>
      <c r="AV216" s="108"/>
      <c r="AW216" s="108"/>
      <c r="AX216" s="108"/>
      <c r="AY216" s="108"/>
      <c r="AZ216" s="108"/>
      <c r="BA216" s="108"/>
      <c r="BB216" s="108"/>
      <c r="BC216" s="108"/>
      <c r="BD216" s="108"/>
      <c r="BE216" s="108"/>
      <c r="BF216" s="108"/>
      <c r="BG216" s="108"/>
      <c r="BH216" s="108"/>
    </row>
    <row r="217" spans="1:60" outlineLevel="2" x14ac:dyDescent="0.2">
      <c r="A217" s="111"/>
      <c r="B217" s="112"/>
      <c r="C217" s="258" t="s">
        <v>1035</v>
      </c>
      <c r="D217" s="259"/>
      <c r="E217" s="259"/>
      <c r="F217" s="259"/>
      <c r="G217" s="259"/>
      <c r="H217" s="115"/>
      <c r="I217" s="115"/>
      <c r="J217" s="115"/>
      <c r="K217" s="115"/>
      <c r="L217" s="115"/>
      <c r="M217" s="115"/>
      <c r="N217" s="114"/>
      <c r="O217" s="114"/>
      <c r="P217" s="114"/>
      <c r="Q217" s="114"/>
      <c r="R217" s="115"/>
      <c r="S217" s="115"/>
      <c r="T217" s="115"/>
      <c r="U217" s="115"/>
      <c r="V217" s="115"/>
      <c r="W217" s="115"/>
      <c r="X217" s="115"/>
      <c r="Y217" s="115"/>
      <c r="Z217" s="108"/>
      <c r="AA217" s="108"/>
      <c r="AB217" s="108"/>
      <c r="AC217" s="108"/>
      <c r="AD217" s="108"/>
      <c r="AE217" s="108"/>
      <c r="AF217" s="108"/>
      <c r="AG217" s="108" t="s">
        <v>286</v>
      </c>
      <c r="AH217" s="108"/>
      <c r="AI217" s="108"/>
      <c r="AJ217" s="108"/>
      <c r="AK217" s="108"/>
      <c r="AL217" s="108"/>
      <c r="AM217" s="108"/>
      <c r="AN217" s="108"/>
      <c r="AO217" s="108"/>
      <c r="AP217" s="108"/>
      <c r="AQ217" s="108"/>
      <c r="AR217" s="108"/>
      <c r="AS217" s="108"/>
      <c r="AT217" s="108"/>
      <c r="AU217" s="108"/>
      <c r="AV217" s="108"/>
      <c r="AW217" s="108"/>
      <c r="AX217" s="108"/>
      <c r="AY217" s="108"/>
      <c r="AZ217" s="108"/>
      <c r="BA217" s="108"/>
      <c r="BB217" s="108"/>
      <c r="BC217" s="108"/>
      <c r="BD217" s="108"/>
      <c r="BE217" s="108"/>
      <c r="BF217" s="108"/>
      <c r="BG217" s="108"/>
      <c r="BH217" s="108"/>
    </row>
    <row r="218" spans="1:60" outlineLevel="2" x14ac:dyDescent="0.2">
      <c r="A218" s="111"/>
      <c r="B218" s="112"/>
      <c r="C218" s="150" t="s">
        <v>2489</v>
      </c>
      <c r="D218" s="148"/>
      <c r="E218" s="149">
        <v>20</v>
      </c>
      <c r="F218" s="115"/>
      <c r="G218" s="115"/>
      <c r="H218" s="115"/>
      <c r="I218" s="115"/>
      <c r="J218" s="115"/>
      <c r="K218" s="115"/>
      <c r="L218" s="115"/>
      <c r="M218" s="115"/>
      <c r="N218" s="114"/>
      <c r="O218" s="114"/>
      <c r="P218" s="114"/>
      <c r="Q218" s="114"/>
      <c r="R218" s="115"/>
      <c r="S218" s="115"/>
      <c r="T218" s="115"/>
      <c r="U218" s="115"/>
      <c r="V218" s="115"/>
      <c r="W218" s="115"/>
      <c r="X218" s="115"/>
      <c r="Y218" s="115"/>
      <c r="Z218" s="108"/>
      <c r="AA218" s="108"/>
      <c r="AB218" s="108"/>
      <c r="AC218" s="108"/>
      <c r="AD218" s="108"/>
      <c r="AE218" s="108"/>
      <c r="AF218" s="108"/>
      <c r="AG218" s="108" t="s">
        <v>325</v>
      </c>
      <c r="AH218" s="108">
        <v>5</v>
      </c>
      <c r="AI218" s="108"/>
      <c r="AJ218" s="108"/>
      <c r="AK218" s="108"/>
      <c r="AL218" s="108"/>
      <c r="AM218" s="108"/>
      <c r="AN218" s="108"/>
      <c r="AO218" s="108"/>
      <c r="AP218" s="108"/>
      <c r="AQ218" s="108"/>
      <c r="AR218" s="108"/>
      <c r="AS218" s="108"/>
      <c r="AT218" s="108"/>
      <c r="AU218" s="108"/>
      <c r="AV218" s="108"/>
      <c r="AW218" s="108"/>
      <c r="AX218" s="108"/>
      <c r="AY218" s="108"/>
      <c r="AZ218" s="108"/>
      <c r="BA218" s="108"/>
      <c r="BB218" s="108"/>
      <c r="BC218" s="108"/>
      <c r="BD218" s="108"/>
      <c r="BE218" s="108"/>
      <c r="BF218" s="108"/>
      <c r="BG218" s="108"/>
      <c r="BH218" s="108"/>
    </row>
    <row r="219" spans="1:60" outlineLevel="3" x14ac:dyDescent="0.2">
      <c r="A219" s="111"/>
      <c r="B219" s="112"/>
      <c r="C219" s="150" t="s">
        <v>2365</v>
      </c>
      <c r="D219" s="148"/>
      <c r="E219" s="149">
        <v>44</v>
      </c>
      <c r="F219" s="115"/>
      <c r="G219" s="115"/>
      <c r="H219" s="115"/>
      <c r="I219" s="115"/>
      <c r="J219" s="115"/>
      <c r="K219" s="115"/>
      <c r="L219" s="115"/>
      <c r="M219" s="115"/>
      <c r="N219" s="114"/>
      <c r="O219" s="114"/>
      <c r="P219" s="114"/>
      <c r="Q219" s="114"/>
      <c r="R219" s="115"/>
      <c r="S219" s="115"/>
      <c r="T219" s="115"/>
      <c r="U219" s="115"/>
      <c r="V219" s="115"/>
      <c r="W219" s="115"/>
      <c r="X219" s="115"/>
      <c r="Y219" s="115"/>
      <c r="Z219" s="108"/>
      <c r="AA219" s="108"/>
      <c r="AB219" s="108"/>
      <c r="AC219" s="108"/>
      <c r="AD219" s="108"/>
      <c r="AE219" s="108"/>
      <c r="AF219" s="108"/>
      <c r="AG219" s="108" t="s">
        <v>325</v>
      </c>
      <c r="AH219" s="108">
        <v>5</v>
      </c>
      <c r="AI219" s="108"/>
      <c r="AJ219" s="108"/>
      <c r="AK219" s="108"/>
      <c r="AL219" s="108"/>
      <c r="AM219" s="108"/>
      <c r="AN219" s="108"/>
      <c r="AO219" s="108"/>
      <c r="AP219" s="108"/>
      <c r="AQ219" s="108"/>
      <c r="AR219" s="108"/>
      <c r="AS219" s="108"/>
      <c r="AT219" s="108"/>
      <c r="AU219" s="108"/>
      <c r="AV219" s="108"/>
      <c r="AW219" s="108"/>
      <c r="AX219" s="108"/>
      <c r="AY219" s="108"/>
      <c r="AZ219" s="108"/>
      <c r="BA219" s="108"/>
      <c r="BB219" s="108"/>
      <c r="BC219" s="108"/>
      <c r="BD219" s="108"/>
      <c r="BE219" s="108"/>
      <c r="BF219" s="108"/>
      <c r="BG219" s="108"/>
      <c r="BH219" s="108"/>
    </row>
    <row r="220" spans="1:60" outlineLevel="3" x14ac:dyDescent="0.2">
      <c r="A220" s="111"/>
      <c r="B220" s="112"/>
      <c r="C220" s="150" t="s">
        <v>2490</v>
      </c>
      <c r="D220" s="148"/>
      <c r="E220" s="149">
        <v>55</v>
      </c>
      <c r="F220" s="115"/>
      <c r="G220" s="115"/>
      <c r="H220" s="115"/>
      <c r="I220" s="115"/>
      <c r="J220" s="115"/>
      <c r="K220" s="115"/>
      <c r="L220" s="115"/>
      <c r="M220" s="115"/>
      <c r="N220" s="114"/>
      <c r="O220" s="114"/>
      <c r="P220" s="114"/>
      <c r="Q220" s="114"/>
      <c r="R220" s="115"/>
      <c r="S220" s="115"/>
      <c r="T220" s="115"/>
      <c r="U220" s="115"/>
      <c r="V220" s="115"/>
      <c r="W220" s="115"/>
      <c r="X220" s="115"/>
      <c r="Y220" s="115"/>
      <c r="Z220" s="108"/>
      <c r="AA220" s="108"/>
      <c r="AB220" s="108"/>
      <c r="AC220" s="108"/>
      <c r="AD220" s="108"/>
      <c r="AE220" s="108"/>
      <c r="AF220" s="108"/>
      <c r="AG220" s="108" t="s">
        <v>325</v>
      </c>
      <c r="AH220" s="108">
        <v>5</v>
      </c>
      <c r="AI220" s="108"/>
      <c r="AJ220" s="108"/>
      <c r="AK220" s="108"/>
      <c r="AL220" s="108"/>
      <c r="AM220" s="108"/>
      <c r="AN220" s="108"/>
      <c r="AO220" s="108"/>
      <c r="AP220" s="108"/>
      <c r="AQ220" s="108"/>
      <c r="AR220" s="108"/>
      <c r="AS220" s="108"/>
      <c r="AT220" s="108"/>
      <c r="AU220" s="108"/>
      <c r="AV220" s="108"/>
      <c r="AW220" s="108"/>
      <c r="AX220" s="108"/>
      <c r="AY220" s="108"/>
      <c r="AZ220" s="108"/>
      <c r="BA220" s="108"/>
      <c r="BB220" s="108"/>
      <c r="BC220" s="108"/>
      <c r="BD220" s="108"/>
      <c r="BE220" s="108"/>
      <c r="BF220" s="108"/>
      <c r="BG220" s="108"/>
      <c r="BH220" s="108"/>
    </row>
    <row r="221" spans="1:60" ht="22.5" outlineLevel="1" x14ac:dyDescent="0.2">
      <c r="A221" s="128">
        <v>121</v>
      </c>
      <c r="B221" s="129" t="s">
        <v>2491</v>
      </c>
      <c r="C221" s="145" t="s">
        <v>2492</v>
      </c>
      <c r="D221" s="130" t="s">
        <v>493</v>
      </c>
      <c r="E221" s="131">
        <v>24</v>
      </c>
      <c r="F221" s="132"/>
      <c r="G221" s="133">
        <f>ROUND(E221*F221,2)</f>
        <v>0</v>
      </c>
      <c r="H221" s="132"/>
      <c r="I221" s="133">
        <f>ROUND(E221*H221,2)</f>
        <v>0</v>
      </c>
      <c r="J221" s="132"/>
      <c r="K221" s="133">
        <f>ROUND(E221*J221,2)</f>
        <v>0</v>
      </c>
      <c r="L221" s="133">
        <v>21</v>
      </c>
      <c r="M221" s="133">
        <f>G221*(1+L221/100)</f>
        <v>0</v>
      </c>
      <c r="N221" s="131">
        <v>0</v>
      </c>
      <c r="O221" s="131">
        <f>ROUND(E221*N221,2)</f>
        <v>0</v>
      </c>
      <c r="P221" s="131">
        <v>0</v>
      </c>
      <c r="Q221" s="131">
        <f>ROUND(E221*P221,2)</f>
        <v>0</v>
      </c>
      <c r="R221" s="133" t="s">
        <v>1188</v>
      </c>
      <c r="S221" s="133" t="s">
        <v>929</v>
      </c>
      <c r="T221" s="134" t="s">
        <v>929</v>
      </c>
      <c r="U221" s="115">
        <v>3.2000000000000001E-2</v>
      </c>
      <c r="V221" s="115">
        <f>ROUND(E221*U221,2)</f>
        <v>0.77</v>
      </c>
      <c r="W221" s="115"/>
      <c r="X221" s="115" t="s">
        <v>275</v>
      </c>
      <c r="Y221" s="115" t="s">
        <v>276</v>
      </c>
      <c r="Z221" s="108"/>
      <c r="AA221" s="108"/>
      <c r="AB221" s="108"/>
      <c r="AC221" s="108"/>
      <c r="AD221" s="108"/>
      <c r="AE221" s="108"/>
      <c r="AF221" s="108"/>
      <c r="AG221" s="108" t="s">
        <v>277</v>
      </c>
      <c r="AH221" s="108"/>
      <c r="AI221" s="108"/>
      <c r="AJ221" s="108"/>
      <c r="AK221" s="108"/>
      <c r="AL221" s="108"/>
      <c r="AM221" s="108"/>
      <c r="AN221" s="108"/>
      <c r="AO221" s="108"/>
      <c r="AP221" s="108"/>
      <c r="AQ221" s="108"/>
      <c r="AR221" s="108"/>
      <c r="AS221" s="108"/>
      <c r="AT221" s="108"/>
      <c r="AU221" s="108"/>
      <c r="AV221" s="108"/>
      <c r="AW221" s="108"/>
      <c r="AX221" s="108"/>
      <c r="AY221" s="108"/>
      <c r="AZ221" s="108"/>
      <c r="BA221" s="108"/>
      <c r="BB221" s="108"/>
      <c r="BC221" s="108"/>
      <c r="BD221" s="108"/>
      <c r="BE221" s="108"/>
      <c r="BF221" s="108"/>
      <c r="BG221" s="108"/>
      <c r="BH221" s="108"/>
    </row>
    <row r="222" spans="1:60" outlineLevel="2" x14ac:dyDescent="0.2">
      <c r="A222" s="111"/>
      <c r="B222" s="112"/>
      <c r="C222" s="258" t="s">
        <v>1035</v>
      </c>
      <c r="D222" s="259"/>
      <c r="E222" s="259"/>
      <c r="F222" s="259"/>
      <c r="G222" s="259"/>
      <c r="H222" s="115"/>
      <c r="I222" s="115"/>
      <c r="J222" s="115"/>
      <c r="K222" s="115"/>
      <c r="L222" s="115"/>
      <c r="M222" s="115"/>
      <c r="N222" s="114"/>
      <c r="O222" s="114"/>
      <c r="P222" s="114"/>
      <c r="Q222" s="114"/>
      <c r="R222" s="115"/>
      <c r="S222" s="115"/>
      <c r="T222" s="115"/>
      <c r="U222" s="115"/>
      <c r="V222" s="115"/>
      <c r="W222" s="115"/>
      <c r="X222" s="115"/>
      <c r="Y222" s="115"/>
      <c r="Z222" s="108"/>
      <c r="AA222" s="108"/>
      <c r="AB222" s="108"/>
      <c r="AC222" s="108"/>
      <c r="AD222" s="108"/>
      <c r="AE222" s="108"/>
      <c r="AF222" s="108"/>
      <c r="AG222" s="108" t="s">
        <v>286</v>
      </c>
      <c r="AH222" s="108"/>
      <c r="AI222" s="108"/>
      <c r="AJ222" s="108"/>
      <c r="AK222" s="108"/>
      <c r="AL222" s="108"/>
      <c r="AM222" s="108"/>
      <c r="AN222" s="108"/>
      <c r="AO222" s="108"/>
      <c r="AP222" s="108"/>
      <c r="AQ222" s="108"/>
      <c r="AR222" s="108"/>
      <c r="AS222" s="108"/>
      <c r="AT222" s="108"/>
      <c r="AU222" s="108"/>
      <c r="AV222" s="108"/>
      <c r="AW222" s="108"/>
      <c r="AX222" s="108"/>
      <c r="AY222" s="108"/>
      <c r="AZ222" s="108"/>
      <c r="BA222" s="108"/>
      <c r="BB222" s="108"/>
      <c r="BC222" s="108"/>
      <c r="BD222" s="108"/>
      <c r="BE222" s="108"/>
      <c r="BF222" s="108"/>
      <c r="BG222" s="108"/>
      <c r="BH222" s="108"/>
    </row>
    <row r="223" spans="1:60" outlineLevel="2" x14ac:dyDescent="0.2">
      <c r="A223" s="111"/>
      <c r="B223" s="112"/>
      <c r="C223" s="150" t="s">
        <v>2374</v>
      </c>
      <c r="D223" s="148"/>
      <c r="E223" s="149">
        <v>24</v>
      </c>
      <c r="F223" s="115"/>
      <c r="G223" s="115"/>
      <c r="H223" s="115"/>
      <c r="I223" s="115"/>
      <c r="J223" s="115"/>
      <c r="K223" s="115"/>
      <c r="L223" s="115"/>
      <c r="M223" s="115"/>
      <c r="N223" s="114"/>
      <c r="O223" s="114"/>
      <c r="P223" s="114"/>
      <c r="Q223" s="114"/>
      <c r="R223" s="115"/>
      <c r="S223" s="115"/>
      <c r="T223" s="115"/>
      <c r="U223" s="115"/>
      <c r="V223" s="115"/>
      <c r="W223" s="115"/>
      <c r="X223" s="115"/>
      <c r="Y223" s="115"/>
      <c r="Z223" s="108"/>
      <c r="AA223" s="108"/>
      <c r="AB223" s="108"/>
      <c r="AC223" s="108"/>
      <c r="AD223" s="108"/>
      <c r="AE223" s="108"/>
      <c r="AF223" s="108"/>
      <c r="AG223" s="108" t="s">
        <v>325</v>
      </c>
      <c r="AH223" s="108">
        <v>5</v>
      </c>
      <c r="AI223" s="108"/>
      <c r="AJ223" s="108"/>
      <c r="AK223" s="108"/>
      <c r="AL223" s="108"/>
      <c r="AM223" s="108"/>
      <c r="AN223" s="108"/>
      <c r="AO223" s="108"/>
      <c r="AP223" s="108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8"/>
      <c r="BB223" s="108"/>
      <c r="BC223" s="108"/>
      <c r="BD223" s="108"/>
      <c r="BE223" s="108"/>
      <c r="BF223" s="108"/>
      <c r="BG223" s="108"/>
      <c r="BH223" s="108"/>
    </row>
    <row r="224" spans="1:60" outlineLevel="1" x14ac:dyDescent="0.2">
      <c r="A224" s="128">
        <v>122</v>
      </c>
      <c r="B224" s="129" t="s">
        <v>2493</v>
      </c>
      <c r="C224" s="145" t="s">
        <v>2494</v>
      </c>
      <c r="D224" s="130" t="s">
        <v>493</v>
      </c>
      <c r="E224" s="131">
        <v>62</v>
      </c>
      <c r="F224" s="132"/>
      <c r="G224" s="133">
        <f>ROUND(E224*F224,2)</f>
        <v>0</v>
      </c>
      <c r="H224" s="132"/>
      <c r="I224" s="133">
        <f>ROUND(E224*H224,2)</f>
        <v>0</v>
      </c>
      <c r="J224" s="132"/>
      <c r="K224" s="133">
        <f>ROUND(E224*J224,2)</f>
        <v>0</v>
      </c>
      <c r="L224" s="133">
        <v>21</v>
      </c>
      <c r="M224" s="133">
        <f>G224*(1+L224/100)</f>
        <v>0</v>
      </c>
      <c r="N224" s="131">
        <v>0</v>
      </c>
      <c r="O224" s="131">
        <f>ROUND(E224*N224,2)</f>
        <v>0</v>
      </c>
      <c r="P224" s="131">
        <v>0</v>
      </c>
      <c r="Q224" s="131">
        <f>ROUND(E224*P224,2)</f>
        <v>0</v>
      </c>
      <c r="R224" s="133" t="s">
        <v>1188</v>
      </c>
      <c r="S224" s="133" t="s">
        <v>929</v>
      </c>
      <c r="T224" s="134" t="s">
        <v>929</v>
      </c>
      <c r="U224" s="115">
        <v>4.2000000000000003E-2</v>
      </c>
      <c r="V224" s="115">
        <f>ROUND(E224*U224,2)</f>
        <v>2.6</v>
      </c>
      <c r="W224" s="115"/>
      <c r="X224" s="115" t="s">
        <v>275</v>
      </c>
      <c r="Y224" s="115" t="s">
        <v>276</v>
      </c>
      <c r="Z224" s="108"/>
      <c r="AA224" s="108"/>
      <c r="AB224" s="108"/>
      <c r="AC224" s="108"/>
      <c r="AD224" s="108"/>
      <c r="AE224" s="108"/>
      <c r="AF224" s="108"/>
      <c r="AG224" s="108" t="s">
        <v>277</v>
      </c>
      <c r="AH224" s="108"/>
      <c r="AI224" s="108"/>
      <c r="AJ224" s="108"/>
      <c r="AK224" s="108"/>
      <c r="AL224" s="108"/>
      <c r="AM224" s="108"/>
      <c r="AN224" s="108"/>
      <c r="AO224" s="108"/>
      <c r="AP224" s="108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</row>
    <row r="225" spans="1:60" outlineLevel="2" x14ac:dyDescent="0.2">
      <c r="A225" s="111"/>
      <c r="B225" s="112"/>
      <c r="C225" s="258" t="s">
        <v>1035</v>
      </c>
      <c r="D225" s="259"/>
      <c r="E225" s="259"/>
      <c r="F225" s="259"/>
      <c r="G225" s="259"/>
      <c r="H225" s="115"/>
      <c r="I225" s="115"/>
      <c r="J225" s="115"/>
      <c r="K225" s="115"/>
      <c r="L225" s="115"/>
      <c r="M225" s="115"/>
      <c r="N225" s="114"/>
      <c r="O225" s="114"/>
      <c r="P225" s="114"/>
      <c r="Q225" s="114"/>
      <c r="R225" s="115"/>
      <c r="S225" s="115"/>
      <c r="T225" s="115"/>
      <c r="U225" s="115"/>
      <c r="V225" s="115"/>
      <c r="W225" s="115"/>
      <c r="X225" s="115"/>
      <c r="Y225" s="115"/>
      <c r="Z225" s="108"/>
      <c r="AA225" s="108"/>
      <c r="AB225" s="108"/>
      <c r="AC225" s="108"/>
      <c r="AD225" s="108"/>
      <c r="AE225" s="108"/>
      <c r="AF225" s="108"/>
      <c r="AG225" s="108" t="s">
        <v>286</v>
      </c>
      <c r="AH225" s="108"/>
      <c r="AI225" s="108"/>
      <c r="AJ225" s="108"/>
      <c r="AK225" s="108"/>
      <c r="AL225" s="108"/>
      <c r="AM225" s="108"/>
      <c r="AN225" s="108"/>
      <c r="AO225" s="108"/>
      <c r="AP225" s="108"/>
      <c r="AQ225" s="108"/>
      <c r="AR225" s="108"/>
      <c r="AS225" s="108"/>
      <c r="AT225" s="108"/>
      <c r="AU225" s="108"/>
      <c r="AV225" s="108"/>
      <c r="AW225" s="108"/>
      <c r="AX225" s="108"/>
      <c r="AY225" s="108"/>
      <c r="AZ225" s="108"/>
      <c r="BA225" s="108"/>
      <c r="BB225" s="108"/>
      <c r="BC225" s="108"/>
      <c r="BD225" s="108"/>
      <c r="BE225" s="108"/>
      <c r="BF225" s="108"/>
      <c r="BG225" s="108"/>
      <c r="BH225" s="108"/>
    </row>
    <row r="226" spans="1:60" outlineLevel="2" x14ac:dyDescent="0.2">
      <c r="A226" s="111"/>
      <c r="B226" s="112"/>
      <c r="C226" s="150" t="s">
        <v>2377</v>
      </c>
      <c r="D226" s="148"/>
      <c r="E226" s="149">
        <v>62</v>
      </c>
      <c r="F226" s="115"/>
      <c r="G226" s="115"/>
      <c r="H226" s="115"/>
      <c r="I226" s="115"/>
      <c r="J226" s="115"/>
      <c r="K226" s="115"/>
      <c r="L226" s="115"/>
      <c r="M226" s="115"/>
      <c r="N226" s="114"/>
      <c r="O226" s="114"/>
      <c r="P226" s="114"/>
      <c r="Q226" s="114"/>
      <c r="R226" s="115"/>
      <c r="S226" s="115"/>
      <c r="T226" s="115"/>
      <c r="U226" s="115"/>
      <c r="V226" s="115"/>
      <c r="W226" s="115"/>
      <c r="X226" s="115"/>
      <c r="Y226" s="115"/>
      <c r="Z226" s="108"/>
      <c r="AA226" s="108"/>
      <c r="AB226" s="108"/>
      <c r="AC226" s="108"/>
      <c r="AD226" s="108"/>
      <c r="AE226" s="108"/>
      <c r="AF226" s="108"/>
      <c r="AG226" s="108" t="s">
        <v>325</v>
      </c>
      <c r="AH226" s="108">
        <v>5</v>
      </c>
      <c r="AI226" s="108"/>
      <c r="AJ226" s="108"/>
      <c r="AK226" s="108"/>
      <c r="AL226" s="108"/>
      <c r="AM226" s="108"/>
      <c r="AN226" s="108"/>
      <c r="AO226" s="108"/>
      <c r="AP226" s="108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8"/>
      <c r="BB226" s="108"/>
      <c r="BC226" s="108"/>
      <c r="BD226" s="108"/>
      <c r="BE226" s="108"/>
      <c r="BF226" s="108"/>
      <c r="BG226" s="108"/>
      <c r="BH226" s="108"/>
    </row>
    <row r="227" spans="1:60" outlineLevel="1" x14ac:dyDescent="0.2">
      <c r="A227" s="128">
        <v>123</v>
      </c>
      <c r="B227" s="129" t="s">
        <v>2495</v>
      </c>
      <c r="C227" s="145" t="s">
        <v>2496</v>
      </c>
      <c r="D227" s="130" t="s">
        <v>493</v>
      </c>
      <c r="E227" s="131">
        <v>35</v>
      </c>
      <c r="F227" s="132"/>
      <c r="G227" s="133">
        <f>ROUND(E227*F227,2)</f>
        <v>0</v>
      </c>
      <c r="H227" s="132"/>
      <c r="I227" s="133">
        <f>ROUND(E227*H227,2)</f>
        <v>0</v>
      </c>
      <c r="J227" s="132"/>
      <c r="K227" s="133">
        <f>ROUND(E227*J227,2)</f>
        <v>0</v>
      </c>
      <c r="L227" s="133">
        <v>21</v>
      </c>
      <c r="M227" s="133">
        <f>G227*(1+L227/100)</f>
        <v>0</v>
      </c>
      <c r="N227" s="131">
        <v>0</v>
      </c>
      <c r="O227" s="131">
        <f>ROUND(E227*N227,2)</f>
        <v>0</v>
      </c>
      <c r="P227" s="131">
        <v>0</v>
      </c>
      <c r="Q227" s="131">
        <f>ROUND(E227*P227,2)</f>
        <v>0</v>
      </c>
      <c r="R227" s="133" t="s">
        <v>1188</v>
      </c>
      <c r="S227" s="133" t="s">
        <v>929</v>
      </c>
      <c r="T227" s="134" t="s">
        <v>929</v>
      </c>
      <c r="U227" s="115">
        <v>5.2999999999999999E-2</v>
      </c>
      <c r="V227" s="115">
        <f>ROUND(E227*U227,2)</f>
        <v>1.86</v>
      </c>
      <c r="W227" s="115"/>
      <c r="X227" s="115" t="s">
        <v>275</v>
      </c>
      <c r="Y227" s="115" t="s">
        <v>276</v>
      </c>
      <c r="Z227" s="108"/>
      <c r="AA227" s="108"/>
      <c r="AB227" s="108"/>
      <c r="AC227" s="108"/>
      <c r="AD227" s="108"/>
      <c r="AE227" s="108"/>
      <c r="AF227" s="108"/>
      <c r="AG227" s="108" t="s">
        <v>277</v>
      </c>
      <c r="AH227" s="108"/>
      <c r="AI227" s="108"/>
      <c r="AJ227" s="108"/>
      <c r="AK227" s="108"/>
      <c r="AL227" s="108"/>
      <c r="AM227" s="108"/>
      <c r="AN227" s="108"/>
      <c r="AO227" s="108"/>
      <c r="AP227" s="108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8"/>
      <c r="BB227" s="108"/>
      <c r="BC227" s="108"/>
      <c r="BD227" s="108"/>
      <c r="BE227" s="108"/>
      <c r="BF227" s="108"/>
      <c r="BG227" s="108"/>
      <c r="BH227" s="108"/>
    </row>
    <row r="228" spans="1:60" outlineLevel="2" x14ac:dyDescent="0.2">
      <c r="A228" s="111"/>
      <c r="B228" s="112"/>
      <c r="C228" s="150" t="s">
        <v>2380</v>
      </c>
      <c r="D228" s="148"/>
      <c r="E228" s="149">
        <v>35</v>
      </c>
      <c r="F228" s="115"/>
      <c r="G228" s="115"/>
      <c r="H228" s="115"/>
      <c r="I228" s="115"/>
      <c r="J228" s="115"/>
      <c r="K228" s="115"/>
      <c r="L228" s="115"/>
      <c r="M228" s="115"/>
      <c r="N228" s="114"/>
      <c r="O228" s="114"/>
      <c r="P228" s="114"/>
      <c r="Q228" s="114"/>
      <c r="R228" s="115"/>
      <c r="S228" s="115"/>
      <c r="T228" s="115"/>
      <c r="U228" s="115"/>
      <c r="V228" s="115"/>
      <c r="W228" s="115"/>
      <c r="X228" s="115"/>
      <c r="Y228" s="115"/>
      <c r="Z228" s="108"/>
      <c r="AA228" s="108"/>
      <c r="AB228" s="108"/>
      <c r="AC228" s="108"/>
      <c r="AD228" s="108"/>
      <c r="AE228" s="108"/>
      <c r="AF228" s="108"/>
      <c r="AG228" s="108" t="s">
        <v>325</v>
      </c>
      <c r="AH228" s="108">
        <v>5</v>
      </c>
      <c r="AI228" s="108"/>
      <c r="AJ228" s="108"/>
      <c r="AK228" s="108"/>
      <c r="AL228" s="108"/>
      <c r="AM228" s="108"/>
      <c r="AN228" s="108"/>
      <c r="AO228" s="108"/>
      <c r="AP228" s="108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8"/>
      <c r="BB228" s="108"/>
      <c r="BC228" s="108"/>
      <c r="BD228" s="108"/>
      <c r="BE228" s="108"/>
      <c r="BF228" s="108"/>
      <c r="BG228" s="108"/>
      <c r="BH228" s="108"/>
    </row>
    <row r="229" spans="1:60" outlineLevel="1" x14ac:dyDescent="0.2">
      <c r="A229" s="128">
        <v>124</v>
      </c>
      <c r="B229" s="129" t="s">
        <v>1235</v>
      </c>
      <c r="C229" s="145" t="s">
        <v>1236</v>
      </c>
      <c r="D229" s="130" t="s">
        <v>493</v>
      </c>
      <c r="E229" s="131">
        <v>37</v>
      </c>
      <c r="F229" s="132"/>
      <c r="G229" s="133">
        <f>ROUND(E229*F229,2)</f>
        <v>0</v>
      </c>
      <c r="H229" s="132"/>
      <c r="I229" s="133">
        <f>ROUND(E229*H229,2)</f>
        <v>0</v>
      </c>
      <c r="J229" s="132"/>
      <c r="K229" s="133">
        <f>ROUND(E229*J229,2)</f>
        <v>0</v>
      </c>
      <c r="L229" s="133">
        <v>21</v>
      </c>
      <c r="M229" s="133">
        <f>G229*(1+L229/100)</f>
        <v>0</v>
      </c>
      <c r="N229" s="131">
        <v>0</v>
      </c>
      <c r="O229" s="131">
        <f>ROUND(E229*N229,2)</f>
        <v>0</v>
      </c>
      <c r="P229" s="131">
        <v>0</v>
      </c>
      <c r="Q229" s="131">
        <f>ROUND(E229*P229,2)</f>
        <v>0</v>
      </c>
      <c r="R229" s="133" t="s">
        <v>1188</v>
      </c>
      <c r="S229" s="133" t="s">
        <v>929</v>
      </c>
      <c r="T229" s="134" t="s">
        <v>929</v>
      </c>
      <c r="U229" s="115">
        <v>6.3E-2</v>
      </c>
      <c r="V229" s="115">
        <f>ROUND(E229*U229,2)</f>
        <v>2.33</v>
      </c>
      <c r="W229" s="115"/>
      <c r="X229" s="115" t="s">
        <v>275</v>
      </c>
      <c r="Y229" s="115" t="s">
        <v>276</v>
      </c>
      <c r="Z229" s="108"/>
      <c r="AA229" s="108"/>
      <c r="AB229" s="108"/>
      <c r="AC229" s="108"/>
      <c r="AD229" s="108"/>
      <c r="AE229" s="108"/>
      <c r="AF229" s="108"/>
      <c r="AG229" s="108" t="s">
        <v>277</v>
      </c>
      <c r="AH229" s="108"/>
      <c r="AI229" s="108"/>
      <c r="AJ229" s="108"/>
      <c r="AK229" s="108"/>
      <c r="AL229" s="108"/>
      <c r="AM229" s="108"/>
      <c r="AN229" s="108"/>
      <c r="AO229" s="108"/>
      <c r="AP229" s="108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</row>
    <row r="230" spans="1:60" outlineLevel="2" x14ac:dyDescent="0.2">
      <c r="A230" s="111"/>
      <c r="B230" s="112"/>
      <c r="C230" s="150" t="s">
        <v>2381</v>
      </c>
      <c r="D230" s="148"/>
      <c r="E230" s="149">
        <v>37</v>
      </c>
      <c r="F230" s="115"/>
      <c r="G230" s="115"/>
      <c r="H230" s="115"/>
      <c r="I230" s="115"/>
      <c r="J230" s="115"/>
      <c r="K230" s="115"/>
      <c r="L230" s="115"/>
      <c r="M230" s="115"/>
      <c r="N230" s="114"/>
      <c r="O230" s="114"/>
      <c r="P230" s="114"/>
      <c r="Q230" s="114"/>
      <c r="R230" s="115"/>
      <c r="S230" s="115"/>
      <c r="T230" s="115"/>
      <c r="U230" s="115"/>
      <c r="V230" s="115"/>
      <c r="W230" s="115"/>
      <c r="X230" s="115"/>
      <c r="Y230" s="115"/>
      <c r="Z230" s="108"/>
      <c r="AA230" s="108"/>
      <c r="AB230" s="108"/>
      <c r="AC230" s="108"/>
      <c r="AD230" s="108"/>
      <c r="AE230" s="108"/>
      <c r="AF230" s="108"/>
      <c r="AG230" s="108" t="s">
        <v>325</v>
      </c>
      <c r="AH230" s="108">
        <v>5</v>
      </c>
      <c r="AI230" s="108"/>
      <c r="AJ230" s="108"/>
      <c r="AK230" s="108"/>
      <c r="AL230" s="108"/>
      <c r="AM230" s="108"/>
      <c r="AN230" s="108"/>
      <c r="AO230" s="108"/>
      <c r="AP230" s="108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8"/>
      <c r="BB230" s="108"/>
      <c r="BC230" s="108"/>
      <c r="BD230" s="108"/>
      <c r="BE230" s="108"/>
      <c r="BF230" s="108"/>
      <c r="BG230" s="108"/>
      <c r="BH230" s="108"/>
    </row>
    <row r="231" spans="1:60" ht="22.5" outlineLevel="1" x14ac:dyDescent="0.2">
      <c r="A231" s="135">
        <v>125</v>
      </c>
      <c r="B231" s="136" t="s">
        <v>2497</v>
      </c>
      <c r="C231" s="144" t="s">
        <v>2498</v>
      </c>
      <c r="D231" s="137" t="s">
        <v>468</v>
      </c>
      <c r="E231" s="138">
        <v>2</v>
      </c>
      <c r="F231" s="139"/>
      <c r="G231" s="140">
        <f>ROUND(E231*F231,2)</f>
        <v>0</v>
      </c>
      <c r="H231" s="139"/>
      <c r="I231" s="140">
        <f>ROUND(E231*H231,2)</f>
        <v>0</v>
      </c>
      <c r="J231" s="139"/>
      <c r="K231" s="140">
        <f>ROUND(E231*J231,2)</f>
        <v>0</v>
      </c>
      <c r="L231" s="140">
        <v>21</v>
      </c>
      <c r="M231" s="140">
        <f>G231*(1+L231/100)</f>
        <v>0</v>
      </c>
      <c r="N231" s="138">
        <v>5.4000000000000001E-4</v>
      </c>
      <c r="O231" s="138">
        <f>ROUND(E231*N231,2)</f>
        <v>0</v>
      </c>
      <c r="P231" s="138">
        <v>0</v>
      </c>
      <c r="Q231" s="138">
        <f>ROUND(E231*P231,2)</f>
        <v>0</v>
      </c>
      <c r="R231" s="140" t="s">
        <v>1188</v>
      </c>
      <c r="S231" s="140" t="s">
        <v>929</v>
      </c>
      <c r="T231" s="141" t="s">
        <v>929</v>
      </c>
      <c r="U231" s="115">
        <v>0.27800000000000002</v>
      </c>
      <c r="V231" s="115">
        <f>ROUND(E231*U231,2)</f>
        <v>0.56000000000000005</v>
      </c>
      <c r="W231" s="115"/>
      <c r="X231" s="115" t="s">
        <v>275</v>
      </c>
      <c r="Y231" s="115" t="s">
        <v>276</v>
      </c>
      <c r="Z231" s="108"/>
      <c r="AA231" s="108"/>
      <c r="AB231" s="108"/>
      <c r="AC231" s="108"/>
      <c r="AD231" s="108"/>
      <c r="AE231" s="108"/>
      <c r="AF231" s="108"/>
      <c r="AG231" s="108" t="s">
        <v>277</v>
      </c>
      <c r="AH231" s="108"/>
      <c r="AI231" s="108"/>
      <c r="AJ231" s="108"/>
      <c r="AK231" s="108"/>
      <c r="AL231" s="108"/>
      <c r="AM231" s="108"/>
      <c r="AN231" s="108"/>
      <c r="AO231" s="108"/>
      <c r="AP231" s="108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8"/>
      <c r="BB231" s="108"/>
      <c r="BC231" s="108"/>
      <c r="BD231" s="108"/>
      <c r="BE231" s="108"/>
      <c r="BF231" s="108"/>
      <c r="BG231" s="108"/>
      <c r="BH231" s="108"/>
    </row>
    <row r="232" spans="1:60" ht="22.5" outlineLevel="1" x14ac:dyDescent="0.2">
      <c r="A232" s="135">
        <v>126</v>
      </c>
      <c r="B232" s="136" t="s">
        <v>2499</v>
      </c>
      <c r="C232" s="144" t="s">
        <v>2500</v>
      </c>
      <c r="D232" s="137" t="s">
        <v>468</v>
      </c>
      <c r="E232" s="138">
        <v>6</v>
      </c>
      <c r="F232" s="139"/>
      <c r="G232" s="140">
        <f>ROUND(E232*F232,2)</f>
        <v>0</v>
      </c>
      <c r="H232" s="139"/>
      <c r="I232" s="140">
        <f>ROUND(E232*H232,2)</f>
        <v>0</v>
      </c>
      <c r="J232" s="139"/>
      <c r="K232" s="140">
        <f>ROUND(E232*J232,2)</f>
        <v>0</v>
      </c>
      <c r="L232" s="140">
        <v>21</v>
      </c>
      <c r="M232" s="140">
        <f>G232*(1+L232/100)</f>
        <v>0</v>
      </c>
      <c r="N232" s="138">
        <v>7.1000000000000002E-4</v>
      </c>
      <c r="O232" s="138">
        <f>ROUND(E232*N232,2)</f>
        <v>0</v>
      </c>
      <c r="P232" s="138">
        <v>0</v>
      </c>
      <c r="Q232" s="138">
        <f>ROUND(E232*P232,2)</f>
        <v>0</v>
      </c>
      <c r="R232" s="140" t="s">
        <v>1188</v>
      </c>
      <c r="S232" s="140" t="s">
        <v>929</v>
      </c>
      <c r="T232" s="141" t="s">
        <v>929</v>
      </c>
      <c r="U232" s="115">
        <v>0.36099999999999999</v>
      </c>
      <c r="V232" s="115">
        <f>ROUND(E232*U232,2)</f>
        <v>2.17</v>
      </c>
      <c r="W232" s="115"/>
      <c r="X232" s="115" t="s">
        <v>275</v>
      </c>
      <c r="Y232" s="115" t="s">
        <v>276</v>
      </c>
      <c r="Z232" s="108"/>
      <c r="AA232" s="108"/>
      <c r="AB232" s="108"/>
      <c r="AC232" s="108"/>
      <c r="AD232" s="108"/>
      <c r="AE232" s="108"/>
      <c r="AF232" s="108"/>
      <c r="AG232" s="108" t="s">
        <v>277</v>
      </c>
      <c r="AH232" s="108"/>
      <c r="AI232" s="108"/>
      <c r="AJ232" s="108"/>
      <c r="AK232" s="108"/>
      <c r="AL232" s="108"/>
      <c r="AM232" s="108"/>
      <c r="AN232" s="108"/>
      <c r="AO232" s="108"/>
      <c r="AP232" s="108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8"/>
      <c r="BB232" s="108"/>
      <c r="BC232" s="108"/>
      <c r="BD232" s="108"/>
      <c r="BE232" s="108"/>
      <c r="BF232" s="108"/>
      <c r="BG232" s="108"/>
      <c r="BH232" s="108"/>
    </row>
    <row r="233" spans="1:60" ht="22.5" outlineLevel="1" x14ac:dyDescent="0.2">
      <c r="A233" s="135">
        <v>127</v>
      </c>
      <c r="B233" s="136" t="s">
        <v>2501</v>
      </c>
      <c r="C233" s="144" t="s">
        <v>2502</v>
      </c>
      <c r="D233" s="137" t="s">
        <v>468</v>
      </c>
      <c r="E233" s="138">
        <v>6</v>
      </c>
      <c r="F233" s="139"/>
      <c r="G233" s="140">
        <f>ROUND(E233*F233,2)</f>
        <v>0</v>
      </c>
      <c r="H233" s="139"/>
      <c r="I233" s="140">
        <f>ROUND(E233*H233,2)</f>
        <v>0</v>
      </c>
      <c r="J233" s="139"/>
      <c r="K233" s="140">
        <f>ROUND(E233*J233,2)</f>
        <v>0</v>
      </c>
      <c r="L233" s="140">
        <v>21</v>
      </c>
      <c r="M233" s="140">
        <f>G233*(1+L233/100)</f>
        <v>0</v>
      </c>
      <c r="N233" s="138">
        <v>5.0000000000000001E-4</v>
      </c>
      <c r="O233" s="138">
        <f>ROUND(E233*N233,2)</f>
        <v>0</v>
      </c>
      <c r="P233" s="138">
        <v>0</v>
      </c>
      <c r="Q233" s="138">
        <f>ROUND(E233*P233,2)</f>
        <v>0</v>
      </c>
      <c r="R233" s="140" t="s">
        <v>1188</v>
      </c>
      <c r="S233" s="140" t="s">
        <v>929</v>
      </c>
      <c r="T233" s="141" t="s">
        <v>929</v>
      </c>
      <c r="U233" s="115">
        <v>0.76200000000000001</v>
      </c>
      <c r="V233" s="115">
        <f>ROUND(E233*U233,2)</f>
        <v>4.57</v>
      </c>
      <c r="W233" s="115"/>
      <c r="X233" s="115" t="s">
        <v>275</v>
      </c>
      <c r="Y233" s="115" t="s">
        <v>276</v>
      </c>
      <c r="Z233" s="108"/>
      <c r="AA233" s="108"/>
      <c r="AB233" s="108"/>
      <c r="AC233" s="108"/>
      <c r="AD233" s="108"/>
      <c r="AE233" s="108"/>
      <c r="AF233" s="108"/>
      <c r="AG233" s="108" t="s">
        <v>277</v>
      </c>
      <c r="AH233" s="108"/>
      <c r="AI233" s="108"/>
      <c r="AJ233" s="108"/>
      <c r="AK233" s="108"/>
      <c r="AL233" s="108"/>
      <c r="AM233" s="108"/>
      <c r="AN233" s="108"/>
      <c r="AO233" s="108"/>
      <c r="AP233" s="108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8"/>
      <c r="BB233" s="108"/>
      <c r="BC233" s="108"/>
      <c r="BD233" s="108"/>
      <c r="BE233" s="108"/>
      <c r="BF233" s="108"/>
      <c r="BG233" s="108"/>
      <c r="BH233" s="108"/>
    </row>
    <row r="234" spans="1:60" ht="22.5" outlineLevel="1" x14ac:dyDescent="0.2">
      <c r="A234" s="128">
        <v>128</v>
      </c>
      <c r="B234" s="129" t="s">
        <v>2503</v>
      </c>
      <c r="C234" s="145" t="s">
        <v>2504</v>
      </c>
      <c r="D234" s="130" t="s">
        <v>468</v>
      </c>
      <c r="E234" s="131">
        <v>2</v>
      </c>
      <c r="F234" s="132"/>
      <c r="G234" s="133">
        <f>ROUND(E234*F234,2)</f>
        <v>0</v>
      </c>
      <c r="H234" s="132"/>
      <c r="I234" s="133">
        <f>ROUND(E234*H234,2)</f>
        <v>0</v>
      </c>
      <c r="J234" s="132"/>
      <c r="K234" s="133">
        <f>ROUND(E234*J234,2)</f>
        <v>0</v>
      </c>
      <c r="L234" s="133">
        <v>21</v>
      </c>
      <c r="M234" s="133">
        <f>G234*(1+L234/100)</f>
        <v>0</v>
      </c>
      <c r="N234" s="131">
        <v>1.5299999999999999E-3</v>
      </c>
      <c r="O234" s="131">
        <f>ROUND(E234*N234,2)</f>
        <v>0</v>
      </c>
      <c r="P234" s="131">
        <v>0</v>
      </c>
      <c r="Q234" s="131">
        <f>ROUND(E234*P234,2)</f>
        <v>0</v>
      </c>
      <c r="R234" s="133" t="s">
        <v>1188</v>
      </c>
      <c r="S234" s="133" t="s">
        <v>929</v>
      </c>
      <c r="T234" s="134" t="s">
        <v>929</v>
      </c>
      <c r="U234" s="115">
        <v>1.5760000000000001</v>
      </c>
      <c r="V234" s="115">
        <f>ROUND(E234*U234,2)</f>
        <v>3.15</v>
      </c>
      <c r="W234" s="115"/>
      <c r="X234" s="115" t="s">
        <v>275</v>
      </c>
      <c r="Y234" s="115" t="s">
        <v>276</v>
      </c>
      <c r="Z234" s="108"/>
      <c r="AA234" s="108"/>
      <c r="AB234" s="108"/>
      <c r="AC234" s="108"/>
      <c r="AD234" s="108"/>
      <c r="AE234" s="108"/>
      <c r="AF234" s="108"/>
      <c r="AG234" s="108" t="s">
        <v>277</v>
      </c>
      <c r="AH234" s="108"/>
      <c r="AI234" s="108"/>
      <c r="AJ234" s="108"/>
      <c r="AK234" s="108"/>
      <c r="AL234" s="108"/>
      <c r="AM234" s="108"/>
      <c r="AN234" s="108"/>
      <c r="AO234" s="108"/>
      <c r="AP234" s="108"/>
      <c r="AQ234" s="108"/>
      <c r="AR234" s="108"/>
      <c r="AS234" s="108"/>
      <c r="AT234" s="108"/>
      <c r="AU234" s="108"/>
      <c r="AV234" s="108"/>
      <c r="AW234" s="108"/>
      <c r="AX234" s="108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</row>
    <row r="235" spans="1:60" outlineLevel="1" x14ac:dyDescent="0.2">
      <c r="A235" s="111">
        <v>129</v>
      </c>
      <c r="B235" s="112" t="s">
        <v>1237</v>
      </c>
      <c r="C235" s="152" t="s">
        <v>1238</v>
      </c>
      <c r="D235" s="113" t="s">
        <v>24</v>
      </c>
      <c r="E235" s="151"/>
      <c r="F235" s="116"/>
      <c r="G235" s="115">
        <f>ROUND(E235*F235,2)</f>
        <v>0</v>
      </c>
      <c r="H235" s="116"/>
      <c r="I235" s="115">
        <f>ROUND(E235*H235,2)</f>
        <v>0</v>
      </c>
      <c r="J235" s="116"/>
      <c r="K235" s="115">
        <f>ROUND(E235*J235,2)</f>
        <v>0</v>
      </c>
      <c r="L235" s="115">
        <v>21</v>
      </c>
      <c r="M235" s="115">
        <f>G235*(1+L235/100)</f>
        <v>0</v>
      </c>
      <c r="N235" s="114">
        <v>0</v>
      </c>
      <c r="O235" s="114">
        <f>ROUND(E235*N235,2)</f>
        <v>0</v>
      </c>
      <c r="P235" s="114">
        <v>0</v>
      </c>
      <c r="Q235" s="114">
        <f>ROUND(E235*P235,2)</f>
        <v>0</v>
      </c>
      <c r="R235" s="115" t="s">
        <v>1188</v>
      </c>
      <c r="S235" s="115" t="s">
        <v>929</v>
      </c>
      <c r="T235" s="115" t="s">
        <v>929</v>
      </c>
      <c r="U235" s="115">
        <v>0</v>
      </c>
      <c r="V235" s="115">
        <f>ROUND(E235*U235,2)</f>
        <v>0</v>
      </c>
      <c r="W235" s="115"/>
      <c r="X235" s="115" t="s">
        <v>991</v>
      </c>
      <c r="Y235" s="115" t="s">
        <v>276</v>
      </c>
      <c r="Z235" s="108"/>
      <c r="AA235" s="108"/>
      <c r="AB235" s="108"/>
      <c r="AC235" s="108"/>
      <c r="AD235" s="108"/>
      <c r="AE235" s="108"/>
      <c r="AF235" s="108"/>
      <c r="AG235" s="108" t="s">
        <v>992</v>
      </c>
      <c r="AH235" s="108"/>
      <c r="AI235" s="108"/>
      <c r="AJ235" s="108"/>
      <c r="AK235" s="108"/>
      <c r="AL235" s="108"/>
      <c r="AM235" s="108"/>
      <c r="AN235" s="108"/>
      <c r="AO235" s="108"/>
      <c r="AP235" s="108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</row>
    <row r="236" spans="1:60" x14ac:dyDescent="0.2">
      <c r="A236" s="121" t="s">
        <v>268</v>
      </c>
      <c r="B236" s="122" t="s">
        <v>173</v>
      </c>
      <c r="C236" s="143" t="s">
        <v>174</v>
      </c>
      <c r="D236" s="123"/>
      <c r="E236" s="124"/>
      <c r="F236" s="125"/>
      <c r="G236" s="125">
        <f>SUMIF(AG237:AG301,"&lt;&gt;NOR",G237:G301)</f>
        <v>0</v>
      </c>
      <c r="H236" s="125"/>
      <c r="I236" s="125">
        <f>SUM(I237:I301)</f>
        <v>0</v>
      </c>
      <c r="J236" s="125"/>
      <c r="K236" s="125">
        <f>SUM(K237:K301)</f>
        <v>0</v>
      </c>
      <c r="L236" s="125"/>
      <c r="M236" s="125">
        <f>SUM(M237:M301)</f>
        <v>0</v>
      </c>
      <c r="N236" s="124"/>
      <c r="O236" s="124">
        <f>SUM(O237:O301)</f>
        <v>0.77000000000000024</v>
      </c>
      <c r="P236" s="124"/>
      <c r="Q236" s="124">
        <f>SUM(Q237:Q301)</f>
        <v>0</v>
      </c>
      <c r="R236" s="125"/>
      <c r="S236" s="125"/>
      <c r="T236" s="126"/>
      <c r="U236" s="120"/>
      <c r="V236" s="120">
        <f>SUM(V237:V301)</f>
        <v>149.77000000000001</v>
      </c>
      <c r="W236" s="120"/>
      <c r="X236" s="120"/>
      <c r="Y236" s="120"/>
      <c r="AG236" t="s">
        <v>269</v>
      </c>
    </row>
    <row r="237" spans="1:60" ht="22.5" outlineLevel="1" x14ac:dyDescent="0.2">
      <c r="A237" s="135">
        <v>130</v>
      </c>
      <c r="B237" s="136" t="s">
        <v>2505</v>
      </c>
      <c r="C237" s="144" t="s">
        <v>2506</v>
      </c>
      <c r="D237" s="137" t="s">
        <v>468</v>
      </c>
      <c r="E237" s="138">
        <v>1</v>
      </c>
      <c r="F237" s="139"/>
      <c r="G237" s="140">
        <f>ROUND(E237*F237,2)</f>
        <v>0</v>
      </c>
      <c r="H237" s="139"/>
      <c r="I237" s="140">
        <f>ROUND(E237*H237,2)</f>
        <v>0</v>
      </c>
      <c r="J237" s="139"/>
      <c r="K237" s="140">
        <f>ROUND(E237*J237,2)</f>
        <v>0</v>
      </c>
      <c r="L237" s="140">
        <v>21</v>
      </c>
      <c r="M237" s="140">
        <f>G237*(1+L237/100)</f>
        <v>0</v>
      </c>
      <c r="N237" s="138">
        <v>3.8E-3</v>
      </c>
      <c r="O237" s="138">
        <f>ROUND(E237*N237,2)</f>
        <v>0</v>
      </c>
      <c r="P237" s="138">
        <v>0</v>
      </c>
      <c r="Q237" s="138">
        <f>ROUND(E237*P237,2)</f>
        <v>0</v>
      </c>
      <c r="R237" s="140" t="s">
        <v>1188</v>
      </c>
      <c r="S237" s="140" t="s">
        <v>929</v>
      </c>
      <c r="T237" s="141" t="s">
        <v>929</v>
      </c>
      <c r="U237" s="115">
        <v>0.35</v>
      </c>
      <c r="V237" s="115">
        <f>ROUND(E237*U237,2)</f>
        <v>0.35</v>
      </c>
      <c r="W237" s="115"/>
      <c r="X237" s="115" t="s">
        <v>275</v>
      </c>
      <c r="Y237" s="115" t="s">
        <v>276</v>
      </c>
      <c r="Z237" s="108"/>
      <c r="AA237" s="108"/>
      <c r="AB237" s="108"/>
      <c r="AC237" s="108"/>
      <c r="AD237" s="108"/>
      <c r="AE237" s="108"/>
      <c r="AF237" s="108"/>
      <c r="AG237" s="108" t="s">
        <v>277</v>
      </c>
      <c r="AH237" s="108"/>
      <c r="AI237" s="108"/>
      <c r="AJ237" s="108"/>
      <c r="AK237" s="108"/>
      <c r="AL237" s="108"/>
      <c r="AM237" s="108"/>
      <c r="AN237" s="108"/>
      <c r="AO237" s="108"/>
      <c r="AP237" s="108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8"/>
      <c r="BB237" s="108"/>
      <c r="BC237" s="108"/>
      <c r="BD237" s="108"/>
      <c r="BE237" s="108"/>
      <c r="BF237" s="108"/>
      <c r="BG237" s="108"/>
      <c r="BH237" s="108"/>
    </row>
    <row r="238" spans="1:60" outlineLevel="1" x14ac:dyDescent="0.2">
      <c r="A238" s="128">
        <v>131</v>
      </c>
      <c r="B238" s="129" t="s">
        <v>2507</v>
      </c>
      <c r="C238" s="145" t="s">
        <v>2508</v>
      </c>
      <c r="D238" s="130" t="s">
        <v>1159</v>
      </c>
      <c r="E238" s="131">
        <v>18</v>
      </c>
      <c r="F238" s="132"/>
      <c r="G238" s="133">
        <f>ROUND(E238*F238,2)</f>
        <v>0</v>
      </c>
      <c r="H238" s="132"/>
      <c r="I238" s="133">
        <f>ROUND(E238*H238,2)</f>
        <v>0</v>
      </c>
      <c r="J238" s="132"/>
      <c r="K238" s="133">
        <f>ROUND(E238*J238,2)</f>
        <v>0</v>
      </c>
      <c r="L238" s="133">
        <v>21</v>
      </c>
      <c r="M238" s="133">
        <f>G238*(1+L238/100)</f>
        <v>0</v>
      </c>
      <c r="N238" s="131">
        <v>6.8300000000000001E-3</v>
      </c>
      <c r="O238" s="131">
        <f>ROUND(E238*N238,2)</f>
        <v>0.12</v>
      </c>
      <c r="P238" s="131">
        <v>0</v>
      </c>
      <c r="Q238" s="131">
        <f>ROUND(E238*P238,2)</f>
        <v>0</v>
      </c>
      <c r="R238" s="133" t="s">
        <v>1188</v>
      </c>
      <c r="S238" s="133" t="s">
        <v>929</v>
      </c>
      <c r="T238" s="134" t="s">
        <v>929</v>
      </c>
      <c r="U238" s="115">
        <v>1.5389999999999999</v>
      </c>
      <c r="V238" s="115">
        <f>ROUND(E238*U238,2)</f>
        <v>27.7</v>
      </c>
      <c r="W238" s="115"/>
      <c r="X238" s="115" t="s">
        <v>275</v>
      </c>
      <c r="Y238" s="115" t="s">
        <v>276</v>
      </c>
      <c r="Z238" s="108"/>
      <c r="AA238" s="108"/>
      <c r="AB238" s="108"/>
      <c r="AC238" s="108"/>
      <c r="AD238" s="108"/>
      <c r="AE238" s="108"/>
      <c r="AF238" s="108"/>
      <c r="AG238" s="108" t="s">
        <v>277</v>
      </c>
      <c r="AH238" s="108"/>
      <c r="AI238" s="108"/>
      <c r="AJ238" s="108"/>
      <c r="AK238" s="108"/>
      <c r="AL238" s="108"/>
      <c r="AM238" s="108"/>
      <c r="AN238" s="108"/>
      <c r="AO238" s="108"/>
      <c r="AP238" s="108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8"/>
      <c r="BB238" s="108"/>
      <c r="BC238" s="108"/>
      <c r="BD238" s="108"/>
      <c r="BE238" s="108"/>
      <c r="BF238" s="108"/>
      <c r="BG238" s="108"/>
      <c r="BH238" s="108"/>
    </row>
    <row r="239" spans="1:60" outlineLevel="2" x14ac:dyDescent="0.2">
      <c r="A239" s="111"/>
      <c r="B239" s="112"/>
      <c r="C239" s="150" t="s">
        <v>2509</v>
      </c>
      <c r="D239" s="148"/>
      <c r="E239" s="149">
        <v>3</v>
      </c>
      <c r="F239" s="115"/>
      <c r="G239" s="115"/>
      <c r="H239" s="115"/>
      <c r="I239" s="115"/>
      <c r="J239" s="115"/>
      <c r="K239" s="115"/>
      <c r="L239" s="115"/>
      <c r="M239" s="115"/>
      <c r="N239" s="114"/>
      <c r="O239" s="114"/>
      <c r="P239" s="114"/>
      <c r="Q239" s="114"/>
      <c r="R239" s="115"/>
      <c r="S239" s="115"/>
      <c r="T239" s="115"/>
      <c r="U239" s="115"/>
      <c r="V239" s="115"/>
      <c r="W239" s="115"/>
      <c r="X239" s="115"/>
      <c r="Y239" s="115"/>
      <c r="Z239" s="108"/>
      <c r="AA239" s="108"/>
      <c r="AB239" s="108"/>
      <c r="AC239" s="108"/>
      <c r="AD239" s="108"/>
      <c r="AE239" s="108"/>
      <c r="AF239" s="108"/>
      <c r="AG239" s="108" t="s">
        <v>325</v>
      </c>
      <c r="AH239" s="108">
        <v>5</v>
      </c>
      <c r="AI239" s="108"/>
      <c r="AJ239" s="108"/>
      <c r="AK239" s="108"/>
      <c r="AL239" s="108"/>
      <c r="AM239" s="108"/>
      <c r="AN239" s="108"/>
      <c r="AO239" s="108"/>
      <c r="AP239" s="108"/>
      <c r="AQ239" s="108"/>
      <c r="AR239" s="108"/>
      <c r="AS239" s="108"/>
      <c r="AT239" s="108"/>
      <c r="AU239" s="108"/>
      <c r="AV239" s="108"/>
      <c r="AW239" s="108"/>
      <c r="AX239" s="108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</row>
    <row r="240" spans="1:60" outlineLevel="3" x14ac:dyDescent="0.2">
      <c r="A240" s="111"/>
      <c r="B240" s="112"/>
      <c r="C240" s="150" t="s">
        <v>2510</v>
      </c>
      <c r="D240" s="148"/>
      <c r="E240" s="149">
        <v>12</v>
      </c>
      <c r="F240" s="115"/>
      <c r="G240" s="115"/>
      <c r="H240" s="115"/>
      <c r="I240" s="115"/>
      <c r="J240" s="115"/>
      <c r="K240" s="115"/>
      <c r="L240" s="115"/>
      <c r="M240" s="115"/>
      <c r="N240" s="114"/>
      <c r="O240" s="114"/>
      <c r="P240" s="114"/>
      <c r="Q240" s="114"/>
      <c r="R240" s="115"/>
      <c r="S240" s="115"/>
      <c r="T240" s="115"/>
      <c r="U240" s="115"/>
      <c r="V240" s="115"/>
      <c r="W240" s="115"/>
      <c r="X240" s="115"/>
      <c r="Y240" s="115"/>
      <c r="Z240" s="108"/>
      <c r="AA240" s="108"/>
      <c r="AB240" s="108"/>
      <c r="AC240" s="108"/>
      <c r="AD240" s="108"/>
      <c r="AE240" s="108"/>
      <c r="AF240" s="108"/>
      <c r="AG240" s="108" t="s">
        <v>325</v>
      </c>
      <c r="AH240" s="108">
        <v>5</v>
      </c>
      <c r="AI240" s="108"/>
      <c r="AJ240" s="108"/>
      <c r="AK240" s="108"/>
      <c r="AL240" s="108"/>
      <c r="AM240" s="108"/>
      <c r="AN240" s="108"/>
      <c r="AO240" s="108"/>
      <c r="AP240" s="108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</row>
    <row r="241" spans="1:60" outlineLevel="3" x14ac:dyDescent="0.2">
      <c r="A241" s="111"/>
      <c r="B241" s="112"/>
      <c r="C241" s="150" t="s">
        <v>2511</v>
      </c>
      <c r="D241" s="148"/>
      <c r="E241" s="149">
        <v>3</v>
      </c>
      <c r="F241" s="115"/>
      <c r="G241" s="115"/>
      <c r="H241" s="115"/>
      <c r="I241" s="115"/>
      <c r="J241" s="115"/>
      <c r="K241" s="115"/>
      <c r="L241" s="115"/>
      <c r="M241" s="115"/>
      <c r="N241" s="114"/>
      <c r="O241" s="114"/>
      <c r="P241" s="114"/>
      <c r="Q241" s="114"/>
      <c r="R241" s="115"/>
      <c r="S241" s="115"/>
      <c r="T241" s="115"/>
      <c r="U241" s="115"/>
      <c r="V241" s="115"/>
      <c r="W241" s="115"/>
      <c r="X241" s="115"/>
      <c r="Y241" s="115"/>
      <c r="Z241" s="108"/>
      <c r="AA241" s="108"/>
      <c r="AB241" s="108"/>
      <c r="AC241" s="108"/>
      <c r="AD241" s="108"/>
      <c r="AE241" s="108"/>
      <c r="AF241" s="108"/>
      <c r="AG241" s="108" t="s">
        <v>325</v>
      </c>
      <c r="AH241" s="108">
        <v>5</v>
      </c>
      <c r="AI241" s="108"/>
      <c r="AJ241" s="108"/>
      <c r="AK241" s="108"/>
      <c r="AL241" s="108"/>
      <c r="AM241" s="108"/>
      <c r="AN241" s="108"/>
      <c r="AO241" s="108"/>
      <c r="AP241" s="108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</row>
    <row r="242" spans="1:60" ht="22.5" outlineLevel="1" x14ac:dyDescent="0.2">
      <c r="A242" s="128">
        <v>132</v>
      </c>
      <c r="B242" s="129" t="s">
        <v>1243</v>
      </c>
      <c r="C242" s="145" t="s">
        <v>2512</v>
      </c>
      <c r="D242" s="130" t="s">
        <v>1159</v>
      </c>
      <c r="E242" s="131">
        <v>1</v>
      </c>
      <c r="F242" s="132"/>
      <c r="G242" s="133">
        <f>ROUND(E242*F242,2)</f>
        <v>0</v>
      </c>
      <c r="H242" s="132"/>
      <c r="I242" s="133">
        <f>ROUND(E242*H242,2)</f>
        <v>0</v>
      </c>
      <c r="J242" s="132"/>
      <c r="K242" s="133">
        <f>ROUND(E242*J242,2)</f>
        <v>0</v>
      </c>
      <c r="L242" s="133">
        <v>21</v>
      </c>
      <c r="M242" s="133">
        <f>G242*(1+L242/100)</f>
        <v>0</v>
      </c>
      <c r="N242" s="131">
        <v>7.7200000000000003E-3</v>
      </c>
      <c r="O242" s="131">
        <f>ROUND(E242*N242,2)</f>
        <v>0.01</v>
      </c>
      <c r="P242" s="131">
        <v>0</v>
      </c>
      <c r="Q242" s="131">
        <f>ROUND(E242*P242,2)</f>
        <v>0</v>
      </c>
      <c r="R242" s="133" t="s">
        <v>1188</v>
      </c>
      <c r="S242" s="133" t="s">
        <v>929</v>
      </c>
      <c r="T242" s="134" t="s">
        <v>929</v>
      </c>
      <c r="U242" s="115">
        <v>2.4649999999999999</v>
      </c>
      <c r="V242" s="115">
        <f>ROUND(E242*U242,2)</f>
        <v>2.4700000000000002</v>
      </c>
      <c r="W242" s="115"/>
      <c r="X242" s="115" t="s">
        <v>275</v>
      </c>
      <c r="Y242" s="115" t="s">
        <v>276</v>
      </c>
      <c r="Z242" s="108"/>
      <c r="AA242" s="108"/>
      <c r="AB242" s="108"/>
      <c r="AC242" s="108"/>
      <c r="AD242" s="108"/>
      <c r="AE242" s="108"/>
      <c r="AF242" s="108"/>
      <c r="AG242" s="108" t="s">
        <v>277</v>
      </c>
      <c r="AH242" s="108"/>
      <c r="AI242" s="108"/>
      <c r="AJ242" s="108"/>
      <c r="AK242" s="108"/>
      <c r="AL242" s="108"/>
      <c r="AM242" s="108"/>
      <c r="AN242" s="108"/>
      <c r="AO242" s="108"/>
      <c r="AP242" s="108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8"/>
      <c r="BB242" s="108"/>
      <c r="BC242" s="108"/>
      <c r="BD242" s="108"/>
      <c r="BE242" s="108"/>
      <c r="BF242" s="108"/>
      <c r="BG242" s="108"/>
      <c r="BH242" s="108"/>
    </row>
    <row r="243" spans="1:60" outlineLevel="2" x14ac:dyDescent="0.2">
      <c r="A243" s="111"/>
      <c r="B243" s="112"/>
      <c r="C243" s="150" t="s">
        <v>2513</v>
      </c>
      <c r="D243" s="148"/>
      <c r="E243" s="149">
        <v>1</v>
      </c>
      <c r="F243" s="115"/>
      <c r="G243" s="115"/>
      <c r="H243" s="115"/>
      <c r="I243" s="115"/>
      <c r="J243" s="115"/>
      <c r="K243" s="115"/>
      <c r="L243" s="115"/>
      <c r="M243" s="115"/>
      <c r="N243" s="114"/>
      <c r="O243" s="114"/>
      <c r="P243" s="114"/>
      <c r="Q243" s="114"/>
      <c r="R243" s="115"/>
      <c r="S243" s="115"/>
      <c r="T243" s="115"/>
      <c r="U243" s="115"/>
      <c r="V243" s="115"/>
      <c r="W243" s="115"/>
      <c r="X243" s="115"/>
      <c r="Y243" s="115"/>
      <c r="Z243" s="108"/>
      <c r="AA243" s="108"/>
      <c r="AB243" s="108"/>
      <c r="AC243" s="108"/>
      <c r="AD243" s="108"/>
      <c r="AE243" s="108"/>
      <c r="AF243" s="108"/>
      <c r="AG243" s="108" t="s">
        <v>325</v>
      </c>
      <c r="AH243" s="108">
        <v>5</v>
      </c>
      <c r="AI243" s="108"/>
      <c r="AJ243" s="108"/>
      <c r="AK243" s="108"/>
      <c r="AL243" s="108"/>
      <c r="AM243" s="108"/>
      <c r="AN243" s="108"/>
      <c r="AO243" s="108"/>
      <c r="AP243" s="108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8"/>
      <c r="BB243" s="108"/>
      <c r="BC243" s="108"/>
      <c r="BD243" s="108"/>
      <c r="BE243" s="108"/>
      <c r="BF243" s="108"/>
      <c r="BG243" s="108"/>
      <c r="BH243" s="108"/>
    </row>
    <row r="244" spans="1:60" outlineLevel="1" x14ac:dyDescent="0.2">
      <c r="A244" s="128">
        <v>133</v>
      </c>
      <c r="B244" s="129" t="s">
        <v>2514</v>
      </c>
      <c r="C244" s="145" t="s">
        <v>2515</v>
      </c>
      <c r="D244" s="130" t="s">
        <v>1159</v>
      </c>
      <c r="E244" s="131">
        <v>10</v>
      </c>
      <c r="F244" s="132"/>
      <c r="G244" s="133">
        <f>ROUND(E244*F244,2)</f>
        <v>0</v>
      </c>
      <c r="H244" s="132"/>
      <c r="I244" s="133">
        <f>ROUND(E244*H244,2)</f>
        <v>0</v>
      </c>
      <c r="J244" s="132"/>
      <c r="K244" s="133">
        <f>ROUND(E244*J244,2)</f>
        <v>0</v>
      </c>
      <c r="L244" s="133">
        <v>21</v>
      </c>
      <c r="M244" s="133">
        <f>G244*(1+L244/100)</f>
        <v>0</v>
      </c>
      <c r="N244" s="131">
        <v>1.142E-2</v>
      </c>
      <c r="O244" s="131">
        <f>ROUND(E244*N244,2)</f>
        <v>0.11</v>
      </c>
      <c r="P244" s="131">
        <v>0</v>
      </c>
      <c r="Q244" s="131">
        <f>ROUND(E244*P244,2)</f>
        <v>0</v>
      </c>
      <c r="R244" s="133" t="s">
        <v>1188</v>
      </c>
      <c r="S244" s="133" t="s">
        <v>929</v>
      </c>
      <c r="T244" s="134" t="s">
        <v>929</v>
      </c>
      <c r="U244" s="115">
        <v>3.0369999999999999</v>
      </c>
      <c r="V244" s="115">
        <f>ROUND(E244*U244,2)</f>
        <v>30.37</v>
      </c>
      <c r="W244" s="115"/>
      <c r="X244" s="115" t="s">
        <v>275</v>
      </c>
      <c r="Y244" s="115" t="s">
        <v>276</v>
      </c>
      <c r="Z244" s="108"/>
      <c r="AA244" s="108"/>
      <c r="AB244" s="108"/>
      <c r="AC244" s="108"/>
      <c r="AD244" s="108"/>
      <c r="AE244" s="108"/>
      <c r="AF244" s="108"/>
      <c r="AG244" s="108" t="s">
        <v>277</v>
      </c>
      <c r="AH244" s="108"/>
      <c r="AI244" s="108"/>
      <c r="AJ244" s="108"/>
      <c r="AK244" s="108"/>
      <c r="AL244" s="108"/>
      <c r="AM244" s="108"/>
      <c r="AN244" s="108"/>
      <c r="AO244" s="108"/>
      <c r="AP244" s="108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8"/>
      <c r="BB244" s="108"/>
      <c r="BC244" s="108"/>
      <c r="BD244" s="108"/>
      <c r="BE244" s="108"/>
      <c r="BF244" s="108"/>
      <c r="BG244" s="108"/>
      <c r="BH244" s="108"/>
    </row>
    <row r="245" spans="1:60" outlineLevel="2" x14ac:dyDescent="0.2">
      <c r="A245" s="111"/>
      <c r="B245" s="112"/>
      <c r="C245" s="150" t="s">
        <v>2516</v>
      </c>
      <c r="D245" s="148"/>
      <c r="E245" s="149">
        <v>8</v>
      </c>
      <c r="F245" s="115"/>
      <c r="G245" s="115"/>
      <c r="H245" s="115"/>
      <c r="I245" s="115"/>
      <c r="J245" s="115"/>
      <c r="K245" s="115"/>
      <c r="L245" s="115"/>
      <c r="M245" s="115"/>
      <c r="N245" s="114"/>
      <c r="O245" s="114"/>
      <c r="P245" s="114"/>
      <c r="Q245" s="114"/>
      <c r="R245" s="115"/>
      <c r="S245" s="115"/>
      <c r="T245" s="115"/>
      <c r="U245" s="115"/>
      <c r="V245" s="115"/>
      <c r="W245" s="115"/>
      <c r="X245" s="115"/>
      <c r="Y245" s="115"/>
      <c r="Z245" s="108"/>
      <c r="AA245" s="108"/>
      <c r="AB245" s="108"/>
      <c r="AC245" s="108"/>
      <c r="AD245" s="108"/>
      <c r="AE245" s="108"/>
      <c r="AF245" s="108"/>
      <c r="AG245" s="108" t="s">
        <v>325</v>
      </c>
      <c r="AH245" s="108">
        <v>5</v>
      </c>
      <c r="AI245" s="108"/>
      <c r="AJ245" s="108"/>
      <c r="AK245" s="108"/>
      <c r="AL245" s="108"/>
      <c r="AM245" s="108"/>
      <c r="AN245" s="108"/>
      <c r="AO245" s="108"/>
      <c r="AP245" s="108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8"/>
      <c r="BB245" s="108"/>
      <c r="BC245" s="108"/>
      <c r="BD245" s="108"/>
      <c r="BE245" s="108"/>
      <c r="BF245" s="108"/>
      <c r="BG245" s="108"/>
      <c r="BH245" s="108"/>
    </row>
    <row r="246" spans="1:60" outlineLevel="3" x14ac:dyDescent="0.2">
      <c r="A246" s="111"/>
      <c r="B246" s="112"/>
      <c r="C246" s="150" t="s">
        <v>2517</v>
      </c>
      <c r="D246" s="148"/>
      <c r="E246" s="149">
        <v>1</v>
      </c>
      <c r="F246" s="115"/>
      <c r="G246" s="115"/>
      <c r="H246" s="115"/>
      <c r="I246" s="115"/>
      <c r="J246" s="115"/>
      <c r="K246" s="115"/>
      <c r="L246" s="115"/>
      <c r="M246" s="115"/>
      <c r="N246" s="114"/>
      <c r="O246" s="114"/>
      <c r="P246" s="114"/>
      <c r="Q246" s="114"/>
      <c r="R246" s="115"/>
      <c r="S246" s="115"/>
      <c r="T246" s="115"/>
      <c r="U246" s="115"/>
      <c r="V246" s="115"/>
      <c r="W246" s="115"/>
      <c r="X246" s="115"/>
      <c r="Y246" s="115"/>
      <c r="Z246" s="108"/>
      <c r="AA246" s="108"/>
      <c r="AB246" s="108"/>
      <c r="AC246" s="108"/>
      <c r="AD246" s="108"/>
      <c r="AE246" s="108"/>
      <c r="AF246" s="108"/>
      <c r="AG246" s="108" t="s">
        <v>325</v>
      </c>
      <c r="AH246" s="108">
        <v>5</v>
      </c>
      <c r="AI246" s="108"/>
      <c r="AJ246" s="108"/>
      <c r="AK246" s="108"/>
      <c r="AL246" s="108"/>
      <c r="AM246" s="108"/>
      <c r="AN246" s="108"/>
      <c r="AO246" s="108"/>
      <c r="AP246" s="108"/>
      <c r="AQ246" s="108"/>
      <c r="AR246" s="108"/>
      <c r="AS246" s="108"/>
      <c r="AT246" s="108"/>
      <c r="AU246" s="108"/>
      <c r="AV246" s="108"/>
      <c r="AW246" s="108"/>
      <c r="AX246" s="108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</row>
    <row r="247" spans="1:60" outlineLevel="3" x14ac:dyDescent="0.2">
      <c r="A247" s="111"/>
      <c r="B247" s="112"/>
      <c r="C247" s="150" t="s">
        <v>2518</v>
      </c>
      <c r="D247" s="148"/>
      <c r="E247" s="149">
        <v>1</v>
      </c>
      <c r="F247" s="115"/>
      <c r="G247" s="115"/>
      <c r="H247" s="115"/>
      <c r="I247" s="115"/>
      <c r="J247" s="115"/>
      <c r="K247" s="115"/>
      <c r="L247" s="115"/>
      <c r="M247" s="115"/>
      <c r="N247" s="114"/>
      <c r="O247" s="114"/>
      <c r="P247" s="114"/>
      <c r="Q247" s="114"/>
      <c r="R247" s="115"/>
      <c r="S247" s="115"/>
      <c r="T247" s="115"/>
      <c r="U247" s="115"/>
      <c r="V247" s="115"/>
      <c r="W247" s="115"/>
      <c r="X247" s="115"/>
      <c r="Y247" s="115"/>
      <c r="Z247" s="108"/>
      <c r="AA247" s="108"/>
      <c r="AB247" s="108"/>
      <c r="AC247" s="108"/>
      <c r="AD247" s="108"/>
      <c r="AE247" s="108"/>
      <c r="AF247" s="108"/>
      <c r="AG247" s="108" t="s">
        <v>325</v>
      </c>
      <c r="AH247" s="108">
        <v>5</v>
      </c>
      <c r="AI247" s="108"/>
      <c r="AJ247" s="108"/>
      <c r="AK247" s="108"/>
      <c r="AL247" s="108"/>
      <c r="AM247" s="108"/>
      <c r="AN247" s="108"/>
      <c r="AO247" s="108"/>
      <c r="AP247" s="108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</row>
    <row r="248" spans="1:60" ht="22.5" outlineLevel="1" x14ac:dyDescent="0.2">
      <c r="A248" s="128">
        <v>134</v>
      </c>
      <c r="B248" s="129" t="s">
        <v>1246</v>
      </c>
      <c r="C248" s="145" t="s">
        <v>2519</v>
      </c>
      <c r="D248" s="130" t="s">
        <v>1159</v>
      </c>
      <c r="E248" s="131">
        <v>7</v>
      </c>
      <c r="F248" s="132"/>
      <c r="G248" s="133">
        <f>ROUND(E248*F248,2)</f>
        <v>0</v>
      </c>
      <c r="H248" s="132"/>
      <c r="I248" s="133">
        <f>ROUND(E248*H248,2)</f>
        <v>0</v>
      </c>
      <c r="J248" s="132"/>
      <c r="K248" s="133">
        <f>ROUND(E248*J248,2)</f>
        <v>0</v>
      </c>
      <c r="L248" s="133">
        <v>21</v>
      </c>
      <c r="M248" s="133">
        <f>G248*(1+L248/100)</f>
        <v>0</v>
      </c>
      <c r="N248" s="131">
        <v>1.308E-2</v>
      </c>
      <c r="O248" s="131">
        <f>ROUND(E248*N248,2)</f>
        <v>0.09</v>
      </c>
      <c r="P248" s="131">
        <v>0</v>
      </c>
      <c r="Q248" s="131">
        <f>ROUND(E248*P248,2)</f>
        <v>0</v>
      </c>
      <c r="R248" s="133" t="s">
        <v>1188</v>
      </c>
      <c r="S248" s="133" t="s">
        <v>929</v>
      </c>
      <c r="T248" s="134" t="s">
        <v>929</v>
      </c>
      <c r="U248" s="115">
        <v>3.5150000000000001</v>
      </c>
      <c r="V248" s="115">
        <f>ROUND(E248*U248,2)</f>
        <v>24.61</v>
      </c>
      <c r="W248" s="115"/>
      <c r="X248" s="115" t="s">
        <v>275</v>
      </c>
      <c r="Y248" s="115" t="s">
        <v>276</v>
      </c>
      <c r="Z248" s="108"/>
      <c r="AA248" s="108"/>
      <c r="AB248" s="108"/>
      <c r="AC248" s="108"/>
      <c r="AD248" s="108"/>
      <c r="AE248" s="108"/>
      <c r="AF248" s="108"/>
      <c r="AG248" s="108" t="s">
        <v>277</v>
      </c>
      <c r="AH248" s="108"/>
      <c r="AI248" s="108"/>
      <c r="AJ248" s="108"/>
      <c r="AK248" s="108"/>
      <c r="AL248" s="108"/>
      <c r="AM248" s="108"/>
      <c r="AN248" s="108"/>
      <c r="AO248" s="108"/>
      <c r="AP248" s="108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8"/>
      <c r="BB248" s="108"/>
      <c r="BC248" s="108"/>
      <c r="BD248" s="108"/>
      <c r="BE248" s="108"/>
      <c r="BF248" s="108"/>
      <c r="BG248" s="108"/>
      <c r="BH248" s="108"/>
    </row>
    <row r="249" spans="1:60" outlineLevel="2" x14ac:dyDescent="0.2">
      <c r="A249" s="111"/>
      <c r="B249" s="112"/>
      <c r="C249" s="150" t="s">
        <v>2520</v>
      </c>
      <c r="D249" s="148"/>
      <c r="E249" s="149">
        <v>6</v>
      </c>
      <c r="F249" s="115"/>
      <c r="G249" s="115"/>
      <c r="H249" s="115"/>
      <c r="I249" s="115"/>
      <c r="J249" s="115"/>
      <c r="K249" s="115"/>
      <c r="L249" s="115"/>
      <c r="M249" s="115"/>
      <c r="N249" s="114"/>
      <c r="O249" s="114"/>
      <c r="P249" s="114"/>
      <c r="Q249" s="114"/>
      <c r="R249" s="115"/>
      <c r="S249" s="115"/>
      <c r="T249" s="115"/>
      <c r="U249" s="115"/>
      <c r="V249" s="115"/>
      <c r="W249" s="115"/>
      <c r="X249" s="115"/>
      <c r="Y249" s="115"/>
      <c r="Z249" s="108"/>
      <c r="AA249" s="108"/>
      <c r="AB249" s="108"/>
      <c r="AC249" s="108"/>
      <c r="AD249" s="108"/>
      <c r="AE249" s="108"/>
      <c r="AF249" s="108"/>
      <c r="AG249" s="108" t="s">
        <v>325</v>
      </c>
      <c r="AH249" s="108">
        <v>5</v>
      </c>
      <c r="AI249" s="108"/>
      <c r="AJ249" s="108"/>
      <c r="AK249" s="108"/>
      <c r="AL249" s="108"/>
      <c r="AM249" s="108"/>
      <c r="AN249" s="108"/>
      <c r="AO249" s="108"/>
      <c r="AP249" s="108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8"/>
      <c r="BB249" s="108"/>
      <c r="BC249" s="108"/>
      <c r="BD249" s="108"/>
      <c r="BE249" s="108"/>
      <c r="BF249" s="108"/>
      <c r="BG249" s="108"/>
      <c r="BH249" s="108"/>
    </row>
    <row r="250" spans="1:60" outlineLevel="3" x14ac:dyDescent="0.2">
      <c r="A250" s="111"/>
      <c r="B250" s="112"/>
      <c r="C250" s="150" t="s">
        <v>2521</v>
      </c>
      <c r="D250" s="148"/>
      <c r="E250" s="149">
        <v>1</v>
      </c>
      <c r="F250" s="115"/>
      <c r="G250" s="115"/>
      <c r="H250" s="115"/>
      <c r="I250" s="115"/>
      <c r="J250" s="115"/>
      <c r="K250" s="115"/>
      <c r="L250" s="115"/>
      <c r="M250" s="115"/>
      <c r="N250" s="114"/>
      <c r="O250" s="114"/>
      <c r="P250" s="114"/>
      <c r="Q250" s="114"/>
      <c r="R250" s="115"/>
      <c r="S250" s="115"/>
      <c r="T250" s="115"/>
      <c r="U250" s="115"/>
      <c r="V250" s="115"/>
      <c r="W250" s="115"/>
      <c r="X250" s="115"/>
      <c r="Y250" s="115"/>
      <c r="Z250" s="108"/>
      <c r="AA250" s="108"/>
      <c r="AB250" s="108"/>
      <c r="AC250" s="108"/>
      <c r="AD250" s="108"/>
      <c r="AE250" s="108"/>
      <c r="AF250" s="108"/>
      <c r="AG250" s="108" t="s">
        <v>325</v>
      </c>
      <c r="AH250" s="108">
        <v>5</v>
      </c>
      <c r="AI250" s="108"/>
      <c r="AJ250" s="108"/>
      <c r="AK250" s="108"/>
      <c r="AL250" s="108"/>
      <c r="AM250" s="108"/>
      <c r="AN250" s="108"/>
      <c r="AO250" s="108"/>
      <c r="AP250" s="108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8"/>
      <c r="BB250" s="108"/>
      <c r="BC250" s="108"/>
      <c r="BD250" s="108"/>
      <c r="BE250" s="108"/>
      <c r="BF250" s="108"/>
      <c r="BG250" s="108"/>
      <c r="BH250" s="108"/>
    </row>
    <row r="251" spans="1:60" outlineLevel="1" x14ac:dyDescent="0.2">
      <c r="A251" s="135">
        <v>135</v>
      </c>
      <c r="B251" s="136" t="s">
        <v>2522</v>
      </c>
      <c r="C251" s="144" t="s">
        <v>2523</v>
      </c>
      <c r="D251" s="137" t="s">
        <v>1159</v>
      </c>
      <c r="E251" s="138">
        <v>4</v>
      </c>
      <c r="F251" s="139"/>
      <c r="G251" s="140">
        <f>ROUND(E251*F251,2)</f>
        <v>0</v>
      </c>
      <c r="H251" s="139"/>
      <c r="I251" s="140">
        <f>ROUND(E251*H251,2)</f>
        <v>0</v>
      </c>
      <c r="J251" s="139"/>
      <c r="K251" s="140">
        <f>ROUND(E251*J251,2)</f>
        <v>0</v>
      </c>
      <c r="L251" s="140">
        <v>21</v>
      </c>
      <c r="M251" s="140">
        <f>G251*(1+L251/100)</f>
        <v>0</v>
      </c>
      <c r="N251" s="138">
        <v>7.5199999999999998E-3</v>
      </c>
      <c r="O251" s="138">
        <f>ROUND(E251*N251,2)</f>
        <v>0.03</v>
      </c>
      <c r="P251" s="138">
        <v>0</v>
      </c>
      <c r="Q251" s="138">
        <f>ROUND(E251*P251,2)</f>
        <v>0</v>
      </c>
      <c r="R251" s="140" t="s">
        <v>1188</v>
      </c>
      <c r="S251" s="140" t="s">
        <v>929</v>
      </c>
      <c r="T251" s="141" t="s">
        <v>929</v>
      </c>
      <c r="U251" s="115">
        <v>1.726</v>
      </c>
      <c r="V251" s="115">
        <f>ROUND(E251*U251,2)</f>
        <v>6.9</v>
      </c>
      <c r="W251" s="115"/>
      <c r="X251" s="115" t="s">
        <v>275</v>
      </c>
      <c r="Y251" s="115" t="s">
        <v>276</v>
      </c>
      <c r="Z251" s="108"/>
      <c r="AA251" s="108"/>
      <c r="AB251" s="108"/>
      <c r="AC251" s="108"/>
      <c r="AD251" s="108"/>
      <c r="AE251" s="108"/>
      <c r="AF251" s="108"/>
      <c r="AG251" s="108" t="s">
        <v>277</v>
      </c>
      <c r="AH251" s="108"/>
      <c r="AI251" s="108"/>
      <c r="AJ251" s="108"/>
      <c r="AK251" s="108"/>
      <c r="AL251" s="108"/>
      <c r="AM251" s="108"/>
      <c r="AN251" s="108"/>
      <c r="AO251" s="108"/>
      <c r="AP251" s="108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8"/>
      <c r="BB251" s="108"/>
      <c r="BC251" s="108"/>
      <c r="BD251" s="108"/>
      <c r="BE251" s="108"/>
      <c r="BF251" s="108"/>
      <c r="BG251" s="108"/>
      <c r="BH251" s="108"/>
    </row>
    <row r="252" spans="1:60" outlineLevel="1" x14ac:dyDescent="0.2">
      <c r="A252" s="135">
        <v>136</v>
      </c>
      <c r="B252" s="136" t="s">
        <v>1249</v>
      </c>
      <c r="C252" s="144" t="s">
        <v>1250</v>
      </c>
      <c r="D252" s="137" t="s">
        <v>1159</v>
      </c>
      <c r="E252" s="138">
        <v>3</v>
      </c>
      <c r="F252" s="139"/>
      <c r="G252" s="140">
        <f>ROUND(E252*F252,2)</f>
        <v>0</v>
      </c>
      <c r="H252" s="139"/>
      <c r="I252" s="140">
        <f>ROUND(E252*H252,2)</f>
        <v>0</v>
      </c>
      <c r="J252" s="139"/>
      <c r="K252" s="140">
        <f>ROUND(E252*J252,2)</f>
        <v>0</v>
      </c>
      <c r="L252" s="140">
        <v>21</v>
      </c>
      <c r="M252" s="140">
        <f>G252*(1+L252/100)</f>
        <v>0</v>
      </c>
      <c r="N252" s="138">
        <v>1.268E-2</v>
      </c>
      <c r="O252" s="138">
        <f>ROUND(E252*N252,2)</f>
        <v>0.04</v>
      </c>
      <c r="P252" s="138">
        <v>0</v>
      </c>
      <c r="Q252" s="138">
        <f>ROUND(E252*P252,2)</f>
        <v>0</v>
      </c>
      <c r="R252" s="140" t="s">
        <v>1188</v>
      </c>
      <c r="S252" s="140" t="s">
        <v>929</v>
      </c>
      <c r="T252" s="141" t="s">
        <v>929</v>
      </c>
      <c r="U252" s="115">
        <v>2.5379999999999998</v>
      </c>
      <c r="V252" s="115">
        <f>ROUND(E252*U252,2)</f>
        <v>7.61</v>
      </c>
      <c r="W252" s="115"/>
      <c r="X252" s="115" t="s">
        <v>275</v>
      </c>
      <c r="Y252" s="115" t="s">
        <v>276</v>
      </c>
      <c r="Z252" s="108"/>
      <c r="AA252" s="108"/>
      <c r="AB252" s="108"/>
      <c r="AC252" s="108"/>
      <c r="AD252" s="108"/>
      <c r="AE252" s="108"/>
      <c r="AF252" s="108"/>
      <c r="AG252" s="108" t="s">
        <v>277</v>
      </c>
      <c r="AH252" s="108"/>
      <c r="AI252" s="108"/>
      <c r="AJ252" s="108"/>
      <c r="AK252" s="108"/>
      <c r="AL252" s="108"/>
      <c r="AM252" s="108"/>
      <c r="AN252" s="108"/>
      <c r="AO252" s="108"/>
      <c r="AP252" s="108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8"/>
      <c r="BB252" s="108"/>
      <c r="BC252" s="108"/>
      <c r="BD252" s="108"/>
      <c r="BE252" s="108"/>
      <c r="BF252" s="108"/>
      <c r="BG252" s="108"/>
      <c r="BH252" s="108"/>
    </row>
    <row r="253" spans="1:60" outlineLevel="1" x14ac:dyDescent="0.2">
      <c r="A253" s="128">
        <v>137</v>
      </c>
      <c r="B253" s="129" t="s">
        <v>2524</v>
      </c>
      <c r="C253" s="145" t="s">
        <v>2525</v>
      </c>
      <c r="D253" s="130" t="s">
        <v>468</v>
      </c>
      <c r="E253" s="131">
        <v>2</v>
      </c>
      <c r="F253" s="132"/>
      <c r="G253" s="133">
        <f>ROUND(E253*F253,2)</f>
        <v>0</v>
      </c>
      <c r="H253" s="132"/>
      <c r="I253" s="133">
        <f>ROUND(E253*H253,2)</f>
        <v>0</v>
      </c>
      <c r="J253" s="132"/>
      <c r="K253" s="133">
        <f>ROUND(E253*J253,2)</f>
        <v>0</v>
      </c>
      <c r="L253" s="133">
        <v>21</v>
      </c>
      <c r="M253" s="133">
        <f>G253*(1+L253/100)</f>
        <v>0</v>
      </c>
      <c r="N253" s="131">
        <v>0</v>
      </c>
      <c r="O253" s="131">
        <f>ROUND(E253*N253,2)</f>
        <v>0</v>
      </c>
      <c r="P253" s="131">
        <v>0</v>
      </c>
      <c r="Q253" s="131">
        <f>ROUND(E253*P253,2)</f>
        <v>0</v>
      </c>
      <c r="R253" s="133" t="s">
        <v>1188</v>
      </c>
      <c r="S253" s="133" t="s">
        <v>929</v>
      </c>
      <c r="T253" s="134" t="s">
        <v>929</v>
      </c>
      <c r="U253" s="115">
        <v>0.51500000000000001</v>
      </c>
      <c r="V253" s="115">
        <f>ROUND(E253*U253,2)</f>
        <v>1.03</v>
      </c>
      <c r="W253" s="115"/>
      <c r="X253" s="115" t="s">
        <v>275</v>
      </c>
      <c r="Y253" s="115" t="s">
        <v>276</v>
      </c>
      <c r="Z253" s="108"/>
      <c r="AA253" s="108"/>
      <c r="AB253" s="108"/>
      <c r="AC253" s="108"/>
      <c r="AD253" s="108"/>
      <c r="AE253" s="108"/>
      <c r="AF253" s="108"/>
      <c r="AG253" s="108" t="s">
        <v>277</v>
      </c>
      <c r="AH253" s="108"/>
      <c r="AI253" s="108"/>
      <c r="AJ253" s="108"/>
      <c r="AK253" s="108"/>
      <c r="AL253" s="108"/>
      <c r="AM253" s="108"/>
      <c r="AN253" s="108"/>
      <c r="AO253" s="108"/>
      <c r="AP253" s="108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</row>
    <row r="254" spans="1:60" outlineLevel="2" x14ac:dyDescent="0.2">
      <c r="A254" s="111"/>
      <c r="B254" s="112"/>
      <c r="C254" s="150" t="s">
        <v>2526</v>
      </c>
      <c r="D254" s="148"/>
      <c r="E254" s="149">
        <v>2</v>
      </c>
      <c r="F254" s="115"/>
      <c r="G254" s="115"/>
      <c r="H254" s="115"/>
      <c r="I254" s="115"/>
      <c r="J254" s="115"/>
      <c r="K254" s="115"/>
      <c r="L254" s="115"/>
      <c r="M254" s="115"/>
      <c r="N254" s="114"/>
      <c r="O254" s="114"/>
      <c r="P254" s="114"/>
      <c r="Q254" s="114"/>
      <c r="R254" s="115"/>
      <c r="S254" s="115"/>
      <c r="T254" s="115"/>
      <c r="U254" s="115"/>
      <c r="V254" s="115"/>
      <c r="W254" s="115"/>
      <c r="X254" s="115"/>
      <c r="Y254" s="115"/>
      <c r="Z254" s="108"/>
      <c r="AA254" s="108"/>
      <c r="AB254" s="108"/>
      <c r="AC254" s="108"/>
      <c r="AD254" s="108"/>
      <c r="AE254" s="108"/>
      <c r="AF254" s="108"/>
      <c r="AG254" s="108" t="s">
        <v>325</v>
      </c>
      <c r="AH254" s="108">
        <v>5</v>
      </c>
      <c r="AI254" s="108"/>
      <c r="AJ254" s="108"/>
      <c r="AK254" s="108"/>
      <c r="AL254" s="108"/>
      <c r="AM254" s="108"/>
      <c r="AN254" s="108"/>
      <c r="AO254" s="108"/>
      <c r="AP254" s="108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</row>
    <row r="255" spans="1:60" outlineLevel="1" x14ac:dyDescent="0.2">
      <c r="A255" s="135">
        <v>138</v>
      </c>
      <c r="B255" s="136" t="s">
        <v>2527</v>
      </c>
      <c r="C255" s="144" t="s">
        <v>2528</v>
      </c>
      <c r="D255" s="137" t="s">
        <v>468</v>
      </c>
      <c r="E255" s="138">
        <v>12</v>
      </c>
      <c r="F255" s="139"/>
      <c r="G255" s="140">
        <f t="shared" ref="G255:G287" si="49">ROUND(E255*F255,2)</f>
        <v>0</v>
      </c>
      <c r="H255" s="139"/>
      <c r="I255" s="140">
        <f t="shared" ref="I255:I287" si="50">ROUND(E255*H255,2)</f>
        <v>0</v>
      </c>
      <c r="J255" s="139"/>
      <c r="K255" s="140">
        <f t="shared" ref="K255:K287" si="51">ROUND(E255*J255,2)</f>
        <v>0</v>
      </c>
      <c r="L255" s="140">
        <v>21</v>
      </c>
      <c r="M255" s="140">
        <f t="shared" ref="M255:M287" si="52">G255*(1+L255/100)</f>
        <v>0</v>
      </c>
      <c r="N255" s="138">
        <v>1E-4</v>
      </c>
      <c r="O255" s="138">
        <f t="shared" ref="O255:O287" si="53">ROUND(E255*N255,2)</f>
        <v>0</v>
      </c>
      <c r="P255" s="138">
        <v>0</v>
      </c>
      <c r="Q255" s="138">
        <f t="shared" ref="Q255:Q287" si="54">ROUND(E255*P255,2)</f>
        <v>0</v>
      </c>
      <c r="R255" s="140" t="s">
        <v>1188</v>
      </c>
      <c r="S255" s="140" t="s">
        <v>929</v>
      </c>
      <c r="T255" s="141" t="s">
        <v>929</v>
      </c>
      <c r="U255" s="115">
        <v>6.2E-2</v>
      </c>
      <c r="V255" s="115">
        <f t="shared" ref="V255:V287" si="55">ROUND(E255*U255,2)</f>
        <v>0.74</v>
      </c>
      <c r="W255" s="115"/>
      <c r="X255" s="115" t="s">
        <v>275</v>
      </c>
      <c r="Y255" s="115" t="s">
        <v>276</v>
      </c>
      <c r="Z255" s="108"/>
      <c r="AA255" s="108"/>
      <c r="AB255" s="108"/>
      <c r="AC255" s="108"/>
      <c r="AD255" s="108"/>
      <c r="AE255" s="108"/>
      <c r="AF255" s="108"/>
      <c r="AG255" s="108" t="s">
        <v>277</v>
      </c>
      <c r="AH255" s="108"/>
      <c r="AI255" s="108"/>
      <c r="AJ255" s="108"/>
      <c r="AK255" s="108"/>
      <c r="AL255" s="108"/>
      <c r="AM255" s="108"/>
      <c r="AN255" s="108"/>
      <c r="AO255" s="108"/>
      <c r="AP255" s="108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8"/>
      <c r="BB255" s="108"/>
      <c r="BC255" s="108"/>
      <c r="BD255" s="108"/>
      <c r="BE255" s="108"/>
      <c r="BF255" s="108"/>
      <c r="BG255" s="108"/>
      <c r="BH255" s="108"/>
    </row>
    <row r="256" spans="1:60" ht="22.5" outlineLevel="1" x14ac:dyDescent="0.2">
      <c r="A256" s="135">
        <v>139</v>
      </c>
      <c r="B256" s="136" t="s">
        <v>2529</v>
      </c>
      <c r="C256" s="144" t="s">
        <v>2530</v>
      </c>
      <c r="D256" s="137" t="s">
        <v>468</v>
      </c>
      <c r="E256" s="138">
        <v>3</v>
      </c>
      <c r="F256" s="139"/>
      <c r="G256" s="140">
        <f t="shared" si="49"/>
        <v>0</v>
      </c>
      <c r="H256" s="139"/>
      <c r="I256" s="140">
        <f t="shared" si="50"/>
        <v>0</v>
      </c>
      <c r="J256" s="139"/>
      <c r="K256" s="140">
        <f t="shared" si="51"/>
        <v>0</v>
      </c>
      <c r="L256" s="140">
        <v>21</v>
      </c>
      <c r="M256" s="140">
        <f t="shared" si="52"/>
        <v>0</v>
      </c>
      <c r="N256" s="138">
        <v>3.4000000000000002E-4</v>
      </c>
      <c r="O256" s="138">
        <f t="shared" si="53"/>
        <v>0</v>
      </c>
      <c r="P256" s="138">
        <v>0</v>
      </c>
      <c r="Q256" s="138">
        <f t="shared" si="54"/>
        <v>0</v>
      </c>
      <c r="R256" s="140" t="s">
        <v>1188</v>
      </c>
      <c r="S256" s="140" t="s">
        <v>929</v>
      </c>
      <c r="T256" s="141" t="s">
        <v>929</v>
      </c>
      <c r="U256" s="115">
        <v>0.247</v>
      </c>
      <c r="V256" s="115">
        <f t="shared" si="55"/>
        <v>0.74</v>
      </c>
      <c r="W256" s="115"/>
      <c r="X256" s="115" t="s">
        <v>275</v>
      </c>
      <c r="Y256" s="115" t="s">
        <v>276</v>
      </c>
      <c r="Z256" s="108"/>
      <c r="AA256" s="108"/>
      <c r="AB256" s="108"/>
      <c r="AC256" s="108"/>
      <c r="AD256" s="108"/>
      <c r="AE256" s="108"/>
      <c r="AF256" s="108"/>
      <c r="AG256" s="108" t="s">
        <v>277</v>
      </c>
      <c r="AH256" s="108"/>
      <c r="AI256" s="108"/>
      <c r="AJ256" s="108"/>
      <c r="AK256" s="108"/>
      <c r="AL256" s="108"/>
      <c r="AM256" s="108"/>
      <c r="AN256" s="108"/>
      <c r="AO256" s="108"/>
      <c r="AP256" s="108"/>
      <c r="AQ256" s="108"/>
      <c r="AR256" s="108"/>
      <c r="AS256" s="108"/>
      <c r="AT256" s="108"/>
      <c r="AU256" s="108"/>
      <c r="AV256" s="108"/>
      <c r="AW256" s="108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</row>
    <row r="257" spans="1:60" outlineLevel="1" x14ac:dyDescent="0.2">
      <c r="A257" s="135">
        <v>140</v>
      </c>
      <c r="B257" s="136" t="s">
        <v>1268</v>
      </c>
      <c r="C257" s="144" t="s">
        <v>1269</v>
      </c>
      <c r="D257" s="137" t="s">
        <v>468</v>
      </c>
      <c r="E257" s="138">
        <v>22</v>
      </c>
      <c r="F257" s="139"/>
      <c r="G257" s="140">
        <f t="shared" si="49"/>
        <v>0</v>
      </c>
      <c r="H257" s="139"/>
      <c r="I257" s="140">
        <f t="shared" si="50"/>
        <v>0</v>
      </c>
      <c r="J257" s="139"/>
      <c r="K257" s="140">
        <f t="shared" si="51"/>
        <v>0</v>
      </c>
      <c r="L257" s="140">
        <v>21</v>
      </c>
      <c r="M257" s="140">
        <f t="shared" si="52"/>
        <v>0</v>
      </c>
      <c r="N257" s="138">
        <v>1.8000000000000001E-4</v>
      </c>
      <c r="O257" s="138">
        <f t="shared" si="53"/>
        <v>0</v>
      </c>
      <c r="P257" s="138">
        <v>0</v>
      </c>
      <c r="Q257" s="138">
        <f t="shared" si="54"/>
        <v>0</v>
      </c>
      <c r="R257" s="140" t="s">
        <v>1188</v>
      </c>
      <c r="S257" s="140" t="s">
        <v>929</v>
      </c>
      <c r="T257" s="141" t="s">
        <v>929</v>
      </c>
      <c r="U257" s="115">
        <v>0.16500000000000001</v>
      </c>
      <c r="V257" s="115">
        <f t="shared" si="55"/>
        <v>3.63</v>
      </c>
      <c r="W257" s="115"/>
      <c r="X257" s="115" t="s">
        <v>275</v>
      </c>
      <c r="Y257" s="115" t="s">
        <v>276</v>
      </c>
      <c r="Z257" s="108"/>
      <c r="AA257" s="108"/>
      <c r="AB257" s="108"/>
      <c r="AC257" s="108"/>
      <c r="AD257" s="108"/>
      <c r="AE257" s="108"/>
      <c r="AF257" s="108"/>
      <c r="AG257" s="108" t="s">
        <v>277</v>
      </c>
      <c r="AH257" s="108"/>
      <c r="AI257" s="108"/>
      <c r="AJ257" s="108"/>
      <c r="AK257" s="108"/>
      <c r="AL257" s="108"/>
      <c r="AM257" s="108"/>
      <c r="AN257" s="108"/>
      <c r="AO257" s="108"/>
      <c r="AP257" s="108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8"/>
      <c r="BB257" s="108"/>
      <c r="BC257" s="108"/>
      <c r="BD257" s="108"/>
      <c r="BE257" s="108"/>
      <c r="BF257" s="108"/>
      <c r="BG257" s="108"/>
      <c r="BH257" s="108"/>
    </row>
    <row r="258" spans="1:60" outlineLevel="1" x14ac:dyDescent="0.2">
      <c r="A258" s="135">
        <v>141</v>
      </c>
      <c r="B258" s="136" t="s">
        <v>2531</v>
      </c>
      <c r="C258" s="144" t="s">
        <v>2532</v>
      </c>
      <c r="D258" s="137" t="s">
        <v>468</v>
      </c>
      <c r="E258" s="138">
        <v>8</v>
      </c>
      <c r="F258" s="139"/>
      <c r="G258" s="140">
        <f t="shared" si="49"/>
        <v>0</v>
      </c>
      <c r="H258" s="139"/>
      <c r="I258" s="140">
        <f t="shared" si="50"/>
        <v>0</v>
      </c>
      <c r="J258" s="139"/>
      <c r="K258" s="140">
        <f t="shared" si="51"/>
        <v>0</v>
      </c>
      <c r="L258" s="140">
        <v>21</v>
      </c>
      <c r="M258" s="140">
        <f t="shared" si="52"/>
        <v>0</v>
      </c>
      <c r="N258" s="138">
        <v>4.8000000000000001E-4</v>
      </c>
      <c r="O258" s="138">
        <f t="shared" si="53"/>
        <v>0</v>
      </c>
      <c r="P258" s="138">
        <v>0</v>
      </c>
      <c r="Q258" s="138">
        <f t="shared" si="54"/>
        <v>0</v>
      </c>
      <c r="R258" s="140" t="s">
        <v>1188</v>
      </c>
      <c r="S258" s="140" t="s">
        <v>929</v>
      </c>
      <c r="T258" s="141" t="s">
        <v>929</v>
      </c>
      <c r="U258" s="115">
        <v>0.22700000000000001</v>
      </c>
      <c r="V258" s="115">
        <f t="shared" si="55"/>
        <v>1.82</v>
      </c>
      <c r="W258" s="115"/>
      <c r="X258" s="115" t="s">
        <v>275</v>
      </c>
      <c r="Y258" s="115" t="s">
        <v>276</v>
      </c>
      <c r="Z258" s="108"/>
      <c r="AA258" s="108"/>
      <c r="AB258" s="108"/>
      <c r="AC258" s="108"/>
      <c r="AD258" s="108"/>
      <c r="AE258" s="108"/>
      <c r="AF258" s="108"/>
      <c r="AG258" s="108" t="s">
        <v>277</v>
      </c>
      <c r="AH258" s="108"/>
      <c r="AI258" s="108"/>
      <c r="AJ258" s="108"/>
      <c r="AK258" s="108"/>
      <c r="AL258" s="108"/>
      <c r="AM258" s="108"/>
      <c r="AN258" s="108"/>
      <c r="AO258" s="108"/>
      <c r="AP258" s="108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8"/>
      <c r="BB258" s="108"/>
      <c r="BC258" s="108"/>
      <c r="BD258" s="108"/>
      <c r="BE258" s="108"/>
      <c r="BF258" s="108"/>
      <c r="BG258" s="108"/>
      <c r="BH258" s="108"/>
    </row>
    <row r="259" spans="1:60" outlineLevel="1" x14ac:dyDescent="0.2">
      <c r="A259" s="135">
        <v>142</v>
      </c>
      <c r="B259" s="136" t="s">
        <v>1270</v>
      </c>
      <c r="C259" s="144" t="s">
        <v>1271</v>
      </c>
      <c r="D259" s="137" t="s">
        <v>468</v>
      </c>
      <c r="E259" s="138">
        <v>10</v>
      </c>
      <c r="F259" s="139"/>
      <c r="G259" s="140">
        <f t="shared" si="49"/>
        <v>0</v>
      </c>
      <c r="H259" s="139"/>
      <c r="I259" s="140">
        <f t="shared" si="50"/>
        <v>0</v>
      </c>
      <c r="J259" s="139"/>
      <c r="K259" s="140">
        <f t="shared" si="51"/>
        <v>0</v>
      </c>
      <c r="L259" s="140">
        <v>21</v>
      </c>
      <c r="M259" s="140">
        <f t="shared" si="52"/>
        <v>0</v>
      </c>
      <c r="N259" s="138">
        <v>1.6299999999999999E-3</v>
      </c>
      <c r="O259" s="138">
        <f t="shared" si="53"/>
        <v>0.02</v>
      </c>
      <c r="P259" s="138">
        <v>0</v>
      </c>
      <c r="Q259" s="138">
        <f t="shared" si="54"/>
        <v>0</v>
      </c>
      <c r="R259" s="140" t="s">
        <v>1188</v>
      </c>
      <c r="S259" s="140" t="s">
        <v>929</v>
      </c>
      <c r="T259" s="141" t="s">
        <v>929</v>
      </c>
      <c r="U259" s="115">
        <v>0.42399999999999999</v>
      </c>
      <c r="V259" s="115">
        <f t="shared" si="55"/>
        <v>4.24</v>
      </c>
      <c r="W259" s="115"/>
      <c r="X259" s="115" t="s">
        <v>275</v>
      </c>
      <c r="Y259" s="115" t="s">
        <v>276</v>
      </c>
      <c r="Z259" s="108"/>
      <c r="AA259" s="108"/>
      <c r="AB259" s="108"/>
      <c r="AC259" s="108"/>
      <c r="AD259" s="108"/>
      <c r="AE259" s="108"/>
      <c r="AF259" s="108"/>
      <c r="AG259" s="108" t="s">
        <v>277</v>
      </c>
      <c r="AH259" s="108"/>
      <c r="AI259" s="108"/>
      <c r="AJ259" s="108"/>
      <c r="AK259" s="108"/>
      <c r="AL259" s="108"/>
      <c r="AM259" s="108"/>
      <c r="AN259" s="108"/>
      <c r="AO259" s="108"/>
      <c r="AP259" s="108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108"/>
    </row>
    <row r="260" spans="1:60" outlineLevel="1" x14ac:dyDescent="0.2">
      <c r="A260" s="135">
        <v>143</v>
      </c>
      <c r="B260" s="136" t="s">
        <v>2533</v>
      </c>
      <c r="C260" s="144" t="s">
        <v>2534</v>
      </c>
      <c r="D260" s="137" t="s">
        <v>468</v>
      </c>
      <c r="E260" s="138">
        <v>2</v>
      </c>
      <c r="F260" s="139"/>
      <c r="G260" s="140">
        <f t="shared" si="49"/>
        <v>0</v>
      </c>
      <c r="H260" s="139"/>
      <c r="I260" s="140">
        <f t="shared" si="50"/>
        <v>0</v>
      </c>
      <c r="J260" s="139"/>
      <c r="K260" s="140">
        <f t="shared" si="51"/>
        <v>0</v>
      </c>
      <c r="L260" s="140">
        <v>21</v>
      </c>
      <c r="M260" s="140">
        <f t="shared" si="52"/>
        <v>0</v>
      </c>
      <c r="N260" s="138">
        <v>3.4000000000000002E-4</v>
      </c>
      <c r="O260" s="138">
        <f t="shared" si="53"/>
        <v>0</v>
      </c>
      <c r="P260" s="138">
        <v>0</v>
      </c>
      <c r="Q260" s="138">
        <f t="shared" si="54"/>
        <v>0</v>
      </c>
      <c r="R260" s="140" t="s">
        <v>1188</v>
      </c>
      <c r="S260" s="140" t="s">
        <v>929</v>
      </c>
      <c r="T260" s="141" t="s">
        <v>929</v>
      </c>
      <c r="U260" s="115">
        <v>0.22700000000000001</v>
      </c>
      <c r="V260" s="115">
        <f t="shared" si="55"/>
        <v>0.45</v>
      </c>
      <c r="W260" s="115"/>
      <c r="X260" s="115" t="s">
        <v>275</v>
      </c>
      <c r="Y260" s="115" t="s">
        <v>276</v>
      </c>
      <c r="Z260" s="108"/>
      <c r="AA260" s="108"/>
      <c r="AB260" s="108"/>
      <c r="AC260" s="108"/>
      <c r="AD260" s="108"/>
      <c r="AE260" s="108"/>
      <c r="AF260" s="108"/>
      <c r="AG260" s="108" t="s">
        <v>277</v>
      </c>
      <c r="AH260" s="108"/>
      <c r="AI260" s="108"/>
      <c r="AJ260" s="108"/>
      <c r="AK260" s="108"/>
      <c r="AL260" s="108"/>
      <c r="AM260" s="108"/>
      <c r="AN260" s="108"/>
      <c r="AO260" s="108"/>
      <c r="AP260" s="108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108"/>
    </row>
    <row r="261" spans="1:60" outlineLevel="1" x14ac:dyDescent="0.2">
      <c r="A261" s="135">
        <v>144</v>
      </c>
      <c r="B261" s="136" t="s">
        <v>2535</v>
      </c>
      <c r="C261" s="144" t="s">
        <v>2536</v>
      </c>
      <c r="D261" s="137" t="s">
        <v>468</v>
      </c>
      <c r="E261" s="138">
        <v>1</v>
      </c>
      <c r="F261" s="139"/>
      <c r="G261" s="140">
        <f t="shared" si="49"/>
        <v>0</v>
      </c>
      <c r="H261" s="139"/>
      <c r="I261" s="140">
        <f t="shared" si="50"/>
        <v>0</v>
      </c>
      <c r="J261" s="139"/>
      <c r="K261" s="140">
        <f t="shared" si="51"/>
        <v>0</v>
      </c>
      <c r="L261" s="140">
        <v>21</v>
      </c>
      <c r="M261" s="140">
        <f t="shared" si="52"/>
        <v>0</v>
      </c>
      <c r="N261" s="138">
        <v>1.06E-3</v>
      </c>
      <c r="O261" s="138">
        <f t="shared" si="53"/>
        <v>0</v>
      </c>
      <c r="P261" s="138">
        <v>0</v>
      </c>
      <c r="Q261" s="138">
        <f t="shared" si="54"/>
        <v>0</v>
      </c>
      <c r="R261" s="140" t="s">
        <v>1188</v>
      </c>
      <c r="S261" s="140" t="s">
        <v>929</v>
      </c>
      <c r="T261" s="141" t="s">
        <v>929</v>
      </c>
      <c r="U261" s="115">
        <v>0.42399999999999999</v>
      </c>
      <c r="V261" s="115">
        <f t="shared" si="55"/>
        <v>0.42</v>
      </c>
      <c r="W261" s="115"/>
      <c r="X261" s="115" t="s">
        <v>275</v>
      </c>
      <c r="Y261" s="115" t="s">
        <v>276</v>
      </c>
      <c r="Z261" s="108"/>
      <c r="AA261" s="108"/>
      <c r="AB261" s="108"/>
      <c r="AC261" s="108"/>
      <c r="AD261" s="108"/>
      <c r="AE261" s="108"/>
      <c r="AF261" s="108"/>
      <c r="AG261" s="108" t="s">
        <v>277</v>
      </c>
      <c r="AH261" s="108"/>
      <c r="AI261" s="108"/>
      <c r="AJ261" s="108"/>
      <c r="AK261" s="108"/>
      <c r="AL261" s="108"/>
      <c r="AM261" s="108"/>
      <c r="AN261" s="108"/>
      <c r="AO261" s="108"/>
      <c r="AP261" s="108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8"/>
      <c r="BB261" s="108"/>
      <c r="BC261" s="108"/>
      <c r="BD261" s="108"/>
      <c r="BE261" s="108"/>
      <c r="BF261" s="108"/>
      <c r="BG261" s="108"/>
      <c r="BH261" s="108"/>
    </row>
    <row r="262" spans="1:60" outlineLevel="1" x14ac:dyDescent="0.2">
      <c r="A262" s="135">
        <v>145</v>
      </c>
      <c r="B262" s="136" t="s">
        <v>2537</v>
      </c>
      <c r="C262" s="144" t="s">
        <v>2538</v>
      </c>
      <c r="D262" s="137" t="s">
        <v>468</v>
      </c>
      <c r="E262" s="138">
        <v>8</v>
      </c>
      <c r="F262" s="139"/>
      <c r="G262" s="140">
        <f t="shared" si="49"/>
        <v>0</v>
      </c>
      <c r="H262" s="139"/>
      <c r="I262" s="140">
        <f t="shared" si="50"/>
        <v>0</v>
      </c>
      <c r="J262" s="139"/>
      <c r="K262" s="140">
        <f t="shared" si="51"/>
        <v>0</v>
      </c>
      <c r="L262" s="140">
        <v>21</v>
      </c>
      <c r="M262" s="140">
        <f t="shared" si="52"/>
        <v>0</v>
      </c>
      <c r="N262" s="138">
        <v>2.7E-4</v>
      </c>
      <c r="O262" s="138">
        <f t="shared" si="53"/>
        <v>0</v>
      </c>
      <c r="P262" s="138">
        <v>0</v>
      </c>
      <c r="Q262" s="138">
        <f t="shared" si="54"/>
        <v>0</v>
      </c>
      <c r="R262" s="140" t="s">
        <v>1188</v>
      </c>
      <c r="S262" s="140" t="s">
        <v>929</v>
      </c>
      <c r="T262" s="141" t="s">
        <v>929</v>
      </c>
      <c r="U262" s="115">
        <v>0.10299999999999999</v>
      </c>
      <c r="V262" s="115">
        <f t="shared" si="55"/>
        <v>0.82</v>
      </c>
      <c r="W262" s="115"/>
      <c r="X262" s="115" t="s">
        <v>275</v>
      </c>
      <c r="Y262" s="115" t="s">
        <v>276</v>
      </c>
      <c r="Z262" s="108"/>
      <c r="AA262" s="108"/>
      <c r="AB262" s="108"/>
      <c r="AC262" s="108"/>
      <c r="AD262" s="108"/>
      <c r="AE262" s="108"/>
      <c r="AF262" s="108"/>
      <c r="AG262" s="108" t="s">
        <v>277</v>
      </c>
      <c r="AH262" s="108"/>
      <c r="AI262" s="108"/>
      <c r="AJ262" s="108"/>
      <c r="AK262" s="108"/>
      <c r="AL262" s="108"/>
      <c r="AM262" s="108"/>
      <c r="AN262" s="108"/>
      <c r="AO262" s="108"/>
      <c r="AP262" s="108"/>
      <c r="AQ262" s="108"/>
      <c r="AR262" s="108"/>
      <c r="AS262" s="108"/>
      <c r="AT262" s="108"/>
      <c r="AU262" s="108"/>
      <c r="AV262" s="108"/>
      <c r="AW262" s="108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</row>
    <row r="263" spans="1:60" outlineLevel="1" x14ac:dyDescent="0.2">
      <c r="A263" s="135">
        <v>146</v>
      </c>
      <c r="B263" s="136" t="s">
        <v>2539</v>
      </c>
      <c r="C263" s="144" t="s">
        <v>2540</v>
      </c>
      <c r="D263" s="137" t="s">
        <v>468</v>
      </c>
      <c r="E263" s="138">
        <v>8</v>
      </c>
      <c r="F263" s="139"/>
      <c r="G263" s="140">
        <f t="shared" si="49"/>
        <v>0</v>
      </c>
      <c r="H263" s="139"/>
      <c r="I263" s="140">
        <f t="shared" si="50"/>
        <v>0</v>
      </c>
      <c r="J263" s="139"/>
      <c r="K263" s="140">
        <f t="shared" si="51"/>
        <v>0</v>
      </c>
      <c r="L263" s="140">
        <v>21</v>
      </c>
      <c r="M263" s="140">
        <f t="shared" si="52"/>
        <v>0</v>
      </c>
      <c r="N263" s="138">
        <v>1.1800000000000001E-3</v>
      </c>
      <c r="O263" s="138">
        <f t="shared" si="53"/>
        <v>0.01</v>
      </c>
      <c r="P263" s="138">
        <v>0</v>
      </c>
      <c r="Q263" s="138">
        <f t="shared" si="54"/>
        <v>0</v>
      </c>
      <c r="R263" s="140" t="s">
        <v>1188</v>
      </c>
      <c r="S263" s="140" t="s">
        <v>929</v>
      </c>
      <c r="T263" s="141" t="s">
        <v>929</v>
      </c>
      <c r="U263" s="115">
        <v>0.21</v>
      </c>
      <c r="V263" s="115">
        <f t="shared" si="55"/>
        <v>1.68</v>
      </c>
      <c r="W263" s="115"/>
      <c r="X263" s="115" t="s">
        <v>275</v>
      </c>
      <c r="Y263" s="115" t="s">
        <v>276</v>
      </c>
      <c r="Z263" s="108"/>
      <c r="AA263" s="108"/>
      <c r="AB263" s="108"/>
      <c r="AC263" s="108"/>
      <c r="AD263" s="108"/>
      <c r="AE263" s="108"/>
      <c r="AF263" s="108"/>
      <c r="AG263" s="108" t="s">
        <v>277</v>
      </c>
      <c r="AH263" s="108"/>
      <c r="AI263" s="108"/>
      <c r="AJ263" s="108"/>
      <c r="AK263" s="108"/>
      <c r="AL263" s="108"/>
      <c r="AM263" s="108"/>
      <c r="AN263" s="108"/>
      <c r="AO263" s="108"/>
      <c r="AP263" s="108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</row>
    <row r="264" spans="1:60" ht="22.5" outlineLevel="1" x14ac:dyDescent="0.2">
      <c r="A264" s="135">
        <v>147</v>
      </c>
      <c r="B264" s="136" t="s">
        <v>2541</v>
      </c>
      <c r="C264" s="144" t="s">
        <v>2542</v>
      </c>
      <c r="D264" s="137" t="s">
        <v>468</v>
      </c>
      <c r="E264" s="138">
        <v>3</v>
      </c>
      <c r="F264" s="139"/>
      <c r="G264" s="140">
        <f t="shared" si="49"/>
        <v>0</v>
      </c>
      <c r="H264" s="139"/>
      <c r="I264" s="140">
        <f t="shared" si="50"/>
        <v>0</v>
      </c>
      <c r="J264" s="139"/>
      <c r="K264" s="140">
        <f t="shared" si="51"/>
        <v>0</v>
      </c>
      <c r="L264" s="140">
        <v>21</v>
      </c>
      <c r="M264" s="140">
        <f t="shared" si="52"/>
        <v>0</v>
      </c>
      <c r="N264" s="138">
        <v>2.5999999999999998E-4</v>
      </c>
      <c r="O264" s="138">
        <f t="shared" si="53"/>
        <v>0</v>
      </c>
      <c r="P264" s="138">
        <v>0</v>
      </c>
      <c r="Q264" s="138">
        <f t="shared" si="54"/>
        <v>0</v>
      </c>
      <c r="R264" s="140" t="s">
        <v>1188</v>
      </c>
      <c r="S264" s="140" t="s">
        <v>929</v>
      </c>
      <c r="T264" s="141" t="s">
        <v>929</v>
      </c>
      <c r="U264" s="115">
        <v>8.2000000000000003E-2</v>
      </c>
      <c r="V264" s="115">
        <f t="shared" si="55"/>
        <v>0.25</v>
      </c>
      <c r="W264" s="115"/>
      <c r="X264" s="115" t="s">
        <v>275</v>
      </c>
      <c r="Y264" s="115" t="s">
        <v>276</v>
      </c>
      <c r="Z264" s="108"/>
      <c r="AA264" s="108"/>
      <c r="AB264" s="108"/>
      <c r="AC264" s="108"/>
      <c r="AD264" s="108"/>
      <c r="AE264" s="108"/>
      <c r="AF264" s="108"/>
      <c r="AG264" s="108" t="s">
        <v>277</v>
      </c>
      <c r="AH264" s="108"/>
      <c r="AI264" s="108"/>
      <c r="AJ264" s="108"/>
      <c r="AK264" s="108"/>
      <c r="AL264" s="108"/>
      <c r="AM264" s="108"/>
      <c r="AN264" s="108"/>
      <c r="AO264" s="108"/>
      <c r="AP264" s="108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</row>
    <row r="265" spans="1:60" ht="22.5" outlineLevel="1" x14ac:dyDescent="0.2">
      <c r="A265" s="135">
        <v>148</v>
      </c>
      <c r="B265" s="136" t="s">
        <v>1272</v>
      </c>
      <c r="C265" s="144" t="s">
        <v>2543</v>
      </c>
      <c r="D265" s="137" t="s">
        <v>468</v>
      </c>
      <c r="E265" s="138">
        <v>41</v>
      </c>
      <c r="F265" s="139"/>
      <c r="G265" s="140">
        <f t="shared" si="49"/>
        <v>0</v>
      </c>
      <c r="H265" s="139"/>
      <c r="I265" s="140">
        <f t="shared" si="50"/>
        <v>0</v>
      </c>
      <c r="J265" s="139"/>
      <c r="K265" s="140">
        <f t="shared" si="51"/>
        <v>0</v>
      </c>
      <c r="L265" s="140">
        <v>21</v>
      </c>
      <c r="M265" s="140">
        <f t="shared" si="52"/>
        <v>0</v>
      </c>
      <c r="N265" s="138">
        <v>1.3999999999999999E-4</v>
      </c>
      <c r="O265" s="138">
        <f t="shared" si="53"/>
        <v>0.01</v>
      </c>
      <c r="P265" s="138">
        <v>0</v>
      </c>
      <c r="Q265" s="138">
        <f t="shared" si="54"/>
        <v>0</v>
      </c>
      <c r="R265" s="140" t="s">
        <v>1188</v>
      </c>
      <c r="S265" s="140" t="s">
        <v>929</v>
      </c>
      <c r="T265" s="141" t="s">
        <v>929</v>
      </c>
      <c r="U265" s="115">
        <v>8.2000000000000003E-2</v>
      </c>
      <c r="V265" s="115">
        <f t="shared" si="55"/>
        <v>3.36</v>
      </c>
      <c r="W265" s="115"/>
      <c r="X265" s="115" t="s">
        <v>275</v>
      </c>
      <c r="Y265" s="115" t="s">
        <v>276</v>
      </c>
      <c r="Z265" s="108"/>
      <c r="AA265" s="108"/>
      <c r="AB265" s="108"/>
      <c r="AC265" s="108"/>
      <c r="AD265" s="108"/>
      <c r="AE265" s="108"/>
      <c r="AF265" s="108"/>
      <c r="AG265" s="108" t="s">
        <v>277</v>
      </c>
      <c r="AH265" s="108"/>
      <c r="AI265" s="108"/>
      <c r="AJ265" s="108"/>
      <c r="AK265" s="108"/>
      <c r="AL265" s="108"/>
      <c r="AM265" s="108"/>
      <c r="AN265" s="108"/>
      <c r="AO265" s="108"/>
      <c r="AP265" s="108"/>
      <c r="AQ265" s="108"/>
      <c r="AR265" s="108"/>
      <c r="AS265" s="108"/>
      <c r="AT265" s="108"/>
      <c r="AU265" s="108"/>
      <c r="AV265" s="108"/>
      <c r="AW265" s="108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108"/>
    </row>
    <row r="266" spans="1:60" outlineLevel="1" x14ac:dyDescent="0.2">
      <c r="A266" s="135">
        <v>149</v>
      </c>
      <c r="B266" s="136" t="s">
        <v>2544</v>
      </c>
      <c r="C266" s="144" t="s">
        <v>2545</v>
      </c>
      <c r="D266" s="137" t="s">
        <v>468</v>
      </c>
      <c r="E266" s="138">
        <v>2</v>
      </c>
      <c r="F266" s="139"/>
      <c r="G266" s="140">
        <f t="shared" si="49"/>
        <v>0</v>
      </c>
      <c r="H266" s="139"/>
      <c r="I266" s="140">
        <f t="shared" si="50"/>
        <v>0</v>
      </c>
      <c r="J266" s="139"/>
      <c r="K266" s="140">
        <f t="shared" si="51"/>
        <v>0</v>
      </c>
      <c r="L266" s="140">
        <v>21</v>
      </c>
      <c r="M266" s="140">
        <f t="shared" si="52"/>
        <v>0</v>
      </c>
      <c r="N266" s="138">
        <v>4.6000000000000001E-4</v>
      </c>
      <c r="O266" s="138">
        <f t="shared" si="53"/>
        <v>0</v>
      </c>
      <c r="P266" s="138">
        <v>0</v>
      </c>
      <c r="Q266" s="138">
        <f t="shared" si="54"/>
        <v>0</v>
      </c>
      <c r="R266" s="140" t="s">
        <v>1188</v>
      </c>
      <c r="S266" s="140" t="s">
        <v>929</v>
      </c>
      <c r="T266" s="141" t="s">
        <v>929</v>
      </c>
      <c r="U266" s="115">
        <v>0.22700000000000001</v>
      </c>
      <c r="V266" s="115">
        <f t="shared" si="55"/>
        <v>0.45</v>
      </c>
      <c r="W266" s="115"/>
      <c r="X266" s="115" t="s">
        <v>275</v>
      </c>
      <c r="Y266" s="115" t="s">
        <v>276</v>
      </c>
      <c r="Z266" s="108"/>
      <c r="AA266" s="108"/>
      <c r="AB266" s="108"/>
      <c r="AC266" s="108"/>
      <c r="AD266" s="108"/>
      <c r="AE266" s="108"/>
      <c r="AF266" s="108"/>
      <c r="AG266" s="108" t="s">
        <v>277</v>
      </c>
      <c r="AH266" s="108"/>
      <c r="AI266" s="108"/>
      <c r="AJ266" s="108"/>
      <c r="AK266" s="108"/>
      <c r="AL266" s="108"/>
      <c r="AM266" s="108"/>
      <c r="AN266" s="108"/>
      <c r="AO266" s="108"/>
      <c r="AP266" s="108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</row>
    <row r="267" spans="1:60" outlineLevel="1" x14ac:dyDescent="0.2">
      <c r="A267" s="135">
        <v>150</v>
      </c>
      <c r="B267" s="136" t="s">
        <v>2546</v>
      </c>
      <c r="C267" s="144" t="s">
        <v>2547</v>
      </c>
      <c r="D267" s="137" t="s">
        <v>468</v>
      </c>
      <c r="E267" s="138">
        <v>1</v>
      </c>
      <c r="F267" s="139"/>
      <c r="G267" s="140">
        <f t="shared" si="49"/>
        <v>0</v>
      </c>
      <c r="H267" s="139"/>
      <c r="I267" s="140">
        <f t="shared" si="50"/>
        <v>0</v>
      </c>
      <c r="J267" s="139"/>
      <c r="K267" s="140">
        <f t="shared" si="51"/>
        <v>0</v>
      </c>
      <c r="L267" s="140">
        <v>21</v>
      </c>
      <c r="M267" s="140">
        <f t="shared" si="52"/>
        <v>0</v>
      </c>
      <c r="N267" s="138">
        <v>1.42E-3</v>
      </c>
      <c r="O267" s="138">
        <f t="shared" si="53"/>
        <v>0</v>
      </c>
      <c r="P267" s="138">
        <v>0</v>
      </c>
      <c r="Q267" s="138">
        <f t="shared" si="54"/>
        <v>0</v>
      </c>
      <c r="R267" s="140" t="s">
        <v>1188</v>
      </c>
      <c r="S267" s="140" t="s">
        <v>929</v>
      </c>
      <c r="T267" s="141" t="s">
        <v>929</v>
      </c>
      <c r="U267" s="115">
        <v>0.42399999999999999</v>
      </c>
      <c r="V267" s="115">
        <f t="shared" si="55"/>
        <v>0.42</v>
      </c>
      <c r="W267" s="115"/>
      <c r="X267" s="115" t="s">
        <v>275</v>
      </c>
      <c r="Y267" s="115" t="s">
        <v>276</v>
      </c>
      <c r="Z267" s="108"/>
      <c r="AA267" s="108"/>
      <c r="AB267" s="108"/>
      <c r="AC267" s="108"/>
      <c r="AD267" s="108"/>
      <c r="AE267" s="108"/>
      <c r="AF267" s="108"/>
      <c r="AG267" s="108" t="s">
        <v>277</v>
      </c>
      <c r="AH267" s="108"/>
      <c r="AI267" s="108"/>
      <c r="AJ267" s="108"/>
      <c r="AK267" s="108"/>
      <c r="AL267" s="108"/>
      <c r="AM267" s="108"/>
      <c r="AN267" s="108"/>
      <c r="AO267" s="108"/>
      <c r="AP267" s="108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</row>
    <row r="268" spans="1:60" ht="22.5" outlineLevel="1" x14ac:dyDescent="0.2">
      <c r="A268" s="135">
        <v>151</v>
      </c>
      <c r="B268" s="136" t="s">
        <v>2420</v>
      </c>
      <c r="C268" s="144" t="s">
        <v>2421</v>
      </c>
      <c r="D268" s="137" t="s">
        <v>468</v>
      </c>
      <c r="E268" s="138">
        <v>6</v>
      </c>
      <c r="F268" s="139"/>
      <c r="G268" s="140">
        <f t="shared" si="49"/>
        <v>0</v>
      </c>
      <c r="H268" s="139"/>
      <c r="I268" s="140">
        <f t="shared" si="50"/>
        <v>0</v>
      </c>
      <c r="J268" s="139"/>
      <c r="K268" s="140">
        <f t="shared" si="51"/>
        <v>0</v>
      </c>
      <c r="L268" s="140">
        <v>21</v>
      </c>
      <c r="M268" s="140">
        <f t="shared" si="52"/>
        <v>0</v>
      </c>
      <c r="N268" s="138">
        <v>5.2999999999999998E-4</v>
      </c>
      <c r="O268" s="138">
        <f t="shared" si="53"/>
        <v>0</v>
      </c>
      <c r="P268" s="138">
        <v>0</v>
      </c>
      <c r="Q268" s="138">
        <f t="shared" si="54"/>
        <v>0</v>
      </c>
      <c r="R268" s="140" t="s">
        <v>1188</v>
      </c>
      <c r="S268" s="140" t="s">
        <v>929</v>
      </c>
      <c r="T268" s="141" t="s">
        <v>929</v>
      </c>
      <c r="U268" s="115">
        <v>0.38100000000000001</v>
      </c>
      <c r="V268" s="115">
        <f t="shared" si="55"/>
        <v>2.29</v>
      </c>
      <c r="W268" s="115"/>
      <c r="X268" s="115" t="s">
        <v>275</v>
      </c>
      <c r="Y268" s="115" t="s">
        <v>276</v>
      </c>
      <c r="Z268" s="108"/>
      <c r="AA268" s="108"/>
      <c r="AB268" s="108"/>
      <c r="AC268" s="108"/>
      <c r="AD268" s="108"/>
      <c r="AE268" s="108"/>
      <c r="AF268" s="108"/>
      <c r="AG268" s="108" t="s">
        <v>277</v>
      </c>
      <c r="AH268" s="108"/>
      <c r="AI268" s="108"/>
      <c r="AJ268" s="108"/>
      <c r="AK268" s="108"/>
      <c r="AL268" s="108"/>
      <c r="AM268" s="108"/>
      <c r="AN268" s="108"/>
      <c r="AO268" s="108"/>
      <c r="AP268" s="108"/>
      <c r="AQ268" s="108"/>
      <c r="AR268" s="108"/>
      <c r="AS268" s="108"/>
      <c r="AT268" s="108"/>
      <c r="AU268" s="108"/>
      <c r="AV268" s="108"/>
      <c r="AW268" s="108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</row>
    <row r="269" spans="1:60" ht="22.5" outlineLevel="1" x14ac:dyDescent="0.2">
      <c r="A269" s="135">
        <v>152</v>
      </c>
      <c r="B269" s="136" t="s">
        <v>2548</v>
      </c>
      <c r="C269" s="144" t="s">
        <v>2549</v>
      </c>
      <c r="D269" s="137" t="s">
        <v>468</v>
      </c>
      <c r="E269" s="138">
        <v>6</v>
      </c>
      <c r="F269" s="139"/>
      <c r="G269" s="140">
        <f t="shared" si="49"/>
        <v>0</v>
      </c>
      <c r="H269" s="139"/>
      <c r="I269" s="140">
        <f t="shared" si="50"/>
        <v>0</v>
      </c>
      <c r="J269" s="139"/>
      <c r="K269" s="140">
        <f t="shared" si="51"/>
        <v>0</v>
      </c>
      <c r="L269" s="140">
        <v>21</v>
      </c>
      <c r="M269" s="140">
        <f t="shared" si="52"/>
        <v>0</v>
      </c>
      <c r="N269" s="138">
        <v>7.2999999999999996E-4</v>
      </c>
      <c r="O269" s="138">
        <f t="shared" si="53"/>
        <v>0</v>
      </c>
      <c r="P269" s="138">
        <v>0</v>
      </c>
      <c r="Q269" s="138">
        <f t="shared" si="54"/>
        <v>0</v>
      </c>
      <c r="R269" s="140" t="s">
        <v>1188</v>
      </c>
      <c r="S269" s="140" t="s">
        <v>929</v>
      </c>
      <c r="T269" s="141" t="s">
        <v>929</v>
      </c>
      <c r="U269" s="115">
        <v>0.38100000000000001</v>
      </c>
      <c r="V269" s="115">
        <f t="shared" si="55"/>
        <v>2.29</v>
      </c>
      <c r="W269" s="115"/>
      <c r="X269" s="115" t="s">
        <v>275</v>
      </c>
      <c r="Y269" s="115" t="s">
        <v>276</v>
      </c>
      <c r="Z269" s="108"/>
      <c r="AA269" s="108"/>
      <c r="AB269" s="108"/>
      <c r="AC269" s="108"/>
      <c r="AD269" s="108"/>
      <c r="AE269" s="108"/>
      <c r="AF269" s="108"/>
      <c r="AG269" s="108" t="s">
        <v>277</v>
      </c>
      <c r="AH269" s="108"/>
      <c r="AI269" s="108"/>
      <c r="AJ269" s="108"/>
      <c r="AK269" s="108"/>
      <c r="AL269" s="108"/>
      <c r="AM269" s="108"/>
      <c r="AN269" s="108"/>
      <c r="AO269" s="108"/>
      <c r="AP269" s="108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</row>
    <row r="270" spans="1:60" ht="22.5" outlineLevel="1" x14ac:dyDescent="0.2">
      <c r="A270" s="135">
        <v>153</v>
      </c>
      <c r="B270" s="136" t="s">
        <v>2550</v>
      </c>
      <c r="C270" s="144" t="s">
        <v>2551</v>
      </c>
      <c r="D270" s="137" t="s">
        <v>468</v>
      </c>
      <c r="E270" s="138">
        <v>16</v>
      </c>
      <c r="F270" s="139"/>
      <c r="G270" s="140">
        <f t="shared" si="49"/>
        <v>0</v>
      </c>
      <c r="H270" s="139"/>
      <c r="I270" s="140">
        <f t="shared" si="50"/>
        <v>0</v>
      </c>
      <c r="J270" s="139"/>
      <c r="K270" s="140">
        <f t="shared" si="51"/>
        <v>0</v>
      </c>
      <c r="L270" s="140">
        <v>21</v>
      </c>
      <c r="M270" s="140">
        <f t="shared" si="52"/>
        <v>0</v>
      </c>
      <c r="N270" s="138">
        <v>8.3000000000000001E-4</v>
      </c>
      <c r="O270" s="138">
        <f t="shared" si="53"/>
        <v>0.01</v>
      </c>
      <c r="P270" s="138">
        <v>0</v>
      </c>
      <c r="Q270" s="138">
        <f t="shared" si="54"/>
        <v>0</v>
      </c>
      <c r="R270" s="140" t="s">
        <v>1188</v>
      </c>
      <c r="S270" s="140" t="s">
        <v>929</v>
      </c>
      <c r="T270" s="141" t="s">
        <v>929</v>
      </c>
      <c r="U270" s="115">
        <v>0.38100000000000001</v>
      </c>
      <c r="V270" s="115">
        <f t="shared" si="55"/>
        <v>6.1</v>
      </c>
      <c r="W270" s="115"/>
      <c r="X270" s="115" t="s">
        <v>275</v>
      </c>
      <c r="Y270" s="115" t="s">
        <v>276</v>
      </c>
      <c r="Z270" s="108"/>
      <c r="AA270" s="108"/>
      <c r="AB270" s="108"/>
      <c r="AC270" s="108"/>
      <c r="AD270" s="108"/>
      <c r="AE270" s="108"/>
      <c r="AF270" s="108"/>
      <c r="AG270" s="108" t="s">
        <v>277</v>
      </c>
      <c r="AH270" s="108"/>
      <c r="AI270" s="108"/>
      <c r="AJ270" s="108"/>
      <c r="AK270" s="108"/>
      <c r="AL270" s="108"/>
      <c r="AM270" s="108"/>
      <c r="AN270" s="108"/>
      <c r="AO270" s="108"/>
      <c r="AP270" s="108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8"/>
      <c r="BB270" s="108"/>
      <c r="BC270" s="108"/>
      <c r="BD270" s="108"/>
      <c r="BE270" s="108"/>
      <c r="BF270" s="108"/>
      <c r="BG270" s="108"/>
      <c r="BH270" s="108"/>
    </row>
    <row r="271" spans="1:60" outlineLevel="1" x14ac:dyDescent="0.2">
      <c r="A271" s="135">
        <v>154</v>
      </c>
      <c r="B271" s="136" t="s">
        <v>2552</v>
      </c>
      <c r="C271" s="144" t="s">
        <v>2553</v>
      </c>
      <c r="D271" s="137" t="s">
        <v>1159</v>
      </c>
      <c r="E271" s="138">
        <v>2</v>
      </c>
      <c r="F271" s="139"/>
      <c r="G271" s="140">
        <f t="shared" si="49"/>
        <v>0</v>
      </c>
      <c r="H271" s="139"/>
      <c r="I271" s="140">
        <f t="shared" si="50"/>
        <v>0</v>
      </c>
      <c r="J271" s="139"/>
      <c r="K271" s="140">
        <f t="shared" si="51"/>
        <v>0</v>
      </c>
      <c r="L271" s="140">
        <v>21</v>
      </c>
      <c r="M271" s="140">
        <f t="shared" si="52"/>
        <v>0</v>
      </c>
      <c r="N271" s="138">
        <v>5.11E-3</v>
      </c>
      <c r="O271" s="138">
        <f t="shared" si="53"/>
        <v>0.01</v>
      </c>
      <c r="P271" s="138">
        <v>0</v>
      </c>
      <c r="Q271" s="138">
        <f t="shared" si="54"/>
        <v>0</v>
      </c>
      <c r="R271" s="140" t="s">
        <v>1188</v>
      </c>
      <c r="S271" s="140" t="s">
        <v>929</v>
      </c>
      <c r="T271" s="141" t="s">
        <v>929</v>
      </c>
      <c r="U271" s="115">
        <v>1.8640000000000001</v>
      </c>
      <c r="V271" s="115">
        <f t="shared" si="55"/>
        <v>3.73</v>
      </c>
      <c r="W271" s="115"/>
      <c r="X271" s="115" t="s">
        <v>275</v>
      </c>
      <c r="Y271" s="115" t="s">
        <v>276</v>
      </c>
      <c r="Z271" s="108"/>
      <c r="AA271" s="108"/>
      <c r="AB271" s="108"/>
      <c r="AC271" s="108"/>
      <c r="AD271" s="108"/>
      <c r="AE271" s="108"/>
      <c r="AF271" s="108"/>
      <c r="AG271" s="108" t="s">
        <v>277</v>
      </c>
      <c r="AH271" s="108"/>
      <c r="AI271" s="108"/>
      <c r="AJ271" s="108"/>
      <c r="AK271" s="108"/>
      <c r="AL271" s="108"/>
      <c r="AM271" s="108"/>
      <c r="AN271" s="108"/>
      <c r="AO271" s="108"/>
      <c r="AP271" s="108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</row>
    <row r="272" spans="1:60" outlineLevel="1" x14ac:dyDescent="0.2">
      <c r="A272" s="135">
        <v>155</v>
      </c>
      <c r="B272" s="136" t="s">
        <v>2554</v>
      </c>
      <c r="C272" s="144" t="s">
        <v>2555</v>
      </c>
      <c r="D272" s="137" t="s">
        <v>1159</v>
      </c>
      <c r="E272" s="138">
        <v>2</v>
      </c>
      <c r="F272" s="139"/>
      <c r="G272" s="140">
        <f t="shared" si="49"/>
        <v>0</v>
      </c>
      <c r="H272" s="139"/>
      <c r="I272" s="140">
        <f t="shared" si="50"/>
        <v>0</v>
      </c>
      <c r="J272" s="139"/>
      <c r="K272" s="140">
        <f t="shared" si="51"/>
        <v>0</v>
      </c>
      <c r="L272" s="140">
        <v>21</v>
      </c>
      <c r="M272" s="140">
        <f t="shared" si="52"/>
        <v>0</v>
      </c>
      <c r="N272" s="138">
        <v>9.5E-4</v>
      </c>
      <c r="O272" s="138">
        <f t="shared" si="53"/>
        <v>0</v>
      </c>
      <c r="P272" s="138">
        <v>0</v>
      </c>
      <c r="Q272" s="138">
        <f t="shared" si="54"/>
        <v>0</v>
      </c>
      <c r="R272" s="140" t="s">
        <v>1188</v>
      </c>
      <c r="S272" s="140" t="s">
        <v>929</v>
      </c>
      <c r="T272" s="141" t="s">
        <v>929</v>
      </c>
      <c r="U272" s="115">
        <v>1.2130000000000001</v>
      </c>
      <c r="V272" s="115">
        <f t="shared" si="55"/>
        <v>2.4300000000000002</v>
      </c>
      <c r="W272" s="115"/>
      <c r="X272" s="115" t="s">
        <v>275</v>
      </c>
      <c r="Y272" s="115" t="s">
        <v>276</v>
      </c>
      <c r="Z272" s="108"/>
      <c r="AA272" s="108"/>
      <c r="AB272" s="108"/>
      <c r="AC272" s="108"/>
      <c r="AD272" s="108"/>
      <c r="AE272" s="108"/>
      <c r="AF272" s="108"/>
      <c r="AG272" s="108" t="s">
        <v>277</v>
      </c>
      <c r="AH272" s="108"/>
      <c r="AI272" s="108"/>
      <c r="AJ272" s="108"/>
      <c r="AK272" s="108"/>
      <c r="AL272" s="108"/>
      <c r="AM272" s="108"/>
      <c r="AN272" s="108"/>
      <c r="AO272" s="108"/>
      <c r="AP272" s="108"/>
      <c r="AQ272" s="108"/>
      <c r="AR272" s="108"/>
      <c r="AS272" s="108"/>
      <c r="AT272" s="108"/>
      <c r="AU272" s="108"/>
      <c r="AV272" s="108"/>
      <c r="AW272" s="108"/>
      <c r="AX272" s="108"/>
      <c r="AY272" s="108"/>
      <c r="AZ272" s="108"/>
      <c r="BA272" s="108"/>
      <c r="BB272" s="108"/>
      <c r="BC272" s="108"/>
      <c r="BD272" s="108"/>
      <c r="BE272" s="108"/>
      <c r="BF272" s="108"/>
      <c r="BG272" s="108"/>
      <c r="BH272" s="108"/>
    </row>
    <row r="273" spans="1:60" outlineLevel="1" x14ac:dyDescent="0.2">
      <c r="A273" s="135">
        <v>156</v>
      </c>
      <c r="B273" s="136" t="s">
        <v>2556</v>
      </c>
      <c r="C273" s="144" t="s">
        <v>2557</v>
      </c>
      <c r="D273" s="137" t="s">
        <v>1159</v>
      </c>
      <c r="E273" s="138">
        <v>1</v>
      </c>
      <c r="F273" s="139"/>
      <c r="G273" s="140">
        <f t="shared" si="49"/>
        <v>0</v>
      </c>
      <c r="H273" s="139"/>
      <c r="I273" s="140">
        <f t="shared" si="50"/>
        <v>0</v>
      </c>
      <c r="J273" s="139"/>
      <c r="K273" s="140">
        <f t="shared" si="51"/>
        <v>0</v>
      </c>
      <c r="L273" s="140">
        <v>21</v>
      </c>
      <c r="M273" s="140">
        <f t="shared" si="52"/>
        <v>0</v>
      </c>
      <c r="N273" s="138">
        <v>1.09E-3</v>
      </c>
      <c r="O273" s="138">
        <f t="shared" si="53"/>
        <v>0</v>
      </c>
      <c r="P273" s="138">
        <v>0</v>
      </c>
      <c r="Q273" s="138">
        <f t="shared" si="54"/>
        <v>0</v>
      </c>
      <c r="R273" s="140" t="s">
        <v>1188</v>
      </c>
      <c r="S273" s="140" t="s">
        <v>929</v>
      </c>
      <c r="T273" s="141" t="s">
        <v>929</v>
      </c>
      <c r="U273" s="115">
        <v>1.319</v>
      </c>
      <c r="V273" s="115">
        <f t="shared" si="55"/>
        <v>1.32</v>
      </c>
      <c r="W273" s="115"/>
      <c r="X273" s="115" t="s">
        <v>275</v>
      </c>
      <c r="Y273" s="115" t="s">
        <v>276</v>
      </c>
      <c r="Z273" s="108"/>
      <c r="AA273" s="108"/>
      <c r="AB273" s="108"/>
      <c r="AC273" s="108"/>
      <c r="AD273" s="108"/>
      <c r="AE273" s="108"/>
      <c r="AF273" s="108"/>
      <c r="AG273" s="108" t="s">
        <v>277</v>
      </c>
      <c r="AH273" s="108"/>
      <c r="AI273" s="108"/>
      <c r="AJ273" s="108"/>
      <c r="AK273" s="108"/>
      <c r="AL273" s="108"/>
      <c r="AM273" s="108"/>
      <c r="AN273" s="108"/>
      <c r="AO273" s="108"/>
      <c r="AP273" s="108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8"/>
      <c r="BB273" s="108"/>
      <c r="BC273" s="108"/>
      <c r="BD273" s="108"/>
      <c r="BE273" s="108"/>
      <c r="BF273" s="108"/>
      <c r="BG273" s="108"/>
      <c r="BH273" s="108"/>
    </row>
    <row r="274" spans="1:60" outlineLevel="1" x14ac:dyDescent="0.2">
      <c r="A274" s="135">
        <v>157</v>
      </c>
      <c r="B274" s="136" t="s">
        <v>2558</v>
      </c>
      <c r="C274" s="144" t="s">
        <v>2559</v>
      </c>
      <c r="D274" s="137" t="s">
        <v>468</v>
      </c>
      <c r="E274" s="138">
        <v>10</v>
      </c>
      <c r="F274" s="139"/>
      <c r="G274" s="140">
        <f t="shared" si="49"/>
        <v>0</v>
      </c>
      <c r="H274" s="139"/>
      <c r="I274" s="140">
        <f t="shared" si="50"/>
        <v>0</v>
      </c>
      <c r="J274" s="139"/>
      <c r="K274" s="140">
        <f t="shared" si="51"/>
        <v>0</v>
      </c>
      <c r="L274" s="140">
        <v>21</v>
      </c>
      <c r="M274" s="140">
        <f t="shared" si="52"/>
        <v>0</v>
      </c>
      <c r="N274" s="138">
        <v>5.1000000000000004E-4</v>
      </c>
      <c r="O274" s="138">
        <f t="shared" si="53"/>
        <v>0.01</v>
      </c>
      <c r="P274" s="138">
        <v>0</v>
      </c>
      <c r="Q274" s="138">
        <f t="shared" si="54"/>
        <v>0</v>
      </c>
      <c r="R274" s="140" t="s">
        <v>1188</v>
      </c>
      <c r="S274" s="140" t="s">
        <v>929</v>
      </c>
      <c r="T274" s="141" t="s">
        <v>929</v>
      </c>
      <c r="U274" s="115">
        <v>0.251</v>
      </c>
      <c r="V274" s="115">
        <f t="shared" si="55"/>
        <v>2.5099999999999998</v>
      </c>
      <c r="W274" s="115"/>
      <c r="X274" s="115" t="s">
        <v>275</v>
      </c>
      <c r="Y274" s="115" t="s">
        <v>276</v>
      </c>
      <c r="Z274" s="108"/>
      <c r="AA274" s="108"/>
      <c r="AB274" s="108"/>
      <c r="AC274" s="108"/>
      <c r="AD274" s="108"/>
      <c r="AE274" s="108"/>
      <c r="AF274" s="108"/>
      <c r="AG274" s="108" t="s">
        <v>277</v>
      </c>
      <c r="AH274" s="108"/>
      <c r="AI274" s="108"/>
      <c r="AJ274" s="108"/>
      <c r="AK274" s="108"/>
      <c r="AL274" s="108"/>
      <c r="AM274" s="108"/>
      <c r="AN274" s="108"/>
      <c r="AO274" s="108"/>
      <c r="AP274" s="108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</row>
    <row r="275" spans="1:60" outlineLevel="1" x14ac:dyDescent="0.2">
      <c r="A275" s="135">
        <v>158</v>
      </c>
      <c r="B275" s="136" t="s">
        <v>2560</v>
      </c>
      <c r="C275" s="144" t="s">
        <v>2561</v>
      </c>
      <c r="D275" s="137" t="s">
        <v>468</v>
      </c>
      <c r="E275" s="138">
        <v>12</v>
      </c>
      <c r="F275" s="139"/>
      <c r="G275" s="140">
        <f t="shared" si="49"/>
        <v>0</v>
      </c>
      <c r="H275" s="139"/>
      <c r="I275" s="140">
        <f t="shared" si="50"/>
        <v>0</v>
      </c>
      <c r="J275" s="139"/>
      <c r="K275" s="140">
        <f t="shared" si="51"/>
        <v>0</v>
      </c>
      <c r="L275" s="140">
        <v>21</v>
      </c>
      <c r="M275" s="140">
        <f t="shared" si="52"/>
        <v>0</v>
      </c>
      <c r="N275" s="138">
        <v>2.4000000000000001E-4</v>
      </c>
      <c r="O275" s="138">
        <f t="shared" si="53"/>
        <v>0</v>
      </c>
      <c r="P275" s="138">
        <v>0</v>
      </c>
      <c r="Q275" s="138">
        <f t="shared" si="54"/>
        <v>0</v>
      </c>
      <c r="R275" s="140" t="s">
        <v>1188</v>
      </c>
      <c r="S275" s="140" t="s">
        <v>929</v>
      </c>
      <c r="T275" s="141" t="s">
        <v>929</v>
      </c>
      <c r="U275" s="115">
        <v>0.27800000000000002</v>
      </c>
      <c r="V275" s="115">
        <f t="shared" si="55"/>
        <v>3.34</v>
      </c>
      <c r="W275" s="115"/>
      <c r="X275" s="115" t="s">
        <v>275</v>
      </c>
      <c r="Y275" s="115" t="s">
        <v>276</v>
      </c>
      <c r="Z275" s="108"/>
      <c r="AA275" s="108"/>
      <c r="AB275" s="108"/>
      <c r="AC275" s="108"/>
      <c r="AD275" s="108"/>
      <c r="AE275" s="108"/>
      <c r="AF275" s="108"/>
      <c r="AG275" s="108" t="s">
        <v>277</v>
      </c>
      <c r="AH275" s="108"/>
      <c r="AI275" s="108"/>
      <c r="AJ275" s="108"/>
      <c r="AK275" s="108"/>
      <c r="AL275" s="108"/>
      <c r="AM275" s="108"/>
      <c r="AN275" s="108"/>
      <c r="AO275" s="108"/>
      <c r="AP275" s="108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</row>
    <row r="276" spans="1:60" outlineLevel="1" x14ac:dyDescent="0.2">
      <c r="A276" s="135">
        <v>159</v>
      </c>
      <c r="B276" s="136" t="s">
        <v>2562</v>
      </c>
      <c r="C276" s="144" t="s">
        <v>2563</v>
      </c>
      <c r="D276" s="137" t="s">
        <v>468</v>
      </c>
      <c r="E276" s="138">
        <v>2</v>
      </c>
      <c r="F276" s="139"/>
      <c r="G276" s="140">
        <f t="shared" si="49"/>
        <v>0</v>
      </c>
      <c r="H276" s="139"/>
      <c r="I276" s="140">
        <f t="shared" si="50"/>
        <v>0</v>
      </c>
      <c r="J276" s="139"/>
      <c r="K276" s="140">
        <f t="shared" si="51"/>
        <v>0</v>
      </c>
      <c r="L276" s="140">
        <v>21</v>
      </c>
      <c r="M276" s="140">
        <f t="shared" si="52"/>
        <v>0</v>
      </c>
      <c r="N276" s="138">
        <v>0</v>
      </c>
      <c r="O276" s="138">
        <f t="shared" si="53"/>
        <v>0</v>
      </c>
      <c r="P276" s="138">
        <v>0</v>
      </c>
      <c r="Q276" s="138">
        <f t="shared" si="54"/>
        <v>0</v>
      </c>
      <c r="R276" s="140"/>
      <c r="S276" s="140" t="s">
        <v>929</v>
      </c>
      <c r="T276" s="141" t="s">
        <v>929</v>
      </c>
      <c r="U276" s="115">
        <v>1.1200000000000001</v>
      </c>
      <c r="V276" s="115">
        <f t="shared" si="55"/>
        <v>2.2400000000000002</v>
      </c>
      <c r="W276" s="115"/>
      <c r="X276" s="115" t="s">
        <v>275</v>
      </c>
      <c r="Y276" s="115" t="s">
        <v>276</v>
      </c>
      <c r="Z276" s="108"/>
      <c r="AA276" s="108"/>
      <c r="AB276" s="108"/>
      <c r="AC276" s="108"/>
      <c r="AD276" s="108"/>
      <c r="AE276" s="108"/>
      <c r="AF276" s="108"/>
      <c r="AG276" s="108" t="s">
        <v>277</v>
      </c>
      <c r="AH276" s="108"/>
      <c r="AI276" s="108"/>
      <c r="AJ276" s="108"/>
      <c r="AK276" s="108"/>
      <c r="AL276" s="108"/>
      <c r="AM276" s="108"/>
      <c r="AN276" s="108"/>
      <c r="AO276" s="108"/>
      <c r="AP276" s="108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8"/>
      <c r="BB276" s="108"/>
      <c r="BC276" s="108"/>
      <c r="BD276" s="108"/>
      <c r="BE276" s="108"/>
      <c r="BF276" s="108"/>
      <c r="BG276" s="108"/>
      <c r="BH276" s="108"/>
    </row>
    <row r="277" spans="1:60" outlineLevel="1" x14ac:dyDescent="0.2">
      <c r="A277" s="135">
        <v>160</v>
      </c>
      <c r="B277" s="136" t="s">
        <v>2564</v>
      </c>
      <c r="C277" s="144" t="s">
        <v>2565</v>
      </c>
      <c r="D277" s="137" t="s">
        <v>468</v>
      </c>
      <c r="E277" s="138">
        <v>8</v>
      </c>
      <c r="F277" s="139"/>
      <c r="G277" s="140">
        <f t="shared" si="49"/>
        <v>0</v>
      </c>
      <c r="H277" s="139"/>
      <c r="I277" s="140">
        <f t="shared" si="50"/>
        <v>0</v>
      </c>
      <c r="J277" s="139"/>
      <c r="K277" s="140">
        <f t="shared" si="51"/>
        <v>0</v>
      </c>
      <c r="L277" s="140">
        <v>21</v>
      </c>
      <c r="M277" s="140">
        <f t="shared" si="52"/>
        <v>0</v>
      </c>
      <c r="N277" s="138">
        <v>2.5699999999999998E-3</v>
      </c>
      <c r="O277" s="138">
        <f t="shared" si="53"/>
        <v>0.02</v>
      </c>
      <c r="P277" s="138">
        <v>0</v>
      </c>
      <c r="Q277" s="138">
        <f t="shared" si="54"/>
        <v>0</v>
      </c>
      <c r="R277" s="140"/>
      <c r="S277" s="140" t="s">
        <v>273</v>
      </c>
      <c r="T277" s="141" t="s">
        <v>2400</v>
      </c>
      <c r="U277" s="115">
        <v>0.433</v>
      </c>
      <c r="V277" s="115">
        <f t="shared" si="55"/>
        <v>3.46</v>
      </c>
      <c r="W277" s="115"/>
      <c r="X277" s="115" t="s">
        <v>275</v>
      </c>
      <c r="Y277" s="115" t="s">
        <v>276</v>
      </c>
      <c r="Z277" s="108"/>
      <c r="AA277" s="108"/>
      <c r="AB277" s="108"/>
      <c r="AC277" s="108"/>
      <c r="AD277" s="108"/>
      <c r="AE277" s="108"/>
      <c r="AF277" s="108"/>
      <c r="AG277" s="108" t="s">
        <v>277</v>
      </c>
      <c r="AH277" s="108"/>
      <c r="AI277" s="108"/>
      <c r="AJ277" s="108"/>
      <c r="AK277" s="108"/>
      <c r="AL277" s="108"/>
      <c r="AM277" s="108"/>
      <c r="AN277" s="108"/>
      <c r="AO277" s="108"/>
      <c r="AP277" s="108"/>
      <c r="AQ277" s="108"/>
      <c r="AR277" s="108"/>
      <c r="AS277" s="108"/>
      <c r="AT277" s="108"/>
      <c r="AU277" s="108"/>
      <c r="AV277" s="108"/>
      <c r="AW277" s="108"/>
      <c r="AX277" s="108"/>
      <c r="AY277" s="108"/>
      <c r="AZ277" s="108"/>
      <c r="BA277" s="108"/>
      <c r="BB277" s="108"/>
      <c r="BC277" s="108"/>
      <c r="BD277" s="108"/>
      <c r="BE277" s="108"/>
      <c r="BF277" s="108"/>
      <c r="BG277" s="108"/>
      <c r="BH277" s="108"/>
    </row>
    <row r="278" spans="1:60" ht="33.75" outlineLevel="1" x14ac:dyDescent="0.2">
      <c r="A278" s="135">
        <v>161</v>
      </c>
      <c r="B278" s="136" t="s">
        <v>2566</v>
      </c>
      <c r="C278" s="144" t="s">
        <v>2567</v>
      </c>
      <c r="D278" s="137" t="s">
        <v>468</v>
      </c>
      <c r="E278" s="138">
        <v>3</v>
      </c>
      <c r="F278" s="139"/>
      <c r="G278" s="140">
        <f t="shared" si="49"/>
        <v>0</v>
      </c>
      <c r="H278" s="139"/>
      <c r="I278" s="140">
        <f t="shared" si="50"/>
        <v>0</v>
      </c>
      <c r="J278" s="139"/>
      <c r="K278" s="140">
        <f t="shared" si="51"/>
        <v>0</v>
      </c>
      <c r="L278" s="140">
        <v>21</v>
      </c>
      <c r="M278" s="140">
        <f t="shared" si="52"/>
        <v>0</v>
      </c>
      <c r="N278" s="138">
        <v>1.9E-2</v>
      </c>
      <c r="O278" s="138">
        <f t="shared" si="53"/>
        <v>0.06</v>
      </c>
      <c r="P278" s="138">
        <v>0</v>
      </c>
      <c r="Q278" s="138">
        <f t="shared" si="54"/>
        <v>0</v>
      </c>
      <c r="R278" s="140" t="s">
        <v>984</v>
      </c>
      <c r="S278" s="140" t="s">
        <v>929</v>
      </c>
      <c r="T278" s="141" t="s">
        <v>929</v>
      </c>
      <c r="U278" s="115">
        <v>0</v>
      </c>
      <c r="V278" s="115">
        <f t="shared" si="55"/>
        <v>0</v>
      </c>
      <c r="W278" s="115"/>
      <c r="X278" s="115" t="s">
        <v>463</v>
      </c>
      <c r="Y278" s="115" t="s">
        <v>276</v>
      </c>
      <c r="Z278" s="108"/>
      <c r="AA278" s="108"/>
      <c r="AB278" s="108"/>
      <c r="AC278" s="108"/>
      <c r="AD278" s="108"/>
      <c r="AE278" s="108"/>
      <c r="AF278" s="108"/>
      <c r="AG278" s="108" t="s">
        <v>464</v>
      </c>
      <c r="AH278" s="108"/>
      <c r="AI278" s="108"/>
      <c r="AJ278" s="108"/>
      <c r="AK278" s="108"/>
      <c r="AL278" s="108"/>
      <c r="AM278" s="108"/>
      <c r="AN278" s="108"/>
      <c r="AO278" s="108"/>
      <c r="AP278" s="108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</row>
    <row r="279" spans="1:60" ht="33.75" outlineLevel="1" x14ac:dyDescent="0.2">
      <c r="A279" s="135">
        <v>162</v>
      </c>
      <c r="B279" s="136" t="s">
        <v>2568</v>
      </c>
      <c r="C279" s="144" t="s">
        <v>2569</v>
      </c>
      <c r="D279" s="137" t="s">
        <v>468</v>
      </c>
      <c r="E279" s="138">
        <v>1</v>
      </c>
      <c r="F279" s="139"/>
      <c r="G279" s="140">
        <f t="shared" si="49"/>
        <v>0</v>
      </c>
      <c r="H279" s="139"/>
      <c r="I279" s="140">
        <f t="shared" si="50"/>
        <v>0</v>
      </c>
      <c r="J279" s="139"/>
      <c r="K279" s="140">
        <f t="shared" si="51"/>
        <v>0</v>
      </c>
      <c r="L279" s="140">
        <v>21</v>
      </c>
      <c r="M279" s="140">
        <f t="shared" si="52"/>
        <v>0</v>
      </c>
      <c r="N279" s="138">
        <v>0.04</v>
      </c>
      <c r="O279" s="138">
        <f t="shared" si="53"/>
        <v>0.04</v>
      </c>
      <c r="P279" s="138">
        <v>0</v>
      </c>
      <c r="Q279" s="138">
        <f t="shared" si="54"/>
        <v>0</v>
      </c>
      <c r="R279" s="140" t="s">
        <v>984</v>
      </c>
      <c r="S279" s="140" t="s">
        <v>929</v>
      </c>
      <c r="T279" s="141" t="s">
        <v>929</v>
      </c>
      <c r="U279" s="115">
        <v>0</v>
      </c>
      <c r="V279" s="115">
        <f t="shared" si="55"/>
        <v>0</v>
      </c>
      <c r="W279" s="115"/>
      <c r="X279" s="115" t="s">
        <v>463</v>
      </c>
      <c r="Y279" s="115" t="s">
        <v>276</v>
      </c>
      <c r="Z279" s="108"/>
      <c r="AA279" s="108"/>
      <c r="AB279" s="108"/>
      <c r="AC279" s="108"/>
      <c r="AD279" s="108"/>
      <c r="AE279" s="108"/>
      <c r="AF279" s="108"/>
      <c r="AG279" s="108" t="s">
        <v>464</v>
      </c>
      <c r="AH279" s="108"/>
      <c r="AI279" s="108"/>
      <c r="AJ279" s="108"/>
      <c r="AK279" s="108"/>
      <c r="AL279" s="108"/>
      <c r="AM279" s="108"/>
      <c r="AN279" s="108"/>
      <c r="AO279" s="108"/>
      <c r="AP279" s="108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</row>
    <row r="280" spans="1:60" ht="33.75" outlineLevel="1" x14ac:dyDescent="0.2">
      <c r="A280" s="135">
        <v>163</v>
      </c>
      <c r="B280" s="136" t="s">
        <v>2570</v>
      </c>
      <c r="C280" s="144" t="s">
        <v>2571</v>
      </c>
      <c r="D280" s="137" t="s">
        <v>468</v>
      </c>
      <c r="E280" s="138">
        <v>12</v>
      </c>
      <c r="F280" s="139"/>
      <c r="G280" s="140">
        <f t="shared" si="49"/>
        <v>0</v>
      </c>
      <c r="H280" s="139"/>
      <c r="I280" s="140">
        <f t="shared" si="50"/>
        <v>0</v>
      </c>
      <c r="J280" s="139"/>
      <c r="K280" s="140">
        <f t="shared" si="51"/>
        <v>0</v>
      </c>
      <c r="L280" s="140">
        <v>21</v>
      </c>
      <c r="M280" s="140">
        <f t="shared" si="52"/>
        <v>0</v>
      </c>
      <c r="N280" s="138">
        <v>3.8500000000000001E-3</v>
      </c>
      <c r="O280" s="138">
        <f t="shared" si="53"/>
        <v>0.05</v>
      </c>
      <c r="P280" s="138">
        <v>0</v>
      </c>
      <c r="Q280" s="138">
        <f t="shared" si="54"/>
        <v>0</v>
      </c>
      <c r="R280" s="140" t="s">
        <v>984</v>
      </c>
      <c r="S280" s="140" t="s">
        <v>929</v>
      </c>
      <c r="T280" s="141" t="s">
        <v>929</v>
      </c>
      <c r="U280" s="115">
        <v>0</v>
      </c>
      <c r="V280" s="115">
        <f t="shared" si="55"/>
        <v>0</v>
      </c>
      <c r="W280" s="115"/>
      <c r="X280" s="115" t="s">
        <v>463</v>
      </c>
      <c r="Y280" s="115" t="s">
        <v>276</v>
      </c>
      <c r="Z280" s="108"/>
      <c r="AA280" s="108"/>
      <c r="AB280" s="108"/>
      <c r="AC280" s="108"/>
      <c r="AD280" s="108"/>
      <c r="AE280" s="108"/>
      <c r="AF280" s="108"/>
      <c r="AG280" s="108" t="s">
        <v>464</v>
      </c>
      <c r="AH280" s="108"/>
      <c r="AI280" s="108"/>
      <c r="AJ280" s="108"/>
      <c r="AK280" s="108"/>
      <c r="AL280" s="108"/>
      <c r="AM280" s="108"/>
      <c r="AN280" s="108"/>
      <c r="AO280" s="108"/>
      <c r="AP280" s="108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</row>
    <row r="281" spans="1:60" ht="33.75" outlineLevel="1" x14ac:dyDescent="0.2">
      <c r="A281" s="135">
        <v>164</v>
      </c>
      <c r="B281" s="136" t="s">
        <v>1276</v>
      </c>
      <c r="C281" s="144" t="s">
        <v>1277</v>
      </c>
      <c r="D281" s="137" t="s">
        <v>468</v>
      </c>
      <c r="E281" s="138">
        <v>1</v>
      </c>
      <c r="F281" s="139"/>
      <c r="G281" s="140">
        <f t="shared" si="49"/>
        <v>0</v>
      </c>
      <c r="H281" s="139"/>
      <c r="I281" s="140">
        <f t="shared" si="50"/>
        <v>0</v>
      </c>
      <c r="J281" s="139"/>
      <c r="K281" s="140">
        <f t="shared" si="51"/>
        <v>0</v>
      </c>
      <c r="L281" s="140">
        <v>21</v>
      </c>
      <c r="M281" s="140">
        <f t="shared" si="52"/>
        <v>0</v>
      </c>
      <c r="N281" s="138">
        <v>4.7499999999999999E-3</v>
      </c>
      <c r="O281" s="138">
        <f t="shared" si="53"/>
        <v>0</v>
      </c>
      <c r="P281" s="138">
        <v>0</v>
      </c>
      <c r="Q281" s="138">
        <f t="shared" si="54"/>
        <v>0</v>
      </c>
      <c r="R281" s="140" t="s">
        <v>984</v>
      </c>
      <c r="S281" s="140" t="s">
        <v>929</v>
      </c>
      <c r="T281" s="141" t="s">
        <v>929</v>
      </c>
      <c r="U281" s="115">
        <v>0</v>
      </c>
      <c r="V281" s="115">
        <f t="shared" si="55"/>
        <v>0</v>
      </c>
      <c r="W281" s="115"/>
      <c r="X281" s="115" t="s">
        <v>463</v>
      </c>
      <c r="Y281" s="115" t="s">
        <v>276</v>
      </c>
      <c r="Z281" s="108"/>
      <c r="AA281" s="108"/>
      <c r="AB281" s="108"/>
      <c r="AC281" s="108"/>
      <c r="AD281" s="108"/>
      <c r="AE281" s="108"/>
      <c r="AF281" s="108"/>
      <c r="AG281" s="108" t="s">
        <v>464</v>
      </c>
      <c r="AH281" s="108"/>
      <c r="AI281" s="108"/>
      <c r="AJ281" s="108"/>
      <c r="AK281" s="108"/>
      <c r="AL281" s="108"/>
      <c r="AM281" s="108"/>
      <c r="AN281" s="108"/>
      <c r="AO281" s="108"/>
      <c r="AP281" s="108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8"/>
      <c r="BB281" s="108"/>
      <c r="BC281" s="108"/>
      <c r="BD281" s="108"/>
      <c r="BE281" s="108"/>
      <c r="BF281" s="108"/>
      <c r="BG281" s="108"/>
      <c r="BH281" s="108"/>
    </row>
    <row r="282" spans="1:60" ht="33.75" outlineLevel="1" x14ac:dyDescent="0.2">
      <c r="A282" s="135">
        <v>165</v>
      </c>
      <c r="B282" s="136" t="s">
        <v>2572</v>
      </c>
      <c r="C282" s="144" t="s">
        <v>2573</v>
      </c>
      <c r="D282" s="137" t="s">
        <v>468</v>
      </c>
      <c r="E282" s="138">
        <v>8</v>
      </c>
      <c r="F282" s="139"/>
      <c r="G282" s="140">
        <f t="shared" si="49"/>
        <v>0</v>
      </c>
      <c r="H282" s="139"/>
      <c r="I282" s="140">
        <f t="shared" si="50"/>
        <v>0</v>
      </c>
      <c r="J282" s="139"/>
      <c r="K282" s="140">
        <f t="shared" si="51"/>
        <v>0</v>
      </c>
      <c r="L282" s="140">
        <v>21</v>
      </c>
      <c r="M282" s="140">
        <f t="shared" si="52"/>
        <v>0</v>
      </c>
      <c r="N282" s="138">
        <v>6.3499999999999997E-3</v>
      </c>
      <c r="O282" s="138">
        <f t="shared" si="53"/>
        <v>0.05</v>
      </c>
      <c r="P282" s="138">
        <v>0</v>
      </c>
      <c r="Q282" s="138">
        <f t="shared" si="54"/>
        <v>0</v>
      </c>
      <c r="R282" s="140" t="s">
        <v>984</v>
      </c>
      <c r="S282" s="140" t="s">
        <v>929</v>
      </c>
      <c r="T282" s="141" t="s">
        <v>929</v>
      </c>
      <c r="U282" s="115">
        <v>0</v>
      </c>
      <c r="V282" s="115">
        <f t="shared" si="55"/>
        <v>0</v>
      </c>
      <c r="W282" s="115"/>
      <c r="X282" s="115" t="s">
        <v>463</v>
      </c>
      <c r="Y282" s="115" t="s">
        <v>276</v>
      </c>
      <c r="Z282" s="108"/>
      <c r="AA282" s="108"/>
      <c r="AB282" s="108"/>
      <c r="AC282" s="108"/>
      <c r="AD282" s="108"/>
      <c r="AE282" s="108"/>
      <c r="AF282" s="108"/>
      <c r="AG282" s="108" t="s">
        <v>464</v>
      </c>
      <c r="AH282" s="108"/>
      <c r="AI282" s="108"/>
      <c r="AJ282" s="108"/>
      <c r="AK282" s="108"/>
      <c r="AL282" s="108"/>
      <c r="AM282" s="108"/>
      <c r="AN282" s="108"/>
      <c r="AO282" s="108"/>
      <c r="AP282" s="108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8"/>
      <c r="BB282" s="108"/>
      <c r="BC282" s="108"/>
      <c r="BD282" s="108"/>
      <c r="BE282" s="108"/>
      <c r="BF282" s="108"/>
      <c r="BG282" s="108"/>
      <c r="BH282" s="108"/>
    </row>
    <row r="283" spans="1:60" ht="33.75" outlineLevel="1" x14ac:dyDescent="0.2">
      <c r="A283" s="135">
        <v>166</v>
      </c>
      <c r="B283" s="136" t="s">
        <v>1278</v>
      </c>
      <c r="C283" s="144" t="s">
        <v>1279</v>
      </c>
      <c r="D283" s="137" t="s">
        <v>468</v>
      </c>
      <c r="E283" s="138">
        <v>6</v>
      </c>
      <c r="F283" s="139"/>
      <c r="G283" s="140">
        <f t="shared" si="49"/>
        <v>0</v>
      </c>
      <c r="H283" s="139"/>
      <c r="I283" s="140">
        <f t="shared" si="50"/>
        <v>0</v>
      </c>
      <c r="J283" s="139"/>
      <c r="K283" s="140">
        <f t="shared" si="51"/>
        <v>0</v>
      </c>
      <c r="L283" s="140">
        <v>21</v>
      </c>
      <c r="M283" s="140">
        <f t="shared" si="52"/>
        <v>0</v>
      </c>
      <c r="N283" s="138">
        <v>8.5000000000000006E-3</v>
      </c>
      <c r="O283" s="138">
        <f t="shared" si="53"/>
        <v>0.05</v>
      </c>
      <c r="P283" s="138">
        <v>0</v>
      </c>
      <c r="Q283" s="138">
        <f t="shared" si="54"/>
        <v>0</v>
      </c>
      <c r="R283" s="140" t="s">
        <v>984</v>
      </c>
      <c r="S283" s="140" t="s">
        <v>929</v>
      </c>
      <c r="T283" s="141" t="s">
        <v>929</v>
      </c>
      <c r="U283" s="115">
        <v>0</v>
      </c>
      <c r="V283" s="115">
        <f t="shared" si="55"/>
        <v>0</v>
      </c>
      <c r="W283" s="115"/>
      <c r="X283" s="115" t="s">
        <v>463</v>
      </c>
      <c r="Y283" s="115" t="s">
        <v>276</v>
      </c>
      <c r="Z283" s="108"/>
      <c r="AA283" s="108"/>
      <c r="AB283" s="108"/>
      <c r="AC283" s="108"/>
      <c r="AD283" s="108"/>
      <c r="AE283" s="108"/>
      <c r="AF283" s="108"/>
      <c r="AG283" s="108" t="s">
        <v>464</v>
      </c>
      <c r="AH283" s="108"/>
      <c r="AI283" s="108"/>
      <c r="AJ283" s="108"/>
      <c r="AK283" s="108"/>
      <c r="AL283" s="108"/>
      <c r="AM283" s="108"/>
      <c r="AN283" s="108"/>
      <c r="AO283" s="108"/>
      <c r="AP283" s="108"/>
      <c r="AQ283" s="108"/>
      <c r="AR283" s="108"/>
      <c r="AS283" s="108"/>
      <c r="AT283" s="108"/>
      <c r="AU283" s="108"/>
      <c r="AV283" s="108"/>
      <c r="AW283" s="108"/>
      <c r="AX283" s="108"/>
      <c r="AY283" s="108"/>
      <c r="AZ283" s="108"/>
      <c r="BA283" s="108"/>
      <c r="BB283" s="108"/>
      <c r="BC283" s="108"/>
      <c r="BD283" s="108"/>
      <c r="BE283" s="108"/>
      <c r="BF283" s="108"/>
      <c r="BG283" s="108"/>
      <c r="BH283" s="108"/>
    </row>
    <row r="284" spans="1:60" ht="45" outlineLevel="1" x14ac:dyDescent="0.2">
      <c r="A284" s="135">
        <v>167</v>
      </c>
      <c r="B284" s="136" t="s">
        <v>2574</v>
      </c>
      <c r="C284" s="144" t="s">
        <v>2575</v>
      </c>
      <c r="D284" s="137" t="s">
        <v>468</v>
      </c>
      <c r="E284" s="138">
        <v>3</v>
      </c>
      <c r="F284" s="139"/>
      <c r="G284" s="140">
        <f t="shared" si="49"/>
        <v>0</v>
      </c>
      <c r="H284" s="139"/>
      <c r="I284" s="140">
        <f t="shared" si="50"/>
        <v>0</v>
      </c>
      <c r="J284" s="139"/>
      <c r="K284" s="140">
        <f t="shared" si="51"/>
        <v>0</v>
      </c>
      <c r="L284" s="140">
        <v>21</v>
      </c>
      <c r="M284" s="140">
        <f t="shared" si="52"/>
        <v>0</v>
      </c>
      <c r="N284" s="138">
        <v>4.1000000000000003E-3</v>
      </c>
      <c r="O284" s="138">
        <f t="shared" si="53"/>
        <v>0.01</v>
      </c>
      <c r="P284" s="138">
        <v>0</v>
      </c>
      <c r="Q284" s="138">
        <f t="shared" si="54"/>
        <v>0</v>
      </c>
      <c r="R284" s="140" t="s">
        <v>984</v>
      </c>
      <c r="S284" s="140" t="s">
        <v>929</v>
      </c>
      <c r="T284" s="141" t="s">
        <v>929</v>
      </c>
      <c r="U284" s="115">
        <v>0</v>
      </c>
      <c r="V284" s="115">
        <f t="shared" si="55"/>
        <v>0</v>
      </c>
      <c r="W284" s="115"/>
      <c r="X284" s="115" t="s">
        <v>463</v>
      </c>
      <c r="Y284" s="115" t="s">
        <v>276</v>
      </c>
      <c r="Z284" s="108"/>
      <c r="AA284" s="108"/>
      <c r="AB284" s="108"/>
      <c r="AC284" s="108"/>
      <c r="AD284" s="108"/>
      <c r="AE284" s="108"/>
      <c r="AF284" s="108"/>
      <c r="AG284" s="108" t="s">
        <v>464</v>
      </c>
      <c r="AH284" s="108"/>
      <c r="AI284" s="108"/>
      <c r="AJ284" s="108"/>
      <c r="AK284" s="108"/>
      <c r="AL284" s="108"/>
      <c r="AM284" s="108"/>
      <c r="AN284" s="108"/>
      <c r="AO284" s="108"/>
      <c r="AP284" s="108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8"/>
      <c r="BB284" s="108"/>
      <c r="BC284" s="108"/>
      <c r="BD284" s="108"/>
      <c r="BE284" s="108"/>
      <c r="BF284" s="108"/>
      <c r="BG284" s="108"/>
      <c r="BH284" s="108"/>
    </row>
    <row r="285" spans="1:60" ht="45" outlineLevel="1" x14ac:dyDescent="0.2">
      <c r="A285" s="135">
        <v>168</v>
      </c>
      <c r="B285" s="136" t="s">
        <v>2576</v>
      </c>
      <c r="C285" s="144" t="s">
        <v>2577</v>
      </c>
      <c r="D285" s="137" t="s">
        <v>468</v>
      </c>
      <c r="E285" s="138">
        <v>1</v>
      </c>
      <c r="F285" s="139"/>
      <c r="G285" s="140">
        <f t="shared" si="49"/>
        <v>0</v>
      </c>
      <c r="H285" s="139"/>
      <c r="I285" s="140">
        <f t="shared" si="50"/>
        <v>0</v>
      </c>
      <c r="J285" s="139"/>
      <c r="K285" s="140">
        <f t="shared" si="51"/>
        <v>0</v>
      </c>
      <c r="L285" s="140">
        <v>21</v>
      </c>
      <c r="M285" s="140">
        <f t="shared" si="52"/>
        <v>0</v>
      </c>
      <c r="N285" s="138">
        <v>7.6E-3</v>
      </c>
      <c r="O285" s="138">
        <f t="shared" si="53"/>
        <v>0.01</v>
      </c>
      <c r="P285" s="138">
        <v>0</v>
      </c>
      <c r="Q285" s="138">
        <f t="shared" si="54"/>
        <v>0</v>
      </c>
      <c r="R285" s="140" t="s">
        <v>984</v>
      </c>
      <c r="S285" s="140" t="s">
        <v>929</v>
      </c>
      <c r="T285" s="141" t="s">
        <v>929</v>
      </c>
      <c r="U285" s="115">
        <v>0</v>
      </c>
      <c r="V285" s="115">
        <f t="shared" si="55"/>
        <v>0</v>
      </c>
      <c r="W285" s="115"/>
      <c r="X285" s="115" t="s">
        <v>463</v>
      </c>
      <c r="Y285" s="115" t="s">
        <v>276</v>
      </c>
      <c r="Z285" s="108"/>
      <c r="AA285" s="108"/>
      <c r="AB285" s="108"/>
      <c r="AC285" s="108"/>
      <c r="AD285" s="108"/>
      <c r="AE285" s="108"/>
      <c r="AF285" s="108"/>
      <c r="AG285" s="108" t="s">
        <v>464</v>
      </c>
      <c r="AH285" s="108"/>
      <c r="AI285" s="108"/>
      <c r="AJ285" s="108"/>
      <c r="AK285" s="108"/>
      <c r="AL285" s="108"/>
      <c r="AM285" s="108"/>
      <c r="AN285" s="108"/>
      <c r="AO285" s="108"/>
      <c r="AP285" s="108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</row>
    <row r="286" spans="1:60" ht="45" outlineLevel="1" x14ac:dyDescent="0.2">
      <c r="A286" s="135">
        <v>169</v>
      </c>
      <c r="B286" s="136" t="s">
        <v>2578</v>
      </c>
      <c r="C286" s="144" t="s">
        <v>2579</v>
      </c>
      <c r="D286" s="137" t="s">
        <v>468</v>
      </c>
      <c r="E286" s="138">
        <v>1</v>
      </c>
      <c r="F286" s="139"/>
      <c r="G286" s="140">
        <f t="shared" si="49"/>
        <v>0</v>
      </c>
      <c r="H286" s="139"/>
      <c r="I286" s="140">
        <f t="shared" si="50"/>
        <v>0</v>
      </c>
      <c r="J286" s="139"/>
      <c r="K286" s="140">
        <f t="shared" si="51"/>
        <v>0</v>
      </c>
      <c r="L286" s="140">
        <v>21</v>
      </c>
      <c r="M286" s="140">
        <f t="shared" si="52"/>
        <v>0</v>
      </c>
      <c r="N286" s="138">
        <v>8.9999999999999993E-3</v>
      </c>
      <c r="O286" s="138">
        <f t="shared" si="53"/>
        <v>0.01</v>
      </c>
      <c r="P286" s="138">
        <v>0</v>
      </c>
      <c r="Q286" s="138">
        <f t="shared" si="54"/>
        <v>0</v>
      </c>
      <c r="R286" s="140" t="s">
        <v>984</v>
      </c>
      <c r="S286" s="140" t="s">
        <v>929</v>
      </c>
      <c r="T286" s="141" t="s">
        <v>929</v>
      </c>
      <c r="U286" s="115">
        <v>0</v>
      </c>
      <c r="V286" s="115">
        <f t="shared" si="55"/>
        <v>0</v>
      </c>
      <c r="W286" s="115"/>
      <c r="X286" s="115" t="s">
        <v>463</v>
      </c>
      <c r="Y286" s="115" t="s">
        <v>276</v>
      </c>
      <c r="Z286" s="108"/>
      <c r="AA286" s="108"/>
      <c r="AB286" s="108"/>
      <c r="AC286" s="108"/>
      <c r="AD286" s="108"/>
      <c r="AE286" s="108"/>
      <c r="AF286" s="108"/>
      <c r="AG286" s="108" t="s">
        <v>464</v>
      </c>
      <c r="AH286" s="108"/>
      <c r="AI286" s="108"/>
      <c r="AJ286" s="108"/>
      <c r="AK286" s="108"/>
      <c r="AL286" s="108"/>
      <c r="AM286" s="108"/>
      <c r="AN286" s="108"/>
      <c r="AO286" s="108"/>
      <c r="AP286" s="108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</row>
    <row r="287" spans="1:60" outlineLevel="1" x14ac:dyDescent="0.2">
      <c r="A287" s="128">
        <v>170</v>
      </c>
      <c r="B287" s="129" t="s">
        <v>1075</v>
      </c>
      <c r="C287" s="145" t="s">
        <v>2580</v>
      </c>
      <c r="D287" s="130" t="s">
        <v>468</v>
      </c>
      <c r="E287" s="131">
        <v>2</v>
      </c>
      <c r="F287" s="132"/>
      <c r="G287" s="133">
        <f t="shared" si="49"/>
        <v>0</v>
      </c>
      <c r="H287" s="132"/>
      <c r="I287" s="133">
        <f t="shared" si="50"/>
        <v>0</v>
      </c>
      <c r="J287" s="132"/>
      <c r="K287" s="133">
        <f t="shared" si="51"/>
        <v>0</v>
      </c>
      <c r="L287" s="133">
        <v>21</v>
      </c>
      <c r="M287" s="133">
        <f t="shared" si="52"/>
        <v>0</v>
      </c>
      <c r="N287" s="131">
        <v>5.0000000000000001E-4</v>
      </c>
      <c r="O287" s="131">
        <f t="shared" si="53"/>
        <v>0</v>
      </c>
      <c r="P287" s="131">
        <v>0</v>
      </c>
      <c r="Q287" s="131">
        <f t="shared" si="54"/>
        <v>0</v>
      </c>
      <c r="R287" s="133"/>
      <c r="S287" s="133" t="s">
        <v>273</v>
      </c>
      <c r="T287" s="134" t="s">
        <v>274</v>
      </c>
      <c r="U287" s="115">
        <v>0</v>
      </c>
      <c r="V287" s="115">
        <f t="shared" si="55"/>
        <v>0</v>
      </c>
      <c r="W287" s="115"/>
      <c r="X287" s="115" t="s">
        <v>463</v>
      </c>
      <c r="Y287" s="115" t="s">
        <v>276</v>
      </c>
      <c r="Z287" s="108"/>
      <c r="AA287" s="108"/>
      <c r="AB287" s="108"/>
      <c r="AC287" s="108"/>
      <c r="AD287" s="108"/>
      <c r="AE287" s="108"/>
      <c r="AF287" s="108"/>
      <c r="AG287" s="108" t="s">
        <v>464</v>
      </c>
      <c r="AH287" s="108"/>
      <c r="AI287" s="108"/>
      <c r="AJ287" s="108"/>
      <c r="AK287" s="108"/>
      <c r="AL287" s="108"/>
      <c r="AM287" s="108"/>
      <c r="AN287" s="108"/>
      <c r="AO287" s="108"/>
      <c r="AP287" s="108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</row>
    <row r="288" spans="1:60" outlineLevel="2" x14ac:dyDescent="0.2">
      <c r="A288" s="111"/>
      <c r="B288" s="112"/>
      <c r="C288" s="150" t="s">
        <v>2581</v>
      </c>
      <c r="D288" s="148"/>
      <c r="E288" s="149">
        <v>1</v>
      </c>
      <c r="F288" s="115"/>
      <c r="G288" s="115"/>
      <c r="H288" s="115"/>
      <c r="I288" s="115"/>
      <c r="J288" s="115"/>
      <c r="K288" s="115"/>
      <c r="L288" s="115"/>
      <c r="M288" s="115"/>
      <c r="N288" s="114"/>
      <c r="O288" s="114"/>
      <c r="P288" s="114"/>
      <c r="Q288" s="114"/>
      <c r="R288" s="115"/>
      <c r="S288" s="115"/>
      <c r="T288" s="115"/>
      <c r="U288" s="115"/>
      <c r="V288" s="115"/>
      <c r="W288" s="115"/>
      <c r="X288" s="115"/>
      <c r="Y288" s="115"/>
      <c r="Z288" s="108"/>
      <c r="AA288" s="108"/>
      <c r="AB288" s="108"/>
      <c r="AC288" s="108"/>
      <c r="AD288" s="108"/>
      <c r="AE288" s="108"/>
      <c r="AF288" s="108"/>
      <c r="AG288" s="108" t="s">
        <v>325</v>
      </c>
      <c r="AH288" s="108">
        <v>0</v>
      </c>
      <c r="AI288" s="108"/>
      <c r="AJ288" s="108"/>
      <c r="AK288" s="108"/>
      <c r="AL288" s="108"/>
      <c r="AM288" s="108"/>
      <c r="AN288" s="108"/>
      <c r="AO288" s="108"/>
      <c r="AP288" s="108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8"/>
      <c r="BB288" s="108"/>
      <c r="BC288" s="108"/>
      <c r="BD288" s="108"/>
      <c r="BE288" s="108"/>
      <c r="BF288" s="108"/>
      <c r="BG288" s="108"/>
      <c r="BH288" s="108"/>
    </row>
    <row r="289" spans="1:60" outlineLevel="3" x14ac:dyDescent="0.2">
      <c r="A289" s="111"/>
      <c r="B289" s="112"/>
      <c r="C289" s="150" t="s">
        <v>2582</v>
      </c>
      <c r="D289" s="148"/>
      <c r="E289" s="149">
        <v>1</v>
      </c>
      <c r="F289" s="115"/>
      <c r="G289" s="115"/>
      <c r="H289" s="115"/>
      <c r="I289" s="115"/>
      <c r="J289" s="115"/>
      <c r="K289" s="115"/>
      <c r="L289" s="115"/>
      <c r="M289" s="115"/>
      <c r="N289" s="114"/>
      <c r="O289" s="114"/>
      <c r="P289" s="114"/>
      <c r="Q289" s="114"/>
      <c r="R289" s="115"/>
      <c r="S289" s="115"/>
      <c r="T289" s="115"/>
      <c r="U289" s="115"/>
      <c r="V289" s="115"/>
      <c r="W289" s="115"/>
      <c r="X289" s="115"/>
      <c r="Y289" s="115"/>
      <c r="Z289" s="108"/>
      <c r="AA289" s="108"/>
      <c r="AB289" s="108"/>
      <c r="AC289" s="108"/>
      <c r="AD289" s="108"/>
      <c r="AE289" s="108"/>
      <c r="AF289" s="108"/>
      <c r="AG289" s="108" t="s">
        <v>325</v>
      </c>
      <c r="AH289" s="108">
        <v>0</v>
      </c>
      <c r="AI289" s="108"/>
      <c r="AJ289" s="108"/>
      <c r="AK289" s="108"/>
      <c r="AL289" s="108"/>
      <c r="AM289" s="108"/>
      <c r="AN289" s="108"/>
      <c r="AO289" s="108"/>
      <c r="AP289" s="108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</row>
    <row r="290" spans="1:60" outlineLevel="1" x14ac:dyDescent="0.2">
      <c r="A290" s="135">
        <v>171</v>
      </c>
      <c r="B290" s="136" t="s">
        <v>1065</v>
      </c>
      <c r="C290" s="144" t="s">
        <v>2583</v>
      </c>
      <c r="D290" s="137" t="s">
        <v>468</v>
      </c>
      <c r="E290" s="138">
        <v>2</v>
      </c>
      <c r="F290" s="139"/>
      <c r="G290" s="140">
        <f t="shared" ref="G290:G295" si="56">ROUND(E290*F290,2)</f>
        <v>0</v>
      </c>
      <c r="H290" s="139"/>
      <c r="I290" s="140">
        <f t="shared" ref="I290:I295" si="57">ROUND(E290*H290,2)</f>
        <v>0</v>
      </c>
      <c r="J290" s="139"/>
      <c r="K290" s="140">
        <f t="shared" ref="K290:K295" si="58">ROUND(E290*J290,2)</f>
        <v>0</v>
      </c>
      <c r="L290" s="140">
        <v>21</v>
      </c>
      <c r="M290" s="140">
        <f t="shared" ref="M290:M295" si="59">G290*(1+L290/100)</f>
        <v>0</v>
      </c>
      <c r="N290" s="138">
        <v>0</v>
      </c>
      <c r="O290" s="138">
        <f t="shared" ref="O290:O295" si="60">ROUND(E290*N290,2)</f>
        <v>0</v>
      </c>
      <c r="P290" s="138">
        <v>0</v>
      </c>
      <c r="Q290" s="138">
        <f t="shared" ref="Q290:Q295" si="61">ROUND(E290*P290,2)</f>
        <v>0</v>
      </c>
      <c r="R290" s="140"/>
      <c r="S290" s="140" t="s">
        <v>273</v>
      </c>
      <c r="T290" s="141" t="s">
        <v>274</v>
      </c>
      <c r="U290" s="115">
        <v>0</v>
      </c>
      <c r="V290" s="115">
        <f t="shared" ref="V290:V295" si="62">ROUND(E290*U290,2)</f>
        <v>0</v>
      </c>
      <c r="W290" s="115"/>
      <c r="X290" s="115" t="s">
        <v>463</v>
      </c>
      <c r="Y290" s="115" t="s">
        <v>276</v>
      </c>
      <c r="Z290" s="108"/>
      <c r="AA290" s="108"/>
      <c r="AB290" s="108"/>
      <c r="AC290" s="108"/>
      <c r="AD290" s="108"/>
      <c r="AE290" s="108"/>
      <c r="AF290" s="108"/>
      <c r="AG290" s="108" t="s">
        <v>464</v>
      </c>
      <c r="AH290" s="108"/>
      <c r="AI290" s="108"/>
      <c r="AJ290" s="108"/>
      <c r="AK290" s="108"/>
      <c r="AL290" s="108"/>
      <c r="AM290" s="108"/>
      <c r="AN290" s="108"/>
      <c r="AO290" s="108"/>
      <c r="AP290" s="108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</row>
    <row r="291" spans="1:60" outlineLevel="1" x14ac:dyDescent="0.2">
      <c r="A291" s="135">
        <v>172</v>
      </c>
      <c r="B291" s="136" t="s">
        <v>2584</v>
      </c>
      <c r="C291" s="144" t="s">
        <v>2585</v>
      </c>
      <c r="D291" s="137" t="s">
        <v>468</v>
      </c>
      <c r="E291" s="138">
        <v>2</v>
      </c>
      <c r="F291" s="139"/>
      <c r="G291" s="140">
        <f t="shared" si="56"/>
        <v>0</v>
      </c>
      <c r="H291" s="139"/>
      <c r="I291" s="140">
        <f t="shared" si="57"/>
        <v>0</v>
      </c>
      <c r="J291" s="139"/>
      <c r="K291" s="140">
        <f t="shared" si="58"/>
        <v>0</v>
      </c>
      <c r="L291" s="140">
        <v>21</v>
      </c>
      <c r="M291" s="140">
        <f t="shared" si="59"/>
        <v>0</v>
      </c>
      <c r="N291" s="138">
        <v>0</v>
      </c>
      <c r="O291" s="138">
        <f t="shared" si="60"/>
        <v>0</v>
      </c>
      <c r="P291" s="138">
        <v>0</v>
      </c>
      <c r="Q291" s="138">
        <f t="shared" si="61"/>
        <v>0</v>
      </c>
      <c r="R291" s="140"/>
      <c r="S291" s="140" t="s">
        <v>273</v>
      </c>
      <c r="T291" s="141" t="s">
        <v>274</v>
      </c>
      <c r="U291" s="115">
        <v>0</v>
      </c>
      <c r="V291" s="115">
        <f t="shared" si="62"/>
        <v>0</v>
      </c>
      <c r="W291" s="115"/>
      <c r="X291" s="115" t="s">
        <v>463</v>
      </c>
      <c r="Y291" s="115" t="s">
        <v>276</v>
      </c>
      <c r="Z291" s="108"/>
      <c r="AA291" s="108"/>
      <c r="AB291" s="108"/>
      <c r="AC291" s="108"/>
      <c r="AD291" s="108"/>
      <c r="AE291" s="108"/>
      <c r="AF291" s="108"/>
      <c r="AG291" s="108" t="s">
        <v>464</v>
      </c>
      <c r="AH291" s="108"/>
      <c r="AI291" s="108"/>
      <c r="AJ291" s="108"/>
      <c r="AK291" s="108"/>
      <c r="AL291" s="108"/>
      <c r="AM291" s="108"/>
      <c r="AN291" s="108"/>
      <c r="AO291" s="108"/>
      <c r="AP291" s="108"/>
      <c r="AQ291" s="108"/>
      <c r="AR291" s="108"/>
      <c r="AS291" s="108"/>
      <c r="AT291" s="108"/>
      <c r="AU291" s="108"/>
      <c r="AV291" s="108"/>
      <c r="AW291" s="108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</row>
    <row r="292" spans="1:60" outlineLevel="1" x14ac:dyDescent="0.2">
      <c r="A292" s="135">
        <v>173</v>
      </c>
      <c r="B292" s="136" t="s">
        <v>2586</v>
      </c>
      <c r="C292" s="144" t="s">
        <v>2587</v>
      </c>
      <c r="D292" s="137" t="s">
        <v>468</v>
      </c>
      <c r="E292" s="138">
        <v>1</v>
      </c>
      <c r="F292" s="139"/>
      <c r="G292" s="140">
        <f t="shared" si="56"/>
        <v>0</v>
      </c>
      <c r="H292" s="139"/>
      <c r="I292" s="140">
        <f t="shared" si="57"/>
        <v>0</v>
      </c>
      <c r="J292" s="139"/>
      <c r="K292" s="140">
        <f t="shared" si="58"/>
        <v>0</v>
      </c>
      <c r="L292" s="140">
        <v>21</v>
      </c>
      <c r="M292" s="140">
        <f t="shared" si="59"/>
        <v>0</v>
      </c>
      <c r="N292" s="138">
        <v>0</v>
      </c>
      <c r="O292" s="138">
        <f t="shared" si="60"/>
        <v>0</v>
      </c>
      <c r="P292" s="138">
        <v>0</v>
      </c>
      <c r="Q292" s="138">
        <f t="shared" si="61"/>
        <v>0</v>
      </c>
      <c r="R292" s="140"/>
      <c r="S292" s="140" t="s">
        <v>273</v>
      </c>
      <c r="T292" s="141" t="s">
        <v>274</v>
      </c>
      <c r="U292" s="115">
        <v>0</v>
      </c>
      <c r="V292" s="115">
        <f t="shared" si="62"/>
        <v>0</v>
      </c>
      <c r="W292" s="115"/>
      <c r="X292" s="115" t="s">
        <v>463</v>
      </c>
      <c r="Y292" s="115" t="s">
        <v>276</v>
      </c>
      <c r="Z292" s="108"/>
      <c r="AA292" s="108"/>
      <c r="AB292" s="108"/>
      <c r="AC292" s="108"/>
      <c r="AD292" s="108"/>
      <c r="AE292" s="108"/>
      <c r="AF292" s="108"/>
      <c r="AG292" s="108" t="s">
        <v>464</v>
      </c>
      <c r="AH292" s="108"/>
      <c r="AI292" s="108"/>
      <c r="AJ292" s="108"/>
      <c r="AK292" s="108"/>
      <c r="AL292" s="108"/>
      <c r="AM292" s="108"/>
      <c r="AN292" s="108"/>
      <c r="AO292" s="108"/>
      <c r="AP292" s="108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</row>
    <row r="293" spans="1:60" outlineLevel="1" x14ac:dyDescent="0.2">
      <c r="A293" s="135">
        <v>174</v>
      </c>
      <c r="B293" s="136" t="s">
        <v>2588</v>
      </c>
      <c r="C293" s="144" t="s">
        <v>2589</v>
      </c>
      <c r="D293" s="137" t="s">
        <v>468</v>
      </c>
      <c r="E293" s="138">
        <v>2</v>
      </c>
      <c r="F293" s="139"/>
      <c r="G293" s="140">
        <f t="shared" si="56"/>
        <v>0</v>
      </c>
      <c r="H293" s="139"/>
      <c r="I293" s="140">
        <f t="shared" si="57"/>
        <v>0</v>
      </c>
      <c r="J293" s="139"/>
      <c r="K293" s="140">
        <f t="shared" si="58"/>
        <v>0</v>
      </c>
      <c r="L293" s="140">
        <v>21</v>
      </c>
      <c r="M293" s="140">
        <f t="shared" si="59"/>
        <v>0</v>
      </c>
      <c r="N293" s="138">
        <v>0</v>
      </c>
      <c r="O293" s="138">
        <f t="shared" si="60"/>
        <v>0</v>
      </c>
      <c r="P293" s="138">
        <v>0</v>
      </c>
      <c r="Q293" s="138">
        <f t="shared" si="61"/>
        <v>0</v>
      </c>
      <c r="R293" s="140"/>
      <c r="S293" s="140" t="s">
        <v>273</v>
      </c>
      <c r="T293" s="141" t="s">
        <v>274</v>
      </c>
      <c r="U293" s="115">
        <v>0</v>
      </c>
      <c r="V293" s="115">
        <f t="shared" si="62"/>
        <v>0</v>
      </c>
      <c r="W293" s="115"/>
      <c r="X293" s="115" t="s">
        <v>463</v>
      </c>
      <c r="Y293" s="115" t="s">
        <v>276</v>
      </c>
      <c r="Z293" s="108"/>
      <c r="AA293" s="108"/>
      <c r="AB293" s="108"/>
      <c r="AC293" s="108"/>
      <c r="AD293" s="108"/>
      <c r="AE293" s="108"/>
      <c r="AF293" s="108"/>
      <c r="AG293" s="108" t="s">
        <v>464</v>
      </c>
      <c r="AH293" s="108"/>
      <c r="AI293" s="108"/>
      <c r="AJ293" s="108"/>
      <c r="AK293" s="108"/>
      <c r="AL293" s="108"/>
      <c r="AM293" s="108"/>
      <c r="AN293" s="108"/>
      <c r="AO293" s="108"/>
      <c r="AP293" s="108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8"/>
      <c r="BB293" s="108"/>
      <c r="BC293" s="108"/>
      <c r="BD293" s="108"/>
      <c r="BE293" s="108"/>
      <c r="BF293" s="108"/>
      <c r="BG293" s="108"/>
      <c r="BH293" s="108"/>
    </row>
    <row r="294" spans="1:60" outlineLevel="1" x14ac:dyDescent="0.2">
      <c r="A294" s="135">
        <v>175</v>
      </c>
      <c r="B294" s="136" t="s">
        <v>2590</v>
      </c>
      <c r="C294" s="144" t="s">
        <v>2591</v>
      </c>
      <c r="D294" s="137" t="s">
        <v>468</v>
      </c>
      <c r="E294" s="138">
        <v>10</v>
      </c>
      <c r="F294" s="139"/>
      <c r="G294" s="140">
        <f t="shared" si="56"/>
        <v>0</v>
      </c>
      <c r="H294" s="139"/>
      <c r="I294" s="140">
        <f t="shared" si="57"/>
        <v>0</v>
      </c>
      <c r="J294" s="139"/>
      <c r="K294" s="140">
        <f t="shared" si="58"/>
        <v>0</v>
      </c>
      <c r="L294" s="140">
        <v>21</v>
      </c>
      <c r="M294" s="140">
        <f t="shared" si="59"/>
        <v>0</v>
      </c>
      <c r="N294" s="138">
        <v>0</v>
      </c>
      <c r="O294" s="138">
        <f t="shared" si="60"/>
        <v>0</v>
      </c>
      <c r="P294" s="138">
        <v>0</v>
      </c>
      <c r="Q294" s="138">
        <f t="shared" si="61"/>
        <v>0</v>
      </c>
      <c r="R294" s="140"/>
      <c r="S294" s="140" t="s">
        <v>273</v>
      </c>
      <c r="T294" s="141" t="s">
        <v>274</v>
      </c>
      <c r="U294" s="115">
        <v>0</v>
      </c>
      <c r="V294" s="115">
        <f t="shared" si="62"/>
        <v>0</v>
      </c>
      <c r="W294" s="115"/>
      <c r="X294" s="115" t="s">
        <v>463</v>
      </c>
      <c r="Y294" s="115" t="s">
        <v>276</v>
      </c>
      <c r="Z294" s="108"/>
      <c r="AA294" s="108"/>
      <c r="AB294" s="108"/>
      <c r="AC294" s="108"/>
      <c r="AD294" s="108"/>
      <c r="AE294" s="108"/>
      <c r="AF294" s="108"/>
      <c r="AG294" s="108" t="s">
        <v>464</v>
      </c>
      <c r="AH294" s="108"/>
      <c r="AI294" s="108"/>
      <c r="AJ294" s="108"/>
      <c r="AK294" s="108"/>
      <c r="AL294" s="108"/>
      <c r="AM294" s="108"/>
      <c r="AN294" s="108"/>
      <c r="AO294" s="108"/>
      <c r="AP294" s="108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</row>
    <row r="295" spans="1:60" outlineLevel="1" x14ac:dyDescent="0.2">
      <c r="A295" s="128">
        <v>176</v>
      </c>
      <c r="B295" s="129" t="s">
        <v>2592</v>
      </c>
      <c r="C295" s="145" t="s">
        <v>2593</v>
      </c>
      <c r="D295" s="130" t="s">
        <v>468</v>
      </c>
      <c r="E295" s="131">
        <v>4</v>
      </c>
      <c r="F295" s="132"/>
      <c r="G295" s="133">
        <f t="shared" si="56"/>
        <v>0</v>
      </c>
      <c r="H295" s="132"/>
      <c r="I295" s="133">
        <f t="shared" si="57"/>
        <v>0</v>
      </c>
      <c r="J295" s="132"/>
      <c r="K295" s="133">
        <f t="shared" si="58"/>
        <v>0</v>
      </c>
      <c r="L295" s="133">
        <v>21</v>
      </c>
      <c r="M295" s="133">
        <f t="shared" si="59"/>
        <v>0</v>
      </c>
      <c r="N295" s="131">
        <v>0</v>
      </c>
      <c r="O295" s="131">
        <f t="shared" si="60"/>
        <v>0</v>
      </c>
      <c r="P295" s="131">
        <v>0</v>
      </c>
      <c r="Q295" s="131">
        <f t="shared" si="61"/>
        <v>0</v>
      </c>
      <c r="R295" s="133"/>
      <c r="S295" s="133" t="s">
        <v>273</v>
      </c>
      <c r="T295" s="134" t="s">
        <v>274</v>
      </c>
      <c r="U295" s="115">
        <v>0</v>
      </c>
      <c r="V295" s="115">
        <f t="shared" si="62"/>
        <v>0</v>
      </c>
      <c r="W295" s="115"/>
      <c r="X295" s="115" t="s">
        <v>463</v>
      </c>
      <c r="Y295" s="115" t="s">
        <v>276</v>
      </c>
      <c r="Z295" s="108"/>
      <c r="AA295" s="108"/>
      <c r="AB295" s="108"/>
      <c r="AC295" s="108"/>
      <c r="AD295" s="108"/>
      <c r="AE295" s="108"/>
      <c r="AF295" s="108"/>
      <c r="AG295" s="108" t="s">
        <v>464</v>
      </c>
      <c r="AH295" s="108"/>
      <c r="AI295" s="108"/>
      <c r="AJ295" s="108"/>
      <c r="AK295" s="108"/>
      <c r="AL295" s="108"/>
      <c r="AM295" s="108"/>
      <c r="AN295" s="108"/>
      <c r="AO295" s="108"/>
      <c r="AP295" s="108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8"/>
      <c r="BB295" s="108"/>
      <c r="BC295" s="108"/>
      <c r="BD295" s="108"/>
      <c r="BE295" s="108"/>
      <c r="BF295" s="108"/>
      <c r="BG295" s="108"/>
      <c r="BH295" s="108"/>
    </row>
    <row r="296" spans="1:60" outlineLevel="2" x14ac:dyDescent="0.2">
      <c r="A296" s="111"/>
      <c r="B296" s="112"/>
      <c r="C296" s="150" t="s">
        <v>2594</v>
      </c>
      <c r="D296" s="148"/>
      <c r="E296" s="149">
        <v>4</v>
      </c>
      <c r="F296" s="115"/>
      <c r="G296" s="115"/>
      <c r="H296" s="115"/>
      <c r="I296" s="115"/>
      <c r="J296" s="115"/>
      <c r="K296" s="115"/>
      <c r="L296" s="115"/>
      <c r="M296" s="115"/>
      <c r="N296" s="114"/>
      <c r="O296" s="114"/>
      <c r="P296" s="114"/>
      <c r="Q296" s="114"/>
      <c r="R296" s="115"/>
      <c r="S296" s="115"/>
      <c r="T296" s="115"/>
      <c r="U296" s="115"/>
      <c r="V296" s="115"/>
      <c r="W296" s="115"/>
      <c r="X296" s="115"/>
      <c r="Y296" s="115"/>
      <c r="Z296" s="108"/>
      <c r="AA296" s="108"/>
      <c r="AB296" s="108"/>
      <c r="AC296" s="108"/>
      <c r="AD296" s="108"/>
      <c r="AE296" s="108"/>
      <c r="AF296" s="108"/>
      <c r="AG296" s="108" t="s">
        <v>325</v>
      </c>
      <c r="AH296" s="108">
        <v>5</v>
      </c>
      <c r="AI296" s="108"/>
      <c r="AJ296" s="108"/>
      <c r="AK296" s="108"/>
      <c r="AL296" s="108"/>
      <c r="AM296" s="108"/>
      <c r="AN296" s="108"/>
      <c r="AO296" s="108"/>
      <c r="AP296" s="108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8"/>
      <c r="BB296" s="108"/>
      <c r="BC296" s="108"/>
      <c r="BD296" s="108"/>
      <c r="BE296" s="108"/>
      <c r="BF296" s="108"/>
      <c r="BG296" s="108"/>
      <c r="BH296" s="108"/>
    </row>
    <row r="297" spans="1:60" outlineLevel="1" x14ac:dyDescent="0.2">
      <c r="A297" s="128">
        <v>177</v>
      </c>
      <c r="B297" s="129" t="s">
        <v>2595</v>
      </c>
      <c r="C297" s="145" t="s">
        <v>2596</v>
      </c>
      <c r="D297" s="130" t="s">
        <v>468</v>
      </c>
      <c r="E297" s="131">
        <v>2</v>
      </c>
      <c r="F297" s="132"/>
      <c r="G297" s="133">
        <f>ROUND(E297*F297,2)</f>
        <v>0</v>
      </c>
      <c r="H297" s="132"/>
      <c r="I297" s="133">
        <f>ROUND(E297*H297,2)</f>
        <v>0</v>
      </c>
      <c r="J297" s="132"/>
      <c r="K297" s="133">
        <f>ROUND(E297*J297,2)</f>
        <v>0</v>
      </c>
      <c r="L297" s="133">
        <v>21</v>
      </c>
      <c r="M297" s="133">
        <f>G297*(1+L297/100)</f>
        <v>0</v>
      </c>
      <c r="N297" s="131">
        <v>0</v>
      </c>
      <c r="O297" s="131">
        <f>ROUND(E297*N297,2)</f>
        <v>0</v>
      </c>
      <c r="P297" s="131">
        <v>0</v>
      </c>
      <c r="Q297" s="131">
        <f>ROUND(E297*P297,2)</f>
        <v>0</v>
      </c>
      <c r="R297" s="133"/>
      <c r="S297" s="133" t="s">
        <v>273</v>
      </c>
      <c r="T297" s="134" t="s">
        <v>274</v>
      </c>
      <c r="U297" s="115">
        <v>0</v>
      </c>
      <c r="V297" s="115">
        <f>ROUND(E297*U297,2)</f>
        <v>0</v>
      </c>
      <c r="W297" s="115"/>
      <c r="X297" s="115" t="s">
        <v>463</v>
      </c>
      <c r="Y297" s="115" t="s">
        <v>276</v>
      </c>
      <c r="Z297" s="108"/>
      <c r="AA297" s="108"/>
      <c r="AB297" s="108"/>
      <c r="AC297" s="108"/>
      <c r="AD297" s="108"/>
      <c r="AE297" s="108"/>
      <c r="AF297" s="108"/>
      <c r="AG297" s="108" t="s">
        <v>464</v>
      </c>
      <c r="AH297" s="108"/>
      <c r="AI297" s="108"/>
      <c r="AJ297" s="108"/>
      <c r="AK297" s="108"/>
      <c r="AL297" s="108"/>
      <c r="AM297" s="108"/>
      <c r="AN297" s="108"/>
      <c r="AO297" s="108"/>
      <c r="AP297" s="108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</row>
    <row r="298" spans="1:60" outlineLevel="2" x14ac:dyDescent="0.2">
      <c r="A298" s="111"/>
      <c r="B298" s="112"/>
      <c r="C298" s="150" t="s">
        <v>2597</v>
      </c>
      <c r="D298" s="148"/>
      <c r="E298" s="149">
        <v>2</v>
      </c>
      <c r="F298" s="115"/>
      <c r="G298" s="115"/>
      <c r="H298" s="115"/>
      <c r="I298" s="115"/>
      <c r="J298" s="115"/>
      <c r="K298" s="115"/>
      <c r="L298" s="115"/>
      <c r="M298" s="115"/>
      <c r="N298" s="114"/>
      <c r="O298" s="114"/>
      <c r="P298" s="114"/>
      <c r="Q298" s="114"/>
      <c r="R298" s="115"/>
      <c r="S298" s="115"/>
      <c r="T298" s="115"/>
      <c r="U298" s="115"/>
      <c r="V298" s="115"/>
      <c r="W298" s="115"/>
      <c r="X298" s="115"/>
      <c r="Y298" s="115"/>
      <c r="Z298" s="108"/>
      <c r="AA298" s="108"/>
      <c r="AB298" s="108"/>
      <c r="AC298" s="108"/>
      <c r="AD298" s="108"/>
      <c r="AE298" s="108"/>
      <c r="AF298" s="108"/>
      <c r="AG298" s="108" t="s">
        <v>325</v>
      </c>
      <c r="AH298" s="108">
        <v>5</v>
      </c>
      <c r="AI298" s="108"/>
      <c r="AJ298" s="108"/>
      <c r="AK298" s="108"/>
      <c r="AL298" s="108"/>
      <c r="AM298" s="108"/>
      <c r="AN298" s="108"/>
      <c r="AO298" s="108"/>
      <c r="AP298" s="108"/>
      <c r="AQ298" s="108"/>
      <c r="AR298" s="108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</row>
    <row r="299" spans="1:60" outlineLevel="1" x14ac:dyDescent="0.2">
      <c r="A299" s="128">
        <v>178</v>
      </c>
      <c r="B299" s="129" t="s">
        <v>2598</v>
      </c>
      <c r="C299" s="145" t="s">
        <v>2599</v>
      </c>
      <c r="D299" s="130" t="s">
        <v>468</v>
      </c>
      <c r="E299" s="131">
        <v>4</v>
      </c>
      <c r="F299" s="132"/>
      <c r="G299" s="133">
        <f>ROUND(E299*F299,2)</f>
        <v>0</v>
      </c>
      <c r="H299" s="132"/>
      <c r="I299" s="133">
        <f>ROUND(E299*H299,2)</f>
        <v>0</v>
      </c>
      <c r="J299" s="132"/>
      <c r="K299" s="133">
        <f>ROUND(E299*J299,2)</f>
        <v>0</v>
      </c>
      <c r="L299" s="133">
        <v>21</v>
      </c>
      <c r="M299" s="133">
        <f>G299*(1+L299/100)</f>
        <v>0</v>
      </c>
      <c r="N299" s="131">
        <v>0</v>
      </c>
      <c r="O299" s="131">
        <f>ROUND(E299*N299,2)</f>
        <v>0</v>
      </c>
      <c r="P299" s="131">
        <v>0</v>
      </c>
      <c r="Q299" s="131">
        <f>ROUND(E299*P299,2)</f>
        <v>0</v>
      </c>
      <c r="R299" s="133"/>
      <c r="S299" s="133" t="s">
        <v>273</v>
      </c>
      <c r="T299" s="134" t="s">
        <v>274</v>
      </c>
      <c r="U299" s="115">
        <v>0</v>
      </c>
      <c r="V299" s="115">
        <f>ROUND(E299*U299,2)</f>
        <v>0</v>
      </c>
      <c r="W299" s="115"/>
      <c r="X299" s="115" t="s">
        <v>463</v>
      </c>
      <c r="Y299" s="115" t="s">
        <v>276</v>
      </c>
      <c r="Z299" s="108"/>
      <c r="AA299" s="108"/>
      <c r="AB299" s="108"/>
      <c r="AC299" s="108"/>
      <c r="AD299" s="108"/>
      <c r="AE299" s="108"/>
      <c r="AF299" s="108"/>
      <c r="AG299" s="108" t="s">
        <v>464</v>
      </c>
      <c r="AH299" s="108"/>
      <c r="AI299" s="108"/>
      <c r="AJ299" s="108"/>
      <c r="AK299" s="108"/>
      <c r="AL299" s="108"/>
      <c r="AM299" s="108"/>
      <c r="AN299" s="108"/>
      <c r="AO299" s="108"/>
      <c r="AP299" s="108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8"/>
      <c r="BB299" s="108"/>
      <c r="BC299" s="108"/>
      <c r="BD299" s="108"/>
      <c r="BE299" s="108"/>
      <c r="BF299" s="108"/>
      <c r="BG299" s="108"/>
      <c r="BH299" s="108"/>
    </row>
    <row r="300" spans="1:60" outlineLevel="2" x14ac:dyDescent="0.2">
      <c r="A300" s="111"/>
      <c r="B300" s="112"/>
      <c r="C300" s="150" t="s">
        <v>2600</v>
      </c>
      <c r="D300" s="148"/>
      <c r="E300" s="149">
        <v>4</v>
      </c>
      <c r="F300" s="115"/>
      <c r="G300" s="115"/>
      <c r="H300" s="115"/>
      <c r="I300" s="115"/>
      <c r="J300" s="115"/>
      <c r="K300" s="115"/>
      <c r="L300" s="115"/>
      <c r="M300" s="115"/>
      <c r="N300" s="114"/>
      <c r="O300" s="114"/>
      <c r="P300" s="114"/>
      <c r="Q300" s="114"/>
      <c r="R300" s="115"/>
      <c r="S300" s="115"/>
      <c r="T300" s="115"/>
      <c r="U300" s="115"/>
      <c r="V300" s="115"/>
      <c r="W300" s="115"/>
      <c r="X300" s="115"/>
      <c r="Y300" s="115"/>
      <c r="Z300" s="108"/>
      <c r="AA300" s="108"/>
      <c r="AB300" s="108"/>
      <c r="AC300" s="108"/>
      <c r="AD300" s="108"/>
      <c r="AE300" s="108"/>
      <c r="AF300" s="108"/>
      <c r="AG300" s="108" t="s">
        <v>325</v>
      </c>
      <c r="AH300" s="108">
        <v>5</v>
      </c>
      <c r="AI300" s="108"/>
      <c r="AJ300" s="108"/>
      <c r="AK300" s="108"/>
      <c r="AL300" s="108"/>
      <c r="AM300" s="108"/>
      <c r="AN300" s="108"/>
      <c r="AO300" s="108"/>
      <c r="AP300" s="108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8"/>
      <c r="BB300" s="108"/>
      <c r="BC300" s="108"/>
      <c r="BD300" s="108"/>
      <c r="BE300" s="108"/>
      <c r="BF300" s="108"/>
      <c r="BG300" s="108"/>
      <c r="BH300" s="108"/>
    </row>
    <row r="301" spans="1:60" outlineLevel="1" x14ac:dyDescent="0.2">
      <c r="A301" s="111">
        <v>179</v>
      </c>
      <c r="B301" s="112" t="s">
        <v>1296</v>
      </c>
      <c r="C301" s="152" t="s">
        <v>1297</v>
      </c>
      <c r="D301" s="113" t="s">
        <v>24</v>
      </c>
      <c r="E301" s="151"/>
      <c r="F301" s="116"/>
      <c r="G301" s="115">
        <f>ROUND(E301*F301,2)</f>
        <v>0</v>
      </c>
      <c r="H301" s="116"/>
      <c r="I301" s="115">
        <f>ROUND(E301*H301,2)</f>
        <v>0</v>
      </c>
      <c r="J301" s="116"/>
      <c r="K301" s="115">
        <f>ROUND(E301*J301,2)</f>
        <v>0</v>
      </c>
      <c r="L301" s="115">
        <v>21</v>
      </c>
      <c r="M301" s="115">
        <f>G301*(1+L301/100)</f>
        <v>0</v>
      </c>
      <c r="N301" s="114">
        <v>0</v>
      </c>
      <c r="O301" s="114">
        <f>ROUND(E301*N301,2)</f>
        <v>0</v>
      </c>
      <c r="P301" s="114">
        <v>0</v>
      </c>
      <c r="Q301" s="114">
        <f>ROUND(E301*P301,2)</f>
        <v>0</v>
      </c>
      <c r="R301" s="115" t="s">
        <v>1188</v>
      </c>
      <c r="S301" s="115" t="s">
        <v>929</v>
      </c>
      <c r="T301" s="115" t="s">
        <v>2400</v>
      </c>
      <c r="U301" s="115">
        <v>0</v>
      </c>
      <c r="V301" s="115">
        <f>ROUND(E301*U301,2)</f>
        <v>0</v>
      </c>
      <c r="W301" s="115"/>
      <c r="X301" s="115" t="s">
        <v>991</v>
      </c>
      <c r="Y301" s="115" t="s">
        <v>276</v>
      </c>
      <c r="Z301" s="108"/>
      <c r="AA301" s="108"/>
      <c r="AB301" s="108"/>
      <c r="AC301" s="108"/>
      <c r="AD301" s="108"/>
      <c r="AE301" s="108"/>
      <c r="AF301" s="108"/>
      <c r="AG301" s="108" t="s">
        <v>992</v>
      </c>
      <c r="AH301" s="108"/>
      <c r="AI301" s="108"/>
      <c r="AJ301" s="108"/>
      <c r="AK301" s="108"/>
      <c r="AL301" s="108"/>
      <c r="AM301" s="108"/>
      <c r="AN301" s="108"/>
      <c r="AO301" s="108"/>
      <c r="AP301" s="108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8"/>
      <c r="BB301" s="108"/>
      <c r="BC301" s="108"/>
      <c r="BD301" s="108"/>
      <c r="BE301" s="108"/>
      <c r="BF301" s="108"/>
      <c r="BG301" s="108"/>
      <c r="BH301" s="108"/>
    </row>
    <row r="302" spans="1:60" x14ac:dyDescent="0.2">
      <c r="A302" s="121" t="s">
        <v>268</v>
      </c>
      <c r="B302" s="122" t="s">
        <v>175</v>
      </c>
      <c r="C302" s="143" t="s">
        <v>176</v>
      </c>
      <c r="D302" s="123"/>
      <c r="E302" s="124"/>
      <c r="F302" s="125"/>
      <c r="G302" s="125">
        <f>SUMIF(AG303:AG311,"&lt;&gt;NOR",G303:G311)</f>
        <v>0</v>
      </c>
      <c r="H302" s="125"/>
      <c r="I302" s="125">
        <f>SUM(I303:I311)</f>
        <v>0</v>
      </c>
      <c r="J302" s="125"/>
      <c r="K302" s="125">
        <f>SUM(K303:K311)</f>
        <v>0</v>
      </c>
      <c r="L302" s="125"/>
      <c r="M302" s="125">
        <f>SUM(M303:M311)</f>
        <v>0</v>
      </c>
      <c r="N302" s="124"/>
      <c r="O302" s="124">
        <f>SUM(O303:O311)</f>
        <v>0.1</v>
      </c>
      <c r="P302" s="124"/>
      <c r="Q302" s="124">
        <f>SUM(Q303:Q311)</f>
        <v>0</v>
      </c>
      <c r="R302" s="125"/>
      <c r="S302" s="125"/>
      <c r="T302" s="126"/>
      <c r="U302" s="120"/>
      <c r="V302" s="120">
        <f>SUM(V303:V311)</f>
        <v>4.45</v>
      </c>
      <c r="W302" s="120"/>
      <c r="X302" s="120"/>
      <c r="Y302" s="120"/>
      <c r="AG302" t="s">
        <v>269</v>
      </c>
    </row>
    <row r="303" spans="1:60" outlineLevel="1" x14ac:dyDescent="0.2">
      <c r="A303" s="128">
        <v>180</v>
      </c>
      <c r="B303" s="129" t="s">
        <v>2601</v>
      </c>
      <c r="C303" s="145" t="s">
        <v>2602</v>
      </c>
      <c r="D303" s="130" t="s">
        <v>468</v>
      </c>
      <c r="E303" s="131">
        <v>3</v>
      </c>
      <c r="F303" s="132"/>
      <c r="G303" s="133">
        <f>ROUND(E303*F303,2)</f>
        <v>0</v>
      </c>
      <c r="H303" s="132"/>
      <c r="I303" s="133">
        <f>ROUND(E303*H303,2)</f>
        <v>0</v>
      </c>
      <c r="J303" s="132"/>
      <c r="K303" s="133">
        <f>ROUND(E303*J303,2)</f>
        <v>0</v>
      </c>
      <c r="L303" s="133">
        <v>21</v>
      </c>
      <c r="M303" s="133">
        <f>G303*(1+L303/100)</f>
        <v>0</v>
      </c>
      <c r="N303" s="131">
        <v>0</v>
      </c>
      <c r="O303" s="131">
        <f>ROUND(E303*N303,2)</f>
        <v>0</v>
      </c>
      <c r="P303" s="131">
        <v>0</v>
      </c>
      <c r="Q303" s="131">
        <f>ROUND(E303*P303,2)</f>
        <v>0</v>
      </c>
      <c r="R303" s="133" t="s">
        <v>1188</v>
      </c>
      <c r="S303" s="133" t="s">
        <v>929</v>
      </c>
      <c r="T303" s="134" t="s">
        <v>929</v>
      </c>
      <c r="U303" s="115">
        <v>0.61699999999999999</v>
      </c>
      <c r="V303" s="115">
        <f>ROUND(E303*U303,2)</f>
        <v>1.85</v>
      </c>
      <c r="W303" s="115"/>
      <c r="X303" s="115" t="s">
        <v>275</v>
      </c>
      <c r="Y303" s="115" t="s">
        <v>276</v>
      </c>
      <c r="Z303" s="108"/>
      <c r="AA303" s="108"/>
      <c r="AB303" s="108"/>
      <c r="AC303" s="108"/>
      <c r="AD303" s="108"/>
      <c r="AE303" s="108"/>
      <c r="AF303" s="108"/>
      <c r="AG303" s="108" t="s">
        <v>277</v>
      </c>
      <c r="AH303" s="108"/>
      <c r="AI303" s="108"/>
      <c r="AJ303" s="108"/>
      <c r="AK303" s="108"/>
      <c r="AL303" s="108"/>
      <c r="AM303" s="108"/>
      <c r="AN303" s="108"/>
      <c r="AO303" s="108"/>
      <c r="AP303" s="108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8"/>
      <c r="BB303" s="108"/>
      <c r="BC303" s="108"/>
      <c r="BD303" s="108"/>
      <c r="BE303" s="108"/>
      <c r="BF303" s="108"/>
      <c r="BG303" s="108"/>
      <c r="BH303" s="108"/>
    </row>
    <row r="304" spans="1:60" outlineLevel="2" x14ac:dyDescent="0.2">
      <c r="A304" s="111"/>
      <c r="B304" s="112"/>
      <c r="C304" s="150" t="s">
        <v>2603</v>
      </c>
      <c r="D304" s="148"/>
      <c r="E304" s="149">
        <v>3</v>
      </c>
      <c r="F304" s="115"/>
      <c r="G304" s="115"/>
      <c r="H304" s="115"/>
      <c r="I304" s="115"/>
      <c r="J304" s="115"/>
      <c r="K304" s="115"/>
      <c r="L304" s="115"/>
      <c r="M304" s="115"/>
      <c r="N304" s="114"/>
      <c r="O304" s="114"/>
      <c r="P304" s="114"/>
      <c r="Q304" s="114"/>
      <c r="R304" s="115"/>
      <c r="S304" s="115"/>
      <c r="T304" s="115"/>
      <c r="U304" s="115"/>
      <c r="V304" s="115"/>
      <c r="W304" s="115"/>
      <c r="X304" s="115"/>
      <c r="Y304" s="115"/>
      <c r="Z304" s="108"/>
      <c r="AA304" s="108"/>
      <c r="AB304" s="108"/>
      <c r="AC304" s="108"/>
      <c r="AD304" s="108"/>
      <c r="AE304" s="108"/>
      <c r="AF304" s="108"/>
      <c r="AG304" s="108" t="s">
        <v>325</v>
      </c>
      <c r="AH304" s="108">
        <v>5</v>
      </c>
      <c r="AI304" s="108"/>
      <c r="AJ304" s="108"/>
      <c r="AK304" s="108"/>
      <c r="AL304" s="108"/>
      <c r="AM304" s="108"/>
      <c r="AN304" s="108"/>
      <c r="AO304" s="108"/>
      <c r="AP304" s="108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8"/>
      <c r="BB304" s="108"/>
      <c r="BC304" s="108"/>
      <c r="BD304" s="108"/>
      <c r="BE304" s="108"/>
      <c r="BF304" s="108"/>
      <c r="BG304" s="108"/>
      <c r="BH304" s="108"/>
    </row>
    <row r="305" spans="1:60" ht="22.5" outlineLevel="1" x14ac:dyDescent="0.2">
      <c r="A305" s="128">
        <v>181</v>
      </c>
      <c r="B305" s="129" t="s">
        <v>2604</v>
      </c>
      <c r="C305" s="145" t="s">
        <v>2605</v>
      </c>
      <c r="D305" s="130" t="s">
        <v>468</v>
      </c>
      <c r="E305" s="131">
        <v>3</v>
      </c>
      <c r="F305" s="132"/>
      <c r="G305" s="133">
        <f>ROUND(E305*F305,2)</f>
        <v>0</v>
      </c>
      <c r="H305" s="132"/>
      <c r="I305" s="133">
        <f>ROUND(E305*H305,2)</f>
        <v>0</v>
      </c>
      <c r="J305" s="132"/>
      <c r="K305" s="133">
        <f>ROUND(E305*J305,2)</f>
        <v>0</v>
      </c>
      <c r="L305" s="133">
        <v>21</v>
      </c>
      <c r="M305" s="133">
        <f>G305*(1+L305/100)</f>
        <v>0</v>
      </c>
      <c r="N305" s="131">
        <v>0</v>
      </c>
      <c r="O305" s="131">
        <f>ROUND(E305*N305,2)</f>
        <v>0</v>
      </c>
      <c r="P305" s="131">
        <v>0</v>
      </c>
      <c r="Q305" s="131">
        <f>ROUND(E305*P305,2)</f>
        <v>0</v>
      </c>
      <c r="R305" s="133" t="s">
        <v>1188</v>
      </c>
      <c r="S305" s="133" t="s">
        <v>929</v>
      </c>
      <c r="T305" s="134" t="s">
        <v>929</v>
      </c>
      <c r="U305" s="115">
        <v>0.86799999999999999</v>
      </c>
      <c r="V305" s="115">
        <f>ROUND(E305*U305,2)</f>
        <v>2.6</v>
      </c>
      <c r="W305" s="115"/>
      <c r="X305" s="115" t="s">
        <v>275</v>
      </c>
      <c r="Y305" s="115" t="s">
        <v>276</v>
      </c>
      <c r="Z305" s="108"/>
      <c r="AA305" s="108"/>
      <c r="AB305" s="108"/>
      <c r="AC305" s="108"/>
      <c r="AD305" s="108"/>
      <c r="AE305" s="108"/>
      <c r="AF305" s="108"/>
      <c r="AG305" s="108" t="s">
        <v>277</v>
      </c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8"/>
      <c r="BB305" s="108"/>
      <c r="BC305" s="108"/>
      <c r="BD305" s="108"/>
      <c r="BE305" s="108"/>
      <c r="BF305" s="108"/>
      <c r="BG305" s="108"/>
      <c r="BH305" s="108"/>
    </row>
    <row r="306" spans="1:60" outlineLevel="2" x14ac:dyDescent="0.2">
      <c r="A306" s="111"/>
      <c r="B306" s="112"/>
      <c r="C306" s="150" t="s">
        <v>2606</v>
      </c>
      <c r="D306" s="148"/>
      <c r="E306" s="149">
        <v>1</v>
      </c>
      <c r="F306" s="115"/>
      <c r="G306" s="115"/>
      <c r="H306" s="115"/>
      <c r="I306" s="115"/>
      <c r="J306" s="115"/>
      <c r="K306" s="115"/>
      <c r="L306" s="115"/>
      <c r="M306" s="115"/>
      <c r="N306" s="114"/>
      <c r="O306" s="114"/>
      <c r="P306" s="114"/>
      <c r="Q306" s="114"/>
      <c r="R306" s="115"/>
      <c r="S306" s="115"/>
      <c r="T306" s="115"/>
      <c r="U306" s="115"/>
      <c r="V306" s="115"/>
      <c r="W306" s="115"/>
      <c r="X306" s="115"/>
      <c r="Y306" s="115"/>
      <c r="Z306" s="108"/>
      <c r="AA306" s="108"/>
      <c r="AB306" s="108"/>
      <c r="AC306" s="108"/>
      <c r="AD306" s="108"/>
      <c r="AE306" s="108"/>
      <c r="AF306" s="108"/>
      <c r="AG306" s="108" t="s">
        <v>325</v>
      </c>
      <c r="AH306" s="108">
        <v>5</v>
      </c>
      <c r="AI306" s="108"/>
      <c r="AJ306" s="108"/>
      <c r="AK306" s="108"/>
      <c r="AL306" s="108"/>
      <c r="AM306" s="108"/>
      <c r="AN306" s="108"/>
      <c r="AO306" s="108"/>
      <c r="AP306" s="108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8"/>
      <c r="BB306" s="108"/>
      <c r="BC306" s="108"/>
      <c r="BD306" s="108"/>
      <c r="BE306" s="108"/>
      <c r="BF306" s="108"/>
      <c r="BG306" s="108"/>
      <c r="BH306" s="108"/>
    </row>
    <row r="307" spans="1:60" outlineLevel="3" x14ac:dyDescent="0.2">
      <c r="A307" s="111"/>
      <c r="B307" s="112"/>
      <c r="C307" s="150" t="s">
        <v>2607</v>
      </c>
      <c r="D307" s="148"/>
      <c r="E307" s="149">
        <v>1</v>
      </c>
      <c r="F307" s="115"/>
      <c r="G307" s="115"/>
      <c r="H307" s="115"/>
      <c r="I307" s="115"/>
      <c r="J307" s="115"/>
      <c r="K307" s="115"/>
      <c r="L307" s="115"/>
      <c r="M307" s="115"/>
      <c r="N307" s="114"/>
      <c r="O307" s="114"/>
      <c r="P307" s="114"/>
      <c r="Q307" s="114"/>
      <c r="R307" s="115"/>
      <c r="S307" s="115"/>
      <c r="T307" s="115"/>
      <c r="U307" s="115"/>
      <c r="V307" s="115"/>
      <c r="W307" s="115"/>
      <c r="X307" s="115"/>
      <c r="Y307" s="115"/>
      <c r="Z307" s="108"/>
      <c r="AA307" s="108"/>
      <c r="AB307" s="108"/>
      <c r="AC307" s="108"/>
      <c r="AD307" s="108"/>
      <c r="AE307" s="108"/>
      <c r="AF307" s="108"/>
      <c r="AG307" s="108" t="s">
        <v>325</v>
      </c>
      <c r="AH307" s="108">
        <v>5</v>
      </c>
      <c r="AI307" s="108"/>
      <c r="AJ307" s="108"/>
      <c r="AK307" s="108"/>
      <c r="AL307" s="108"/>
      <c r="AM307" s="108"/>
      <c r="AN307" s="108"/>
      <c r="AO307" s="108"/>
      <c r="AP307" s="108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8"/>
      <c r="BB307" s="108"/>
      <c r="BC307" s="108"/>
      <c r="BD307" s="108"/>
      <c r="BE307" s="108"/>
      <c r="BF307" s="108"/>
      <c r="BG307" s="108"/>
      <c r="BH307" s="108"/>
    </row>
    <row r="308" spans="1:60" outlineLevel="3" x14ac:dyDescent="0.2">
      <c r="A308" s="111"/>
      <c r="B308" s="112"/>
      <c r="C308" s="150" t="s">
        <v>2608</v>
      </c>
      <c r="D308" s="148"/>
      <c r="E308" s="149">
        <v>1</v>
      </c>
      <c r="F308" s="115"/>
      <c r="G308" s="115"/>
      <c r="H308" s="115"/>
      <c r="I308" s="115"/>
      <c r="J308" s="115"/>
      <c r="K308" s="115"/>
      <c r="L308" s="115"/>
      <c r="M308" s="115"/>
      <c r="N308" s="114"/>
      <c r="O308" s="114"/>
      <c r="P308" s="114"/>
      <c r="Q308" s="114"/>
      <c r="R308" s="115"/>
      <c r="S308" s="115"/>
      <c r="T308" s="115"/>
      <c r="U308" s="115"/>
      <c r="V308" s="115"/>
      <c r="W308" s="115"/>
      <c r="X308" s="115"/>
      <c r="Y308" s="115"/>
      <c r="Z308" s="108"/>
      <c r="AA308" s="108"/>
      <c r="AB308" s="108"/>
      <c r="AC308" s="108"/>
      <c r="AD308" s="108"/>
      <c r="AE308" s="108"/>
      <c r="AF308" s="108"/>
      <c r="AG308" s="108" t="s">
        <v>325</v>
      </c>
      <c r="AH308" s="108">
        <v>5</v>
      </c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08"/>
      <c r="AX308" s="108"/>
      <c r="AY308" s="108"/>
      <c r="AZ308" s="108"/>
      <c r="BA308" s="108"/>
      <c r="BB308" s="108"/>
      <c r="BC308" s="108"/>
      <c r="BD308" s="108"/>
      <c r="BE308" s="108"/>
      <c r="BF308" s="108"/>
      <c r="BG308" s="108"/>
      <c r="BH308" s="108"/>
    </row>
    <row r="309" spans="1:60" ht="22.5" outlineLevel="1" x14ac:dyDescent="0.2">
      <c r="A309" s="135">
        <v>182</v>
      </c>
      <c r="B309" s="136" t="s">
        <v>2609</v>
      </c>
      <c r="C309" s="144" t="s">
        <v>2610</v>
      </c>
      <c r="D309" s="137" t="s">
        <v>468</v>
      </c>
      <c r="E309" s="138">
        <v>1</v>
      </c>
      <c r="F309" s="139"/>
      <c r="G309" s="140">
        <f>ROUND(E309*F309,2)</f>
        <v>0</v>
      </c>
      <c r="H309" s="139"/>
      <c r="I309" s="140">
        <f>ROUND(E309*H309,2)</f>
        <v>0</v>
      </c>
      <c r="J309" s="139"/>
      <c r="K309" s="140">
        <f>ROUND(E309*J309,2)</f>
        <v>0</v>
      </c>
      <c r="L309" s="140">
        <v>21</v>
      </c>
      <c r="M309" s="140">
        <f>G309*(1+L309/100)</f>
        <v>0</v>
      </c>
      <c r="N309" s="138">
        <v>8.6400000000000001E-3</v>
      </c>
      <c r="O309" s="138">
        <f>ROUND(E309*N309,2)</f>
        <v>0.01</v>
      </c>
      <c r="P309" s="138">
        <v>0</v>
      </c>
      <c r="Q309" s="138">
        <f>ROUND(E309*P309,2)</f>
        <v>0</v>
      </c>
      <c r="R309" s="140" t="s">
        <v>984</v>
      </c>
      <c r="S309" s="140" t="s">
        <v>929</v>
      </c>
      <c r="T309" s="141" t="s">
        <v>929</v>
      </c>
      <c r="U309" s="115">
        <v>0</v>
      </c>
      <c r="V309" s="115">
        <f>ROUND(E309*U309,2)</f>
        <v>0</v>
      </c>
      <c r="W309" s="115"/>
      <c r="X309" s="115" t="s">
        <v>463</v>
      </c>
      <c r="Y309" s="115" t="s">
        <v>276</v>
      </c>
      <c r="Z309" s="108"/>
      <c r="AA309" s="108"/>
      <c r="AB309" s="108"/>
      <c r="AC309" s="108"/>
      <c r="AD309" s="108"/>
      <c r="AE309" s="108"/>
      <c r="AF309" s="108"/>
      <c r="AG309" s="108" t="s">
        <v>464</v>
      </c>
      <c r="AH309" s="108"/>
      <c r="AI309" s="108"/>
      <c r="AJ309" s="108"/>
      <c r="AK309" s="108"/>
      <c r="AL309" s="108"/>
      <c r="AM309" s="108"/>
      <c r="AN309" s="108"/>
      <c r="AO309" s="108"/>
      <c r="AP309" s="108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8"/>
      <c r="BB309" s="108"/>
      <c r="BC309" s="108"/>
      <c r="BD309" s="108"/>
      <c r="BE309" s="108"/>
      <c r="BF309" s="108"/>
      <c r="BG309" s="108"/>
      <c r="BH309" s="108"/>
    </row>
    <row r="310" spans="1:60" ht="22.5" outlineLevel="1" x14ac:dyDescent="0.2">
      <c r="A310" s="135">
        <v>183</v>
      </c>
      <c r="B310" s="136" t="s">
        <v>2611</v>
      </c>
      <c r="C310" s="144" t="s">
        <v>2612</v>
      </c>
      <c r="D310" s="137" t="s">
        <v>468</v>
      </c>
      <c r="E310" s="138">
        <v>1</v>
      </c>
      <c r="F310" s="139"/>
      <c r="G310" s="140">
        <f>ROUND(E310*F310,2)</f>
        <v>0</v>
      </c>
      <c r="H310" s="139"/>
      <c r="I310" s="140">
        <f>ROUND(E310*H310,2)</f>
        <v>0</v>
      </c>
      <c r="J310" s="139"/>
      <c r="K310" s="140">
        <f>ROUND(E310*J310,2)</f>
        <v>0</v>
      </c>
      <c r="L310" s="140">
        <v>21</v>
      </c>
      <c r="M310" s="140">
        <f>G310*(1+L310/100)</f>
        <v>0</v>
      </c>
      <c r="N310" s="138">
        <v>2.8199999999999999E-2</v>
      </c>
      <c r="O310" s="138">
        <f>ROUND(E310*N310,2)</f>
        <v>0.03</v>
      </c>
      <c r="P310" s="138">
        <v>0</v>
      </c>
      <c r="Q310" s="138">
        <f>ROUND(E310*P310,2)</f>
        <v>0</v>
      </c>
      <c r="R310" s="140" t="s">
        <v>984</v>
      </c>
      <c r="S310" s="140" t="s">
        <v>929</v>
      </c>
      <c r="T310" s="141" t="s">
        <v>929</v>
      </c>
      <c r="U310" s="115">
        <v>0</v>
      </c>
      <c r="V310" s="115">
        <f>ROUND(E310*U310,2)</f>
        <v>0</v>
      </c>
      <c r="W310" s="115"/>
      <c r="X310" s="115" t="s">
        <v>463</v>
      </c>
      <c r="Y310" s="115" t="s">
        <v>276</v>
      </c>
      <c r="Z310" s="108"/>
      <c r="AA310" s="108"/>
      <c r="AB310" s="108"/>
      <c r="AC310" s="108"/>
      <c r="AD310" s="108"/>
      <c r="AE310" s="108"/>
      <c r="AF310" s="108"/>
      <c r="AG310" s="108" t="s">
        <v>464</v>
      </c>
      <c r="AH310" s="108"/>
      <c r="AI310" s="108"/>
      <c r="AJ310" s="108"/>
      <c r="AK310" s="108"/>
      <c r="AL310" s="108"/>
      <c r="AM310" s="108"/>
      <c r="AN310" s="108"/>
      <c r="AO310" s="108"/>
      <c r="AP310" s="108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8"/>
      <c r="BB310" s="108"/>
      <c r="BC310" s="108"/>
      <c r="BD310" s="108"/>
      <c r="BE310" s="108"/>
      <c r="BF310" s="108"/>
      <c r="BG310" s="108"/>
      <c r="BH310" s="108"/>
    </row>
    <row r="311" spans="1:60" ht="22.5" outlineLevel="1" x14ac:dyDescent="0.2">
      <c r="A311" s="135">
        <v>184</v>
      </c>
      <c r="B311" s="136" t="s">
        <v>2613</v>
      </c>
      <c r="C311" s="144" t="s">
        <v>2614</v>
      </c>
      <c r="D311" s="137" t="s">
        <v>468</v>
      </c>
      <c r="E311" s="138">
        <v>1</v>
      </c>
      <c r="F311" s="139"/>
      <c r="G311" s="140">
        <f>ROUND(E311*F311,2)</f>
        <v>0</v>
      </c>
      <c r="H311" s="139"/>
      <c r="I311" s="140">
        <f>ROUND(E311*H311,2)</f>
        <v>0</v>
      </c>
      <c r="J311" s="139"/>
      <c r="K311" s="140">
        <f>ROUND(E311*J311,2)</f>
        <v>0</v>
      </c>
      <c r="L311" s="140">
        <v>21</v>
      </c>
      <c r="M311" s="140">
        <f>G311*(1+L311/100)</f>
        <v>0</v>
      </c>
      <c r="N311" s="138">
        <v>5.6300000000000003E-2</v>
      </c>
      <c r="O311" s="138">
        <f>ROUND(E311*N311,2)</f>
        <v>0.06</v>
      </c>
      <c r="P311" s="138">
        <v>0</v>
      </c>
      <c r="Q311" s="138">
        <f>ROUND(E311*P311,2)</f>
        <v>0</v>
      </c>
      <c r="R311" s="140" t="s">
        <v>984</v>
      </c>
      <c r="S311" s="140" t="s">
        <v>929</v>
      </c>
      <c r="T311" s="141" t="s">
        <v>929</v>
      </c>
      <c r="U311" s="115">
        <v>0</v>
      </c>
      <c r="V311" s="115">
        <f>ROUND(E311*U311,2)</f>
        <v>0</v>
      </c>
      <c r="W311" s="115"/>
      <c r="X311" s="115" t="s">
        <v>463</v>
      </c>
      <c r="Y311" s="115" t="s">
        <v>276</v>
      </c>
      <c r="Z311" s="108"/>
      <c r="AA311" s="108"/>
      <c r="AB311" s="108"/>
      <c r="AC311" s="108"/>
      <c r="AD311" s="108"/>
      <c r="AE311" s="108"/>
      <c r="AF311" s="108"/>
      <c r="AG311" s="108" t="s">
        <v>464</v>
      </c>
      <c r="AH311" s="108"/>
      <c r="AI311" s="108"/>
      <c r="AJ311" s="108"/>
      <c r="AK311" s="108"/>
      <c r="AL311" s="108"/>
      <c r="AM311" s="108"/>
      <c r="AN311" s="108"/>
      <c r="AO311" s="108"/>
      <c r="AP311" s="108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8"/>
      <c r="BB311" s="108"/>
      <c r="BC311" s="108"/>
      <c r="BD311" s="108"/>
      <c r="BE311" s="108"/>
      <c r="BF311" s="108"/>
      <c r="BG311" s="108"/>
      <c r="BH311" s="108"/>
    </row>
    <row r="312" spans="1:60" x14ac:dyDescent="0.2">
      <c r="A312" s="121" t="s">
        <v>268</v>
      </c>
      <c r="B312" s="122" t="s">
        <v>185</v>
      </c>
      <c r="C312" s="143" t="s">
        <v>186</v>
      </c>
      <c r="D312" s="123"/>
      <c r="E312" s="124"/>
      <c r="F312" s="125"/>
      <c r="G312" s="125">
        <f>SUMIF(AG313:AG326,"&lt;&gt;NOR",G313:G326)</f>
        <v>0</v>
      </c>
      <c r="H312" s="125"/>
      <c r="I312" s="125">
        <f>SUM(I313:I326)</f>
        <v>0</v>
      </c>
      <c r="J312" s="125"/>
      <c r="K312" s="125">
        <f>SUM(K313:K326)</f>
        <v>0</v>
      </c>
      <c r="L312" s="125"/>
      <c r="M312" s="125">
        <f>SUM(M313:M326)</f>
        <v>0</v>
      </c>
      <c r="N312" s="124"/>
      <c r="O312" s="124">
        <f>SUM(O313:O326)</f>
        <v>0.19</v>
      </c>
      <c r="P312" s="124"/>
      <c r="Q312" s="124">
        <f>SUM(Q313:Q326)</f>
        <v>0</v>
      </c>
      <c r="R312" s="125"/>
      <c r="S312" s="125"/>
      <c r="T312" s="126"/>
      <c r="U312" s="120"/>
      <c r="V312" s="120">
        <f>SUM(V313:V326)</f>
        <v>59.86</v>
      </c>
      <c r="W312" s="120"/>
      <c r="X312" s="120"/>
      <c r="Y312" s="120"/>
      <c r="AG312" t="s">
        <v>269</v>
      </c>
    </row>
    <row r="313" spans="1:60" outlineLevel="1" x14ac:dyDescent="0.2">
      <c r="A313" s="128">
        <v>185</v>
      </c>
      <c r="B313" s="129" t="s">
        <v>2615</v>
      </c>
      <c r="C313" s="145" t="s">
        <v>2616</v>
      </c>
      <c r="D313" s="130" t="s">
        <v>493</v>
      </c>
      <c r="E313" s="131">
        <v>20</v>
      </c>
      <c r="F313" s="132"/>
      <c r="G313" s="133">
        <f>ROUND(E313*F313,2)</f>
        <v>0</v>
      </c>
      <c r="H313" s="132"/>
      <c r="I313" s="133">
        <f>ROUND(E313*H313,2)</f>
        <v>0</v>
      </c>
      <c r="J313" s="132"/>
      <c r="K313" s="133">
        <f>ROUND(E313*J313,2)</f>
        <v>0</v>
      </c>
      <c r="L313" s="133">
        <v>21</v>
      </c>
      <c r="M313" s="133">
        <f>G313*(1+L313/100)</f>
        <v>0</v>
      </c>
      <c r="N313" s="131">
        <v>0</v>
      </c>
      <c r="O313" s="131">
        <f>ROUND(E313*N313,2)</f>
        <v>0</v>
      </c>
      <c r="P313" s="131">
        <v>0</v>
      </c>
      <c r="Q313" s="131">
        <f>ROUND(E313*P313,2)</f>
        <v>0</v>
      </c>
      <c r="R313" s="133" t="s">
        <v>1300</v>
      </c>
      <c r="S313" s="133" t="s">
        <v>929</v>
      </c>
      <c r="T313" s="134" t="s">
        <v>929</v>
      </c>
      <c r="U313" s="115">
        <v>1.21E-2</v>
      </c>
      <c r="V313" s="115">
        <f>ROUND(E313*U313,2)</f>
        <v>0.24</v>
      </c>
      <c r="W313" s="115"/>
      <c r="X313" s="115" t="s">
        <v>275</v>
      </c>
      <c r="Y313" s="115" t="s">
        <v>276</v>
      </c>
      <c r="Z313" s="108"/>
      <c r="AA313" s="108"/>
      <c r="AB313" s="108"/>
      <c r="AC313" s="108"/>
      <c r="AD313" s="108"/>
      <c r="AE313" s="108"/>
      <c r="AF313" s="108"/>
      <c r="AG313" s="108" t="s">
        <v>277</v>
      </c>
      <c r="AH313" s="108"/>
      <c r="AI313" s="108"/>
      <c r="AJ313" s="108"/>
      <c r="AK313" s="108"/>
      <c r="AL313" s="108"/>
      <c r="AM313" s="108"/>
      <c r="AN313" s="108"/>
      <c r="AO313" s="108"/>
      <c r="AP313" s="108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8"/>
      <c r="BB313" s="108"/>
      <c r="BC313" s="108"/>
      <c r="BD313" s="108"/>
      <c r="BE313" s="108"/>
      <c r="BF313" s="108"/>
      <c r="BG313" s="108"/>
      <c r="BH313" s="108"/>
    </row>
    <row r="314" spans="1:60" outlineLevel="2" x14ac:dyDescent="0.2">
      <c r="A314" s="111"/>
      <c r="B314" s="112"/>
      <c r="C314" s="269" t="s">
        <v>2617</v>
      </c>
      <c r="D314" s="270"/>
      <c r="E314" s="270"/>
      <c r="F314" s="270"/>
      <c r="G314" s="270"/>
      <c r="H314" s="115"/>
      <c r="I314" s="115"/>
      <c r="J314" s="115"/>
      <c r="K314" s="115"/>
      <c r="L314" s="115"/>
      <c r="M314" s="115"/>
      <c r="N314" s="114"/>
      <c r="O314" s="114"/>
      <c r="P314" s="114"/>
      <c r="Q314" s="114"/>
      <c r="R314" s="115"/>
      <c r="S314" s="115"/>
      <c r="T314" s="115"/>
      <c r="U314" s="115"/>
      <c r="V314" s="115"/>
      <c r="W314" s="115"/>
      <c r="X314" s="115"/>
      <c r="Y314" s="115"/>
      <c r="Z314" s="108"/>
      <c r="AA314" s="108"/>
      <c r="AB314" s="108"/>
      <c r="AC314" s="108"/>
      <c r="AD314" s="108"/>
      <c r="AE314" s="108"/>
      <c r="AF314" s="108"/>
      <c r="AG314" s="108" t="s">
        <v>930</v>
      </c>
      <c r="AH314" s="108"/>
      <c r="AI314" s="108"/>
      <c r="AJ314" s="108"/>
      <c r="AK314" s="108"/>
      <c r="AL314" s="108"/>
      <c r="AM314" s="108"/>
      <c r="AN314" s="108"/>
      <c r="AO314" s="108"/>
      <c r="AP314" s="108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8"/>
      <c r="BB314" s="108"/>
      <c r="BC314" s="108"/>
      <c r="BD314" s="108"/>
      <c r="BE314" s="108"/>
      <c r="BF314" s="108"/>
      <c r="BG314" s="108"/>
      <c r="BH314" s="108"/>
    </row>
    <row r="315" spans="1:60" outlineLevel="2" x14ac:dyDescent="0.2">
      <c r="A315" s="111"/>
      <c r="B315" s="112"/>
      <c r="C315" s="150" t="s">
        <v>2368</v>
      </c>
      <c r="D315" s="148"/>
      <c r="E315" s="149">
        <v>20</v>
      </c>
      <c r="F315" s="115"/>
      <c r="G315" s="115"/>
      <c r="H315" s="115"/>
      <c r="I315" s="115"/>
      <c r="J315" s="115"/>
      <c r="K315" s="115"/>
      <c r="L315" s="115"/>
      <c r="M315" s="115"/>
      <c r="N315" s="114"/>
      <c r="O315" s="114"/>
      <c r="P315" s="114"/>
      <c r="Q315" s="114"/>
      <c r="R315" s="115"/>
      <c r="S315" s="115"/>
      <c r="T315" s="115"/>
      <c r="U315" s="115"/>
      <c r="V315" s="115"/>
      <c r="W315" s="115"/>
      <c r="X315" s="115"/>
      <c r="Y315" s="115"/>
      <c r="Z315" s="108"/>
      <c r="AA315" s="108"/>
      <c r="AB315" s="108"/>
      <c r="AC315" s="108"/>
      <c r="AD315" s="108"/>
      <c r="AE315" s="108"/>
      <c r="AF315" s="108"/>
      <c r="AG315" s="108" t="s">
        <v>325</v>
      </c>
      <c r="AH315" s="108">
        <v>5</v>
      </c>
      <c r="AI315" s="108"/>
      <c r="AJ315" s="108"/>
      <c r="AK315" s="108"/>
      <c r="AL315" s="108"/>
      <c r="AM315" s="108"/>
      <c r="AN315" s="108"/>
      <c r="AO315" s="108"/>
      <c r="AP315" s="108"/>
      <c r="AQ315" s="108"/>
      <c r="AR315" s="108"/>
      <c r="AS315" s="108"/>
      <c r="AT315" s="108"/>
      <c r="AU315" s="108"/>
      <c r="AV315" s="108"/>
      <c r="AW315" s="108"/>
      <c r="AX315" s="108"/>
      <c r="AY315" s="108"/>
      <c r="AZ315" s="108"/>
      <c r="BA315" s="108"/>
      <c r="BB315" s="108"/>
      <c r="BC315" s="108"/>
      <c r="BD315" s="108"/>
      <c r="BE315" s="108"/>
      <c r="BF315" s="108"/>
      <c r="BG315" s="108"/>
      <c r="BH315" s="108"/>
    </row>
    <row r="316" spans="1:60" outlineLevel="1" x14ac:dyDescent="0.2">
      <c r="A316" s="128">
        <v>186</v>
      </c>
      <c r="B316" s="129" t="s">
        <v>2618</v>
      </c>
      <c r="C316" s="145" t="s">
        <v>2619</v>
      </c>
      <c r="D316" s="130" t="s">
        <v>493</v>
      </c>
      <c r="E316" s="131">
        <v>26</v>
      </c>
      <c r="F316" s="132"/>
      <c r="G316" s="133">
        <f>ROUND(E316*F316,2)</f>
        <v>0</v>
      </c>
      <c r="H316" s="132"/>
      <c r="I316" s="133">
        <f>ROUND(E316*H316,2)</f>
        <v>0</v>
      </c>
      <c r="J316" s="132"/>
      <c r="K316" s="133">
        <f>ROUND(E316*J316,2)</f>
        <v>0</v>
      </c>
      <c r="L316" s="133">
        <v>21</v>
      </c>
      <c r="M316" s="133">
        <f>G316*(1+L316/100)</f>
        <v>0</v>
      </c>
      <c r="N316" s="131">
        <v>0</v>
      </c>
      <c r="O316" s="131">
        <f>ROUND(E316*N316,2)</f>
        <v>0</v>
      </c>
      <c r="P316" s="131">
        <v>0</v>
      </c>
      <c r="Q316" s="131">
        <f>ROUND(E316*P316,2)</f>
        <v>0</v>
      </c>
      <c r="R316" s="133" t="s">
        <v>1300</v>
      </c>
      <c r="S316" s="133" t="s">
        <v>929</v>
      </c>
      <c r="T316" s="134" t="s">
        <v>929</v>
      </c>
      <c r="U316" s="115">
        <v>1.23E-2</v>
      </c>
      <c r="V316" s="115">
        <f>ROUND(E316*U316,2)</f>
        <v>0.32</v>
      </c>
      <c r="W316" s="115"/>
      <c r="X316" s="115" t="s">
        <v>275</v>
      </c>
      <c r="Y316" s="115" t="s">
        <v>276</v>
      </c>
      <c r="Z316" s="108"/>
      <c r="AA316" s="108"/>
      <c r="AB316" s="108"/>
      <c r="AC316" s="108"/>
      <c r="AD316" s="108"/>
      <c r="AE316" s="108"/>
      <c r="AF316" s="108"/>
      <c r="AG316" s="108" t="s">
        <v>277</v>
      </c>
      <c r="AH316" s="108"/>
      <c r="AI316" s="108"/>
      <c r="AJ316" s="108"/>
      <c r="AK316" s="108"/>
      <c r="AL316" s="108"/>
      <c r="AM316" s="108"/>
      <c r="AN316" s="108"/>
      <c r="AO316" s="108"/>
      <c r="AP316" s="108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8"/>
      <c r="BB316" s="108"/>
      <c r="BC316" s="108"/>
      <c r="BD316" s="108"/>
      <c r="BE316" s="108"/>
      <c r="BF316" s="108"/>
      <c r="BG316" s="108"/>
      <c r="BH316" s="108"/>
    </row>
    <row r="317" spans="1:60" outlineLevel="2" x14ac:dyDescent="0.2">
      <c r="A317" s="111"/>
      <c r="B317" s="112"/>
      <c r="C317" s="269" t="s">
        <v>2617</v>
      </c>
      <c r="D317" s="270"/>
      <c r="E317" s="270"/>
      <c r="F317" s="270"/>
      <c r="G317" s="270"/>
      <c r="H317" s="115"/>
      <c r="I317" s="115"/>
      <c r="J317" s="115"/>
      <c r="K317" s="115"/>
      <c r="L317" s="115"/>
      <c r="M317" s="115"/>
      <c r="N317" s="114"/>
      <c r="O317" s="114"/>
      <c r="P317" s="114"/>
      <c r="Q317" s="114"/>
      <c r="R317" s="115"/>
      <c r="S317" s="115"/>
      <c r="T317" s="115"/>
      <c r="U317" s="115"/>
      <c r="V317" s="115"/>
      <c r="W317" s="115"/>
      <c r="X317" s="115"/>
      <c r="Y317" s="115"/>
      <c r="Z317" s="108"/>
      <c r="AA317" s="108"/>
      <c r="AB317" s="108"/>
      <c r="AC317" s="108"/>
      <c r="AD317" s="108"/>
      <c r="AE317" s="108"/>
      <c r="AF317" s="108"/>
      <c r="AG317" s="108" t="s">
        <v>930</v>
      </c>
      <c r="AH317" s="108"/>
      <c r="AI317" s="108"/>
      <c r="AJ317" s="108"/>
      <c r="AK317" s="108"/>
      <c r="AL317" s="108"/>
      <c r="AM317" s="108"/>
      <c r="AN317" s="108"/>
      <c r="AO317" s="108"/>
      <c r="AP317" s="108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8"/>
      <c r="BB317" s="108"/>
      <c r="BC317" s="108"/>
      <c r="BD317" s="108"/>
      <c r="BE317" s="108"/>
      <c r="BF317" s="108"/>
      <c r="BG317" s="108"/>
      <c r="BH317" s="108"/>
    </row>
    <row r="318" spans="1:60" outlineLevel="2" x14ac:dyDescent="0.2">
      <c r="A318" s="111"/>
      <c r="B318" s="112"/>
      <c r="C318" s="150" t="s">
        <v>2371</v>
      </c>
      <c r="D318" s="148"/>
      <c r="E318" s="149">
        <v>26</v>
      </c>
      <c r="F318" s="115"/>
      <c r="G318" s="115"/>
      <c r="H318" s="115"/>
      <c r="I318" s="115"/>
      <c r="J318" s="115"/>
      <c r="K318" s="115"/>
      <c r="L318" s="115"/>
      <c r="M318" s="115"/>
      <c r="N318" s="114"/>
      <c r="O318" s="114"/>
      <c r="P318" s="114"/>
      <c r="Q318" s="114"/>
      <c r="R318" s="115"/>
      <c r="S318" s="115"/>
      <c r="T318" s="115"/>
      <c r="U318" s="115"/>
      <c r="V318" s="115"/>
      <c r="W318" s="115"/>
      <c r="X318" s="115"/>
      <c r="Y318" s="115"/>
      <c r="Z318" s="108"/>
      <c r="AA318" s="108"/>
      <c r="AB318" s="108"/>
      <c r="AC318" s="108"/>
      <c r="AD318" s="108"/>
      <c r="AE318" s="108"/>
      <c r="AF318" s="108"/>
      <c r="AG318" s="108" t="s">
        <v>325</v>
      </c>
      <c r="AH318" s="108">
        <v>5</v>
      </c>
      <c r="AI318" s="108"/>
      <c r="AJ318" s="108"/>
      <c r="AK318" s="108"/>
      <c r="AL318" s="108"/>
      <c r="AM318" s="108"/>
      <c r="AN318" s="108"/>
      <c r="AO318" s="108"/>
      <c r="AP318" s="108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8"/>
      <c r="BB318" s="108"/>
      <c r="BC318" s="108"/>
      <c r="BD318" s="108"/>
      <c r="BE318" s="108"/>
      <c r="BF318" s="108"/>
      <c r="BG318" s="108"/>
      <c r="BH318" s="108"/>
    </row>
    <row r="319" spans="1:60" outlineLevel="1" x14ac:dyDescent="0.2">
      <c r="A319" s="135">
        <v>187</v>
      </c>
      <c r="B319" s="136" t="s">
        <v>1298</v>
      </c>
      <c r="C319" s="144" t="s">
        <v>1299</v>
      </c>
      <c r="D319" s="137" t="s">
        <v>804</v>
      </c>
      <c r="E319" s="138">
        <v>50</v>
      </c>
      <c r="F319" s="139"/>
      <c r="G319" s="140">
        <f>ROUND(E319*F319,2)</f>
        <v>0</v>
      </c>
      <c r="H319" s="139"/>
      <c r="I319" s="140">
        <f>ROUND(E319*H319,2)</f>
        <v>0</v>
      </c>
      <c r="J319" s="139"/>
      <c r="K319" s="140">
        <f>ROUND(E319*J319,2)</f>
        <v>0</v>
      </c>
      <c r="L319" s="140">
        <v>21</v>
      </c>
      <c r="M319" s="140">
        <f>G319*(1+L319/100)</f>
        <v>0</v>
      </c>
      <c r="N319" s="138">
        <v>6.0000000000000002E-5</v>
      </c>
      <c r="O319" s="138">
        <f>ROUND(E319*N319,2)</f>
        <v>0</v>
      </c>
      <c r="P319" s="138">
        <v>0</v>
      </c>
      <c r="Q319" s="138">
        <f>ROUND(E319*P319,2)</f>
        <v>0</v>
      </c>
      <c r="R319" s="140" t="s">
        <v>1300</v>
      </c>
      <c r="S319" s="140" t="s">
        <v>929</v>
      </c>
      <c r="T319" s="141" t="s">
        <v>929</v>
      </c>
      <c r="U319" s="115">
        <v>0.42599999999999999</v>
      </c>
      <c r="V319" s="115">
        <f>ROUND(E319*U319,2)</f>
        <v>21.3</v>
      </c>
      <c r="W319" s="115"/>
      <c r="X319" s="115" t="s">
        <v>275</v>
      </c>
      <c r="Y319" s="115" t="s">
        <v>276</v>
      </c>
      <c r="Z319" s="108"/>
      <c r="AA319" s="108"/>
      <c r="AB319" s="108"/>
      <c r="AC319" s="108"/>
      <c r="AD319" s="108"/>
      <c r="AE319" s="108"/>
      <c r="AF319" s="108"/>
      <c r="AG319" s="108" t="s">
        <v>277</v>
      </c>
      <c r="AH319" s="108"/>
      <c r="AI319" s="108"/>
      <c r="AJ319" s="108"/>
      <c r="AK319" s="108"/>
      <c r="AL319" s="108"/>
      <c r="AM319" s="108"/>
      <c r="AN319" s="108"/>
      <c r="AO319" s="108"/>
      <c r="AP319" s="108"/>
      <c r="AQ319" s="108"/>
      <c r="AR319" s="108"/>
      <c r="AS319" s="108"/>
      <c r="AT319" s="108"/>
      <c r="AU319" s="108"/>
      <c r="AV319" s="108"/>
      <c r="AW319" s="108"/>
      <c r="AX319" s="108"/>
      <c r="AY319" s="108"/>
      <c r="AZ319" s="108"/>
      <c r="BA319" s="108"/>
      <c r="BB319" s="108"/>
      <c r="BC319" s="108"/>
      <c r="BD319" s="108"/>
      <c r="BE319" s="108"/>
      <c r="BF319" s="108"/>
      <c r="BG319" s="108"/>
      <c r="BH319" s="108"/>
    </row>
    <row r="320" spans="1:60" outlineLevel="1" x14ac:dyDescent="0.2">
      <c r="A320" s="135">
        <v>188</v>
      </c>
      <c r="B320" s="136" t="s">
        <v>1301</v>
      </c>
      <c r="C320" s="144" t="s">
        <v>1302</v>
      </c>
      <c r="D320" s="137" t="s">
        <v>804</v>
      </c>
      <c r="E320" s="138">
        <v>125</v>
      </c>
      <c r="F320" s="139"/>
      <c r="G320" s="140">
        <f>ROUND(E320*F320,2)</f>
        <v>0</v>
      </c>
      <c r="H320" s="139"/>
      <c r="I320" s="140">
        <f>ROUND(E320*H320,2)</f>
        <v>0</v>
      </c>
      <c r="J320" s="139"/>
      <c r="K320" s="140">
        <f>ROUND(E320*J320,2)</f>
        <v>0</v>
      </c>
      <c r="L320" s="140">
        <v>21</v>
      </c>
      <c r="M320" s="140">
        <f>G320*(1+L320/100)</f>
        <v>0</v>
      </c>
      <c r="N320" s="138">
        <v>6.0000000000000002E-5</v>
      </c>
      <c r="O320" s="138">
        <f>ROUND(E320*N320,2)</f>
        <v>0.01</v>
      </c>
      <c r="P320" s="138">
        <v>0</v>
      </c>
      <c r="Q320" s="138">
        <f>ROUND(E320*P320,2)</f>
        <v>0</v>
      </c>
      <c r="R320" s="140" t="s">
        <v>1300</v>
      </c>
      <c r="S320" s="140" t="s">
        <v>929</v>
      </c>
      <c r="T320" s="141" t="s">
        <v>929</v>
      </c>
      <c r="U320" s="115">
        <v>0.30399999999999999</v>
      </c>
      <c r="V320" s="115">
        <f>ROUND(E320*U320,2)</f>
        <v>38</v>
      </c>
      <c r="W320" s="115"/>
      <c r="X320" s="115" t="s">
        <v>275</v>
      </c>
      <c r="Y320" s="115" t="s">
        <v>276</v>
      </c>
      <c r="Z320" s="108"/>
      <c r="AA320" s="108"/>
      <c r="AB320" s="108"/>
      <c r="AC320" s="108"/>
      <c r="AD320" s="108"/>
      <c r="AE320" s="108"/>
      <c r="AF320" s="108"/>
      <c r="AG320" s="108" t="s">
        <v>277</v>
      </c>
      <c r="AH320" s="108"/>
      <c r="AI320" s="108"/>
      <c r="AJ320" s="108"/>
      <c r="AK320" s="108"/>
      <c r="AL320" s="108"/>
      <c r="AM320" s="108"/>
      <c r="AN320" s="108"/>
      <c r="AO320" s="108"/>
      <c r="AP320" s="108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8"/>
      <c r="BB320" s="108"/>
      <c r="BC320" s="108"/>
      <c r="BD320" s="108"/>
      <c r="BE320" s="108"/>
      <c r="BF320" s="108"/>
      <c r="BG320" s="108"/>
      <c r="BH320" s="108"/>
    </row>
    <row r="321" spans="1:60" outlineLevel="1" x14ac:dyDescent="0.2">
      <c r="A321" s="128">
        <v>189</v>
      </c>
      <c r="B321" s="129" t="s">
        <v>1303</v>
      </c>
      <c r="C321" s="145" t="s">
        <v>1304</v>
      </c>
      <c r="D321" s="130" t="s">
        <v>804</v>
      </c>
      <c r="E321" s="131">
        <v>50</v>
      </c>
      <c r="F321" s="132"/>
      <c r="G321" s="133">
        <f>ROUND(E321*F321,2)</f>
        <v>0</v>
      </c>
      <c r="H321" s="132"/>
      <c r="I321" s="133">
        <f>ROUND(E321*H321,2)</f>
        <v>0</v>
      </c>
      <c r="J321" s="132"/>
      <c r="K321" s="133">
        <f>ROUND(E321*J321,2)</f>
        <v>0</v>
      </c>
      <c r="L321" s="133">
        <v>21</v>
      </c>
      <c r="M321" s="133">
        <f>G321*(1+L321/100)</f>
        <v>0</v>
      </c>
      <c r="N321" s="131">
        <v>1E-3</v>
      </c>
      <c r="O321" s="131">
        <f>ROUND(E321*N321,2)</f>
        <v>0.05</v>
      </c>
      <c r="P321" s="131">
        <v>0</v>
      </c>
      <c r="Q321" s="131">
        <f>ROUND(E321*P321,2)</f>
        <v>0</v>
      </c>
      <c r="R321" s="133" t="s">
        <v>984</v>
      </c>
      <c r="S321" s="133" t="s">
        <v>929</v>
      </c>
      <c r="T321" s="134" t="s">
        <v>929</v>
      </c>
      <c r="U321" s="115">
        <v>0</v>
      </c>
      <c r="V321" s="115">
        <f>ROUND(E321*U321,2)</f>
        <v>0</v>
      </c>
      <c r="W321" s="115"/>
      <c r="X321" s="115" t="s">
        <v>463</v>
      </c>
      <c r="Y321" s="115" t="s">
        <v>276</v>
      </c>
      <c r="Z321" s="108"/>
      <c r="AA321" s="108"/>
      <c r="AB321" s="108"/>
      <c r="AC321" s="108"/>
      <c r="AD321" s="108"/>
      <c r="AE321" s="108"/>
      <c r="AF321" s="108"/>
      <c r="AG321" s="108" t="s">
        <v>464</v>
      </c>
      <c r="AH321" s="108"/>
      <c r="AI321" s="108"/>
      <c r="AJ321" s="108"/>
      <c r="AK321" s="108"/>
      <c r="AL321" s="108"/>
      <c r="AM321" s="108"/>
      <c r="AN321" s="108"/>
      <c r="AO321" s="108"/>
      <c r="AP321" s="108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8"/>
      <c r="BB321" s="108"/>
      <c r="BC321" s="108"/>
      <c r="BD321" s="108"/>
      <c r="BE321" s="108"/>
      <c r="BF321" s="108"/>
      <c r="BG321" s="108"/>
      <c r="BH321" s="108"/>
    </row>
    <row r="322" spans="1:60" outlineLevel="2" x14ac:dyDescent="0.2">
      <c r="A322" s="111"/>
      <c r="B322" s="112"/>
      <c r="C322" s="150" t="s">
        <v>2620</v>
      </c>
      <c r="D322" s="148"/>
      <c r="E322" s="149">
        <v>50</v>
      </c>
      <c r="F322" s="115"/>
      <c r="G322" s="115"/>
      <c r="H322" s="115"/>
      <c r="I322" s="115"/>
      <c r="J322" s="115"/>
      <c r="K322" s="115"/>
      <c r="L322" s="115"/>
      <c r="M322" s="115"/>
      <c r="N322" s="114"/>
      <c r="O322" s="114"/>
      <c r="P322" s="114"/>
      <c r="Q322" s="114"/>
      <c r="R322" s="115"/>
      <c r="S322" s="115"/>
      <c r="T322" s="115"/>
      <c r="U322" s="115"/>
      <c r="V322" s="115"/>
      <c r="W322" s="115"/>
      <c r="X322" s="115"/>
      <c r="Y322" s="115"/>
      <c r="Z322" s="108"/>
      <c r="AA322" s="108"/>
      <c r="AB322" s="108"/>
      <c r="AC322" s="108"/>
      <c r="AD322" s="108"/>
      <c r="AE322" s="108"/>
      <c r="AF322" s="108"/>
      <c r="AG322" s="108" t="s">
        <v>325</v>
      </c>
      <c r="AH322" s="108">
        <v>5</v>
      </c>
      <c r="AI322" s="108"/>
      <c r="AJ322" s="108"/>
      <c r="AK322" s="108"/>
      <c r="AL322" s="108"/>
      <c r="AM322" s="108"/>
      <c r="AN322" s="108"/>
      <c r="AO322" s="108"/>
      <c r="AP322" s="108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8"/>
      <c r="BB322" s="108"/>
      <c r="BC322" s="108"/>
      <c r="BD322" s="108"/>
      <c r="BE322" s="108"/>
      <c r="BF322" s="108"/>
      <c r="BG322" s="108"/>
      <c r="BH322" s="108"/>
    </row>
    <row r="323" spans="1:60" outlineLevel="1" x14ac:dyDescent="0.2">
      <c r="A323" s="128">
        <v>190</v>
      </c>
      <c r="B323" s="129" t="s">
        <v>2621</v>
      </c>
      <c r="C323" s="145" t="s">
        <v>1304</v>
      </c>
      <c r="D323" s="130" t="s">
        <v>804</v>
      </c>
      <c r="E323" s="131">
        <v>125</v>
      </c>
      <c r="F323" s="132"/>
      <c r="G323" s="133">
        <f>ROUND(E323*F323,2)</f>
        <v>0</v>
      </c>
      <c r="H323" s="132"/>
      <c r="I323" s="133">
        <f>ROUND(E323*H323,2)</f>
        <v>0</v>
      </c>
      <c r="J323" s="132"/>
      <c r="K323" s="133">
        <f>ROUND(E323*J323,2)</f>
        <v>0</v>
      </c>
      <c r="L323" s="133">
        <v>21</v>
      </c>
      <c r="M323" s="133">
        <f>G323*(1+L323/100)</f>
        <v>0</v>
      </c>
      <c r="N323" s="131">
        <v>1E-3</v>
      </c>
      <c r="O323" s="131">
        <f>ROUND(E323*N323,2)</f>
        <v>0.13</v>
      </c>
      <c r="P323" s="131">
        <v>0</v>
      </c>
      <c r="Q323" s="131">
        <f>ROUND(E323*P323,2)</f>
        <v>0</v>
      </c>
      <c r="R323" s="133" t="s">
        <v>984</v>
      </c>
      <c r="S323" s="133" t="s">
        <v>929</v>
      </c>
      <c r="T323" s="134" t="s">
        <v>929</v>
      </c>
      <c r="U323" s="115">
        <v>0</v>
      </c>
      <c r="V323" s="115">
        <f>ROUND(E323*U323,2)</f>
        <v>0</v>
      </c>
      <c r="W323" s="115"/>
      <c r="X323" s="115" t="s">
        <v>463</v>
      </c>
      <c r="Y323" s="115" t="s">
        <v>276</v>
      </c>
      <c r="Z323" s="108"/>
      <c r="AA323" s="108"/>
      <c r="AB323" s="108"/>
      <c r="AC323" s="108"/>
      <c r="AD323" s="108"/>
      <c r="AE323" s="108"/>
      <c r="AF323" s="108"/>
      <c r="AG323" s="108" t="s">
        <v>464</v>
      </c>
      <c r="AH323" s="108"/>
      <c r="AI323" s="108"/>
      <c r="AJ323" s="108"/>
      <c r="AK323" s="108"/>
      <c r="AL323" s="108"/>
      <c r="AM323" s="108"/>
      <c r="AN323" s="108"/>
      <c r="AO323" s="108"/>
      <c r="AP323" s="108"/>
      <c r="AQ323" s="108"/>
      <c r="AR323" s="108"/>
      <c r="AS323" s="108"/>
      <c r="AT323" s="108"/>
      <c r="AU323" s="108"/>
      <c r="AV323" s="108"/>
      <c r="AW323" s="108"/>
      <c r="AX323" s="108"/>
      <c r="AY323" s="108"/>
      <c r="AZ323" s="108"/>
      <c r="BA323" s="108"/>
      <c r="BB323" s="108"/>
      <c r="BC323" s="108"/>
      <c r="BD323" s="108"/>
      <c r="BE323" s="108"/>
      <c r="BF323" s="108"/>
      <c r="BG323" s="108"/>
      <c r="BH323" s="108"/>
    </row>
    <row r="324" spans="1:60" outlineLevel="2" x14ac:dyDescent="0.2">
      <c r="A324" s="111"/>
      <c r="B324" s="112"/>
      <c r="C324" s="150" t="s">
        <v>2622</v>
      </c>
      <c r="D324" s="148"/>
      <c r="E324" s="149">
        <v>125</v>
      </c>
      <c r="F324" s="115"/>
      <c r="G324" s="115"/>
      <c r="H324" s="115"/>
      <c r="I324" s="115"/>
      <c r="J324" s="115"/>
      <c r="K324" s="115"/>
      <c r="L324" s="115"/>
      <c r="M324" s="115"/>
      <c r="N324" s="114"/>
      <c r="O324" s="114"/>
      <c r="P324" s="114"/>
      <c r="Q324" s="114"/>
      <c r="R324" s="115"/>
      <c r="S324" s="115"/>
      <c r="T324" s="115"/>
      <c r="U324" s="115"/>
      <c r="V324" s="115"/>
      <c r="W324" s="115"/>
      <c r="X324" s="115"/>
      <c r="Y324" s="115"/>
      <c r="Z324" s="108"/>
      <c r="AA324" s="108"/>
      <c r="AB324" s="108"/>
      <c r="AC324" s="108"/>
      <c r="AD324" s="108"/>
      <c r="AE324" s="108"/>
      <c r="AF324" s="108"/>
      <c r="AG324" s="108" t="s">
        <v>325</v>
      </c>
      <c r="AH324" s="108">
        <v>5</v>
      </c>
      <c r="AI324" s="108"/>
      <c r="AJ324" s="108"/>
      <c r="AK324" s="108"/>
      <c r="AL324" s="108"/>
      <c r="AM324" s="108"/>
      <c r="AN324" s="108"/>
      <c r="AO324" s="108"/>
      <c r="AP324" s="108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8"/>
      <c r="BB324" s="108"/>
      <c r="BC324" s="108"/>
      <c r="BD324" s="108"/>
      <c r="BE324" s="108"/>
      <c r="BF324" s="108"/>
      <c r="BG324" s="108"/>
      <c r="BH324" s="108"/>
    </row>
    <row r="325" spans="1:60" outlineLevel="1" x14ac:dyDescent="0.2">
      <c r="A325" s="111">
        <v>191</v>
      </c>
      <c r="B325" s="112" t="s">
        <v>1305</v>
      </c>
      <c r="C325" s="152" t="s">
        <v>1306</v>
      </c>
      <c r="D325" s="113" t="s">
        <v>24</v>
      </c>
      <c r="E325" s="151"/>
      <c r="F325" s="116"/>
      <c r="G325" s="115">
        <f>ROUND(E325*F325,2)</f>
        <v>0</v>
      </c>
      <c r="H325" s="116"/>
      <c r="I325" s="115">
        <f>ROUND(E325*H325,2)</f>
        <v>0</v>
      </c>
      <c r="J325" s="116"/>
      <c r="K325" s="115">
        <f>ROUND(E325*J325,2)</f>
        <v>0</v>
      </c>
      <c r="L325" s="115">
        <v>21</v>
      </c>
      <c r="M325" s="115">
        <f>G325*(1+L325/100)</f>
        <v>0</v>
      </c>
      <c r="N325" s="114">
        <v>0</v>
      </c>
      <c r="O325" s="114">
        <f>ROUND(E325*N325,2)</f>
        <v>0</v>
      </c>
      <c r="P325" s="114">
        <v>0</v>
      </c>
      <c r="Q325" s="114">
        <f>ROUND(E325*P325,2)</f>
        <v>0</v>
      </c>
      <c r="R325" s="115" t="s">
        <v>1300</v>
      </c>
      <c r="S325" s="115" t="s">
        <v>929</v>
      </c>
      <c r="T325" s="115" t="s">
        <v>929</v>
      </c>
      <c r="U325" s="115">
        <v>0</v>
      </c>
      <c r="V325" s="115">
        <f>ROUND(E325*U325,2)</f>
        <v>0</v>
      </c>
      <c r="W325" s="115"/>
      <c r="X325" s="115" t="s">
        <v>991</v>
      </c>
      <c r="Y325" s="115" t="s">
        <v>276</v>
      </c>
      <c r="Z325" s="108"/>
      <c r="AA325" s="108"/>
      <c r="AB325" s="108"/>
      <c r="AC325" s="108"/>
      <c r="AD325" s="108"/>
      <c r="AE325" s="108"/>
      <c r="AF325" s="108"/>
      <c r="AG325" s="108" t="s">
        <v>992</v>
      </c>
      <c r="AH325" s="108"/>
      <c r="AI325" s="108"/>
      <c r="AJ325" s="108"/>
      <c r="AK325" s="108"/>
      <c r="AL325" s="108"/>
      <c r="AM325" s="108"/>
      <c r="AN325" s="108"/>
      <c r="AO325" s="108"/>
      <c r="AP325" s="108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8"/>
      <c r="BB325" s="108"/>
      <c r="BC325" s="108"/>
      <c r="BD325" s="108"/>
      <c r="BE325" s="108"/>
      <c r="BF325" s="108"/>
      <c r="BG325" s="108"/>
      <c r="BH325" s="108"/>
    </row>
    <row r="326" spans="1:60" outlineLevel="2" x14ac:dyDescent="0.2">
      <c r="A326" s="111"/>
      <c r="B326" s="112"/>
      <c r="C326" s="271" t="s">
        <v>795</v>
      </c>
      <c r="D326" s="272"/>
      <c r="E326" s="272"/>
      <c r="F326" s="272"/>
      <c r="G326" s="272"/>
      <c r="H326" s="115"/>
      <c r="I326" s="115"/>
      <c r="J326" s="115"/>
      <c r="K326" s="115"/>
      <c r="L326" s="115"/>
      <c r="M326" s="115"/>
      <c r="N326" s="114"/>
      <c r="O326" s="114"/>
      <c r="P326" s="114"/>
      <c r="Q326" s="114"/>
      <c r="R326" s="115"/>
      <c r="S326" s="115"/>
      <c r="T326" s="115"/>
      <c r="U326" s="115"/>
      <c r="V326" s="115"/>
      <c r="W326" s="115"/>
      <c r="X326" s="115"/>
      <c r="Y326" s="115"/>
      <c r="Z326" s="108"/>
      <c r="AA326" s="108"/>
      <c r="AB326" s="108"/>
      <c r="AC326" s="108"/>
      <c r="AD326" s="108"/>
      <c r="AE326" s="108"/>
      <c r="AF326" s="108"/>
      <c r="AG326" s="108" t="s">
        <v>930</v>
      </c>
      <c r="AH326" s="108"/>
      <c r="AI326" s="108"/>
      <c r="AJ326" s="108"/>
      <c r="AK326" s="108"/>
      <c r="AL326" s="108"/>
      <c r="AM326" s="108"/>
      <c r="AN326" s="108"/>
      <c r="AO326" s="108"/>
      <c r="AP326" s="108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8"/>
      <c r="BB326" s="108"/>
      <c r="BC326" s="108"/>
      <c r="BD326" s="108"/>
      <c r="BE326" s="108"/>
      <c r="BF326" s="108"/>
      <c r="BG326" s="108"/>
      <c r="BH326" s="108"/>
    </row>
    <row r="327" spans="1:60" x14ac:dyDescent="0.2">
      <c r="A327" s="121" t="s">
        <v>268</v>
      </c>
      <c r="B327" s="122" t="s">
        <v>189</v>
      </c>
      <c r="C327" s="143" t="s">
        <v>190</v>
      </c>
      <c r="D327" s="123"/>
      <c r="E327" s="124"/>
      <c r="F327" s="125"/>
      <c r="G327" s="125">
        <f>SUMIF(AG328:AG340,"&lt;&gt;NOR",G328:G340)</f>
        <v>0</v>
      </c>
      <c r="H327" s="125"/>
      <c r="I327" s="125">
        <f>SUM(I328:I340)</f>
        <v>0</v>
      </c>
      <c r="J327" s="125"/>
      <c r="K327" s="125">
        <f>SUM(K328:K340)</f>
        <v>0</v>
      </c>
      <c r="L327" s="125"/>
      <c r="M327" s="125">
        <f>SUM(M328:M340)</f>
        <v>0</v>
      </c>
      <c r="N327" s="124"/>
      <c r="O327" s="124">
        <f>SUM(O328:O340)</f>
        <v>0.03</v>
      </c>
      <c r="P327" s="124"/>
      <c r="Q327" s="124">
        <f>SUM(Q328:Q340)</f>
        <v>0</v>
      </c>
      <c r="R327" s="125"/>
      <c r="S327" s="125"/>
      <c r="T327" s="126"/>
      <c r="U327" s="120"/>
      <c r="V327" s="120">
        <f>SUM(V328:V340)</f>
        <v>24.14</v>
      </c>
      <c r="W327" s="120"/>
      <c r="X327" s="120"/>
      <c r="Y327" s="120"/>
      <c r="AG327" t="s">
        <v>269</v>
      </c>
    </row>
    <row r="328" spans="1:60" ht="22.5" outlineLevel="1" x14ac:dyDescent="0.2">
      <c r="A328" s="128">
        <v>192</v>
      </c>
      <c r="B328" s="129" t="s">
        <v>1307</v>
      </c>
      <c r="C328" s="145" t="s">
        <v>1308</v>
      </c>
      <c r="D328" s="130" t="s">
        <v>493</v>
      </c>
      <c r="E328" s="131">
        <v>88</v>
      </c>
      <c r="F328" s="132"/>
      <c r="G328" s="133">
        <f>ROUND(E328*F328,2)</f>
        <v>0</v>
      </c>
      <c r="H328" s="132"/>
      <c r="I328" s="133">
        <f>ROUND(E328*H328,2)</f>
        <v>0</v>
      </c>
      <c r="J328" s="132"/>
      <c r="K328" s="133">
        <f>ROUND(E328*J328,2)</f>
        <v>0</v>
      </c>
      <c r="L328" s="133">
        <v>21</v>
      </c>
      <c r="M328" s="133">
        <f>G328*(1+L328/100)</f>
        <v>0</v>
      </c>
      <c r="N328" s="131">
        <v>6.9999999999999994E-5</v>
      </c>
      <c r="O328" s="131">
        <f>ROUND(E328*N328,2)</f>
        <v>0.01</v>
      </c>
      <c r="P328" s="131">
        <v>0</v>
      </c>
      <c r="Q328" s="131">
        <f>ROUND(E328*P328,2)</f>
        <v>0</v>
      </c>
      <c r="R328" s="133" t="s">
        <v>1309</v>
      </c>
      <c r="S328" s="133" t="s">
        <v>929</v>
      </c>
      <c r="T328" s="134" t="s">
        <v>929</v>
      </c>
      <c r="U328" s="115">
        <v>8.6999999999999994E-2</v>
      </c>
      <c r="V328" s="115">
        <f>ROUND(E328*U328,2)</f>
        <v>7.66</v>
      </c>
      <c r="W328" s="115"/>
      <c r="X328" s="115" t="s">
        <v>275</v>
      </c>
      <c r="Y328" s="115" t="s">
        <v>276</v>
      </c>
      <c r="Z328" s="108"/>
      <c r="AA328" s="108"/>
      <c r="AB328" s="108"/>
      <c r="AC328" s="108"/>
      <c r="AD328" s="108"/>
      <c r="AE328" s="108"/>
      <c r="AF328" s="108"/>
      <c r="AG328" s="108" t="s">
        <v>277</v>
      </c>
      <c r="AH328" s="108"/>
      <c r="AI328" s="108"/>
      <c r="AJ328" s="108"/>
      <c r="AK328" s="108"/>
      <c r="AL328" s="108"/>
      <c r="AM328" s="108"/>
      <c r="AN328" s="108"/>
      <c r="AO328" s="108"/>
      <c r="AP328" s="108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8"/>
      <c r="BB328" s="108"/>
      <c r="BC328" s="108"/>
      <c r="BD328" s="108"/>
      <c r="BE328" s="108"/>
      <c r="BF328" s="108"/>
      <c r="BG328" s="108"/>
      <c r="BH328" s="108"/>
    </row>
    <row r="329" spans="1:60" outlineLevel="2" x14ac:dyDescent="0.2">
      <c r="A329" s="111"/>
      <c r="B329" s="112"/>
      <c r="C329" s="269" t="s">
        <v>1310</v>
      </c>
      <c r="D329" s="270"/>
      <c r="E329" s="270"/>
      <c r="F329" s="270"/>
      <c r="G329" s="270"/>
      <c r="H329" s="115"/>
      <c r="I329" s="115"/>
      <c r="J329" s="115"/>
      <c r="K329" s="115"/>
      <c r="L329" s="115"/>
      <c r="M329" s="115"/>
      <c r="N329" s="114"/>
      <c r="O329" s="114"/>
      <c r="P329" s="114"/>
      <c r="Q329" s="114"/>
      <c r="R329" s="115"/>
      <c r="S329" s="115"/>
      <c r="T329" s="115"/>
      <c r="U329" s="115"/>
      <c r="V329" s="115"/>
      <c r="W329" s="115"/>
      <c r="X329" s="115"/>
      <c r="Y329" s="115"/>
      <c r="Z329" s="108"/>
      <c r="AA329" s="108"/>
      <c r="AB329" s="108"/>
      <c r="AC329" s="108"/>
      <c r="AD329" s="108"/>
      <c r="AE329" s="108"/>
      <c r="AF329" s="108"/>
      <c r="AG329" s="108" t="s">
        <v>930</v>
      </c>
      <c r="AH329" s="108"/>
      <c r="AI329" s="108"/>
      <c r="AJ329" s="108"/>
      <c r="AK329" s="108"/>
      <c r="AL329" s="108"/>
      <c r="AM329" s="108"/>
      <c r="AN329" s="108"/>
      <c r="AO329" s="108"/>
      <c r="AP329" s="108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8"/>
      <c r="BB329" s="108"/>
      <c r="BC329" s="108"/>
      <c r="BD329" s="108"/>
      <c r="BE329" s="108"/>
      <c r="BF329" s="108"/>
      <c r="BG329" s="108"/>
      <c r="BH329" s="108"/>
    </row>
    <row r="330" spans="1:60" outlineLevel="2" x14ac:dyDescent="0.2">
      <c r="A330" s="111"/>
      <c r="B330" s="112"/>
      <c r="C330" s="150" t="s">
        <v>2489</v>
      </c>
      <c r="D330" s="148"/>
      <c r="E330" s="149">
        <v>20</v>
      </c>
      <c r="F330" s="115"/>
      <c r="G330" s="115"/>
      <c r="H330" s="115"/>
      <c r="I330" s="115"/>
      <c r="J330" s="115"/>
      <c r="K330" s="115"/>
      <c r="L330" s="115"/>
      <c r="M330" s="115"/>
      <c r="N330" s="114"/>
      <c r="O330" s="114"/>
      <c r="P330" s="114"/>
      <c r="Q330" s="114"/>
      <c r="R330" s="115"/>
      <c r="S330" s="115"/>
      <c r="T330" s="115"/>
      <c r="U330" s="115"/>
      <c r="V330" s="115"/>
      <c r="W330" s="115"/>
      <c r="X330" s="115"/>
      <c r="Y330" s="115"/>
      <c r="Z330" s="108"/>
      <c r="AA330" s="108"/>
      <c r="AB330" s="108"/>
      <c r="AC330" s="108"/>
      <c r="AD330" s="108"/>
      <c r="AE330" s="108"/>
      <c r="AF330" s="108"/>
      <c r="AG330" s="108" t="s">
        <v>325</v>
      </c>
      <c r="AH330" s="108">
        <v>5</v>
      </c>
      <c r="AI330" s="108"/>
      <c r="AJ330" s="108"/>
      <c r="AK330" s="108"/>
      <c r="AL330" s="108"/>
      <c r="AM330" s="108"/>
      <c r="AN330" s="108"/>
      <c r="AO330" s="108"/>
      <c r="AP330" s="108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8"/>
      <c r="BB330" s="108"/>
      <c r="BC330" s="108"/>
      <c r="BD330" s="108"/>
      <c r="BE330" s="108"/>
      <c r="BF330" s="108"/>
      <c r="BG330" s="108"/>
      <c r="BH330" s="108"/>
    </row>
    <row r="331" spans="1:60" outlineLevel="3" x14ac:dyDescent="0.2">
      <c r="A331" s="111"/>
      <c r="B331" s="112"/>
      <c r="C331" s="150" t="s">
        <v>2365</v>
      </c>
      <c r="D331" s="148"/>
      <c r="E331" s="149">
        <v>44</v>
      </c>
      <c r="F331" s="115"/>
      <c r="G331" s="115"/>
      <c r="H331" s="115"/>
      <c r="I331" s="115"/>
      <c r="J331" s="115"/>
      <c r="K331" s="115"/>
      <c r="L331" s="115"/>
      <c r="M331" s="115"/>
      <c r="N331" s="114"/>
      <c r="O331" s="114"/>
      <c r="P331" s="114"/>
      <c r="Q331" s="114"/>
      <c r="R331" s="115"/>
      <c r="S331" s="115"/>
      <c r="T331" s="115"/>
      <c r="U331" s="115"/>
      <c r="V331" s="115"/>
      <c r="W331" s="115"/>
      <c r="X331" s="115"/>
      <c r="Y331" s="115"/>
      <c r="Z331" s="108"/>
      <c r="AA331" s="108"/>
      <c r="AB331" s="108"/>
      <c r="AC331" s="108"/>
      <c r="AD331" s="108"/>
      <c r="AE331" s="108"/>
      <c r="AF331" s="108"/>
      <c r="AG331" s="108" t="s">
        <v>325</v>
      </c>
      <c r="AH331" s="108">
        <v>5</v>
      </c>
      <c r="AI331" s="108"/>
      <c r="AJ331" s="108"/>
      <c r="AK331" s="108"/>
      <c r="AL331" s="108"/>
      <c r="AM331" s="108"/>
      <c r="AN331" s="108"/>
      <c r="AO331" s="108"/>
      <c r="AP331" s="108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8"/>
      <c r="BB331" s="108"/>
      <c r="BC331" s="108"/>
      <c r="BD331" s="108"/>
      <c r="BE331" s="108"/>
      <c r="BF331" s="108"/>
      <c r="BG331" s="108"/>
      <c r="BH331" s="108"/>
    </row>
    <row r="332" spans="1:60" outlineLevel="3" x14ac:dyDescent="0.2">
      <c r="A332" s="111"/>
      <c r="B332" s="112"/>
      <c r="C332" s="150" t="s">
        <v>2374</v>
      </c>
      <c r="D332" s="148"/>
      <c r="E332" s="149">
        <v>24</v>
      </c>
      <c r="F332" s="115"/>
      <c r="G332" s="115"/>
      <c r="H332" s="115"/>
      <c r="I332" s="115"/>
      <c r="J332" s="115"/>
      <c r="K332" s="115"/>
      <c r="L332" s="115"/>
      <c r="M332" s="115"/>
      <c r="N332" s="114"/>
      <c r="O332" s="114"/>
      <c r="P332" s="114"/>
      <c r="Q332" s="114"/>
      <c r="R332" s="115"/>
      <c r="S332" s="115"/>
      <c r="T332" s="115"/>
      <c r="U332" s="115"/>
      <c r="V332" s="115"/>
      <c r="W332" s="115"/>
      <c r="X332" s="115"/>
      <c r="Y332" s="115"/>
      <c r="Z332" s="108"/>
      <c r="AA332" s="108"/>
      <c r="AB332" s="108"/>
      <c r="AC332" s="108"/>
      <c r="AD332" s="108"/>
      <c r="AE332" s="108"/>
      <c r="AF332" s="108"/>
      <c r="AG332" s="108" t="s">
        <v>325</v>
      </c>
      <c r="AH332" s="108">
        <v>5</v>
      </c>
      <c r="AI332" s="108"/>
      <c r="AJ332" s="108"/>
      <c r="AK332" s="108"/>
      <c r="AL332" s="108"/>
      <c r="AM332" s="108"/>
      <c r="AN332" s="108"/>
      <c r="AO332" s="108"/>
      <c r="AP332" s="108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8"/>
      <c r="BB332" s="108"/>
      <c r="BC332" s="108"/>
      <c r="BD332" s="108"/>
      <c r="BE332" s="108"/>
      <c r="BF332" s="108"/>
      <c r="BG332" s="108"/>
      <c r="BH332" s="108"/>
    </row>
    <row r="333" spans="1:60" ht="22.5" outlineLevel="1" x14ac:dyDescent="0.2">
      <c r="A333" s="128">
        <v>193</v>
      </c>
      <c r="B333" s="129" t="s">
        <v>1311</v>
      </c>
      <c r="C333" s="145" t="s">
        <v>1312</v>
      </c>
      <c r="D333" s="130" t="s">
        <v>493</v>
      </c>
      <c r="E333" s="131">
        <v>62</v>
      </c>
      <c r="F333" s="132"/>
      <c r="G333" s="133">
        <f>ROUND(E333*F333,2)</f>
        <v>0</v>
      </c>
      <c r="H333" s="132"/>
      <c r="I333" s="133">
        <f>ROUND(E333*H333,2)</f>
        <v>0</v>
      </c>
      <c r="J333" s="132"/>
      <c r="K333" s="133">
        <f>ROUND(E333*J333,2)</f>
        <v>0</v>
      </c>
      <c r="L333" s="133">
        <v>21</v>
      </c>
      <c r="M333" s="133">
        <f>G333*(1+L333/100)</f>
        <v>0</v>
      </c>
      <c r="N333" s="131">
        <v>9.0000000000000006E-5</v>
      </c>
      <c r="O333" s="131">
        <f>ROUND(E333*N333,2)</f>
        <v>0.01</v>
      </c>
      <c r="P333" s="131">
        <v>0</v>
      </c>
      <c r="Q333" s="131">
        <f>ROUND(E333*P333,2)</f>
        <v>0</v>
      </c>
      <c r="R333" s="133" t="s">
        <v>1309</v>
      </c>
      <c r="S333" s="133" t="s">
        <v>929</v>
      </c>
      <c r="T333" s="134" t="s">
        <v>929</v>
      </c>
      <c r="U333" s="115">
        <v>0.10299999999999999</v>
      </c>
      <c r="V333" s="115">
        <f>ROUND(E333*U333,2)</f>
        <v>6.39</v>
      </c>
      <c r="W333" s="115"/>
      <c r="X333" s="115" t="s">
        <v>275</v>
      </c>
      <c r="Y333" s="115" t="s">
        <v>276</v>
      </c>
      <c r="Z333" s="108"/>
      <c r="AA333" s="108"/>
      <c r="AB333" s="108"/>
      <c r="AC333" s="108"/>
      <c r="AD333" s="108"/>
      <c r="AE333" s="108"/>
      <c r="AF333" s="108"/>
      <c r="AG333" s="108" t="s">
        <v>277</v>
      </c>
      <c r="AH333" s="108"/>
      <c r="AI333" s="108"/>
      <c r="AJ333" s="108"/>
      <c r="AK333" s="108"/>
      <c r="AL333" s="108"/>
      <c r="AM333" s="108"/>
      <c r="AN333" s="108"/>
      <c r="AO333" s="108"/>
      <c r="AP333" s="108"/>
      <c r="AQ333" s="108"/>
      <c r="AR333" s="108"/>
      <c r="AS333" s="108"/>
      <c r="AT333" s="108"/>
      <c r="AU333" s="108"/>
      <c r="AV333" s="108"/>
      <c r="AW333" s="108"/>
      <c r="AX333" s="108"/>
      <c r="AY333" s="108"/>
      <c r="AZ333" s="108"/>
      <c r="BA333" s="108"/>
      <c r="BB333" s="108"/>
      <c r="BC333" s="108"/>
      <c r="BD333" s="108"/>
      <c r="BE333" s="108"/>
      <c r="BF333" s="108"/>
      <c r="BG333" s="108"/>
      <c r="BH333" s="108"/>
    </row>
    <row r="334" spans="1:60" outlineLevel="2" x14ac:dyDescent="0.2">
      <c r="A334" s="111"/>
      <c r="B334" s="112"/>
      <c r="C334" s="269" t="s">
        <v>1310</v>
      </c>
      <c r="D334" s="270"/>
      <c r="E334" s="270"/>
      <c r="F334" s="270"/>
      <c r="G334" s="270"/>
      <c r="H334" s="115"/>
      <c r="I334" s="115"/>
      <c r="J334" s="115"/>
      <c r="K334" s="115"/>
      <c r="L334" s="115"/>
      <c r="M334" s="115"/>
      <c r="N334" s="114"/>
      <c r="O334" s="114"/>
      <c r="P334" s="114"/>
      <c r="Q334" s="114"/>
      <c r="R334" s="115"/>
      <c r="S334" s="115"/>
      <c r="T334" s="115"/>
      <c r="U334" s="115"/>
      <c r="V334" s="115"/>
      <c r="W334" s="115"/>
      <c r="X334" s="115"/>
      <c r="Y334" s="115"/>
      <c r="Z334" s="108"/>
      <c r="AA334" s="108"/>
      <c r="AB334" s="108"/>
      <c r="AC334" s="108"/>
      <c r="AD334" s="108"/>
      <c r="AE334" s="108"/>
      <c r="AF334" s="108"/>
      <c r="AG334" s="108" t="s">
        <v>930</v>
      </c>
      <c r="AH334" s="108"/>
      <c r="AI334" s="108"/>
      <c r="AJ334" s="108"/>
      <c r="AK334" s="108"/>
      <c r="AL334" s="108"/>
      <c r="AM334" s="108"/>
      <c r="AN334" s="108"/>
      <c r="AO334" s="108"/>
      <c r="AP334" s="108"/>
      <c r="AQ334" s="108"/>
      <c r="AR334" s="108"/>
      <c r="AS334" s="108"/>
      <c r="AT334" s="108"/>
      <c r="AU334" s="108"/>
      <c r="AV334" s="108"/>
      <c r="AW334" s="108"/>
      <c r="AX334" s="108"/>
      <c r="AY334" s="108"/>
      <c r="AZ334" s="108"/>
      <c r="BA334" s="108"/>
      <c r="BB334" s="108"/>
      <c r="BC334" s="108"/>
      <c r="BD334" s="108"/>
      <c r="BE334" s="108"/>
      <c r="BF334" s="108"/>
      <c r="BG334" s="108"/>
      <c r="BH334" s="108"/>
    </row>
    <row r="335" spans="1:60" outlineLevel="2" x14ac:dyDescent="0.2">
      <c r="A335" s="111"/>
      <c r="B335" s="112"/>
      <c r="C335" s="150" t="s">
        <v>2377</v>
      </c>
      <c r="D335" s="148"/>
      <c r="E335" s="149">
        <v>62</v>
      </c>
      <c r="F335" s="115"/>
      <c r="G335" s="115"/>
      <c r="H335" s="115"/>
      <c r="I335" s="115"/>
      <c r="J335" s="115"/>
      <c r="K335" s="115"/>
      <c r="L335" s="115"/>
      <c r="M335" s="115"/>
      <c r="N335" s="114"/>
      <c r="O335" s="114"/>
      <c r="P335" s="114"/>
      <c r="Q335" s="114"/>
      <c r="R335" s="115"/>
      <c r="S335" s="115"/>
      <c r="T335" s="115"/>
      <c r="U335" s="115"/>
      <c r="V335" s="115"/>
      <c r="W335" s="115"/>
      <c r="X335" s="115"/>
      <c r="Y335" s="115"/>
      <c r="Z335" s="108"/>
      <c r="AA335" s="108"/>
      <c r="AB335" s="108"/>
      <c r="AC335" s="108"/>
      <c r="AD335" s="108"/>
      <c r="AE335" s="108"/>
      <c r="AF335" s="108"/>
      <c r="AG335" s="108" t="s">
        <v>325</v>
      </c>
      <c r="AH335" s="108">
        <v>5</v>
      </c>
      <c r="AI335" s="108"/>
      <c r="AJ335" s="108"/>
      <c r="AK335" s="108"/>
      <c r="AL335" s="108"/>
      <c r="AM335" s="108"/>
      <c r="AN335" s="108"/>
      <c r="AO335" s="108"/>
      <c r="AP335" s="108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8"/>
      <c r="BB335" s="108"/>
      <c r="BC335" s="108"/>
      <c r="BD335" s="108"/>
      <c r="BE335" s="108"/>
      <c r="BF335" s="108"/>
      <c r="BG335" s="108"/>
      <c r="BH335" s="108"/>
    </row>
    <row r="336" spans="1:60" ht="22.5" outlineLevel="1" x14ac:dyDescent="0.2">
      <c r="A336" s="128">
        <v>194</v>
      </c>
      <c r="B336" s="129" t="s">
        <v>1313</v>
      </c>
      <c r="C336" s="145" t="s">
        <v>1314</v>
      </c>
      <c r="D336" s="130" t="s">
        <v>493</v>
      </c>
      <c r="E336" s="131">
        <v>72</v>
      </c>
      <c r="F336" s="132"/>
      <c r="G336" s="133">
        <f>ROUND(E336*F336,2)</f>
        <v>0</v>
      </c>
      <c r="H336" s="132"/>
      <c r="I336" s="133">
        <f>ROUND(E336*H336,2)</f>
        <v>0</v>
      </c>
      <c r="J336" s="132"/>
      <c r="K336" s="133">
        <f>ROUND(E336*J336,2)</f>
        <v>0</v>
      </c>
      <c r="L336" s="133">
        <v>21</v>
      </c>
      <c r="M336" s="133">
        <f>G336*(1+L336/100)</f>
        <v>0</v>
      </c>
      <c r="N336" s="131">
        <v>1.3999999999999999E-4</v>
      </c>
      <c r="O336" s="131">
        <f>ROUND(E336*N336,2)</f>
        <v>0.01</v>
      </c>
      <c r="P336" s="131">
        <v>0</v>
      </c>
      <c r="Q336" s="131">
        <f>ROUND(E336*P336,2)</f>
        <v>0</v>
      </c>
      <c r="R336" s="133" t="s">
        <v>1309</v>
      </c>
      <c r="S336" s="133" t="s">
        <v>929</v>
      </c>
      <c r="T336" s="134" t="s">
        <v>929</v>
      </c>
      <c r="U336" s="115">
        <v>0.125</v>
      </c>
      <c r="V336" s="115">
        <f>ROUND(E336*U336,2)</f>
        <v>9</v>
      </c>
      <c r="W336" s="115"/>
      <c r="X336" s="115" t="s">
        <v>275</v>
      </c>
      <c r="Y336" s="115" t="s">
        <v>276</v>
      </c>
      <c r="Z336" s="108"/>
      <c r="AA336" s="108"/>
      <c r="AB336" s="108"/>
      <c r="AC336" s="108"/>
      <c r="AD336" s="108"/>
      <c r="AE336" s="108"/>
      <c r="AF336" s="108"/>
      <c r="AG336" s="108" t="s">
        <v>277</v>
      </c>
      <c r="AH336" s="108"/>
      <c r="AI336" s="108"/>
      <c r="AJ336" s="108"/>
      <c r="AK336" s="108"/>
      <c r="AL336" s="108"/>
      <c r="AM336" s="108"/>
      <c r="AN336" s="108"/>
      <c r="AO336" s="108"/>
      <c r="AP336" s="108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8"/>
      <c r="BB336" s="108"/>
      <c r="BC336" s="108"/>
      <c r="BD336" s="108"/>
      <c r="BE336" s="108"/>
      <c r="BF336" s="108"/>
      <c r="BG336" s="108"/>
      <c r="BH336" s="108"/>
    </row>
    <row r="337" spans="1:60" outlineLevel="2" x14ac:dyDescent="0.2">
      <c r="A337" s="111"/>
      <c r="B337" s="112"/>
      <c r="C337" s="269" t="s">
        <v>1310</v>
      </c>
      <c r="D337" s="270"/>
      <c r="E337" s="270"/>
      <c r="F337" s="270"/>
      <c r="G337" s="270"/>
      <c r="H337" s="115"/>
      <c r="I337" s="115"/>
      <c r="J337" s="115"/>
      <c r="K337" s="115"/>
      <c r="L337" s="115"/>
      <c r="M337" s="115"/>
      <c r="N337" s="114"/>
      <c r="O337" s="114"/>
      <c r="P337" s="114"/>
      <c r="Q337" s="114"/>
      <c r="R337" s="115"/>
      <c r="S337" s="115"/>
      <c r="T337" s="115"/>
      <c r="U337" s="115"/>
      <c r="V337" s="115"/>
      <c r="W337" s="115"/>
      <c r="X337" s="115"/>
      <c r="Y337" s="115"/>
      <c r="Z337" s="108"/>
      <c r="AA337" s="108"/>
      <c r="AB337" s="108"/>
      <c r="AC337" s="108"/>
      <c r="AD337" s="108"/>
      <c r="AE337" s="108"/>
      <c r="AF337" s="108"/>
      <c r="AG337" s="108" t="s">
        <v>930</v>
      </c>
      <c r="AH337" s="108"/>
      <c r="AI337" s="108"/>
      <c r="AJ337" s="108"/>
      <c r="AK337" s="108"/>
      <c r="AL337" s="108"/>
      <c r="AM337" s="108"/>
      <c r="AN337" s="108"/>
      <c r="AO337" s="108"/>
      <c r="AP337" s="108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8"/>
      <c r="BB337" s="108"/>
      <c r="BC337" s="108"/>
      <c r="BD337" s="108"/>
      <c r="BE337" s="108"/>
      <c r="BF337" s="108"/>
      <c r="BG337" s="108"/>
      <c r="BH337" s="108"/>
    </row>
    <row r="338" spans="1:60" outlineLevel="2" x14ac:dyDescent="0.2">
      <c r="A338" s="111"/>
      <c r="B338" s="112"/>
      <c r="C338" s="150" t="s">
        <v>2381</v>
      </c>
      <c r="D338" s="148"/>
      <c r="E338" s="149">
        <v>37</v>
      </c>
      <c r="F338" s="115"/>
      <c r="G338" s="115"/>
      <c r="H338" s="115"/>
      <c r="I338" s="115"/>
      <c r="J338" s="115"/>
      <c r="K338" s="115"/>
      <c r="L338" s="115"/>
      <c r="M338" s="115"/>
      <c r="N338" s="114"/>
      <c r="O338" s="114"/>
      <c r="P338" s="114"/>
      <c r="Q338" s="114"/>
      <c r="R338" s="115"/>
      <c r="S338" s="115"/>
      <c r="T338" s="115"/>
      <c r="U338" s="115"/>
      <c r="V338" s="115"/>
      <c r="W338" s="115"/>
      <c r="X338" s="115"/>
      <c r="Y338" s="115"/>
      <c r="Z338" s="108"/>
      <c r="AA338" s="108"/>
      <c r="AB338" s="108"/>
      <c r="AC338" s="108"/>
      <c r="AD338" s="108"/>
      <c r="AE338" s="108"/>
      <c r="AF338" s="108"/>
      <c r="AG338" s="108" t="s">
        <v>325</v>
      </c>
      <c r="AH338" s="108">
        <v>5</v>
      </c>
      <c r="AI338" s="108"/>
      <c r="AJ338" s="108"/>
      <c r="AK338" s="108"/>
      <c r="AL338" s="108"/>
      <c r="AM338" s="108"/>
      <c r="AN338" s="108"/>
      <c r="AO338" s="108"/>
      <c r="AP338" s="108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8"/>
      <c r="BB338" s="108"/>
      <c r="BC338" s="108"/>
      <c r="BD338" s="108"/>
      <c r="BE338" s="108"/>
      <c r="BF338" s="108"/>
      <c r="BG338" s="108"/>
      <c r="BH338" s="108"/>
    </row>
    <row r="339" spans="1:60" outlineLevel="3" x14ac:dyDescent="0.2">
      <c r="A339" s="111"/>
      <c r="B339" s="112"/>
      <c r="C339" s="150" t="s">
        <v>2380</v>
      </c>
      <c r="D339" s="148"/>
      <c r="E339" s="149">
        <v>35</v>
      </c>
      <c r="F339" s="115"/>
      <c r="G339" s="115"/>
      <c r="H339" s="115"/>
      <c r="I339" s="115"/>
      <c r="J339" s="115"/>
      <c r="K339" s="115"/>
      <c r="L339" s="115"/>
      <c r="M339" s="115"/>
      <c r="N339" s="114"/>
      <c r="O339" s="114"/>
      <c r="P339" s="114"/>
      <c r="Q339" s="114"/>
      <c r="R339" s="115"/>
      <c r="S339" s="115"/>
      <c r="T339" s="115"/>
      <c r="U339" s="115"/>
      <c r="V339" s="115"/>
      <c r="W339" s="115"/>
      <c r="X339" s="115"/>
      <c r="Y339" s="115"/>
      <c r="Z339" s="108"/>
      <c r="AA339" s="108"/>
      <c r="AB339" s="108"/>
      <c r="AC339" s="108"/>
      <c r="AD339" s="108"/>
      <c r="AE339" s="108"/>
      <c r="AF339" s="108"/>
      <c r="AG339" s="108" t="s">
        <v>325</v>
      </c>
      <c r="AH339" s="108">
        <v>5</v>
      </c>
      <c r="AI339" s="108"/>
      <c r="AJ339" s="108"/>
      <c r="AK339" s="108"/>
      <c r="AL339" s="108"/>
      <c r="AM339" s="108"/>
      <c r="AN339" s="108"/>
      <c r="AO339" s="108"/>
      <c r="AP339" s="108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8"/>
      <c r="BB339" s="108"/>
      <c r="BC339" s="108"/>
      <c r="BD339" s="108"/>
      <c r="BE339" s="108"/>
      <c r="BF339" s="108"/>
      <c r="BG339" s="108"/>
      <c r="BH339" s="108"/>
    </row>
    <row r="340" spans="1:60" outlineLevel="1" x14ac:dyDescent="0.2">
      <c r="A340" s="135">
        <v>195</v>
      </c>
      <c r="B340" s="136" t="s">
        <v>2623</v>
      </c>
      <c r="C340" s="144" t="s">
        <v>2624</v>
      </c>
      <c r="D340" s="137" t="s">
        <v>322</v>
      </c>
      <c r="E340" s="138">
        <v>2.5</v>
      </c>
      <c r="F340" s="139"/>
      <c r="G340" s="140">
        <f>ROUND(E340*F340,2)</f>
        <v>0</v>
      </c>
      <c r="H340" s="139"/>
      <c r="I340" s="140">
        <f>ROUND(E340*H340,2)</f>
        <v>0</v>
      </c>
      <c r="J340" s="139"/>
      <c r="K340" s="140">
        <f>ROUND(E340*J340,2)</f>
        <v>0</v>
      </c>
      <c r="L340" s="140">
        <v>21</v>
      </c>
      <c r="M340" s="140">
        <f>G340*(1+L340/100)</f>
        <v>0</v>
      </c>
      <c r="N340" s="138">
        <v>3.2000000000000003E-4</v>
      </c>
      <c r="O340" s="138">
        <f>ROUND(E340*N340,2)</f>
        <v>0</v>
      </c>
      <c r="P340" s="138">
        <v>0</v>
      </c>
      <c r="Q340" s="138">
        <f>ROUND(E340*P340,2)</f>
        <v>0</v>
      </c>
      <c r="R340" s="140" t="s">
        <v>2625</v>
      </c>
      <c r="S340" s="140" t="s">
        <v>929</v>
      </c>
      <c r="T340" s="141" t="s">
        <v>1203</v>
      </c>
      <c r="U340" s="115">
        <v>0.43675000000000003</v>
      </c>
      <c r="V340" s="115">
        <f>ROUND(E340*U340,2)</f>
        <v>1.0900000000000001</v>
      </c>
      <c r="W340" s="115"/>
      <c r="X340" s="115" t="s">
        <v>377</v>
      </c>
      <c r="Y340" s="115" t="s">
        <v>276</v>
      </c>
      <c r="Z340" s="108"/>
      <c r="AA340" s="108"/>
      <c r="AB340" s="108"/>
      <c r="AC340" s="108"/>
      <c r="AD340" s="108"/>
      <c r="AE340" s="108"/>
      <c r="AF340" s="108"/>
      <c r="AG340" s="108" t="s">
        <v>378</v>
      </c>
      <c r="AH340" s="108"/>
      <c r="AI340" s="108"/>
      <c r="AJ340" s="108"/>
      <c r="AK340" s="108"/>
      <c r="AL340" s="108"/>
      <c r="AM340" s="108"/>
      <c r="AN340" s="108"/>
      <c r="AO340" s="108"/>
      <c r="AP340" s="108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8"/>
      <c r="BB340" s="108"/>
      <c r="BC340" s="108"/>
      <c r="BD340" s="108"/>
      <c r="BE340" s="108"/>
      <c r="BF340" s="108"/>
      <c r="BG340" s="108"/>
      <c r="BH340" s="108"/>
    </row>
    <row r="341" spans="1:60" x14ac:dyDescent="0.2">
      <c r="A341" s="121" t="s">
        <v>268</v>
      </c>
      <c r="B341" s="122" t="s">
        <v>231</v>
      </c>
      <c r="C341" s="143" t="s">
        <v>232</v>
      </c>
      <c r="D341" s="123"/>
      <c r="E341" s="124"/>
      <c r="F341" s="125"/>
      <c r="G341" s="125">
        <f>SUMIF(AG342:AG349,"&lt;&gt;NOR",G342:G349)</f>
        <v>0</v>
      </c>
      <c r="H341" s="125"/>
      <c r="I341" s="125">
        <f>SUM(I342:I349)</f>
        <v>0</v>
      </c>
      <c r="J341" s="125"/>
      <c r="K341" s="125">
        <f>SUM(K342:K349)</f>
        <v>0</v>
      </c>
      <c r="L341" s="125"/>
      <c r="M341" s="125">
        <f>SUM(M342:M349)</f>
        <v>0</v>
      </c>
      <c r="N341" s="124"/>
      <c r="O341" s="124">
        <f>SUM(O342:O349)</f>
        <v>0</v>
      </c>
      <c r="P341" s="124"/>
      <c r="Q341" s="124">
        <f>SUM(Q342:Q349)</f>
        <v>0</v>
      </c>
      <c r="R341" s="125"/>
      <c r="S341" s="125"/>
      <c r="T341" s="126"/>
      <c r="U341" s="120"/>
      <c r="V341" s="120">
        <f>SUM(V342:V349)</f>
        <v>110.69</v>
      </c>
      <c r="W341" s="120"/>
      <c r="X341" s="120"/>
      <c r="Y341" s="120"/>
      <c r="AG341" t="s">
        <v>269</v>
      </c>
    </row>
    <row r="342" spans="1:60" outlineLevel="1" x14ac:dyDescent="0.2">
      <c r="A342" s="135">
        <v>196</v>
      </c>
      <c r="B342" s="136" t="s">
        <v>2626</v>
      </c>
      <c r="C342" s="144" t="s">
        <v>2627</v>
      </c>
      <c r="D342" s="137" t="s">
        <v>395</v>
      </c>
      <c r="E342" s="138">
        <v>0.53800000000000003</v>
      </c>
      <c r="F342" s="139"/>
      <c r="G342" s="140">
        <f>ROUND(E342*F342,2)</f>
        <v>0</v>
      </c>
      <c r="H342" s="139"/>
      <c r="I342" s="140">
        <f>ROUND(E342*H342,2)</f>
        <v>0</v>
      </c>
      <c r="J342" s="139"/>
      <c r="K342" s="140">
        <f>ROUND(E342*J342,2)</f>
        <v>0</v>
      </c>
      <c r="L342" s="140">
        <v>21</v>
      </c>
      <c r="M342" s="140">
        <f>G342*(1+L342/100)</f>
        <v>0</v>
      </c>
      <c r="N342" s="138">
        <v>0</v>
      </c>
      <c r="O342" s="138">
        <f>ROUND(E342*N342,2)</f>
        <v>0</v>
      </c>
      <c r="P342" s="138">
        <v>0</v>
      </c>
      <c r="Q342" s="138">
        <f>ROUND(E342*P342,2)</f>
        <v>0</v>
      </c>
      <c r="R342" s="140"/>
      <c r="S342" s="140" t="s">
        <v>929</v>
      </c>
      <c r="T342" s="141" t="s">
        <v>274</v>
      </c>
      <c r="U342" s="115">
        <v>0</v>
      </c>
      <c r="V342" s="115">
        <f>ROUND(E342*U342,2)</f>
        <v>0</v>
      </c>
      <c r="W342" s="115"/>
      <c r="X342" s="115" t="s">
        <v>275</v>
      </c>
      <c r="Y342" s="115" t="s">
        <v>276</v>
      </c>
      <c r="Z342" s="108"/>
      <c r="AA342" s="108"/>
      <c r="AB342" s="108"/>
      <c r="AC342" s="108"/>
      <c r="AD342" s="108"/>
      <c r="AE342" s="108"/>
      <c r="AF342" s="108"/>
      <c r="AG342" s="108" t="s">
        <v>277</v>
      </c>
      <c r="AH342" s="108"/>
      <c r="AI342" s="108"/>
      <c r="AJ342" s="108"/>
      <c r="AK342" s="108"/>
      <c r="AL342" s="108"/>
      <c r="AM342" s="108"/>
      <c r="AN342" s="108"/>
      <c r="AO342" s="108"/>
      <c r="AP342" s="108"/>
      <c r="AQ342" s="108"/>
      <c r="AR342" s="108"/>
      <c r="AS342" s="108"/>
      <c r="AT342" s="108"/>
      <c r="AU342" s="108"/>
      <c r="AV342" s="108"/>
      <c r="AW342" s="108"/>
      <c r="AX342" s="108"/>
      <c r="AY342" s="108"/>
      <c r="AZ342" s="108"/>
      <c r="BA342" s="108"/>
      <c r="BB342" s="108"/>
      <c r="BC342" s="108"/>
      <c r="BD342" s="108"/>
      <c r="BE342" s="108"/>
      <c r="BF342" s="108"/>
      <c r="BG342" s="108"/>
      <c r="BH342" s="108"/>
    </row>
    <row r="343" spans="1:60" outlineLevel="1" x14ac:dyDescent="0.2">
      <c r="A343" s="135">
        <v>197</v>
      </c>
      <c r="B343" s="136" t="s">
        <v>2628</v>
      </c>
      <c r="C343" s="144" t="s">
        <v>2629</v>
      </c>
      <c r="D343" s="137" t="s">
        <v>395</v>
      </c>
      <c r="E343" s="138">
        <v>16.7</v>
      </c>
      <c r="F343" s="139"/>
      <c r="G343" s="140">
        <f>ROUND(E343*F343,2)</f>
        <v>0</v>
      </c>
      <c r="H343" s="139"/>
      <c r="I343" s="140">
        <f>ROUND(E343*H343,2)</f>
        <v>0</v>
      </c>
      <c r="J343" s="139"/>
      <c r="K343" s="140">
        <f>ROUND(E343*J343,2)</f>
        <v>0</v>
      </c>
      <c r="L343" s="140">
        <v>21</v>
      </c>
      <c r="M343" s="140">
        <f>G343*(1+L343/100)</f>
        <v>0</v>
      </c>
      <c r="N343" s="138">
        <v>0</v>
      </c>
      <c r="O343" s="138">
        <f>ROUND(E343*N343,2)</f>
        <v>0</v>
      </c>
      <c r="P343" s="138">
        <v>0</v>
      </c>
      <c r="Q343" s="138">
        <f>ROUND(E343*P343,2)</f>
        <v>0</v>
      </c>
      <c r="R343" s="140"/>
      <c r="S343" s="140" t="s">
        <v>929</v>
      </c>
      <c r="T343" s="141" t="s">
        <v>274</v>
      </c>
      <c r="U343" s="115">
        <v>0</v>
      </c>
      <c r="V343" s="115">
        <f>ROUND(E343*U343,2)</f>
        <v>0</v>
      </c>
      <c r="W343" s="115"/>
      <c r="X343" s="115" t="s">
        <v>275</v>
      </c>
      <c r="Y343" s="115" t="s">
        <v>276</v>
      </c>
      <c r="Z343" s="108"/>
      <c r="AA343" s="108"/>
      <c r="AB343" s="108"/>
      <c r="AC343" s="108"/>
      <c r="AD343" s="108"/>
      <c r="AE343" s="108"/>
      <c r="AF343" s="108"/>
      <c r="AG343" s="108" t="s">
        <v>277</v>
      </c>
      <c r="AH343" s="108"/>
      <c r="AI343" s="108"/>
      <c r="AJ343" s="108"/>
      <c r="AK343" s="108"/>
      <c r="AL343" s="108"/>
      <c r="AM343" s="108"/>
      <c r="AN343" s="108"/>
      <c r="AO343" s="108"/>
      <c r="AP343" s="108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8"/>
      <c r="BB343" s="108"/>
      <c r="BC343" s="108"/>
      <c r="BD343" s="108"/>
      <c r="BE343" s="108"/>
      <c r="BF343" s="108"/>
      <c r="BG343" s="108"/>
      <c r="BH343" s="108"/>
    </row>
    <row r="344" spans="1:60" outlineLevel="1" x14ac:dyDescent="0.2">
      <c r="A344" s="135">
        <v>198</v>
      </c>
      <c r="B344" s="136" t="s">
        <v>2630</v>
      </c>
      <c r="C344" s="144" t="s">
        <v>2631</v>
      </c>
      <c r="D344" s="137" t="s">
        <v>395</v>
      </c>
      <c r="E344" s="138">
        <v>0.53800000000000003</v>
      </c>
      <c r="F344" s="139"/>
      <c r="G344" s="140">
        <f>ROUND(E344*F344,2)</f>
        <v>0</v>
      </c>
      <c r="H344" s="139"/>
      <c r="I344" s="140">
        <f>ROUND(E344*H344,2)</f>
        <v>0</v>
      </c>
      <c r="J344" s="139"/>
      <c r="K344" s="140">
        <f>ROUND(E344*J344,2)</f>
        <v>0</v>
      </c>
      <c r="L344" s="140">
        <v>21</v>
      </c>
      <c r="M344" s="140">
        <f>G344*(1+L344/100)</f>
        <v>0</v>
      </c>
      <c r="N344" s="138">
        <v>0</v>
      </c>
      <c r="O344" s="138">
        <f>ROUND(E344*N344,2)</f>
        <v>0</v>
      </c>
      <c r="P344" s="138">
        <v>0</v>
      </c>
      <c r="Q344" s="138">
        <f>ROUND(E344*P344,2)</f>
        <v>0</v>
      </c>
      <c r="R344" s="140"/>
      <c r="S344" s="140" t="s">
        <v>929</v>
      </c>
      <c r="T344" s="141" t="s">
        <v>2632</v>
      </c>
      <c r="U344" s="115">
        <v>0</v>
      </c>
      <c r="V344" s="115">
        <f>ROUND(E344*U344,2)</f>
        <v>0</v>
      </c>
      <c r="W344" s="115"/>
      <c r="X344" s="115" t="s">
        <v>275</v>
      </c>
      <c r="Y344" s="115" t="s">
        <v>276</v>
      </c>
      <c r="Z344" s="108"/>
      <c r="AA344" s="108"/>
      <c r="AB344" s="108"/>
      <c r="AC344" s="108"/>
      <c r="AD344" s="108"/>
      <c r="AE344" s="108"/>
      <c r="AF344" s="108"/>
      <c r="AG344" s="108" t="s">
        <v>277</v>
      </c>
      <c r="AH344" s="108"/>
      <c r="AI344" s="108"/>
      <c r="AJ344" s="108"/>
      <c r="AK344" s="108"/>
      <c r="AL344" s="108"/>
      <c r="AM344" s="108"/>
      <c r="AN344" s="108"/>
      <c r="AO344" s="108"/>
      <c r="AP344" s="108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8"/>
      <c r="BB344" s="108"/>
      <c r="BC344" s="108"/>
      <c r="BD344" s="108"/>
      <c r="BE344" s="108"/>
      <c r="BF344" s="108"/>
      <c r="BG344" s="108"/>
      <c r="BH344" s="108"/>
    </row>
    <row r="345" spans="1:60" outlineLevel="1" x14ac:dyDescent="0.2">
      <c r="A345" s="135">
        <v>199</v>
      </c>
      <c r="B345" s="136" t="s">
        <v>906</v>
      </c>
      <c r="C345" s="144" t="s">
        <v>2633</v>
      </c>
      <c r="D345" s="137" t="s">
        <v>395</v>
      </c>
      <c r="E345" s="138">
        <v>235.71976000000001</v>
      </c>
      <c r="F345" s="139"/>
      <c r="G345" s="140">
        <f>ROUND(E345*F345,2)</f>
        <v>0</v>
      </c>
      <c r="H345" s="139"/>
      <c r="I345" s="140">
        <f>ROUND(E345*H345,2)</f>
        <v>0</v>
      </c>
      <c r="J345" s="139"/>
      <c r="K345" s="140">
        <f>ROUND(E345*J345,2)</f>
        <v>0</v>
      </c>
      <c r="L345" s="140">
        <v>21</v>
      </c>
      <c r="M345" s="140">
        <f>G345*(1+L345/100)</f>
        <v>0</v>
      </c>
      <c r="N345" s="138">
        <v>0</v>
      </c>
      <c r="O345" s="138">
        <f>ROUND(E345*N345,2)</f>
        <v>0</v>
      </c>
      <c r="P345" s="138">
        <v>0</v>
      </c>
      <c r="Q345" s="138">
        <f>ROUND(E345*P345,2)</f>
        <v>0</v>
      </c>
      <c r="R345" s="140"/>
      <c r="S345" s="140" t="s">
        <v>929</v>
      </c>
      <c r="T345" s="141" t="s">
        <v>929</v>
      </c>
      <c r="U345" s="115">
        <v>0</v>
      </c>
      <c r="V345" s="115">
        <f>ROUND(E345*U345,2)</f>
        <v>0</v>
      </c>
      <c r="W345" s="115"/>
      <c r="X345" s="115" t="s">
        <v>1780</v>
      </c>
      <c r="Y345" s="115" t="s">
        <v>276</v>
      </c>
      <c r="Z345" s="108"/>
      <c r="AA345" s="108"/>
      <c r="AB345" s="108"/>
      <c r="AC345" s="108"/>
      <c r="AD345" s="108"/>
      <c r="AE345" s="108"/>
      <c r="AF345" s="108"/>
      <c r="AG345" s="108" t="s">
        <v>1781</v>
      </c>
      <c r="AH345" s="108"/>
      <c r="AI345" s="108"/>
      <c r="AJ345" s="108"/>
      <c r="AK345" s="108"/>
      <c r="AL345" s="108"/>
      <c r="AM345" s="108"/>
      <c r="AN345" s="108"/>
      <c r="AO345" s="108"/>
      <c r="AP345" s="108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8"/>
      <c r="BB345" s="108"/>
      <c r="BC345" s="108"/>
      <c r="BD345" s="108"/>
      <c r="BE345" s="108"/>
      <c r="BF345" s="108"/>
      <c r="BG345" s="108"/>
      <c r="BH345" s="108"/>
    </row>
    <row r="346" spans="1:60" ht="22.5" outlineLevel="1" x14ac:dyDescent="0.2">
      <c r="A346" s="128">
        <v>200</v>
      </c>
      <c r="B346" s="129" t="s">
        <v>2634</v>
      </c>
      <c r="C346" s="145" t="s">
        <v>2635</v>
      </c>
      <c r="D346" s="130" t="s">
        <v>395</v>
      </c>
      <c r="E346" s="131">
        <v>15.714650000000001</v>
      </c>
      <c r="F346" s="132"/>
      <c r="G346" s="133">
        <f>ROUND(E346*F346,2)</f>
        <v>0</v>
      </c>
      <c r="H346" s="132"/>
      <c r="I346" s="133">
        <f>ROUND(E346*H346,2)</f>
        <v>0</v>
      </c>
      <c r="J346" s="132"/>
      <c r="K346" s="133">
        <f>ROUND(E346*J346,2)</f>
        <v>0</v>
      </c>
      <c r="L346" s="133">
        <v>21</v>
      </c>
      <c r="M346" s="133">
        <f>G346*(1+L346/100)</f>
        <v>0</v>
      </c>
      <c r="N346" s="131">
        <v>0</v>
      </c>
      <c r="O346" s="131">
        <f>ROUND(E346*N346,2)</f>
        <v>0</v>
      </c>
      <c r="P346" s="131">
        <v>0</v>
      </c>
      <c r="Q346" s="131">
        <f>ROUND(E346*P346,2)</f>
        <v>0</v>
      </c>
      <c r="R346" s="133"/>
      <c r="S346" s="133" t="s">
        <v>929</v>
      </c>
      <c r="T346" s="134" t="s">
        <v>929</v>
      </c>
      <c r="U346" s="115">
        <v>0.83199999999999996</v>
      </c>
      <c r="V346" s="115">
        <f>ROUND(E346*U346,2)</f>
        <v>13.07</v>
      </c>
      <c r="W346" s="115"/>
      <c r="X346" s="115" t="s">
        <v>1780</v>
      </c>
      <c r="Y346" s="115" t="s">
        <v>276</v>
      </c>
      <c r="Z346" s="108"/>
      <c r="AA346" s="108"/>
      <c r="AB346" s="108"/>
      <c r="AC346" s="108"/>
      <c r="AD346" s="108"/>
      <c r="AE346" s="108"/>
      <c r="AF346" s="108"/>
      <c r="AG346" s="108" t="s">
        <v>1781</v>
      </c>
      <c r="AH346" s="108"/>
      <c r="AI346" s="108"/>
      <c r="AJ346" s="108"/>
      <c r="AK346" s="108"/>
      <c r="AL346" s="108"/>
      <c r="AM346" s="108"/>
      <c r="AN346" s="108"/>
      <c r="AO346" s="108"/>
      <c r="AP346" s="108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8"/>
      <c r="BB346" s="108"/>
      <c r="BC346" s="108"/>
      <c r="BD346" s="108"/>
      <c r="BE346" s="108"/>
      <c r="BF346" s="108"/>
      <c r="BG346" s="108"/>
      <c r="BH346" s="108"/>
    </row>
    <row r="347" spans="1:60" ht="22.5" outlineLevel="2" x14ac:dyDescent="0.2">
      <c r="A347" s="111"/>
      <c r="B347" s="112"/>
      <c r="C347" s="258" t="s">
        <v>2636</v>
      </c>
      <c r="D347" s="259"/>
      <c r="E347" s="259"/>
      <c r="F347" s="259"/>
      <c r="G347" s="259"/>
      <c r="H347" s="115"/>
      <c r="I347" s="115"/>
      <c r="J347" s="115"/>
      <c r="K347" s="115"/>
      <c r="L347" s="115"/>
      <c r="M347" s="115"/>
      <c r="N347" s="114"/>
      <c r="O347" s="114"/>
      <c r="P347" s="114"/>
      <c r="Q347" s="114"/>
      <c r="R347" s="115"/>
      <c r="S347" s="115"/>
      <c r="T347" s="115"/>
      <c r="U347" s="115"/>
      <c r="V347" s="115"/>
      <c r="W347" s="115"/>
      <c r="X347" s="115"/>
      <c r="Y347" s="115"/>
      <c r="Z347" s="108"/>
      <c r="AA347" s="108"/>
      <c r="AB347" s="108"/>
      <c r="AC347" s="108"/>
      <c r="AD347" s="108"/>
      <c r="AE347" s="108"/>
      <c r="AF347" s="108"/>
      <c r="AG347" s="108" t="s">
        <v>286</v>
      </c>
      <c r="AH347" s="108"/>
      <c r="AI347" s="108"/>
      <c r="AJ347" s="108"/>
      <c r="AK347" s="108"/>
      <c r="AL347" s="108"/>
      <c r="AM347" s="108"/>
      <c r="AN347" s="108"/>
      <c r="AO347" s="108"/>
      <c r="AP347" s="108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42" t="str">
        <f>C347</f>
        <v>S naložením suti nebo vybouraných hmot do dopravního prostředku a na jejich vyložením, popřípadě přeložením na normální dopravní prostředek.</v>
      </c>
      <c r="BB347" s="108"/>
      <c r="BC347" s="108"/>
      <c r="BD347" s="108"/>
      <c r="BE347" s="108"/>
      <c r="BF347" s="108"/>
      <c r="BG347" s="108"/>
      <c r="BH347" s="108"/>
    </row>
    <row r="348" spans="1:60" outlineLevel="1" x14ac:dyDescent="0.2">
      <c r="A348" s="135">
        <v>201</v>
      </c>
      <c r="B348" s="136" t="s">
        <v>2637</v>
      </c>
      <c r="C348" s="144" t="s">
        <v>2638</v>
      </c>
      <c r="D348" s="137" t="s">
        <v>395</v>
      </c>
      <c r="E348" s="138">
        <v>157.14651000000001</v>
      </c>
      <c r="F348" s="139"/>
      <c r="G348" s="140">
        <f>ROUND(E348*F348,2)</f>
        <v>0</v>
      </c>
      <c r="H348" s="139"/>
      <c r="I348" s="140">
        <f>ROUND(E348*H348,2)</f>
        <v>0</v>
      </c>
      <c r="J348" s="139"/>
      <c r="K348" s="140">
        <f>ROUND(E348*J348,2)</f>
        <v>0</v>
      </c>
      <c r="L348" s="140">
        <v>21</v>
      </c>
      <c r="M348" s="140">
        <f>G348*(1+L348/100)</f>
        <v>0</v>
      </c>
      <c r="N348" s="138">
        <v>0</v>
      </c>
      <c r="O348" s="138">
        <f>ROUND(E348*N348,2)</f>
        <v>0</v>
      </c>
      <c r="P348" s="138">
        <v>0</v>
      </c>
      <c r="Q348" s="138">
        <f>ROUND(E348*P348,2)</f>
        <v>0</v>
      </c>
      <c r="R348" s="140"/>
      <c r="S348" s="140" t="s">
        <v>929</v>
      </c>
      <c r="T348" s="141" t="s">
        <v>929</v>
      </c>
      <c r="U348" s="115">
        <v>0.36</v>
      </c>
      <c r="V348" s="115">
        <f>ROUND(E348*U348,2)</f>
        <v>56.57</v>
      </c>
      <c r="W348" s="115"/>
      <c r="X348" s="115" t="s">
        <v>1780</v>
      </c>
      <c r="Y348" s="115" t="s">
        <v>276</v>
      </c>
      <c r="Z348" s="108"/>
      <c r="AA348" s="108"/>
      <c r="AB348" s="108"/>
      <c r="AC348" s="108"/>
      <c r="AD348" s="108"/>
      <c r="AE348" s="108"/>
      <c r="AF348" s="108"/>
      <c r="AG348" s="108" t="s">
        <v>1781</v>
      </c>
      <c r="AH348" s="108"/>
      <c r="AI348" s="108"/>
      <c r="AJ348" s="108"/>
      <c r="AK348" s="108"/>
      <c r="AL348" s="108"/>
      <c r="AM348" s="108"/>
      <c r="AN348" s="108"/>
      <c r="AO348" s="108"/>
      <c r="AP348" s="108"/>
      <c r="AQ348" s="108"/>
      <c r="AR348" s="108"/>
      <c r="AS348" s="108"/>
      <c r="AT348" s="108"/>
      <c r="AU348" s="108"/>
      <c r="AV348" s="108"/>
      <c r="AW348" s="108"/>
      <c r="AX348" s="108"/>
      <c r="AY348" s="108"/>
      <c r="AZ348" s="108"/>
      <c r="BA348" s="108"/>
      <c r="BB348" s="108"/>
      <c r="BC348" s="108"/>
      <c r="BD348" s="108"/>
      <c r="BE348" s="108"/>
      <c r="BF348" s="108"/>
      <c r="BG348" s="108"/>
      <c r="BH348" s="108"/>
    </row>
    <row r="349" spans="1:60" outlineLevel="1" x14ac:dyDescent="0.2">
      <c r="A349" s="128">
        <v>202</v>
      </c>
      <c r="B349" s="129" t="s">
        <v>2639</v>
      </c>
      <c r="C349" s="145" t="s">
        <v>2640</v>
      </c>
      <c r="D349" s="130" t="s">
        <v>395</v>
      </c>
      <c r="E349" s="131">
        <v>15.714650000000001</v>
      </c>
      <c r="F349" s="132"/>
      <c r="G349" s="133">
        <f>ROUND(E349*F349,2)</f>
        <v>0</v>
      </c>
      <c r="H349" s="132"/>
      <c r="I349" s="133">
        <f>ROUND(E349*H349,2)</f>
        <v>0</v>
      </c>
      <c r="J349" s="132"/>
      <c r="K349" s="133">
        <f>ROUND(E349*J349,2)</f>
        <v>0</v>
      </c>
      <c r="L349" s="133">
        <v>21</v>
      </c>
      <c r="M349" s="133">
        <f>G349*(1+L349/100)</f>
        <v>0</v>
      </c>
      <c r="N349" s="131">
        <v>0</v>
      </c>
      <c r="O349" s="131">
        <f>ROUND(E349*N349,2)</f>
        <v>0</v>
      </c>
      <c r="P349" s="131">
        <v>0</v>
      </c>
      <c r="Q349" s="131">
        <f>ROUND(E349*P349,2)</f>
        <v>0</v>
      </c>
      <c r="R349" s="133"/>
      <c r="S349" s="133" t="s">
        <v>929</v>
      </c>
      <c r="T349" s="134" t="s">
        <v>929</v>
      </c>
      <c r="U349" s="115">
        <v>2.6120000000000001</v>
      </c>
      <c r="V349" s="115">
        <f>ROUND(E349*U349,2)</f>
        <v>41.05</v>
      </c>
      <c r="W349" s="115"/>
      <c r="X349" s="115" t="s">
        <v>1780</v>
      </c>
      <c r="Y349" s="115" t="s">
        <v>276</v>
      </c>
      <c r="Z349" s="108"/>
      <c r="AA349" s="108"/>
      <c r="AB349" s="108"/>
      <c r="AC349" s="108"/>
      <c r="AD349" s="108"/>
      <c r="AE349" s="108"/>
      <c r="AF349" s="108"/>
      <c r="AG349" s="108" t="s">
        <v>1781</v>
      </c>
      <c r="AH349" s="108"/>
      <c r="AI349" s="108"/>
      <c r="AJ349" s="108"/>
      <c r="AK349" s="108"/>
      <c r="AL349" s="108"/>
      <c r="AM349" s="108"/>
      <c r="AN349" s="108"/>
      <c r="AO349" s="108"/>
      <c r="AP349" s="108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8"/>
      <c r="BB349" s="108"/>
      <c r="BC349" s="108"/>
      <c r="BD349" s="108"/>
      <c r="BE349" s="108"/>
      <c r="BF349" s="108"/>
      <c r="BG349" s="108"/>
      <c r="BH349" s="108"/>
    </row>
    <row r="350" spans="1:60" x14ac:dyDescent="0.2">
      <c r="A350" s="3"/>
      <c r="B350" s="4"/>
      <c r="C350" s="146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AE350">
        <v>12</v>
      </c>
      <c r="AF350">
        <v>21</v>
      </c>
      <c r="AG350" t="s">
        <v>254</v>
      </c>
    </row>
    <row r="351" spans="1:60" x14ac:dyDescent="0.2">
      <c r="A351" s="197"/>
      <c r="B351" s="198" t="s">
        <v>14</v>
      </c>
      <c r="C351" s="199"/>
      <c r="D351" s="200"/>
      <c r="E351" s="201"/>
      <c r="F351" s="201"/>
      <c r="G351" s="127">
        <f>G8+G10+G19+G66+G104+G154+G168+G192+G236+G302+G312+G327+G341</f>
        <v>0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AE351">
        <f>SUMIF(L7:L349,AE350,G7:G349)</f>
        <v>0</v>
      </c>
      <c r="AF351">
        <f>SUMIF(L7:L349,AF350,G7:G349)</f>
        <v>0</v>
      </c>
      <c r="AG351" t="s">
        <v>317</v>
      </c>
    </row>
    <row r="352" spans="1:60" x14ac:dyDescent="0.2">
      <c r="C352" s="147"/>
      <c r="D352" s="10"/>
      <c r="AG352" t="s">
        <v>318</v>
      </c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K6yK4fCbzxXN/0VDOTRMhFmntcwDtYGfyj0yZfKhzOkq4SqqWM4Uz3AUXOnOg4Z+/zsg1fquv2SlRYg8ss8tA==" saltValue="y44PttrLgeHgAcwfFCsGKA==" spinCount="100000" sheet="1" formatRows="0"/>
  <mergeCells count="52">
    <mergeCell ref="C329:G329"/>
    <mergeCell ref="C334:G334"/>
    <mergeCell ref="C337:G337"/>
    <mergeCell ref="C347:G347"/>
    <mergeCell ref="C217:G217"/>
    <mergeCell ref="C222:G222"/>
    <mergeCell ref="C225:G225"/>
    <mergeCell ref="C314:G314"/>
    <mergeCell ref="C317:G317"/>
    <mergeCell ref="C326:G326"/>
    <mergeCell ref="C214:G214"/>
    <mergeCell ref="C179:G179"/>
    <mergeCell ref="C180:G180"/>
    <mergeCell ref="C181:G181"/>
    <mergeCell ref="C182:G182"/>
    <mergeCell ref="C183:G183"/>
    <mergeCell ref="C194:G194"/>
    <mergeCell ref="C196:G196"/>
    <mergeCell ref="C199:G199"/>
    <mergeCell ref="C202:G202"/>
    <mergeCell ref="C205:G205"/>
    <mergeCell ref="C213:G213"/>
    <mergeCell ref="C167:G167"/>
    <mergeCell ref="C120:G120"/>
    <mergeCell ref="C121:G121"/>
    <mergeCell ref="C122:G122"/>
    <mergeCell ref="C126:G126"/>
    <mergeCell ref="C136:G136"/>
    <mergeCell ref="C140:G140"/>
    <mergeCell ref="C143:G143"/>
    <mergeCell ref="C153:G153"/>
    <mergeCell ref="C157:G157"/>
    <mergeCell ref="C161:G161"/>
    <mergeCell ref="C162:G162"/>
    <mergeCell ref="C117:G117"/>
    <mergeCell ref="C42:G42"/>
    <mergeCell ref="C51:G51"/>
    <mergeCell ref="C68:G68"/>
    <mergeCell ref="C69:G69"/>
    <mergeCell ref="C73:G73"/>
    <mergeCell ref="C103:G103"/>
    <mergeCell ref="C111:G111"/>
    <mergeCell ref="C112:G112"/>
    <mergeCell ref="C113:G113"/>
    <mergeCell ref="C115:G115"/>
    <mergeCell ref="C116:G116"/>
    <mergeCell ref="C25:G25"/>
    <mergeCell ref="A1:G1"/>
    <mergeCell ref="C2:G2"/>
    <mergeCell ref="C3:G3"/>
    <mergeCell ref="C4:G4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F660-BCA3-48D7-B7D9-427ED07ADB0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69</v>
      </c>
      <c r="C4" s="264" t="s">
        <v>70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131</v>
      </c>
      <c r="C8" s="143" t="s">
        <v>132</v>
      </c>
      <c r="D8" s="123"/>
      <c r="E8" s="124"/>
      <c r="F8" s="125"/>
      <c r="G8" s="125">
        <f>SUMIF(AG9:AG26,"&lt;&gt;NOR",G9:G26)</f>
        <v>0</v>
      </c>
      <c r="H8" s="125"/>
      <c r="I8" s="125">
        <f>SUM(I9:I26)</f>
        <v>0</v>
      </c>
      <c r="J8" s="125"/>
      <c r="K8" s="125">
        <f>SUM(K9:K26)</f>
        <v>0</v>
      </c>
      <c r="L8" s="125"/>
      <c r="M8" s="125">
        <f>SUM(M9:M26)</f>
        <v>0</v>
      </c>
      <c r="N8" s="124"/>
      <c r="O8" s="124">
        <f>SUM(O9:O26)</f>
        <v>0.06</v>
      </c>
      <c r="P8" s="124"/>
      <c r="Q8" s="124">
        <f>SUM(Q9:Q26)</f>
        <v>2.16</v>
      </c>
      <c r="R8" s="125"/>
      <c r="S8" s="125"/>
      <c r="T8" s="126"/>
      <c r="U8" s="120"/>
      <c r="V8" s="120">
        <f>SUM(V9:V26)</f>
        <v>673.5</v>
      </c>
      <c r="W8" s="120"/>
      <c r="X8" s="120"/>
      <c r="Y8" s="120"/>
      <c r="AG8" t="s">
        <v>269</v>
      </c>
    </row>
    <row r="9" spans="1:60" outlineLevel="1" x14ac:dyDescent="0.2">
      <c r="A9" s="128">
        <v>1</v>
      </c>
      <c r="B9" s="129" t="s">
        <v>2641</v>
      </c>
      <c r="C9" s="145" t="s">
        <v>2642</v>
      </c>
      <c r="D9" s="130" t="s">
        <v>1159</v>
      </c>
      <c r="E9" s="131">
        <v>1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0</v>
      </c>
      <c r="O9" s="131">
        <f>ROUND(E9*N9,2)</f>
        <v>0</v>
      </c>
      <c r="P9" s="131">
        <v>0.183</v>
      </c>
      <c r="Q9" s="131">
        <f>ROUND(E9*P9,2)</f>
        <v>0.18</v>
      </c>
      <c r="R9" s="133" t="s">
        <v>995</v>
      </c>
      <c r="S9" s="133" t="s">
        <v>929</v>
      </c>
      <c r="T9" s="134" t="s">
        <v>274</v>
      </c>
      <c r="U9" s="115">
        <v>2.016</v>
      </c>
      <c r="V9" s="115">
        <f>ROUND(E9*U9,2)</f>
        <v>2.02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 x14ac:dyDescent="0.2">
      <c r="A10" s="111"/>
      <c r="B10" s="112"/>
      <c r="C10" s="269" t="s">
        <v>2643</v>
      </c>
      <c r="D10" s="270"/>
      <c r="E10" s="270"/>
      <c r="F10" s="270"/>
      <c r="G10" s="270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930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 x14ac:dyDescent="0.2">
      <c r="A11" s="135">
        <v>2</v>
      </c>
      <c r="B11" s="136" t="s">
        <v>2279</v>
      </c>
      <c r="C11" s="144" t="s">
        <v>2280</v>
      </c>
      <c r="D11" s="137" t="s">
        <v>493</v>
      </c>
      <c r="E11" s="138">
        <v>2</v>
      </c>
      <c r="F11" s="139"/>
      <c r="G11" s="140">
        <f>ROUND(E11*F11,2)</f>
        <v>0</v>
      </c>
      <c r="H11" s="139"/>
      <c r="I11" s="140">
        <f>ROUND(E11*H11,2)</f>
        <v>0</v>
      </c>
      <c r="J11" s="139"/>
      <c r="K11" s="140">
        <f>ROUND(E11*J11,2)</f>
        <v>0</v>
      </c>
      <c r="L11" s="140">
        <v>21</v>
      </c>
      <c r="M11" s="140">
        <f>G11*(1+L11/100)</f>
        <v>0</v>
      </c>
      <c r="N11" s="138">
        <v>0</v>
      </c>
      <c r="O11" s="138">
        <f>ROUND(E11*N11,2)</f>
        <v>0</v>
      </c>
      <c r="P11" s="138">
        <v>9.3579999999999997E-2</v>
      </c>
      <c r="Q11" s="138">
        <f>ROUND(E11*P11,2)</f>
        <v>0.19</v>
      </c>
      <c r="R11" s="140" t="s">
        <v>1188</v>
      </c>
      <c r="S11" s="140" t="s">
        <v>929</v>
      </c>
      <c r="T11" s="141" t="s">
        <v>274</v>
      </c>
      <c r="U11" s="115">
        <v>0.35</v>
      </c>
      <c r="V11" s="115">
        <f>ROUND(E11*U11,2)</f>
        <v>0.7</v>
      </c>
      <c r="W11" s="115"/>
      <c r="X11" s="115" t="s">
        <v>275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277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 x14ac:dyDescent="0.2">
      <c r="A12" s="128">
        <v>3</v>
      </c>
      <c r="B12" s="129" t="s">
        <v>2291</v>
      </c>
      <c r="C12" s="145" t="s">
        <v>2292</v>
      </c>
      <c r="D12" s="130" t="s">
        <v>493</v>
      </c>
      <c r="E12" s="131">
        <v>35</v>
      </c>
      <c r="F12" s="132"/>
      <c r="G12" s="133">
        <f>ROUND(E12*F12,2)</f>
        <v>0</v>
      </c>
      <c r="H12" s="132"/>
      <c r="I12" s="133">
        <f>ROUND(E12*H12,2)</f>
        <v>0</v>
      </c>
      <c r="J12" s="132"/>
      <c r="K12" s="133">
        <f>ROUND(E12*J12,2)</f>
        <v>0</v>
      </c>
      <c r="L12" s="133">
        <v>21</v>
      </c>
      <c r="M12" s="133">
        <f>G12*(1+L12/100)</f>
        <v>0</v>
      </c>
      <c r="N12" s="131">
        <v>2.0000000000000002E-5</v>
      </c>
      <c r="O12" s="131">
        <f>ROUND(E12*N12,2)</f>
        <v>0</v>
      </c>
      <c r="P12" s="131">
        <v>3.2000000000000002E-3</v>
      </c>
      <c r="Q12" s="131">
        <f>ROUND(E12*P12,2)</f>
        <v>0.11</v>
      </c>
      <c r="R12" s="133" t="s">
        <v>1188</v>
      </c>
      <c r="S12" s="133" t="s">
        <v>929</v>
      </c>
      <c r="T12" s="134" t="s">
        <v>274</v>
      </c>
      <c r="U12" s="115">
        <v>5.2999999999999999E-2</v>
      </c>
      <c r="V12" s="115">
        <f>ROUND(E12*U12,2)</f>
        <v>1.86</v>
      </c>
      <c r="W12" s="115"/>
      <c r="X12" s="115" t="s">
        <v>275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277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2" x14ac:dyDescent="0.2">
      <c r="A13" s="111"/>
      <c r="B13" s="112"/>
      <c r="C13" s="150" t="s">
        <v>2644</v>
      </c>
      <c r="D13" s="148"/>
      <c r="E13" s="149">
        <v>35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325</v>
      </c>
      <c r="AH13" s="108">
        <v>0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28">
        <v>4</v>
      </c>
      <c r="B14" s="129" t="s">
        <v>2293</v>
      </c>
      <c r="C14" s="145" t="s">
        <v>2294</v>
      </c>
      <c r="D14" s="130" t="s">
        <v>493</v>
      </c>
      <c r="E14" s="131">
        <v>108</v>
      </c>
      <c r="F14" s="132"/>
      <c r="G14" s="133">
        <f>ROUND(E14*F14,2)</f>
        <v>0</v>
      </c>
      <c r="H14" s="132"/>
      <c r="I14" s="133">
        <f>ROUND(E14*H14,2)</f>
        <v>0</v>
      </c>
      <c r="J14" s="132"/>
      <c r="K14" s="133">
        <f>ROUND(E14*J14,2)</f>
        <v>0</v>
      </c>
      <c r="L14" s="133">
        <v>21</v>
      </c>
      <c r="M14" s="133">
        <f>G14*(1+L14/100)</f>
        <v>0</v>
      </c>
      <c r="N14" s="131">
        <v>9.0000000000000006E-5</v>
      </c>
      <c r="O14" s="131">
        <f>ROUND(E14*N14,2)</f>
        <v>0.01</v>
      </c>
      <c r="P14" s="131">
        <v>8.5800000000000008E-3</v>
      </c>
      <c r="Q14" s="131">
        <f>ROUND(E14*P14,2)</f>
        <v>0.93</v>
      </c>
      <c r="R14" s="133" t="s">
        <v>1188</v>
      </c>
      <c r="S14" s="133" t="s">
        <v>929</v>
      </c>
      <c r="T14" s="134" t="s">
        <v>274</v>
      </c>
      <c r="U14" s="115">
        <v>0.10299999999999999</v>
      </c>
      <c r="V14" s="115">
        <f>ROUND(E14*U14,2)</f>
        <v>11.12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 x14ac:dyDescent="0.2">
      <c r="A15" s="111"/>
      <c r="B15" s="112"/>
      <c r="C15" s="150" t="s">
        <v>2645</v>
      </c>
      <c r="D15" s="148"/>
      <c r="E15" s="149">
        <v>54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325</v>
      </c>
      <c r="AH15" s="108">
        <v>0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 x14ac:dyDescent="0.2">
      <c r="A16" s="111"/>
      <c r="B16" s="112"/>
      <c r="C16" s="150" t="s">
        <v>2646</v>
      </c>
      <c r="D16" s="148"/>
      <c r="E16" s="149">
        <v>54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325</v>
      </c>
      <c r="AH16" s="108">
        <v>0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35">
        <v>5</v>
      </c>
      <c r="B17" s="136" t="s">
        <v>2295</v>
      </c>
      <c r="C17" s="144" t="s">
        <v>2296</v>
      </c>
      <c r="D17" s="137" t="s">
        <v>493</v>
      </c>
      <c r="E17" s="138">
        <v>14</v>
      </c>
      <c r="F17" s="139"/>
      <c r="G17" s="140">
        <f t="shared" ref="G17:G26" si="0">ROUND(E17*F17,2)</f>
        <v>0</v>
      </c>
      <c r="H17" s="139"/>
      <c r="I17" s="140">
        <f t="shared" ref="I17:I26" si="1">ROUND(E17*H17,2)</f>
        <v>0</v>
      </c>
      <c r="J17" s="139"/>
      <c r="K17" s="140">
        <f t="shared" ref="K17:K26" si="2">ROUND(E17*J17,2)</f>
        <v>0</v>
      </c>
      <c r="L17" s="140">
        <v>21</v>
      </c>
      <c r="M17" s="140">
        <f t="shared" ref="M17:M26" si="3">G17*(1+L17/100)</f>
        <v>0</v>
      </c>
      <c r="N17" s="138">
        <v>1E-4</v>
      </c>
      <c r="O17" s="138">
        <f t="shared" ref="O17:O26" si="4">ROUND(E17*N17,2)</f>
        <v>0</v>
      </c>
      <c r="P17" s="138">
        <v>1.384E-2</v>
      </c>
      <c r="Q17" s="138">
        <f t="shared" ref="Q17:Q26" si="5">ROUND(E17*P17,2)</f>
        <v>0.19</v>
      </c>
      <c r="R17" s="140" t="s">
        <v>1188</v>
      </c>
      <c r="S17" s="140" t="s">
        <v>929</v>
      </c>
      <c r="T17" s="141" t="s">
        <v>274</v>
      </c>
      <c r="U17" s="115">
        <v>0.19800000000000001</v>
      </c>
      <c r="V17" s="115">
        <f t="shared" ref="V17:V26" si="6">ROUND(E17*U17,2)</f>
        <v>2.77</v>
      </c>
      <c r="W17" s="115"/>
      <c r="X17" s="115" t="s">
        <v>275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277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35">
        <v>6</v>
      </c>
      <c r="B18" s="136" t="s">
        <v>2647</v>
      </c>
      <c r="C18" s="144" t="s">
        <v>2648</v>
      </c>
      <c r="D18" s="137" t="s">
        <v>468</v>
      </c>
      <c r="E18" s="138">
        <v>12</v>
      </c>
      <c r="F18" s="139"/>
      <c r="G18" s="140">
        <f t="shared" si="0"/>
        <v>0</v>
      </c>
      <c r="H18" s="139"/>
      <c r="I18" s="140">
        <f t="shared" si="1"/>
        <v>0</v>
      </c>
      <c r="J18" s="139"/>
      <c r="K18" s="140">
        <f t="shared" si="2"/>
        <v>0</v>
      </c>
      <c r="L18" s="140">
        <v>21</v>
      </c>
      <c r="M18" s="140">
        <f t="shared" si="3"/>
        <v>0</v>
      </c>
      <c r="N18" s="138">
        <v>2.0000000000000002E-5</v>
      </c>
      <c r="O18" s="138">
        <f t="shared" si="4"/>
        <v>0</v>
      </c>
      <c r="P18" s="138">
        <v>1.4E-2</v>
      </c>
      <c r="Q18" s="138">
        <f t="shared" si="5"/>
        <v>0.17</v>
      </c>
      <c r="R18" s="140" t="s">
        <v>1188</v>
      </c>
      <c r="S18" s="140" t="s">
        <v>929</v>
      </c>
      <c r="T18" s="141" t="s">
        <v>274</v>
      </c>
      <c r="U18" s="115">
        <v>0.52</v>
      </c>
      <c r="V18" s="115">
        <f t="shared" si="6"/>
        <v>6.24</v>
      </c>
      <c r="W18" s="115"/>
      <c r="X18" s="115" t="s">
        <v>275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277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35">
        <v>7</v>
      </c>
      <c r="B19" s="136" t="s">
        <v>2299</v>
      </c>
      <c r="C19" s="144" t="s">
        <v>2300</v>
      </c>
      <c r="D19" s="137" t="s">
        <v>468</v>
      </c>
      <c r="E19" s="138">
        <v>8</v>
      </c>
      <c r="F19" s="139"/>
      <c r="G19" s="140">
        <f t="shared" si="0"/>
        <v>0</v>
      </c>
      <c r="H19" s="139"/>
      <c r="I19" s="140">
        <f t="shared" si="1"/>
        <v>0</v>
      </c>
      <c r="J19" s="139"/>
      <c r="K19" s="140">
        <f t="shared" si="2"/>
        <v>0</v>
      </c>
      <c r="L19" s="140">
        <v>21</v>
      </c>
      <c r="M19" s="140">
        <f t="shared" si="3"/>
        <v>0</v>
      </c>
      <c r="N19" s="138">
        <v>2.0000000000000002E-5</v>
      </c>
      <c r="O19" s="138">
        <f t="shared" si="4"/>
        <v>0</v>
      </c>
      <c r="P19" s="138">
        <v>3.9E-2</v>
      </c>
      <c r="Q19" s="138">
        <f t="shared" si="5"/>
        <v>0.31</v>
      </c>
      <c r="R19" s="140" t="s">
        <v>1188</v>
      </c>
      <c r="S19" s="140" t="s">
        <v>929</v>
      </c>
      <c r="T19" s="141" t="s">
        <v>274</v>
      </c>
      <c r="U19" s="115">
        <v>0.70699999999999996</v>
      </c>
      <c r="V19" s="115">
        <f t="shared" si="6"/>
        <v>5.66</v>
      </c>
      <c r="W19" s="115"/>
      <c r="X19" s="115" t="s">
        <v>275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277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 x14ac:dyDescent="0.2">
      <c r="A20" s="135">
        <v>8</v>
      </c>
      <c r="B20" s="136" t="s">
        <v>2303</v>
      </c>
      <c r="C20" s="144" t="s">
        <v>2304</v>
      </c>
      <c r="D20" s="137" t="s">
        <v>468</v>
      </c>
      <c r="E20" s="138">
        <v>22</v>
      </c>
      <c r="F20" s="139"/>
      <c r="G20" s="140">
        <f t="shared" si="0"/>
        <v>0</v>
      </c>
      <c r="H20" s="139"/>
      <c r="I20" s="140">
        <f t="shared" si="1"/>
        <v>0</v>
      </c>
      <c r="J20" s="139"/>
      <c r="K20" s="140">
        <f t="shared" si="2"/>
        <v>0</v>
      </c>
      <c r="L20" s="140">
        <v>21</v>
      </c>
      <c r="M20" s="140">
        <f t="shared" si="3"/>
        <v>0</v>
      </c>
      <c r="N20" s="138">
        <v>2.1000000000000001E-4</v>
      </c>
      <c r="O20" s="138">
        <f t="shared" si="4"/>
        <v>0</v>
      </c>
      <c r="P20" s="138">
        <v>3.5000000000000001E-3</v>
      </c>
      <c r="Q20" s="138">
        <f t="shared" si="5"/>
        <v>0.08</v>
      </c>
      <c r="R20" s="140" t="s">
        <v>1188</v>
      </c>
      <c r="S20" s="140" t="s">
        <v>929</v>
      </c>
      <c r="T20" s="141" t="s">
        <v>274</v>
      </c>
      <c r="U20" s="115">
        <v>0.374</v>
      </c>
      <c r="V20" s="115">
        <f t="shared" si="6"/>
        <v>8.23</v>
      </c>
      <c r="W20" s="115"/>
      <c r="X20" s="115" t="s">
        <v>275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277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 x14ac:dyDescent="0.2">
      <c r="A21" s="135">
        <v>9</v>
      </c>
      <c r="B21" s="136" t="s">
        <v>2309</v>
      </c>
      <c r="C21" s="144" t="s">
        <v>2649</v>
      </c>
      <c r="D21" s="137" t="s">
        <v>938</v>
      </c>
      <c r="E21" s="138">
        <v>30</v>
      </c>
      <c r="F21" s="139"/>
      <c r="G21" s="140">
        <f t="shared" si="0"/>
        <v>0</v>
      </c>
      <c r="H21" s="139"/>
      <c r="I21" s="140">
        <f t="shared" si="1"/>
        <v>0</v>
      </c>
      <c r="J21" s="139"/>
      <c r="K21" s="140">
        <f t="shared" si="2"/>
        <v>0</v>
      </c>
      <c r="L21" s="140">
        <v>21</v>
      </c>
      <c r="M21" s="140">
        <f t="shared" si="3"/>
        <v>0</v>
      </c>
      <c r="N21" s="138">
        <v>0</v>
      </c>
      <c r="O21" s="138">
        <f t="shared" si="4"/>
        <v>0</v>
      </c>
      <c r="P21" s="138">
        <v>0</v>
      </c>
      <c r="Q21" s="138">
        <f t="shared" si="5"/>
        <v>0</v>
      </c>
      <c r="R21" s="140"/>
      <c r="S21" s="140" t="s">
        <v>273</v>
      </c>
      <c r="T21" s="141" t="s">
        <v>274</v>
      </c>
      <c r="U21" s="115">
        <v>0</v>
      </c>
      <c r="V21" s="115">
        <f t="shared" si="6"/>
        <v>0</v>
      </c>
      <c r="W21" s="115"/>
      <c r="X21" s="115" t="s">
        <v>275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277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1" x14ac:dyDescent="0.2">
      <c r="A22" s="135">
        <v>10</v>
      </c>
      <c r="B22" s="136" t="s">
        <v>2311</v>
      </c>
      <c r="C22" s="144" t="s">
        <v>2312</v>
      </c>
      <c r="D22" s="137" t="s">
        <v>322</v>
      </c>
      <c r="E22" s="138">
        <v>150</v>
      </c>
      <c r="F22" s="139"/>
      <c r="G22" s="140">
        <f t="shared" si="0"/>
        <v>0</v>
      </c>
      <c r="H22" s="139"/>
      <c r="I22" s="140">
        <f t="shared" si="1"/>
        <v>0</v>
      </c>
      <c r="J22" s="139"/>
      <c r="K22" s="140">
        <f t="shared" si="2"/>
        <v>0</v>
      </c>
      <c r="L22" s="140">
        <v>21</v>
      </c>
      <c r="M22" s="140">
        <f t="shared" si="3"/>
        <v>0</v>
      </c>
      <c r="N22" s="138">
        <v>0</v>
      </c>
      <c r="O22" s="138">
        <f t="shared" si="4"/>
        <v>0</v>
      </c>
      <c r="P22" s="138">
        <v>0</v>
      </c>
      <c r="Q22" s="138">
        <f t="shared" si="5"/>
        <v>0</v>
      </c>
      <c r="R22" s="140"/>
      <c r="S22" s="140" t="s">
        <v>273</v>
      </c>
      <c r="T22" s="141" t="s">
        <v>274</v>
      </c>
      <c r="U22" s="115">
        <v>0</v>
      </c>
      <c r="V22" s="115">
        <f t="shared" si="6"/>
        <v>0</v>
      </c>
      <c r="W22" s="115"/>
      <c r="X22" s="115" t="s">
        <v>275</v>
      </c>
      <c r="Y22" s="115" t="s">
        <v>276</v>
      </c>
      <c r="Z22" s="108"/>
      <c r="AA22" s="108"/>
      <c r="AB22" s="108"/>
      <c r="AC22" s="108"/>
      <c r="AD22" s="108"/>
      <c r="AE22" s="108"/>
      <c r="AF22" s="108"/>
      <c r="AG22" s="108" t="s">
        <v>277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 x14ac:dyDescent="0.2">
      <c r="A23" s="135">
        <v>11</v>
      </c>
      <c r="B23" s="136" t="s">
        <v>2650</v>
      </c>
      <c r="C23" s="144" t="s">
        <v>2651</v>
      </c>
      <c r="D23" s="137" t="s">
        <v>468</v>
      </c>
      <c r="E23" s="138">
        <v>1</v>
      </c>
      <c r="F23" s="139"/>
      <c r="G23" s="140">
        <f t="shared" si="0"/>
        <v>0</v>
      </c>
      <c r="H23" s="139"/>
      <c r="I23" s="140">
        <f t="shared" si="1"/>
        <v>0</v>
      </c>
      <c r="J23" s="139"/>
      <c r="K23" s="140">
        <f t="shared" si="2"/>
        <v>0</v>
      </c>
      <c r="L23" s="140">
        <v>21</v>
      </c>
      <c r="M23" s="140">
        <f t="shared" si="3"/>
        <v>0</v>
      </c>
      <c r="N23" s="138">
        <v>0</v>
      </c>
      <c r="O23" s="138">
        <f t="shared" si="4"/>
        <v>0</v>
      </c>
      <c r="P23" s="138">
        <v>0</v>
      </c>
      <c r="Q23" s="138">
        <f t="shared" si="5"/>
        <v>0</v>
      </c>
      <c r="R23" s="140"/>
      <c r="S23" s="140" t="s">
        <v>273</v>
      </c>
      <c r="T23" s="141" t="s">
        <v>274</v>
      </c>
      <c r="U23" s="115">
        <v>120.75946</v>
      </c>
      <c r="V23" s="115">
        <f t="shared" si="6"/>
        <v>120.76</v>
      </c>
      <c r="W23" s="115"/>
      <c r="X23" s="115" t="s">
        <v>377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378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 x14ac:dyDescent="0.2">
      <c r="A24" s="135">
        <v>12</v>
      </c>
      <c r="B24" s="136" t="s">
        <v>2652</v>
      </c>
      <c r="C24" s="144" t="s">
        <v>2653</v>
      </c>
      <c r="D24" s="137" t="s">
        <v>468</v>
      </c>
      <c r="E24" s="138">
        <v>2</v>
      </c>
      <c r="F24" s="139"/>
      <c r="G24" s="140">
        <f t="shared" si="0"/>
        <v>0</v>
      </c>
      <c r="H24" s="139"/>
      <c r="I24" s="140">
        <f t="shared" si="1"/>
        <v>0</v>
      </c>
      <c r="J24" s="139"/>
      <c r="K24" s="140">
        <f t="shared" si="2"/>
        <v>0</v>
      </c>
      <c r="L24" s="140">
        <v>21</v>
      </c>
      <c r="M24" s="140">
        <f t="shared" si="3"/>
        <v>0</v>
      </c>
      <c r="N24" s="138">
        <v>0</v>
      </c>
      <c r="O24" s="138">
        <f t="shared" si="4"/>
        <v>0</v>
      </c>
      <c r="P24" s="138">
        <v>0</v>
      </c>
      <c r="Q24" s="138">
        <f t="shared" si="5"/>
        <v>0</v>
      </c>
      <c r="R24" s="140"/>
      <c r="S24" s="140" t="s">
        <v>273</v>
      </c>
      <c r="T24" s="141" t="s">
        <v>274</v>
      </c>
      <c r="U24" s="115">
        <v>167.29900000000001</v>
      </c>
      <c r="V24" s="115">
        <f t="shared" si="6"/>
        <v>334.6</v>
      </c>
      <c r="W24" s="115"/>
      <c r="X24" s="115" t="s">
        <v>377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378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 x14ac:dyDescent="0.2">
      <c r="A25" s="135">
        <v>13</v>
      </c>
      <c r="B25" s="136" t="s">
        <v>2654</v>
      </c>
      <c r="C25" s="144" t="s">
        <v>2655</v>
      </c>
      <c r="D25" s="137" t="s">
        <v>468</v>
      </c>
      <c r="E25" s="138">
        <v>1</v>
      </c>
      <c r="F25" s="139"/>
      <c r="G25" s="140">
        <f t="shared" si="0"/>
        <v>0</v>
      </c>
      <c r="H25" s="139"/>
      <c r="I25" s="140">
        <f t="shared" si="1"/>
        <v>0</v>
      </c>
      <c r="J25" s="139"/>
      <c r="K25" s="140">
        <f t="shared" si="2"/>
        <v>0</v>
      </c>
      <c r="L25" s="140">
        <v>21</v>
      </c>
      <c r="M25" s="140">
        <f t="shared" si="3"/>
        <v>0</v>
      </c>
      <c r="N25" s="138">
        <v>1.536E-2</v>
      </c>
      <c r="O25" s="138">
        <f t="shared" si="4"/>
        <v>0.02</v>
      </c>
      <c r="P25" s="138">
        <v>0</v>
      </c>
      <c r="Q25" s="138">
        <f t="shared" si="5"/>
        <v>0</v>
      </c>
      <c r="R25" s="140"/>
      <c r="S25" s="140" t="s">
        <v>273</v>
      </c>
      <c r="T25" s="141" t="s">
        <v>274</v>
      </c>
      <c r="U25" s="115">
        <v>47.75</v>
      </c>
      <c r="V25" s="115">
        <f t="shared" si="6"/>
        <v>47.75</v>
      </c>
      <c r="W25" s="115"/>
      <c r="X25" s="115" t="s">
        <v>377</v>
      </c>
      <c r="Y25" s="115" t="s">
        <v>276</v>
      </c>
      <c r="Z25" s="108"/>
      <c r="AA25" s="108"/>
      <c r="AB25" s="108"/>
      <c r="AC25" s="108"/>
      <c r="AD25" s="108"/>
      <c r="AE25" s="108"/>
      <c r="AF25" s="108"/>
      <c r="AG25" s="108" t="s">
        <v>378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 x14ac:dyDescent="0.2">
      <c r="A26" s="135">
        <v>14</v>
      </c>
      <c r="B26" s="136" t="s">
        <v>2656</v>
      </c>
      <c r="C26" s="144" t="s">
        <v>2657</v>
      </c>
      <c r="D26" s="137" t="s">
        <v>468</v>
      </c>
      <c r="E26" s="138">
        <v>2</v>
      </c>
      <c r="F26" s="139"/>
      <c r="G26" s="140">
        <f t="shared" si="0"/>
        <v>0</v>
      </c>
      <c r="H26" s="139"/>
      <c r="I26" s="140">
        <f t="shared" si="1"/>
        <v>0</v>
      </c>
      <c r="J26" s="139"/>
      <c r="K26" s="140">
        <f t="shared" si="2"/>
        <v>0</v>
      </c>
      <c r="L26" s="140">
        <v>21</v>
      </c>
      <c r="M26" s="140">
        <f t="shared" si="3"/>
        <v>0</v>
      </c>
      <c r="N26" s="138">
        <v>1.536E-2</v>
      </c>
      <c r="O26" s="138">
        <f t="shared" si="4"/>
        <v>0.03</v>
      </c>
      <c r="P26" s="138">
        <v>0</v>
      </c>
      <c r="Q26" s="138">
        <f t="shared" si="5"/>
        <v>0</v>
      </c>
      <c r="R26" s="140"/>
      <c r="S26" s="140" t="s">
        <v>273</v>
      </c>
      <c r="T26" s="141" t="s">
        <v>274</v>
      </c>
      <c r="U26" s="115">
        <v>65.894999999999996</v>
      </c>
      <c r="V26" s="115">
        <f t="shared" si="6"/>
        <v>131.79</v>
      </c>
      <c r="W26" s="115"/>
      <c r="X26" s="115" t="s">
        <v>377</v>
      </c>
      <c r="Y26" s="115" t="s">
        <v>276</v>
      </c>
      <c r="Z26" s="108"/>
      <c r="AA26" s="108"/>
      <c r="AB26" s="108"/>
      <c r="AC26" s="108"/>
      <c r="AD26" s="108"/>
      <c r="AE26" s="108"/>
      <c r="AF26" s="108"/>
      <c r="AG26" s="108" t="s">
        <v>378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x14ac:dyDescent="0.2">
      <c r="A27" s="121" t="s">
        <v>268</v>
      </c>
      <c r="B27" s="122" t="s">
        <v>137</v>
      </c>
      <c r="C27" s="143" t="s">
        <v>138</v>
      </c>
      <c r="D27" s="123"/>
      <c r="E27" s="124"/>
      <c r="F27" s="125"/>
      <c r="G27" s="125">
        <f>SUMIF(AG28:AG34,"&lt;&gt;NOR",G28:G34)</f>
        <v>0</v>
      </c>
      <c r="H27" s="125"/>
      <c r="I27" s="125">
        <f>SUM(I28:I34)</f>
        <v>0</v>
      </c>
      <c r="J27" s="125"/>
      <c r="K27" s="125">
        <f>SUM(K28:K34)</f>
        <v>0</v>
      </c>
      <c r="L27" s="125"/>
      <c r="M27" s="125">
        <f>SUM(M28:M34)</f>
        <v>0</v>
      </c>
      <c r="N27" s="124"/>
      <c r="O27" s="124">
        <f>SUM(O28:O34)</f>
        <v>1.22</v>
      </c>
      <c r="P27" s="124"/>
      <c r="Q27" s="124">
        <f>SUM(Q28:Q34)</f>
        <v>0</v>
      </c>
      <c r="R27" s="125"/>
      <c r="S27" s="125"/>
      <c r="T27" s="126"/>
      <c r="U27" s="120"/>
      <c r="V27" s="120">
        <f>SUM(V28:V34)</f>
        <v>20.53</v>
      </c>
      <c r="W27" s="120"/>
      <c r="X27" s="120"/>
      <c r="Y27" s="120"/>
      <c r="AG27" t="s">
        <v>269</v>
      </c>
    </row>
    <row r="28" spans="1:60" ht="22.5" outlineLevel="1" x14ac:dyDescent="0.2">
      <c r="A28" s="128">
        <v>15</v>
      </c>
      <c r="B28" s="129" t="s">
        <v>2658</v>
      </c>
      <c r="C28" s="145" t="s">
        <v>927</v>
      </c>
      <c r="D28" s="130" t="s">
        <v>322</v>
      </c>
      <c r="E28" s="131">
        <v>63</v>
      </c>
      <c r="F28" s="132"/>
      <c r="G28" s="133">
        <f>ROUND(E28*F28,2)</f>
        <v>0</v>
      </c>
      <c r="H28" s="132"/>
      <c r="I28" s="133">
        <f>ROUND(E28*H28,2)</f>
        <v>0</v>
      </c>
      <c r="J28" s="132"/>
      <c r="K28" s="133">
        <f>ROUND(E28*J28,2)</f>
        <v>0</v>
      </c>
      <c r="L28" s="133">
        <v>21</v>
      </c>
      <c r="M28" s="133">
        <f>G28*(1+L28/100)</f>
        <v>0</v>
      </c>
      <c r="N28" s="131">
        <v>1.8380000000000001E-2</v>
      </c>
      <c r="O28" s="131">
        <f>ROUND(E28*N28,2)</f>
        <v>1.1599999999999999</v>
      </c>
      <c r="P28" s="131">
        <v>0</v>
      </c>
      <c r="Q28" s="131">
        <f>ROUND(E28*P28,2)</f>
        <v>0</v>
      </c>
      <c r="R28" s="133" t="s">
        <v>928</v>
      </c>
      <c r="S28" s="133" t="s">
        <v>929</v>
      </c>
      <c r="T28" s="134" t="s">
        <v>274</v>
      </c>
      <c r="U28" s="115">
        <v>0.113</v>
      </c>
      <c r="V28" s="115">
        <f>ROUND(E28*U28,2)</f>
        <v>7.12</v>
      </c>
      <c r="W28" s="115"/>
      <c r="X28" s="115" t="s">
        <v>275</v>
      </c>
      <c r="Y28" s="115" t="s">
        <v>276</v>
      </c>
      <c r="Z28" s="108"/>
      <c r="AA28" s="108"/>
      <c r="AB28" s="108"/>
      <c r="AC28" s="108"/>
      <c r="AD28" s="108"/>
      <c r="AE28" s="108"/>
      <c r="AF28" s="108"/>
      <c r="AG28" s="108" t="s">
        <v>277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 x14ac:dyDescent="0.2">
      <c r="A29" s="111"/>
      <c r="B29" s="112"/>
      <c r="C29" s="269" t="s">
        <v>616</v>
      </c>
      <c r="D29" s="270"/>
      <c r="E29" s="270"/>
      <c r="F29" s="270"/>
      <c r="G29" s="270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930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267" t="s">
        <v>617</v>
      </c>
      <c r="D30" s="268"/>
      <c r="E30" s="268"/>
      <c r="F30" s="268"/>
      <c r="G30" s="268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286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 x14ac:dyDescent="0.2">
      <c r="A31" s="111"/>
      <c r="B31" s="112"/>
      <c r="C31" s="150" t="s">
        <v>2659</v>
      </c>
      <c r="D31" s="148"/>
      <c r="E31" s="149">
        <v>63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 x14ac:dyDescent="0.2">
      <c r="A32" s="128">
        <v>16</v>
      </c>
      <c r="B32" s="129" t="s">
        <v>2660</v>
      </c>
      <c r="C32" s="145" t="s">
        <v>2661</v>
      </c>
      <c r="D32" s="130" t="s">
        <v>322</v>
      </c>
      <c r="E32" s="131">
        <v>63</v>
      </c>
      <c r="F32" s="132"/>
      <c r="G32" s="133">
        <f>ROUND(E32*F32,2)</f>
        <v>0</v>
      </c>
      <c r="H32" s="132"/>
      <c r="I32" s="133">
        <f>ROUND(E32*H32,2)</f>
        <v>0</v>
      </c>
      <c r="J32" s="132"/>
      <c r="K32" s="133">
        <f>ROUND(E32*J32,2)</f>
        <v>0</v>
      </c>
      <c r="L32" s="133">
        <v>21</v>
      </c>
      <c r="M32" s="133">
        <f>G32*(1+L32/100)</f>
        <v>0</v>
      </c>
      <c r="N32" s="131">
        <v>0</v>
      </c>
      <c r="O32" s="131">
        <f>ROUND(E32*N32,2)</f>
        <v>0</v>
      </c>
      <c r="P32" s="131">
        <v>0</v>
      </c>
      <c r="Q32" s="131">
        <f>ROUND(E32*P32,2)</f>
        <v>0</v>
      </c>
      <c r="R32" s="133" t="s">
        <v>928</v>
      </c>
      <c r="S32" s="133" t="s">
        <v>929</v>
      </c>
      <c r="T32" s="134" t="s">
        <v>274</v>
      </c>
      <c r="U32" s="115">
        <v>7.6999999999999999E-2</v>
      </c>
      <c r="V32" s="115">
        <f>ROUND(E32*U32,2)</f>
        <v>4.8499999999999996</v>
      </c>
      <c r="W32" s="115"/>
      <c r="X32" s="115" t="s">
        <v>275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277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 x14ac:dyDescent="0.2">
      <c r="A33" s="111"/>
      <c r="B33" s="112"/>
      <c r="C33" s="150" t="s">
        <v>2662</v>
      </c>
      <c r="D33" s="148"/>
      <c r="E33" s="149">
        <v>63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325</v>
      </c>
      <c r="AH33" s="108">
        <v>5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1" x14ac:dyDescent="0.2">
      <c r="A34" s="135">
        <v>17</v>
      </c>
      <c r="B34" s="136" t="s">
        <v>1919</v>
      </c>
      <c r="C34" s="144" t="s">
        <v>1920</v>
      </c>
      <c r="D34" s="137" t="s">
        <v>322</v>
      </c>
      <c r="E34" s="138">
        <v>40</v>
      </c>
      <c r="F34" s="139"/>
      <c r="G34" s="140">
        <f>ROUND(E34*F34,2)</f>
        <v>0</v>
      </c>
      <c r="H34" s="139"/>
      <c r="I34" s="140">
        <f>ROUND(E34*H34,2)</f>
        <v>0</v>
      </c>
      <c r="J34" s="139"/>
      <c r="K34" s="140">
        <f>ROUND(E34*J34,2)</f>
        <v>0</v>
      </c>
      <c r="L34" s="140">
        <v>21</v>
      </c>
      <c r="M34" s="140">
        <f>G34*(1+L34/100)</f>
        <v>0</v>
      </c>
      <c r="N34" s="138">
        <v>1.58E-3</v>
      </c>
      <c r="O34" s="138">
        <f>ROUND(E34*N34,2)</f>
        <v>0.06</v>
      </c>
      <c r="P34" s="138">
        <v>0</v>
      </c>
      <c r="Q34" s="138">
        <f>ROUND(E34*P34,2)</f>
        <v>0</v>
      </c>
      <c r="R34" s="140" t="s">
        <v>928</v>
      </c>
      <c r="S34" s="140" t="s">
        <v>929</v>
      </c>
      <c r="T34" s="141" t="s">
        <v>274</v>
      </c>
      <c r="U34" s="115">
        <v>0.214</v>
      </c>
      <c r="V34" s="115">
        <f>ROUND(E34*U34,2)</f>
        <v>8.56</v>
      </c>
      <c r="W34" s="115"/>
      <c r="X34" s="115" t="s">
        <v>275</v>
      </c>
      <c r="Y34" s="115" t="s">
        <v>276</v>
      </c>
      <c r="Z34" s="108"/>
      <c r="AA34" s="108"/>
      <c r="AB34" s="108"/>
      <c r="AC34" s="108"/>
      <c r="AD34" s="108"/>
      <c r="AE34" s="108"/>
      <c r="AF34" s="108"/>
      <c r="AG34" s="108" t="s">
        <v>277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x14ac:dyDescent="0.2">
      <c r="A35" s="121" t="s">
        <v>268</v>
      </c>
      <c r="B35" s="122" t="s">
        <v>149</v>
      </c>
      <c r="C35" s="143" t="s">
        <v>150</v>
      </c>
      <c r="D35" s="123"/>
      <c r="E35" s="124"/>
      <c r="F35" s="125"/>
      <c r="G35" s="125">
        <f>SUMIF(AG36:AG37,"&lt;&gt;NOR",G36:G37)</f>
        <v>0</v>
      </c>
      <c r="H35" s="125"/>
      <c r="I35" s="125">
        <f>SUM(I36:I37)</f>
        <v>0</v>
      </c>
      <c r="J35" s="125"/>
      <c r="K35" s="125">
        <f>SUM(K36:K37)</f>
        <v>0</v>
      </c>
      <c r="L35" s="125"/>
      <c r="M35" s="125">
        <f>SUM(M36:M37)</f>
        <v>0</v>
      </c>
      <c r="N35" s="124"/>
      <c r="O35" s="124">
        <f>SUM(O36:O37)</f>
        <v>0</v>
      </c>
      <c r="P35" s="124"/>
      <c r="Q35" s="124">
        <f>SUM(Q36:Q37)</f>
        <v>0</v>
      </c>
      <c r="R35" s="125"/>
      <c r="S35" s="125"/>
      <c r="T35" s="126"/>
      <c r="U35" s="120"/>
      <c r="V35" s="120">
        <f>SUM(V36:V37)</f>
        <v>82</v>
      </c>
      <c r="W35" s="120"/>
      <c r="X35" s="120"/>
      <c r="Y35" s="120"/>
      <c r="AG35" t="s">
        <v>269</v>
      </c>
    </row>
    <row r="36" spans="1:60" outlineLevel="1" x14ac:dyDescent="0.2">
      <c r="A36" s="135">
        <v>18</v>
      </c>
      <c r="B36" s="136" t="s">
        <v>2313</v>
      </c>
      <c r="C36" s="144" t="s">
        <v>2663</v>
      </c>
      <c r="D36" s="137" t="s">
        <v>938</v>
      </c>
      <c r="E36" s="138">
        <v>50</v>
      </c>
      <c r="F36" s="139"/>
      <c r="G36" s="140">
        <f>ROUND(E36*F36,2)</f>
        <v>0</v>
      </c>
      <c r="H36" s="139"/>
      <c r="I36" s="140">
        <f>ROUND(E36*H36,2)</f>
        <v>0</v>
      </c>
      <c r="J36" s="139"/>
      <c r="K36" s="140">
        <f>ROUND(E36*J36,2)</f>
        <v>0</v>
      </c>
      <c r="L36" s="140">
        <v>21</v>
      </c>
      <c r="M36" s="140">
        <f>G36*(1+L36/100)</f>
        <v>0</v>
      </c>
      <c r="N36" s="138">
        <v>0</v>
      </c>
      <c r="O36" s="138">
        <f>ROUND(E36*N36,2)</f>
        <v>0</v>
      </c>
      <c r="P36" s="138">
        <v>0</v>
      </c>
      <c r="Q36" s="138">
        <f>ROUND(E36*P36,2)</f>
        <v>0</v>
      </c>
      <c r="R36" s="140"/>
      <c r="S36" s="140" t="s">
        <v>273</v>
      </c>
      <c r="T36" s="141" t="s">
        <v>274</v>
      </c>
      <c r="U36" s="115">
        <v>1</v>
      </c>
      <c r="V36" s="115">
        <f>ROUND(E36*U36,2)</f>
        <v>50</v>
      </c>
      <c r="W36" s="115"/>
      <c r="X36" s="115" t="s">
        <v>275</v>
      </c>
      <c r="Y36" s="115" t="s">
        <v>276</v>
      </c>
      <c r="Z36" s="108"/>
      <c r="AA36" s="108"/>
      <c r="AB36" s="108"/>
      <c r="AC36" s="108"/>
      <c r="AD36" s="108"/>
      <c r="AE36" s="108"/>
      <c r="AF36" s="108"/>
      <c r="AG36" s="108" t="s">
        <v>277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 x14ac:dyDescent="0.2">
      <c r="A37" s="135">
        <v>19</v>
      </c>
      <c r="B37" s="136" t="s">
        <v>2664</v>
      </c>
      <c r="C37" s="144" t="s">
        <v>2665</v>
      </c>
      <c r="D37" s="137" t="s">
        <v>938</v>
      </c>
      <c r="E37" s="138">
        <v>32</v>
      </c>
      <c r="F37" s="139"/>
      <c r="G37" s="140">
        <f>ROUND(E37*F37,2)</f>
        <v>0</v>
      </c>
      <c r="H37" s="139"/>
      <c r="I37" s="140">
        <f>ROUND(E37*H37,2)</f>
        <v>0</v>
      </c>
      <c r="J37" s="139"/>
      <c r="K37" s="140">
        <f>ROUND(E37*J37,2)</f>
        <v>0</v>
      </c>
      <c r="L37" s="140">
        <v>21</v>
      </c>
      <c r="M37" s="140">
        <f>G37*(1+L37/100)</f>
        <v>0</v>
      </c>
      <c r="N37" s="138">
        <v>0</v>
      </c>
      <c r="O37" s="138">
        <f>ROUND(E37*N37,2)</f>
        <v>0</v>
      </c>
      <c r="P37" s="138">
        <v>0</v>
      </c>
      <c r="Q37" s="138">
        <f>ROUND(E37*P37,2)</f>
        <v>0</v>
      </c>
      <c r="R37" s="140"/>
      <c r="S37" s="140" t="s">
        <v>273</v>
      </c>
      <c r="T37" s="141" t="s">
        <v>274</v>
      </c>
      <c r="U37" s="115">
        <v>1</v>
      </c>
      <c r="V37" s="115">
        <f>ROUND(E37*U37,2)</f>
        <v>32</v>
      </c>
      <c r="W37" s="115"/>
      <c r="X37" s="115" t="s">
        <v>940</v>
      </c>
      <c r="Y37" s="115" t="s">
        <v>276</v>
      </c>
      <c r="Z37" s="108"/>
      <c r="AA37" s="108"/>
      <c r="AB37" s="108"/>
      <c r="AC37" s="108"/>
      <c r="AD37" s="108"/>
      <c r="AE37" s="108"/>
      <c r="AF37" s="108"/>
      <c r="AG37" s="108" t="s">
        <v>941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x14ac:dyDescent="0.2">
      <c r="A38" s="121" t="s">
        <v>268</v>
      </c>
      <c r="B38" s="122" t="s">
        <v>231</v>
      </c>
      <c r="C38" s="143" t="s">
        <v>232</v>
      </c>
      <c r="D38" s="123"/>
      <c r="E38" s="124"/>
      <c r="F38" s="125"/>
      <c r="G38" s="125">
        <f>SUMIF(AG39:AG46,"&lt;&gt;NOR",G39:G46)</f>
        <v>0</v>
      </c>
      <c r="H38" s="125"/>
      <c r="I38" s="125">
        <f>SUM(I39:I46)</f>
        <v>0</v>
      </c>
      <c r="J38" s="125"/>
      <c r="K38" s="125">
        <f>SUM(K39:K46)</f>
        <v>0</v>
      </c>
      <c r="L38" s="125"/>
      <c r="M38" s="125">
        <f>SUM(M39:M46)</f>
        <v>0</v>
      </c>
      <c r="N38" s="124"/>
      <c r="O38" s="124">
        <f>SUM(O39:O46)</f>
        <v>0</v>
      </c>
      <c r="P38" s="124"/>
      <c r="Q38" s="124">
        <f>SUM(Q39:Q46)</f>
        <v>0</v>
      </c>
      <c r="R38" s="125"/>
      <c r="S38" s="125"/>
      <c r="T38" s="126"/>
      <c r="U38" s="120"/>
      <c r="V38" s="120">
        <f>SUM(V39:V46)</f>
        <v>279.97000000000003</v>
      </c>
      <c r="W38" s="120"/>
      <c r="X38" s="120"/>
      <c r="Y38" s="120"/>
      <c r="AG38" t="s">
        <v>269</v>
      </c>
    </row>
    <row r="39" spans="1:60" outlineLevel="1" x14ac:dyDescent="0.2">
      <c r="A39" s="135">
        <v>20</v>
      </c>
      <c r="B39" s="136" t="s">
        <v>2639</v>
      </c>
      <c r="C39" s="144" t="s">
        <v>2640</v>
      </c>
      <c r="D39" s="137" t="s">
        <v>395</v>
      </c>
      <c r="E39" s="138">
        <v>53.387</v>
      </c>
      <c r="F39" s="139"/>
      <c r="G39" s="140">
        <f>ROUND(E39*F39,2)</f>
        <v>0</v>
      </c>
      <c r="H39" s="139"/>
      <c r="I39" s="140">
        <f>ROUND(E39*H39,2)</f>
        <v>0</v>
      </c>
      <c r="J39" s="139"/>
      <c r="K39" s="140">
        <f>ROUND(E39*J39,2)</f>
        <v>0</v>
      </c>
      <c r="L39" s="140">
        <v>21</v>
      </c>
      <c r="M39" s="140">
        <f>G39*(1+L39/100)</f>
        <v>0</v>
      </c>
      <c r="N39" s="138">
        <v>0</v>
      </c>
      <c r="O39" s="138">
        <f>ROUND(E39*N39,2)</f>
        <v>0</v>
      </c>
      <c r="P39" s="138">
        <v>0</v>
      </c>
      <c r="Q39" s="138">
        <f>ROUND(E39*P39,2)</f>
        <v>0</v>
      </c>
      <c r="R39" s="140"/>
      <c r="S39" s="140" t="s">
        <v>929</v>
      </c>
      <c r="T39" s="141" t="s">
        <v>274</v>
      </c>
      <c r="U39" s="115">
        <v>2.6120000000000001</v>
      </c>
      <c r="V39" s="115">
        <f>ROUND(E39*U39,2)</f>
        <v>139.44999999999999</v>
      </c>
      <c r="W39" s="115"/>
      <c r="X39" s="115" t="s">
        <v>275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277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 x14ac:dyDescent="0.2">
      <c r="A40" s="135">
        <v>21</v>
      </c>
      <c r="B40" s="136" t="s">
        <v>906</v>
      </c>
      <c r="C40" s="144" t="s">
        <v>907</v>
      </c>
      <c r="D40" s="137" t="s">
        <v>395</v>
      </c>
      <c r="E40" s="138">
        <v>800.80499999999995</v>
      </c>
      <c r="F40" s="139"/>
      <c r="G40" s="140">
        <f>ROUND(E40*F40,2)</f>
        <v>0</v>
      </c>
      <c r="H40" s="139"/>
      <c r="I40" s="140">
        <f>ROUND(E40*H40,2)</f>
        <v>0</v>
      </c>
      <c r="J40" s="139"/>
      <c r="K40" s="140">
        <f>ROUND(E40*J40,2)</f>
        <v>0</v>
      </c>
      <c r="L40" s="140">
        <v>21</v>
      </c>
      <c r="M40" s="140">
        <f>G40*(1+L40/100)</f>
        <v>0</v>
      </c>
      <c r="N40" s="138">
        <v>0</v>
      </c>
      <c r="O40" s="138">
        <f>ROUND(E40*N40,2)</f>
        <v>0</v>
      </c>
      <c r="P40" s="138">
        <v>0</v>
      </c>
      <c r="Q40" s="138">
        <f>ROUND(E40*P40,2)</f>
        <v>0</v>
      </c>
      <c r="R40" s="140" t="s">
        <v>935</v>
      </c>
      <c r="S40" s="140" t="s">
        <v>929</v>
      </c>
      <c r="T40" s="141" t="s">
        <v>274</v>
      </c>
      <c r="U40" s="115">
        <v>0</v>
      </c>
      <c r="V40" s="115">
        <f>ROUND(E40*U40,2)</f>
        <v>0</v>
      </c>
      <c r="W40" s="115"/>
      <c r="X40" s="115" t="s">
        <v>275</v>
      </c>
      <c r="Y40" s="115" t="s">
        <v>276</v>
      </c>
      <c r="Z40" s="108"/>
      <c r="AA40" s="108"/>
      <c r="AB40" s="108"/>
      <c r="AC40" s="108"/>
      <c r="AD40" s="108"/>
      <c r="AE40" s="108"/>
      <c r="AF40" s="108"/>
      <c r="AG40" s="108" t="s">
        <v>277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 x14ac:dyDescent="0.2">
      <c r="A41" s="135">
        <v>22</v>
      </c>
      <c r="B41" s="136" t="s">
        <v>2666</v>
      </c>
      <c r="C41" s="144" t="s">
        <v>2667</v>
      </c>
      <c r="D41" s="137" t="s">
        <v>395</v>
      </c>
      <c r="E41" s="138">
        <v>53.387</v>
      </c>
      <c r="F41" s="139"/>
      <c r="G41" s="140">
        <f>ROUND(E41*F41,2)</f>
        <v>0</v>
      </c>
      <c r="H41" s="139"/>
      <c r="I41" s="140">
        <f>ROUND(E41*H41,2)</f>
        <v>0</v>
      </c>
      <c r="J41" s="139"/>
      <c r="K41" s="140">
        <f>ROUND(E41*J41,2)</f>
        <v>0</v>
      </c>
      <c r="L41" s="140">
        <v>21</v>
      </c>
      <c r="M41" s="140">
        <f>G41*(1+L41/100)</f>
        <v>0</v>
      </c>
      <c r="N41" s="138">
        <v>0</v>
      </c>
      <c r="O41" s="138">
        <f>ROUND(E41*N41,2)</f>
        <v>0</v>
      </c>
      <c r="P41" s="138">
        <v>0</v>
      </c>
      <c r="Q41" s="138">
        <f>ROUND(E41*P41,2)</f>
        <v>0</v>
      </c>
      <c r="R41" s="140" t="s">
        <v>935</v>
      </c>
      <c r="S41" s="140" t="s">
        <v>929</v>
      </c>
      <c r="T41" s="141" t="s">
        <v>274</v>
      </c>
      <c r="U41" s="115">
        <v>0</v>
      </c>
      <c r="V41" s="115">
        <f>ROUND(E41*U41,2)</f>
        <v>0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277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ht="22.5" outlineLevel="1" x14ac:dyDescent="0.2">
      <c r="A42" s="128">
        <v>23</v>
      </c>
      <c r="B42" s="129" t="s">
        <v>2634</v>
      </c>
      <c r="C42" s="145" t="s">
        <v>2668</v>
      </c>
      <c r="D42" s="130" t="s">
        <v>395</v>
      </c>
      <c r="E42" s="131">
        <v>53.387</v>
      </c>
      <c r="F42" s="132"/>
      <c r="G42" s="133">
        <f>ROUND(E42*F42,2)</f>
        <v>0</v>
      </c>
      <c r="H42" s="132"/>
      <c r="I42" s="133">
        <f>ROUND(E42*H42,2)</f>
        <v>0</v>
      </c>
      <c r="J42" s="132"/>
      <c r="K42" s="133">
        <f>ROUND(E42*J42,2)</f>
        <v>0</v>
      </c>
      <c r="L42" s="133">
        <v>21</v>
      </c>
      <c r="M42" s="133">
        <f>G42*(1+L42/100)</f>
        <v>0</v>
      </c>
      <c r="N42" s="131">
        <v>0</v>
      </c>
      <c r="O42" s="131">
        <f>ROUND(E42*N42,2)</f>
        <v>0</v>
      </c>
      <c r="P42" s="131">
        <v>0</v>
      </c>
      <c r="Q42" s="131">
        <f>ROUND(E42*P42,2)</f>
        <v>0</v>
      </c>
      <c r="R42" s="133" t="s">
        <v>2669</v>
      </c>
      <c r="S42" s="133" t="s">
        <v>929</v>
      </c>
      <c r="T42" s="134" t="s">
        <v>274</v>
      </c>
      <c r="U42" s="115">
        <v>0.83199999999999996</v>
      </c>
      <c r="V42" s="115">
        <f>ROUND(E42*U42,2)</f>
        <v>44.42</v>
      </c>
      <c r="W42" s="115"/>
      <c r="X42" s="115" t="s">
        <v>275</v>
      </c>
      <c r="Y42" s="115" t="s">
        <v>276</v>
      </c>
      <c r="Z42" s="108"/>
      <c r="AA42" s="108"/>
      <c r="AB42" s="108"/>
      <c r="AC42" s="108"/>
      <c r="AD42" s="108"/>
      <c r="AE42" s="108"/>
      <c r="AF42" s="108"/>
      <c r="AG42" s="108" t="s">
        <v>277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2" x14ac:dyDescent="0.2">
      <c r="A43" s="111"/>
      <c r="B43" s="112"/>
      <c r="C43" s="269" t="s">
        <v>2670</v>
      </c>
      <c r="D43" s="270"/>
      <c r="E43" s="270"/>
      <c r="F43" s="270"/>
      <c r="G43" s="270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930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42" t="str">
        <f>C43</f>
        <v>nebo vybouraných hmot nošením nebo přehazováním k místu nakládky přístupnému normálním dopravním prostředkům do 10 m,</v>
      </c>
      <c r="BB43" s="108"/>
      <c r="BC43" s="108"/>
      <c r="BD43" s="108"/>
      <c r="BE43" s="108"/>
      <c r="BF43" s="108"/>
      <c r="BG43" s="108"/>
      <c r="BH43" s="108"/>
    </row>
    <row r="44" spans="1:60" ht="22.5" outlineLevel="2" x14ac:dyDescent="0.2">
      <c r="A44" s="111"/>
      <c r="B44" s="112"/>
      <c r="C44" s="267" t="s">
        <v>2636</v>
      </c>
      <c r="D44" s="268"/>
      <c r="E44" s="268"/>
      <c r="F44" s="268"/>
      <c r="G44" s="268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286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42" t="str">
        <f>C44</f>
        <v>S naložením suti nebo vybouraných hmot do dopravního prostředku a na jejich vyložením, popřípadě přeložením na normální dopravní prostředek.</v>
      </c>
      <c r="BB44" s="108"/>
      <c r="BC44" s="108"/>
      <c r="BD44" s="108"/>
      <c r="BE44" s="108"/>
      <c r="BF44" s="108"/>
      <c r="BG44" s="108"/>
      <c r="BH44" s="108"/>
    </row>
    <row r="45" spans="1:60" ht="22.5" outlineLevel="1" x14ac:dyDescent="0.2">
      <c r="A45" s="128">
        <v>24</v>
      </c>
      <c r="B45" s="129" t="s">
        <v>2637</v>
      </c>
      <c r="C45" s="145" t="s">
        <v>2671</v>
      </c>
      <c r="D45" s="130" t="s">
        <v>395</v>
      </c>
      <c r="E45" s="131">
        <v>266.93299999999999</v>
      </c>
      <c r="F45" s="132"/>
      <c r="G45" s="133">
        <f>ROUND(E45*F45,2)</f>
        <v>0</v>
      </c>
      <c r="H45" s="132"/>
      <c r="I45" s="133">
        <f>ROUND(E45*H45,2)</f>
        <v>0</v>
      </c>
      <c r="J45" s="132"/>
      <c r="K45" s="133">
        <f>ROUND(E45*J45,2)</f>
        <v>0</v>
      </c>
      <c r="L45" s="133">
        <v>21</v>
      </c>
      <c r="M45" s="133">
        <f>G45*(1+L45/100)</f>
        <v>0</v>
      </c>
      <c r="N45" s="131">
        <v>0</v>
      </c>
      <c r="O45" s="131">
        <f>ROUND(E45*N45,2)</f>
        <v>0</v>
      </c>
      <c r="P45" s="131">
        <v>0</v>
      </c>
      <c r="Q45" s="131">
        <f>ROUND(E45*P45,2)</f>
        <v>0</v>
      </c>
      <c r="R45" s="133" t="s">
        <v>2669</v>
      </c>
      <c r="S45" s="133" t="s">
        <v>929</v>
      </c>
      <c r="T45" s="134" t="s">
        <v>274</v>
      </c>
      <c r="U45" s="115">
        <v>0.36</v>
      </c>
      <c r="V45" s="115">
        <f>ROUND(E45*U45,2)</f>
        <v>96.1</v>
      </c>
      <c r="W45" s="115"/>
      <c r="X45" s="115" t="s">
        <v>275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277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2" x14ac:dyDescent="0.2">
      <c r="A46" s="111"/>
      <c r="B46" s="112"/>
      <c r="C46" s="269" t="s">
        <v>2670</v>
      </c>
      <c r="D46" s="270"/>
      <c r="E46" s="270"/>
      <c r="F46" s="270"/>
      <c r="G46" s="270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930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42" t="str">
        <f>C46</f>
        <v>nebo vybouraných hmot nošením nebo přehazováním k místu nakládky přístupnému normálním dopravním prostředkům do 10 m,</v>
      </c>
      <c r="BB46" s="108"/>
      <c r="BC46" s="108"/>
      <c r="BD46" s="108"/>
      <c r="BE46" s="108"/>
      <c r="BF46" s="108"/>
      <c r="BG46" s="108"/>
      <c r="BH46" s="108"/>
    </row>
    <row r="47" spans="1:60" x14ac:dyDescent="0.2">
      <c r="A47" s="121" t="s">
        <v>268</v>
      </c>
      <c r="B47" s="122" t="s">
        <v>20</v>
      </c>
      <c r="C47" s="143" t="s">
        <v>21</v>
      </c>
      <c r="D47" s="123"/>
      <c r="E47" s="124"/>
      <c r="F47" s="125"/>
      <c r="G47" s="125">
        <f>SUMIF(AG48:AG52,"&lt;&gt;NOR",G48:G52)</f>
        <v>0</v>
      </c>
      <c r="H47" s="125"/>
      <c r="I47" s="125">
        <f>SUM(I48:I52)</f>
        <v>0</v>
      </c>
      <c r="J47" s="125"/>
      <c r="K47" s="125">
        <f>SUM(K48:K52)</f>
        <v>0</v>
      </c>
      <c r="L47" s="125"/>
      <c r="M47" s="125">
        <f>SUM(M48:M52)</f>
        <v>0</v>
      </c>
      <c r="N47" s="124"/>
      <c r="O47" s="124">
        <f>SUM(O48:O52)</f>
        <v>0</v>
      </c>
      <c r="P47" s="124"/>
      <c r="Q47" s="124">
        <f>SUM(Q48:Q52)</f>
        <v>0</v>
      </c>
      <c r="R47" s="125"/>
      <c r="S47" s="125"/>
      <c r="T47" s="126"/>
      <c r="U47" s="120"/>
      <c r="V47" s="120">
        <f>SUM(V48:V52)</f>
        <v>0</v>
      </c>
      <c r="W47" s="120"/>
      <c r="X47" s="120"/>
      <c r="Y47" s="120"/>
      <c r="AG47" t="s">
        <v>269</v>
      </c>
    </row>
    <row r="48" spans="1:60" outlineLevel="1" x14ac:dyDescent="0.2">
      <c r="A48" s="135">
        <v>25</v>
      </c>
      <c r="B48" s="136" t="s">
        <v>2672</v>
      </c>
      <c r="C48" s="144" t="s">
        <v>2673</v>
      </c>
      <c r="D48" s="137" t="s">
        <v>2674</v>
      </c>
      <c r="E48" s="138">
        <v>40</v>
      </c>
      <c r="F48" s="139"/>
      <c r="G48" s="140">
        <f>ROUND(E48*F48,2)</f>
        <v>0</v>
      </c>
      <c r="H48" s="139"/>
      <c r="I48" s="140">
        <f>ROUND(E48*H48,2)</f>
        <v>0</v>
      </c>
      <c r="J48" s="139"/>
      <c r="K48" s="140">
        <f>ROUND(E48*J48,2)</f>
        <v>0</v>
      </c>
      <c r="L48" s="140">
        <v>21</v>
      </c>
      <c r="M48" s="140">
        <f>G48*(1+L48/100)</f>
        <v>0</v>
      </c>
      <c r="N48" s="138">
        <v>0</v>
      </c>
      <c r="O48" s="138">
        <f>ROUND(E48*N48,2)</f>
        <v>0</v>
      </c>
      <c r="P48" s="138">
        <v>0</v>
      </c>
      <c r="Q48" s="138">
        <f>ROUND(E48*P48,2)</f>
        <v>0</v>
      </c>
      <c r="R48" s="140"/>
      <c r="S48" s="140" t="s">
        <v>273</v>
      </c>
      <c r="T48" s="141" t="s">
        <v>274</v>
      </c>
      <c r="U48" s="115">
        <v>0</v>
      </c>
      <c r="V48" s="115">
        <f>ROUND(E48*U48,2)</f>
        <v>0</v>
      </c>
      <c r="W48" s="115"/>
      <c r="X48" s="115" t="s">
        <v>275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277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1" x14ac:dyDescent="0.2">
      <c r="A49" s="128">
        <v>26</v>
      </c>
      <c r="B49" s="129" t="s">
        <v>305</v>
      </c>
      <c r="C49" s="145" t="s">
        <v>306</v>
      </c>
      <c r="D49" s="130" t="s">
        <v>2675</v>
      </c>
      <c r="E49" s="131">
        <v>1</v>
      </c>
      <c r="F49" s="132"/>
      <c r="G49" s="133">
        <f>ROUND(E49*F49,2)</f>
        <v>0</v>
      </c>
      <c r="H49" s="132"/>
      <c r="I49" s="133">
        <f>ROUND(E49*H49,2)</f>
        <v>0</v>
      </c>
      <c r="J49" s="132"/>
      <c r="K49" s="133">
        <f>ROUND(E49*J49,2)</f>
        <v>0</v>
      </c>
      <c r="L49" s="133">
        <v>21</v>
      </c>
      <c r="M49" s="133">
        <f>G49*(1+L49/100)</f>
        <v>0</v>
      </c>
      <c r="N49" s="131">
        <v>0</v>
      </c>
      <c r="O49" s="131">
        <f>ROUND(E49*N49,2)</f>
        <v>0</v>
      </c>
      <c r="P49" s="131">
        <v>0</v>
      </c>
      <c r="Q49" s="131">
        <f>ROUND(E49*P49,2)</f>
        <v>0</v>
      </c>
      <c r="R49" s="133"/>
      <c r="S49" s="133" t="s">
        <v>929</v>
      </c>
      <c r="T49" s="134" t="s">
        <v>274</v>
      </c>
      <c r="U49" s="115">
        <v>0</v>
      </c>
      <c r="V49" s="115">
        <f>ROUND(E49*U49,2)</f>
        <v>0</v>
      </c>
      <c r="W49" s="115"/>
      <c r="X49" s="115" t="s">
        <v>283</v>
      </c>
      <c r="Y49" s="115" t="s">
        <v>276</v>
      </c>
      <c r="Z49" s="108"/>
      <c r="AA49" s="108"/>
      <c r="AB49" s="108"/>
      <c r="AC49" s="108"/>
      <c r="AD49" s="108"/>
      <c r="AE49" s="108"/>
      <c r="AF49" s="108"/>
      <c r="AG49" s="108" t="s">
        <v>284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ht="33.75" outlineLevel="2" x14ac:dyDescent="0.2">
      <c r="A50" s="111"/>
      <c r="B50" s="112"/>
      <c r="C50" s="258" t="s">
        <v>2676</v>
      </c>
      <c r="D50" s="259"/>
      <c r="E50" s="259"/>
      <c r="F50" s="259"/>
      <c r="G50" s="259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286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42" t="str">
        <f>C50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50" s="108"/>
      <c r="BC50" s="108"/>
      <c r="BD50" s="108"/>
      <c r="BE50" s="108"/>
      <c r="BF50" s="108"/>
      <c r="BG50" s="108"/>
      <c r="BH50" s="108"/>
    </row>
    <row r="51" spans="1:60" outlineLevel="1" x14ac:dyDescent="0.2">
      <c r="A51" s="135">
        <v>27</v>
      </c>
      <c r="B51" s="136" t="s">
        <v>1315</v>
      </c>
      <c r="C51" s="144" t="s">
        <v>2677</v>
      </c>
      <c r="D51" s="137" t="s">
        <v>1109</v>
      </c>
      <c r="E51" s="138">
        <v>1</v>
      </c>
      <c r="F51" s="139"/>
      <c r="G51" s="140">
        <f>ROUND(E51*F51,2)</f>
        <v>0</v>
      </c>
      <c r="H51" s="139"/>
      <c r="I51" s="140">
        <f>ROUND(E51*H51,2)</f>
        <v>0</v>
      </c>
      <c r="J51" s="139"/>
      <c r="K51" s="140">
        <f>ROUND(E51*J51,2)</f>
        <v>0</v>
      </c>
      <c r="L51" s="140">
        <v>21</v>
      </c>
      <c r="M51" s="140">
        <f>G51*(1+L51/100)</f>
        <v>0</v>
      </c>
      <c r="N51" s="138">
        <v>0</v>
      </c>
      <c r="O51" s="138">
        <f>ROUND(E51*N51,2)</f>
        <v>0</v>
      </c>
      <c r="P51" s="138">
        <v>0</v>
      </c>
      <c r="Q51" s="138">
        <f>ROUND(E51*P51,2)</f>
        <v>0</v>
      </c>
      <c r="R51" s="140"/>
      <c r="S51" s="140" t="s">
        <v>273</v>
      </c>
      <c r="T51" s="141" t="s">
        <v>274</v>
      </c>
      <c r="U51" s="115">
        <v>0</v>
      </c>
      <c r="V51" s="115">
        <f>ROUND(E51*U51,2)</f>
        <v>0</v>
      </c>
      <c r="W51" s="115"/>
      <c r="X51" s="115" t="s">
        <v>283</v>
      </c>
      <c r="Y51" s="115" t="s">
        <v>276</v>
      </c>
      <c r="Z51" s="108"/>
      <c r="AA51" s="108"/>
      <c r="AB51" s="108"/>
      <c r="AC51" s="108"/>
      <c r="AD51" s="108"/>
      <c r="AE51" s="108"/>
      <c r="AF51" s="108"/>
      <c r="AG51" s="108" t="s">
        <v>284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 x14ac:dyDescent="0.2">
      <c r="A52" s="128">
        <v>28</v>
      </c>
      <c r="B52" s="129" t="s">
        <v>1319</v>
      </c>
      <c r="C52" s="145" t="s">
        <v>2678</v>
      </c>
      <c r="D52" s="130" t="s">
        <v>1106</v>
      </c>
      <c r="E52" s="131">
        <v>80</v>
      </c>
      <c r="F52" s="132"/>
      <c r="G52" s="133">
        <f>ROUND(E52*F52,2)</f>
        <v>0</v>
      </c>
      <c r="H52" s="132"/>
      <c r="I52" s="133">
        <f>ROUND(E52*H52,2)</f>
        <v>0</v>
      </c>
      <c r="J52" s="132"/>
      <c r="K52" s="133">
        <f>ROUND(E52*J52,2)</f>
        <v>0</v>
      </c>
      <c r="L52" s="133">
        <v>21</v>
      </c>
      <c r="M52" s="133">
        <f>G52*(1+L52/100)</f>
        <v>0</v>
      </c>
      <c r="N52" s="131">
        <v>0</v>
      </c>
      <c r="O52" s="131">
        <f>ROUND(E52*N52,2)</f>
        <v>0</v>
      </c>
      <c r="P52" s="131">
        <v>0</v>
      </c>
      <c r="Q52" s="131">
        <f>ROUND(E52*P52,2)</f>
        <v>0</v>
      </c>
      <c r="R52" s="133"/>
      <c r="S52" s="133" t="s">
        <v>273</v>
      </c>
      <c r="T52" s="134" t="s">
        <v>274</v>
      </c>
      <c r="U52" s="115">
        <v>0</v>
      </c>
      <c r="V52" s="115">
        <f>ROUND(E52*U52,2)</f>
        <v>0</v>
      </c>
      <c r="W52" s="115"/>
      <c r="X52" s="115" t="s">
        <v>283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284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x14ac:dyDescent="0.2">
      <c r="A53" s="3"/>
      <c r="B53" s="4"/>
      <c r="C53" s="146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254</v>
      </c>
    </row>
    <row r="54" spans="1:60" x14ac:dyDescent="0.2">
      <c r="A54" s="197"/>
      <c r="B54" s="198" t="s">
        <v>14</v>
      </c>
      <c r="C54" s="199"/>
      <c r="D54" s="200"/>
      <c r="E54" s="201"/>
      <c r="F54" s="201"/>
      <c r="G54" s="127">
        <f>G8+G27+G35+G38+G47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317</v>
      </c>
    </row>
    <row r="55" spans="1:60" x14ac:dyDescent="0.2">
      <c r="C55" s="147"/>
      <c r="D55" s="10"/>
      <c r="AG55" t="s">
        <v>318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9oi0g+pk114DE9ezxjxAmNNkcqoBMK1SHusgstnbiWe/pAMXcVlC35ccYncWhkX6m00uaaCL7GzDih5TVctOA==" saltValue="TmLfohwDC+UW5QaReIEl7g==" spinCount="100000" sheet="1" formatRows="0"/>
  <mergeCells count="11">
    <mergeCell ref="C30:G30"/>
    <mergeCell ref="C43:G43"/>
    <mergeCell ref="C44:G44"/>
    <mergeCell ref="C46:G46"/>
    <mergeCell ref="C50:G50"/>
    <mergeCell ref="C29:G29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68DF-5868-4367-A5A4-CFC8680255F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71</v>
      </c>
      <c r="C4" s="264" t="s">
        <v>72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131</v>
      </c>
      <c r="C8" s="143" t="s">
        <v>132</v>
      </c>
      <c r="D8" s="123"/>
      <c r="E8" s="124"/>
      <c r="F8" s="125"/>
      <c r="G8" s="125">
        <f>SUMIF(AG9:AG20,"&lt;&gt;NOR",G9:G20)</f>
        <v>0</v>
      </c>
      <c r="H8" s="125"/>
      <c r="I8" s="125">
        <f>SUM(I9:I20)</f>
        <v>0</v>
      </c>
      <c r="J8" s="125"/>
      <c r="K8" s="125">
        <f>SUM(K9:K20)</f>
        <v>0</v>
      </c>
      <c r="L8" s="125"/>
      <c r="M8" s="125">
        <f>SUM(M9:M20)</f>
        <v>0</v>
      </c>
      <c r="N8" s="124"/>
      <c r="O8" s="124">
        <f>SUM(O9:O20)</f>
        <v>0.01</v>
      </c>
      <c r="P8" s="124"/>
      <c r="Q8" s="124">
        <f>SUM(Q9:Q20)</f>
        <v>1.3200000000000003</v>
      </c>
      <c r="R8" s="125"/>
      <c r="S8" s="125"/>
      <c r="T8" s="126"/>
      <c r="U8" s="120"/>
      <c r="V8" s="120">
        <f>SUM(V9:V20)</f>
        <v>42.91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2679</v>
      </c>
      <c r="C9" s="144" t="s">
        <v>2680</v>
      </c>
      <c r="D9" s="137" t="s">
        <v>1159</v>
      </c>
      <c r="E9" s="138">
        <v>1</v>
      </c>
      <c r="F9" s="139"/>
      <c r="G9" s="140">
        <f t="shared" ref="G9:G20" si="0">ROUND(E9*F9,2)</f>
        <v>0</v>
      </c>
      <c r="H9" s="139"/>
      <c r="I9" s="140">
        <f t="shared" ref="I9:I20" si="1">ROUND(E9*H9,2)</f>
        <v>0</v>
      </c>
      <c r="J9" s="139"/>
      <c r="K9" s="140">
        <f t="shared" ref="K9:K20" si="2">ROUND(E9*J9,2)</f>
        <v>0</v>
      </c>
      <c r="L9" s="140">
        <v>21</v>
      </c>
      <c r="M9" s="140">
        <f t="shared" ref="M9:M20" si="3">G9*(1+L9/100)</f>
        <v>0</v>
      </c>
      <c r="N9" s="138">
        <v>0</v>
      </c>
      <c r="O9" s="138">
        <f t="shared" ref="O9:O20" si="4">ROUND(E9*N9,2)</f>
        <v>0</v>
      </c>
      <c r="P9" s="138">
        <v>0.11700000000000001</v>
      </c>
      <c r="Q9" s="138">
        <f t="shared" ref="Q9:Q20" si="5">ROUND(E9*P9,2)</f>
        <v>0.12</v>
      </c>
      <c r="R9" s="140" t="s">
        <v>995</v>
      </c>
      <c r="S9" s="140" t="s">
        <v>929</v>
      </c>
      <c r="T9" s="141" t="s">
        <v>929</v>
      </c>
      <c r="U9" s="115">
        <v>1.3720000000000001</v>
      </c>
      <c r="V9" s="115">
        <f t="shared" ref="V9:V20" si="6">ROUND(E9*U9,2)</f>
        <v>1.37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ht="22.5" outlineLevel="1" x14ac:dyDescent="0.2">
      <c r="A10" s="135">
        <v>2</v>
      </c>
      <c r="B10" s="136" t="s">
        <v>2681</v>
      </c>
      <c r="C10" s="144" t="s">
        <v>2682</v>
      </c>
      <c r="D10" s="137" t="s">
        <v>468</v>
      </c>
      <c r="E10" s="138">
        <v>1</v>
      </c>
      <c r="F10" s="139"/>
      <c r="G10" s="140">
        <f t="shared" si="0"/>
        <v>0</v>
      </c>
      <c r="H10" s="139"/>
      <c r="I10" s="140">
        <f t="shared" si="1"/>
        <v>0</v>
      </c>
      <c r="J10" s="139"/>
      <c r="K10" s="140">
        <f t="shared" si="2"/>
        <v>0</v>
      </c>
      <c r="L10" s="140">
        <v>21</v>
      </c>
      <c r="M10" s="140">
        <f t="shared" si="3"/>
        <v>0</v>
      </c>
      <c r="N10" s="138">
        <v>1.8500000000000001E-3</v>
      </c>
      <c r="O10" s="138">
        <f t="shared" si="4"/>
        <v>0</v>
      </c>
      <c r="P10" s="138">
        <v>1.06</v>
      </c>
      <c r="Q10" s="138">
        <f t="shared" si="5"/>
        <v>1.06</v>
      </c>
      <c r="R10" s="140" t="s">
        <v>1188</v>
      </c>
      <c r="S10" s="140" t="s">
        <v>929</v>
      </c>
      <c r="T10" s="141" t="s">
        <v>929</v>
      </c>
      <c r="U10" s="115">
        <v>10.471</v>
      </c>
      <c r="V10" s="115">
        <f t="shared" si="6"/>
        <v>10.47</v>
      </c>
      <c r="W10" s="115"/>
      <c r="X10" s="115" t="s">
        <v>275</v>
      </c>
      <c r="Y10" s="115" t="s">
        <v>276</v>
      </c>
      <c r="Z10" s="108"/>
      <c r="AA10" s="108"/>
      <c r="AB10" s="108"/>
      <c r="AC10" s="108"/>
      <c r="AD10" s="108"/>
      <c r="AE10" s="108"/>
      <c r="AF10" s="108"/>
      <c r="AG10" s="108" t="s">
        <v>277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ht="22.5" outlineLevel="1" x14ac:dyDescent="0.2">
      <c r="A11" s="135">
        <v>3</v>
      </c>
      <c r="B11" s="136" t="s">
        <v>2683</v>
      </c>
      <c r="C11" s="144" t="s">
        <v>2684</v>
      </c>
      <c r="D11" s="137" t="s">
        <v>468</v>
      </c>
      <c r="E11" s="138">
        <v>1</v>
      </c>
      <c r="F11" s="139"/>
      <c r="G11" s="140">
        <f t="shared" si="0"/>
        <v>0</v>
      </c>
      <c r="H11" s="139"/>
      <c r="I11" s="140">
        <f t="shared" si="1"/>
        <v>0</v>
      </c>
      <c r="J11" s="139"/>
      <c r="K11" s="140">
        <f t="shared" si="2"/>
        <v>0</v>
      </c>
      <c r="L11" s="140">
        <v>21</v>
      </c>
      <c r="M11" s="140">
        <f t="shared" si="3"/>
        <v>0</v>
      </c>
      <c r="N11" s="138">
        <v>9.1599999999999997E-3</v>
      </c>
      <c r="O11" s="138">
        <f t="shared" si="4"/>
        <v>0.01</v>
      </c>
      <c r="P11" s="138">
        <v>0</v>
      </c>
      <c r="Q11" s="138">
        <f t="shared" si="5"/>
        <v>0</v>
      </c>
      <c r="R11" s="140" t="s">
        <v>1188</v>
      </c>
      <c r="S11" s="140" t="s">
        <v>929</v>
      </c>
      <c r="T11" s="141" t="s">
        <v>929</v>
      </c>
      <c r="U11" s="115">
        <v>13.52</v>
      </c>
      <c r="V11" s="115">
        <f t="shared" si="6"/>
        <v>13.52</v>
      </c>
      <c r="W11" s="115"/>
      <c r="X11" s="115" t="s">
        <v>275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277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 x14ac:dyDescent="0.2">
      <c r="A12" s="135">
        <v>4</v>
      </c>
      <c r="B12" s="136" t="s">
        <v>2685</v>
      </c>
      <c r="C12" s="144" t="s">
        <v>2686</v>
      </c>
      <c r="D12" s="137" t="s">
        <v>468</v>
      </c>
      <c r="E12" s="138">
        <v>1</v>
      </c>
      <c r="F12" s="139"/>
      <c r="G12" s="140">
        <f t="shared" si="0"/>
        <v>0</v>
      </c>
      <c r="H12" s="139"/>
      <c r="I12" s="140">
        <f t="shared" si="1"/>
        <v>0</v>
      </c>
      <c r="J12" s="139"/>
      <c r="K12" s="140">
        <f t="shared" si="2"/>
        <v>0</v>
      </c>
      <c r="L12" s="140">
        <v>21</v>
      </c>
      <c r="M12" s="140">
        <f t="shared" si="3"/>
        <v>0</v>
      </c>
      <c r="N12" s="138">
        <v>0</v>
      </c>
      <c r="O12" s="138">
        <f t="shared" si="4"/>
        <v>0</v>
      </c>
      <c r="P12" s="138">
        <v>0</v>
      </c>
      <c r="Q12" s="138">
        <f t="shared" si="5"/>
        <v>0</v>
      </c>
      <c r="R12" s="140" t="s">
        <v>1188</v>
      </c>
      <c r="S12" s="140" t="s">
        <v>929</v>
      </c>
      <c r="T12" s="141" t="s">
        <v>929</v>
      </c>
      <c r="U12" s="115">
        <v>0.67600000000000005</v>
      </c>
      <c r="V12" s="115">
        <f t="shared" si="6"/>
        <v>0.68</v>
      </c>
      <c r="W12" s="115"/>
      <c r="X12" s="115" t="s">
        <v>275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277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 x14ac:dyDescent="0.2">
      <c r="A13" s="135">
        <v>5</v>
      </c>
      <c r="B13" s="136" t="s">
        <v>2287</v>
      </c>
      <c r="C13" s="144" t="s">
        <v>2288</v>
      </c>
      <c r="D13" s="137" t="s">
        <v>468</v>
      </c>
      <c r="E13" s="138">
        <v>1</v>
      </c>
      <c r="F13" s="139"/>
      <c r="G13" s="140">
        <f t="shared" si="0"/>
        <v>0</v>
      </c>
      <c r="H13" s="139"/>
      <c r="I13" s="140">
        <f t="shared" si="1"/>
        <v>0</v>
      </c>
      <c r="J13" s="139"/>
      <c r="K13" s="140">
        <f t="shared" si="2"/>
        <v>0</v>
      </c>
      <c r="L13" s="140">
        <v>21</v>
      </c>
      <c r="M13" s="140">
        <f t="shared" si="3"/>
        <v>0</v>
      </c>
      <c r="N13" s="138">
        <v>6.9999999999999994E-5</v>
      </c>
      <c r="O13" s="138">
        <f t="shared" si="4"/>
        <v>0</v>
      </c>
      <c r="P13" s="138">
        <v>2.1000000000000001E-2</v>
      </c>
      <c r="Q13" s="138">
        <f t="shared" si="5"/>
        <v>0.02</v>
      </c>
      <c r="R13" s="140" t="s">
        <v>1188</v>
      </c>
      <c r="S13" s="140" t="s">
        <v>929</v>
      </c>
      <c r="T13" s="141" t="s">
        <v>929</v>
      </c>
      <c r="U13" s="115">
        <v>0.43</v>
      </c>
      <c r="V13" s="115">
        <f t="shared" si="6"/>
        <v>0.43</v>
      </c>
      <c r="W13" s="115"/>
      <c r="X13" s="115" t="s">
        <v>275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277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35">
        <v>6</v>
      </c>
      <c r="B14" s="136" t="s">
        <v>2291</v>
      </c>
      <c r="C14" s="144" t="s">
        <v>2292</v>
      </c>
      <c r="D14" s="137" t="s">
        <v>493</v>
      </c>
      <c r="E14" s="138">
        <v>26</v>
      </c>
      <c r="F14" s="139"/>
      <c r="G14" s="140">
        <f t="shared" si="0"/>
        <v>0</v>
      </c>
      <c r="H14" s="139"/>
      <c r="I14" s="140">
        <f t="shared" si="1"/>
        <v>0</v>
      </c>
      <c r="J14" s="139"/>
      <c r="K14" s="140">
        <f t="shared" si="2"/>
        <v>0</v>
      </c>
      <c r="L14" s="140">
        <v>21</v>
      </c>
      <c r="M14" s="140">
        <f t="shared" si="3"/>
        <v>0</v>
      </c>
      <c r="N14" s="138">
        <v>2.0000000000000002E-5</v>
      </c>
      <c r="O14" s="138">
        <f t="shared" si="4"/>
        <v>0</v>
      </c>
      <c r="P14" s="138">
        <v>3.2000000000000002E-3</v>
      </c>
      <c r="Q14" s="138">
        <f t="shared" si="5"/>
        <v>0.08</v>
      </c>
      <c r="R14" s="140" t="s">
        <v>1188</v>
      </c>
      <c r="S14" s="140" t="s">
        <v>929</v>
      </c>
      <c r="T14" s="141" t="s">
        <v>929</v>
      </c>
      <c r="U14" s="115">
        <v>5.2999999999999999E-2</v>
      </c>
      <c r="V14" s="115">
        <f t="shared" si="6"/>
        <v>1.38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 x14ac:dyDescent="0.2">
      <c r="A15" s="135">
        <v>7</v>
      </c>
      <c r="B15" s="136" t="s">
        <v>2303</v>
      </c>
      <c r="C15" s="144" t="s">
        <v>2304</v>
      </c>
      <c r="D15" s="137" t="s">
        <v>468</v>
      </c>
      <c r="E15" s="138">
        <v>12</v>
      </c>
      <c r="F15" s="139"/>
      <c r="G15" s="140">
        <f t="shared" si="0"/>
        <v>0</v>
      </c>
      <c r="H15" s="139"/>
      <c r="I15" s="140">
        <f t="shared" si="1"/>
        <v>0</v>
      </c>
      <c r="J15" s="139"/>
      <c r="K15" s="140">
        <f t="shared" si="2"/>
        <v>0</v>
      </c>
      <c r="L15" s="140">
        <v>21</v>
      </c>
      <c r="M15" s="140">
        <f t="shared" si="3"/>
        <v>0</v>
      </c>
      <c r="N15" s="138">
        <v>2.1000000000000001E-4</v>
      </c>
      <c r="O15" s="138">
        <f t="shared" si="4"/>
        <v>0</v>
      </c>
      <c r="P15" s="138">
        <v>3.5000000000000001E-3</v>
      </c>
      <c r="Q15" s="138">
        <f t="shared" si="5"/>
        <v>0.04</v>
      </c>
      <c r="R15" s="140" t="s">
        <v>1188</v>
      </c>
      <c r="S15" s="140" t="s">
        <v>929</v>
      </c>
      <c r="T15" s="141" t="s">
        <v>929</v>
      </c>
      <c r="U15" s="115">
        <v>0.374</v>
      </c>
      <c r="V15" s="115">
        <f t="shared" si="6"/>
        <v>4.49</v>
      </c>
      <c r="W15" s="115"/>
      <c r="X15" s="115" t="s">
        <v>275</v>
      </c>
      <c r="Y15" s="115" t="s">
        <v>276</v>
      </c>
      <c r="Z15" s="108"/>
      <c r="AA15" s="108"/>
      <c r="AB15" s="108"/>
      <c r="AC15" s="108"/>
      <c r="AD15" s="108"/>
      <c r="AE15" s="108"/>
      <c r="AF15" s="108"/>
      <c r="AG15" s="108" t="s">
        <v>277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 x14ac:dyDescent="0.2">
      <c r="A16" s="135">
        <v>8</v>
      </c>
      <c r="B16" s="136" t="s">
        <v>2305</v>
      </c>
      <c r="C16" s="144" t="s">
        <v>2306</v>
      </c>
      <c r="D16" s="137" t="s">
        <v>468</v>
      </c>
      <c r="E16" s="138">
        <v>1</v>
      </c>
      <c r="F16" s="139"/>
      <c r="G16" s="140">
        <f t="shared" si="0"/>
        <v>0</v>
      </c>
      <c r="H16" s="139"/>
      <c r="I16" s="140">
        <f t="shared" si="1"/>
        <v>0</v>
      </c>
      <c r="J16" s="139"/>
      <c r="K16" s="140">
        <f t="shared" si="2"/>
        <v>0</v>
      </c>
      <c r="L16" s="140">
        <v>21</v>
      </c>
      <c r="M16" s="140">
        <f t="shared" si="3"/>
        <v>0</v>
      </c>
      <c r="N16" s="138">
        <v>1.6000000000000001E-4</v>
      </c>
      <c r="O16" s="138">
        <f t="shared" si="4"/>
        <v>0</v>
      </c>
      <c r="P16" s="138">
        <v>4.9699999999999996E-3</v>
      </c>
      <c r="Q16" s="138">
        <f t="shared" si="5"/>
        <v>0</v>
      </c>
      <c r="R16" s="140" t="s">
        <v>1188</v>
      </c>
      <c r="S16" s="140" t="s">
        <v>929</v>
      </c>
      <c r="T16" s="141" t="s">
        <v>929</v>
      </c>
      <c r="U16" s="115">
        <v>0.57199999999999995</v>
      </c>
      <c r="V16" s="115">
        <f t="shared" si="6"/>
        <v>0.56999999999999995</v>
      </c>
      <c r="W16" s="115"/>
      <c r="X16" s="115" t="s">
        <v>275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277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35">
        <v>9</v>
      </c>
      <c r="B17" s="136" t="s">
        <v>2307</v>
      </c>
      <c r="C17" s="144" t="s">
        <v>2308</v>
      </c>
      <c r="D17" s="137" t="s">
        <v>976</v>
      </c>
      <c r="E17" s="138">
        <v>1</v>
      </c>
      <c r="F17" s="139"/>
      <c r="G17" s="140">
        <f t="shared" si="0"/>
        <v>0</v>
      </c>
      <c r="H17" s="139"/>
      <c r="I17" s="140">
        <f t="shared" si="1"/>
        <v>0</v>
      </c>
      <c r="J17" s="139"/>
      <c r="K17" s="140">
        <f t="shared" si="2"/>
        <v>0</v>
      </c>
      <c r="L17" s="140">
        <v>21</v>
      </c>
      <c r="M17" s="140">
        <f t="shared" si="3"/>
        <v>0</v>
      </c>
      <c r="N17" s="138">
        <v>0</v>
      </c>
      <c r="O17" s="138">
        <f t="shared" si="4"/>
        <v>0</v>
      </c>
      <c r="P17" s="138">
        <v>0</v>
      </c>
      <c r="Q17" s="138">
        <f t="shared" si="5"/>
        <v>0</v>
      </c>
      <c r="R17" s="140"/>
      <c r="S17" s="140" t="s">
        <v>273</v>
      </c>
      <c r="T17" s="141" t="s">
        <v>274</v>
      </c>
      <c r="U17" s="115">
        <v>0</v>
      </c>
      <c r="V17" s="115">
        <f t="shared" si="6"/>
        <v>0</v>
      </c>
      <c r="W17" s="115"/>
      <c r="X17" s="115" t="s">
        <v>275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277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35">
        <v>10</v>
      </c>
      <c r="B18" s="136" t="s">
        <v>2309</v>
      </c>
      <c r="C18" s="144" t="s">
        <v>2687</v>
      </c>
      <c r="D18" s="137" t="s">
        <v>938</v>
      </c>
      <c r="E18" s="138">
        <v>2</v>
      </c>
      <c r="F18" s="139"/>
      <c r="G18" s="140">
        <f t="shared" si="0"/>
        <v>0</v>
      </c>
      <c r="H18" s="139"/>
      <c r="I18" s="140">
        <f t="shared" si="1"/>
        <v>0</v>
      </c>
      <c r="J18" s="139"/>
      <c r="K18" s="140">
        <f t="shared" si="2"/>
        <v>0</v>
      </c>
      <c r="L18" s="140">
        <v>21</v>
      </c>
      <c r="M18" s="140">
        <f t="shared" si="3"/>
        <v>0</v>
      </c>
      <c r="N18" s="138">
        <v>0</v>
      </c>
      <c r="O18" s="138">
        <f t="shared" si="4"/>
        <v>0</v>
      </c>
      <c r="P18" s="138">
        <v>0</v>
      </c>
      <c r="Q18" s="138">
        <f t="shared" si="5"/>
        <v>0</v>
      </c>
      <c r="R18" s="140"/>
      <c r="S18" s="140" t="s">
        <v>273</v>
      </c>
      <c r="T18" s="141" t="s">
        <v>274</v>
      </c>
      <c r="U18" s="115">
        <v>0</v>
      </c>
      <c r="V18" s="115">
        <f t="shared" si="6"/>
        <v>0</v>
      </c>
      <c r="W18" s="115"/>
      <c r="X18" s="115" t="s">
        <v>275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277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35">
        <v>11</v>
      </c>
      <c r="B19" s="136" t="s">
        <v>2311</v>
      </c>
      <c r="C19" s="144" t="s">
        <v>2312</v>
      </c>
      <c r="D19" s="137" t="s">
        <v>322</v>
      </c>
      <c r="E19" s="138">
        <v>20</v>
      </c>
      <c r="F19" s="139"/>
      <c r="G19" s="140">
        <f t="shared" si="0"/>
        <v>0</v>
      </c>
      <c r="H19" s="139"/>
      <c r="I19" s="140">
        <f t="shared" si="1"/>
        <v>0</v>
      </c>
      <c r="J19" s="139"/>
      <c r="K19" s="140">
        <f t="shared" si="2"/>
        <v>0</v>
      </c>
      <c r="L19" s="140">
        <v>21</v>
      </c>
      <c r="M19" s="140">
        <f t="shared" si="3"/>
        <v>0</v>
      </c>
      <c r="N19" s="138">
        <v>0</v>
      </c>
      <c r="O19" s="138">
        <f t="shared" si="4"/>
        <v>0</v>
      </c>
      <c r="P19" s="138">
        <v>0</v>
      </c>
      <c r="Q19" s="138">
        <f t="shared" si="5"/>
        <v>0</v>
      </c>
      <c r="R19" s="140"/>
      <c r="S19" s="140" t="s">
        <v>273</v>
      </c>
      <c r="T19" s="141" t="s">
        <v>274</v>
      </c>
      <c r="U19" s="115">
        <v>0</v>
      </c>
      <c r="V19" s="115">
        <f t="shared" si="6"/>
        <v>0</v>
      </c>
      <c r="W19" s="115"/>
      <c r="X19" s="115" t="s">
        <v>275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277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 x14ac:dyDescent="0.2">
      <c r="A20" s="135">
        <v>12</v>
      </c>
      <c r="B20" s="136" t="s">
        <v>2313</v>
      </c>
      <c r="C20" s="144" t="s">
        <v>2314</v>
      </c>
      <c r="D20" s="137" t="s">
        <v>938</v>
      </c>
      <c r="E20" s="138">
        <v>10</v>
      </c>
      <c r="F20" s="139"/>
      <c r="G20" s="140">
        <f t="shared" si="0"/>
        <v>0</v>
      </c>
      <c r="H20" s="139"/>
      <c r="I20" s="140">
        <f t="shared" si="1"/>
        <v>0</v>
      </c>
      <c r="J20" s="139"/>
      <c r="K20" s="140">
        <f t="shared" si="2"/>
        <v>0</v>
      </c>
      <c r="L20" s="140">
        <v>21</v>
      </c>
      <c r="M20" s="140">
        <f t="shared" si="3"/>
        <v>0</v>
      </c>
      <c r="N20" s="138">
        <v>0</v>
      </c>
      <c r="O20" s="138">
        <f t="shared" si="4"/>
        <v>0</v>
      </c>
      <c r="P20" s="138">
        <v>0</v>
      </c>
      <c r="Q20" s="138">
        <f t="shared" si="5"/>
        <v>0</v>
      </c>
      <c r="R20" s="140"/>
      <c r="S20" s="140" t="s">
        <v>273</v>
      </c>
      <c r="T20" s="141" t="s">
        <v>274</v>
      </c>
      <c r="U20" s="115">
        <v>1</v>
      </c>
      <c r="V20" s="115">
        <f t="shared" si="6"/>
        <v>10</v>
      </c>
      <c r="W20" s="115"/>
      <c r="X20" s="115" t="s">
        <v>275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277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x14ac:dyDescent="0.2">
      <c r="A21" s="121" t="s">
        <v>268</v>
      </c>
      <c r="B21" s="122" t="s">
        <v>137</v>
      </c>
      <c r="C21" s="143" t="s">
        <v>138</v>
      </c>
      <c r="D21" s="123"/>
      <c r="E21" s="124"/>
      <c r="F21" s="125"/>
      <c r="G21" s="125">
        <f>SUMIF(AG22:AG22,"&lt;&gt;NOR",G22:G22)</f>
        <v>0</v>
      </c>
      <c r="H21" s="125"/>
      <c r="I21" s="125">
        <f>SUM(I22:I22)</f>
        <v>0</v>
      </c>
      <c r="J21" s="125"/>
      <c r="K21" s="125">
        <f>SUM(K22:K22)</f>
        <v>0</v>
      </c>
      <c r="L21" s="125"/>
      <c r="M21" s="125">
        <f>SUM(M22:M22)</f>
        <v>0</v>
      </c>
      <c r="N21" s="124"/>
      <c r="O21" s="124">
        <f>SUM(O22:O22)</f>
        <v>0.01</v>
      </c>
      <c r="P21" s="124"/>
      <c r="Q21" s="124">
        <f>SUM(Q22:Q22)</f>
        <v>0</v>
      </c>
      <c r="R21" s="125"/>
      <c r="S21" s="125"/>
      <c r="T21" s="126"/>
      <c r="U21" s="120"/>
      <c r="V21" s="120">
        <f>SUM(V22:V22)</f>
        <v>1.71</v>
      </c>
      <c r="W21" s="120"/>
      <c r="X21" s="120"/>
      <c r="Y21" s="120"/>
      <c r="AG21" t="s">
        <v>269</v>
      </c>
    </row>
    <row r="22" spans="1:60" outlineLevel="1" x14ac:dyDescent="0.2">
      <c r="A22" s="135">
        <v>13</v>
      </c>
      <c r="B22" s="136" t="s">
        <v>1919</v>
      </c>
      <c r="C22" s="144" t="s">
        <v>1920</v>
      </c>
      <c r="D22" s="137" t="s">
        <v>322</v>
      </c>
      <c r="E22" s="138">
        <v>8</v>
      </c>
      <c r="F22" s="139"/>
      <c r="G22" s="140">
        <f>ROUND(E22*F22,2)</f>
        <v>0</v>
      </c>
      <c r="H22" s="139"/>
      <c r="I22" s="140">
        <f>ROUND(E22*H22,2)</f>
        <v>0</v>
      </c>
      <c r="J22" s="139"/>
      <c r="K22" s="140">
        <f>ROUND(E22*J22,2)</f>
        <v>0</v>
      </c>
      <c r="L22" s="140">
        <v>21</v>
      </c>
      <c r="M22" s="140">
        <f>G22*(1+L22/100)</f>
        <v>0</v>
      </c>
      <c r="N22" s="138">
        <v>1.58E-3</v>
      </c>
      <c r="O22" s="138">
        <f>ROUND(E22*N22,2)</f>
        <v>0.01</v>
      </c>
      <c r="P22" s="138">
        <v>0</v>
      </c>
      <c r="Q22" s="138">
        <f>ROUND(E22*P22,2)</f>
        <v>0</v>
      </c>
      <c r="R22" s="140" t="s">
        <v>928</v>
      </c>
      <c r="S22" s="140" t="s">
        <v>929</v>
      </c>
      <c r="T22" s="141" t="s">
        <v>929</v>
      </c>
      <c r="U22" s="115">
        <v>0.214</v>
      </c>
      <c r="V22" s="115">
        <f>ROUND(E22*U22,2)</f>
        <v>1.71</v>
      </c>
      <c r="W22" s="115"/>
      <c r="X22" s="115" t="s">
        <v>275</v>
      </c>
      <c r="Y22" s="115" t="s">
        <v>276</v>
      </c>
      <c r="Z22" s="108"/>
      <c r="AA22" s="108"/>
      <c r="AB22" s="108"/>
      <c r="AC22" s="108"/>
      <c r="AD22" s="108"/>
      <c r="AE22" s="108"/>
      <c r="AF22" s="108"/>
      <c r="AG22" s="108" t="s">
        <v>277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x14ac:dyDescent="0.2">
      <c r="A23" s="121" t="s">
        <v>268</v>
      </c>
      <c r="B23" s="122" t="s">
        <v>149</v>
      </c>
      <c r="C23" s="143" t="s">
        <v>150</v>
      </c>
      <c r="D23" s="123"/>
      <c r="E23" s="124"/>
      <c r="F23" s="125"/>
      <c r="G23" s="125">
        <f>SUMIF(AG24:AG26,"&lt;&gt;NOR",G24:G26)</f>
        <v>0</v>
      </c>
      <c r="H23" s="125"/>
      <c r="I23" s="125">
        <f>SUM(I24:I26)</f>
        <v>0</v>
      </c>
      <c r="J23" s="125"/>
      <c r="K23" s="125">
        <f>SUM(K24:K26)</f>
        <v>0</v>
      </c>
      <c r="L23" s="125"/>
      <c r="M23" s="125">
        <f>SUM(M24:M26)</f>
        <v>0</v>
      </c>
      <c r="N23" s="124"/>
      <c r="O23" s="124">
        <f>SUM(O24:O26)</f>
        <v>0</v>
      </c>
      <c r="P23" s="124"/>
      <c r="Q23" s="124">
        <f>SUM(Q24:Q26)</f>
        <v>0</v>
      </c>
      <c r="R23" s="125"/>
      <c r="S23" s="125"/>
      <c r="T23" s="126"/>
      <c r="U23" s="120"/>
      <c r="V23" s="120">
        <f>SUM(V24:V26)</f>
        <v>52</v>
      </c>
      <c r="W23" s="120"/>
      <c r="X23" s="120"/>
      <c r="Y23" s="120"/>
      <c r="AG23" t="s">
        <v>269</v>
      </c>
    </row>
    <row r="24" spans="1:60" outlineLevel="1" x14ac:dyDescent="0.2">
      <c r="A24" s="135">
        <v>14</v>
      </c>
      <c r="B24" s="136" t="s">
        <v>936</v>
      </c>
      <c r="C24" s="144" t="s">
        <v>937</v>
      </c>
      <c r="D24" s="137" t="s">
        <v>938</v>
      </c>
      <c r="E24" s="138">
        <v>12</v>
      </c>
      <c r="F24" s="139"/>
      <c r="G24" s="140">
        <f>ROUND(E24*F24,2)</f>
        <v>0</v>
      </c>
      <c r="H24" s="139"/>
      <c r="I24" s="140">
        <f>ROUND(E24*H24,2)</f>
        <v>0</v>
      </c>
      <c r="J24" s="139"/>
      <c r="K24" s="140">
        <f>ROUND(E24*J24,2)</f>
        <v>0</v>
      </c>
      <c r="L24" s="140">
        <v>21</v>
      </c>
      <c r="M24" s="140">
        <f>G24*(1+L24/100)</f>
        <v>0</v>
      </c>
      <c r="N24" s="138">
        <v>0</v>
      </c>
      <c r="O24" s="138">
        <f>ROUND(E24*N24,2)</f>
        <v>0</v>
      </c>
      <c r="P24" s="138">
        <v>0</v>
      </c>
      <c r="Q24" s="138">
        <f>ROUND(E24*P24,2)</f>
        <v>0</v>
      </c>
      <c r="R24" s="140" t="s">
        <v>939</v>
      </c>
      <c r="S24" s="140" t="s">
        <v>929</v>
      </c>
      <c r="T24" s="141" t="s">
        <v>929</v>
      </c>
      <c r="U24" s="115">
        <v>1</v>
      </c>
      <c r="V24" s="115">
        <f>ROUND(E24*U24,2)</f>
        <v>12</v>
      </c>
      <c r="W24" s="115"/>
      <c r="X24" s="115" t="s">
        <v>940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941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 x14ac:dyDescent="0.2">
      <c r="A25" s="135">
        <v>15</v>
      </c>
      <c r="B25" s="136" t="s">
        <v>2258</v>
      </c>
      <c r="C25" s="144" t="s">
        <v>2259</v>
      </c>
      <c r="D25" s="137" t="s">
        <v>938</v>
      </c>
      <c r="E25" s="138">
        <v>16</v>
      </c>
      <c r="F25" s="139"/>
      <c r="G25" s="140">
        <f>ROUND(E25*F25,2)</f>
        <v>0</v>
      </c>
      <c r="H25" s="139"/>
      <c r="I25" s="140">
        <f>ROUND(E25*H25,2)</f>
        <v>0</v>
      </c>
      <c r="J25" s="139"/>
      <c r="K25" s="140">
        <f>ROUND(E25*J25,2)</f>
        <v>0</v>
      </c>
      <c r="L25" s="140">
        <v>21</v>
      </c>
      <c r="M25" s="140">
        <f>G25*(1+L25/100)</f>
        <v>0</v>
      </c>
      <c r="N25" s="138">
        <v>0</v>
      </c>
      <c r="O25" s="138">
        <f>ROUND(E25*N25,2)</f>
        <v>0</v>
      </c>
      <c r="P25" s="138">
        <v>0</v>
      </c>
      <c r="Q25" s="138">
        <f>ROUND(E25*P25,2)</f>
        <v>0</v>
      </c>
      <c r="R25" s="140"/>
      <c r="S25" s="140" t="s">
        <v>273</v>
      </c>
      <c r="T25" s="141" t="s">
        <v>929</v>
      </c>
      <c r="U25" s="115">
        <v>1</v>
      </c>
      <c r="V25" s="115">
        <f>ROUND(E25*U25,2)</f>
        <v>16</v>
      </c>
      <c r="W25" s="115"/>
      <c r="X25" s="115" t="s">
        <v>940</v>
      </c>
      <c r="Y25" s="115" t="s">
        <v>276</v>
      </c>
      <c r="Z25" s="108"/>
      <c r="AA25" s="108"/>
      <c r="AB25" s="108"/>
      <c r="AC25" s="108"/>
      <c r="AD25" s="108"/>
      <c r="AE25" s="108"/>
      <c r="AF25" s="108"/>
      <c r="AG25" s="108" t="s">
        <v>941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 x14ac:dyDescent="0.2">
      <c r="A26" s="135">
        <v>16</v>
      </c>
      <c r="B26" s="136" t="s">
        <v>948</v>
      </c>
      <c r="C26" s="144" t="s">
        <v>949</v>
      </c>
      <c r="D26" s="137" t="s">
        <v>938</v>
      </c>
      <c r="E26" s="138">
        <v>24</v>
      </c>
      <c r="F26" s="139"/>
      <c r="G26" s="140">
        <f>ROUND(E26*F26,2)</f>
        <v>0</v>
      </c>
      <c r="H26" s="139"/>
      <c r="I26" s="140">
        <f>ROUND(E26*H26,2)</f>
        <v>0</v>
      </c>
      <c r="J26" s="139"/>
      <c r="K26" s="140">
        <f>ROUND(E26*J26,2)</f>
        <v>0</v>
      </c>
      <c r="L26" s="140">
        <v>21</v>
      </c>
      <c r="M26" s="140">
        <f>G26*(1+L26/100)</f>
        <v>0</v>
      </c>
      <c r="N26" s="138">
        <v>0</v>
      </c>
      <c r="O26" s="138">
        <f>ROUND(E26*N26,2)</f>
        <v>0</v>
      </c>
      <c r="P26" s="138">
        <v>0</v>
      </c>
      <c r="Q26" s="138">
        <f>ROUND(E26*P26,2)</f>
        <v>0</v>
      </c>
      <c r="R26" s="140"/>
      <c r="S26" s="140" t="s">
        <v>273</v>
      </c>
      <c r="T26" s="141" t="s">
        <v>274</v>
      </c>
      <c r="U26" s="115">
        <v>1</v>
      </c>
      <c r="V26" s="115">
        <f>ROUND(E26*U26,2)</f>
        <v>24</v>
      </c>
      <c r="W26" s="115"/>
      <c r="X26" s="115" t="s">
        <v>940</v>
      </c>
      <c r="Y26" s="115" t="s">
        <v>276</v>
      </c>
      <c r="Z26" s="108"/>
      <c r="AA26" s="108"/>
      <c r="AB26" s="108"/>
      <c r="AC26" s="108"/>
      <c r="AD26" s="108"/>
      <c r="AE26" s="108"/>
      <c r="AF26" s="108"/>
      <c r="AG26" s="108" t="s">
        <v>941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x14ac:dyDescent="0.2">
      <c r="A27" s="121" t="s">
        <v>268</v>
      </c>
      <c r="B27" s="122" t="s">
        <v>156</v>
      </c>
      <c r="C27" s="143" t="s">
        <v>157</v>
      </c>
      <c r="D27" s="123"/>
      <c r="E27" s="124"/>
      <c r="F27" s="125"/>
      <c r="G27" s="125">
        <f>SUMIF(AG28:AG44,"&lt;&gt;NOR",G28:G44)</f>
        <v>0</v>
      </c>
      <c r="H27" s="125"/>
      <c r="I27" s="125">
        <f>SUM(I28:I44)</f>
        <v>0</v>
      </c>
      <c r="J27" s="125"/>
      <c r="K27" s="125">
        <f>SUM(K28:K44)</f>
        <v>0</v>
      </c>
      <c r="L27" s="125"/>
      <c r="M27" s="125">
        <f>SUM(M28:M44)</f>
        <v>0</v>
      </c>
      <c r="N27" s="124"/>
      <c r="O27" s="124">
        <f>SUM(O28:O44)</f>
        <v>0.01</v>
      </c>
      <c r="P27" s="124"/>
      <c r="Q27" s="124">
        <f>SUM(Q28:Q44)</f>
        <v>0</v>
      </c>
      <c r="R27" s="125"/>
      <c r="S27" s="125"/>
      <c r="T27" s="126"/>
      <c r="U27" s="120"/>
      <c r="V27" s="120">
        <f>SUM(V28:V44)</f>
        <v>7.4600000000000009</v>
      </c>
      <c r="W27" s="120"/>
      <c r="X27" s="120"/>
      <c r="Y27" s="120"/>
      <c r="AG27" t="s">
        <v>269</v>
      </c>
    </row>
    <row r="28" spans="1:60" ht="22.5" outlineLevel="1" x14ac:dyDescent="0.2">
      <c r="A28" s="128">
        <v>17</v>
      </c>
      <c r="B28" s="129" t="s">
        <v>2336</v>
      </c>
      <c r="C28" s="145" t="s">
        <v>2337</v>
      </c>
      <c r="D28" s="130" t="s">
        <v>322</v>
      </c>
      <c r="E28" s="131">
        <v>6.48</v>
      </c>
      <c r="F28" s="132"/>
      <c r="G28" s="133">
        <f>ROUND(E28*F28,2)</f>
        <v>0</v>
      </c>
      <c r="H28" s="132"/>
      <c r="I28" s="133">
        <f>ROUND(E28*H28,2)</f>
        <v>0</v>
      </c>
      <c r="J28" s="132"/>
      <c r="K28" s="133">
        <f>ROUND(E28*J28,2)</f>
        <v>0</v>
      </c>
      <c r="L28" s="133">
        <v>21</v>
      </c>
      <c r="M28" s="133">
        <f>G28*(1+L28/100)</f>
        <v>0</v>
      </c>
      <c r="N28" s="131">
        <v>5.9999999999999995E-4</v>
      </c>
      <c r="O28" s="131">
        <f>ROUND(E28*N28,2)</f>
        <v>0</v>
      </c>
      <c r="P28" s="131">
        <v>0</v>
      </c>
      <c r="Q28" s="131">
        <f>ROUND(E28*P28,2)</f>
        <v>0</v>
      </c>
      <c r="R28" s="133" t="s">
        <v>954</v>
      </c>
      <c r="S28" s="133" t="s">
        <v>929</v>
      </c>
      <c r="T28" s="134" t="s">
        <v>929</v>
      </c>
      <c r="U28" s="115">
        <v>0.40699999999999997</v>
      </c>
      <c r="V28" s="115">
        <f>ROUND(E28*U28,2)</f>
        <v>2.64</v>
      </c>
      <c r="W28" s="115"/>
      <c r="X28" s="115" t="s">
        <v>275</v>
      </c>
      <c r="Y28" s="115" t="s">
        <v>276</v>
      </c>
      <c r="Z28" s="108"/>
      <c r="AA28" s="108"/>
      <c r="AB28" s="108"/>
      <c r="AC28" s="108"/>
      <c r="AD28" s="108"/>
      <c r="AE28" s="108"/>
      <c r="AF28" s="108"/>
      <c r="AG28" s="108" t="s">
        <v>277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2" x14ac:dyDescent="0.2">
      <c r="A29" s="111"/>
      <c r="B29" s="112"/>
      <c r="C29" s="269" t="s">
        <v>955</v>
      </c>
      <c r="D29" s="270"/>
      <c r="E29" s="270"/>
      <c r="F29" s="270"/>
      <c r="G29" s="270"/>
      <c r="H29" s="115"/>
      <c r="I29" s="115"/>
      <c r="J29" s="115"/>
      <c r="K29" s="115"/>
      <c r="L29" s="115"/>
      <c r="M29" s="115"/>
      <c r="N29" s="114"/>
      <c r="O29" s="114"/>
      <c r="P29" s="114"/>
      <c r="Q29" s="114"/>
      <c r="R29" s="115"/>
      <c r="S29" s="115"/>
      <c r="T29" s="115"/>
      <c r="U29" s="115"/>
      <c r="V29" s="115"/>
      <c r="W29" s="115"/>
      <c r="X29" s="115"/>
      <c r="Y29" s="115"/>
      <c r="Z29" s="108"/>
      <c r="AA29" s="108"/>
      <c r="AB29" s="108"/>
      <c r="AC29" s="108"/>
      <c r="AD29" s="108"/>
      <c r="AE29" s="108"/>
      <c r="AF29" s="108"/>
      <c r="AG29" s="108" t="s">
        <v>930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267" t="s">
        <v>956</v>
      </c>
      <c r="D30" s="268"/>
      <c r="E30" s="268"/>
      <c r="F30" s="268"/>
      <c r="G30" s="268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286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2" x14ac:dyDescent="0.2">
      <c r="A31" s="111"/>
      <c r="B31" s="112"/>
      <c r="C31" s="150" t="s">
        <v>2338</v>
      </c>
      <c r="D31" s="148"/>
      <c r="E31" s="149">
        <v>3.32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0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3" x14ac:dyDescent="0.2">
      <c r="A32" s="111"/>
      <c r="B32" s="112"/>
      <c r="C32" s="150" t="s">
        <v>2339</v>
      </c>
      <c r="D32" s="148"/>
      <c r="E32" s="149">
        <v>3.16</v>
      </c>
      <c r="F32" s="115"/>
      <c r="G32" s="115"/>
      <c r="H32" s="115"/>
      <c r="I32" s="115"/>
      <c r="J32" s="115"/>
      <c r="K32" s="115"/>
      <c r="L32" s="115"/>
      <c r="M32" s="115"/>
      <c r="N32" s="114"/>
      <c r="O32" s="114"/>
      <c r="P32" s="114"/>
      <c r="Q32" s="114"/>
      <c r="R32" s="115"/>
      <c r="S32" s="115"/>
      <c r="T32" s="115"/>
      <c r="U32" s="115"/>
      <c r="V32" s="115"/>
      <c r="W32" s="115"/>
      <c r="X32" s="115"/>
      <c r="Y32" s="115"/>
      <c r="Z32" s="108"/>
      <c r="AA32" s="108"/>
      <c r="AB32" s="108"/>
      <c r="AC32" s="108"/>
      <c r="AD32" s="108"/>
      <c r="AE32" s="108"/>
      <c r="AF32" s="108"/>
      <c r="AG32" s="108" t="s">
        <v>325</v>
      </c>
      <c r="AH32" s="108">
        <v>0</v>
      </c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ht="22.5" outlineLevel="1" x14ac:dyDescent="0.2">
      <c r="A33" s="128">
        <v>18</v>
      </c>
      <c r="B33" s="129" t="s">
        <v>2340</v>
      </c>
      <c r="C33" s="145" t="s">
        <v>2341</v>
      </c>
      <c r="D33" s="130" t="s">
        <v>493</v>
      </c>
      <c r="E33" s="131">
        <v>2</v>
      </c>
      <c r="F33" s="132"/>
      <c r="G33" s="133">
        <f>ROUND(E33*F33,2)</f>
        <v>0</v>
      </c>
      <c r="H33" s="132"/>
      <c r="I33" s="133">
        <f>ROUND(E33*H33,2)</f>
        <v>0</v>
      </c>
      <c r="J33" s="132"/>
      <c r="K33" s="133">
        <f>ROUND(E33*J33,2)</f>
        <v>0</v>
      </c>
      <c r="L33" s="133">
        <v>21</v>
      </c>
      <c r="M33" s="133">
        <f>G33*(1+L33/100)</f>
        <v>0</v>
      </c>
      <c r="N33" s="131">
        <v>6.0000000000000002E-5</v>
      </c>
      <c r="O33" s="131">
        <f>ROUND(E33*N33,2)</f>
        <v>0</v>
      </c>
      <c r="P33" s="131">
        <v>0</v>
      </c>
      <c r="Q33" s="131">
        <f>ROUND(E33*P33,2)</f>
        <v>0</v>
      </c>
      <c r="R33" s="133" t="s">
        <v>995</v>
      </c>
      <c r="S33" s="133" t="s">
        <v>929</v>
      </c>
      <c r="T33" s="134" t="s">
        <v>929</v>
      </c>
      <c r="U33" s="115">
        <v>0.129</v>
      </c>
      <c r="V33" s="115">
        <f>ROUND(E33*U33,2)</f>
        <v>0.26</v>
      </c>
      <c r="W33" s="115"/>
      <c r="X33" s="115" t="s">
        <v>275</v>
      </c>
      <c r="Y33" s="115" t="s">
        <v>276</v>
      </c>
      <c r="Z33" s="108"/>
      <c r="AA33" s="108"/>
      <c r="AB33" s="108"/>
      <c r="AC33" s="108"/>
      <c r="AD33" s="108"/>
      <c r="AE33" s="108"/>
      <c r="AF33" s="108"/>
      <c r="AG33" s="108" t="s">
        <v>277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 x14ac:dyDescent="0.2">
      <c r="A34" s="111"/>
      <c r="B34" s="112"/>
      <c r="C34" s="258" t="s">
        <v>2342</v>
      </c>
      <c r="D34" s="259"/>
      <c r="E34" s="259"/>
      <c r="F34" s="259"/>
      <c r="G34" s="259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286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1" x14ac:dyDescent="0.2">
      <c r="A35" s="128">
        <v>19</v>
      </c>
      <c r="B35" s="129" t="s">
        <v>2343</v>
      </c>
      <c r="C35" s="145" t="s">
        <v>2344</v>
      </c>
      <c r="D35" s="130" t="s">
        <v>493</v>
      </c>
      <c r="E35" s="131">
        <v>32</v>
      </c>
      <c r="F35" s="132"/>
      <c r="G35" s="133">
        <f>ROUND(E35*F35,2)</f>
        <v>0</v>
      </c>
      <c r="H35" s="132"/>
      <c r="I35" s="133">
        <f>ROUND(E35*H35,2)</f>
        <v>0</v>
      </c>
      <c r="J35" s="132"/>
      <c r="K35" s="133">
        <f>ROUND(E35*J35,2)</f>
        <v>0</v>
      </c>
      <c r="L35" s="133">
        <v>21</v>
      </c>
      <c r="M35" s="133">
        <f>G35*(1+L35/100)</f>
        <v>0</v>
      </c>
      <c r="N35" s="131">
        <v>0</v>
      </c>
      <c r="O35" s="131">
        <f>ROUND(E35*N35,2)</f>
        <v>0</v>
      </c>
      <c r="P35" s="131">
        <v>0</v>
      </c>
      <c r="Q35" s="131">
        <f>ROUND(E35*P35,2)</f>
        <v>0</v>
      </c>
      <c r="R35" s="133" t="s">
        <v>995</v>
      </c>
      <c r="S35" s="133" t="s">
        <v>929</v>
      </c>
      <c r="T35" s="134" t="s">
        <v>929</v>
      </c>
      <c r="U35" s="115">
        <v>0.13500000000000001</v>
      </c>
      <c r="V35" s="115">
        <f>ROUND(E35*U35,2)</f>
        <v>4.32</v>
      </c>
      <c r="W35" s="115"/>
      <c r="X35" s="115" t="s">
        <v>275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277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150" t="s">
        <v>2688</v>
      </c>
      <c r="D36" s="148"/>
      <c r="E36" s="149">
        <v>14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325</v>
      </c>
      <c r="AH36" s="108">
        <v>5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3" x14ac:dyDescent="0.2">
      <c r="A37" s="111"/>
      <c r="B37" s="112"/>
      <c r="C37" s="150" t="s">
        <v>2689</v>
      </c>
      <c r="D37" s="148"/>
      <c r="E37" s="149">
        <v>18</v>
      </c>
      <c r="F37" s="115"/>
      <c r="G37" s="115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325</v>
      </c>
      <c r="AH37" s="108">
        <v>5</v>
      </c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1" x14ac:dyDescent="0.2">
      <c r="A38" s="135">
        <v>20</v>
      </c>
      <c r="B38" s="136" t="s">
        <v>2354</v>
      </c>
      <c r="C38" s="144" t="s">
        <v>2355</v>
      </c>
      <c r="D38" s="137" t="s">
        <v>2356</v>
      </c>
      <c r="E38" s="138">
        <v>1</v>
      </c>
      <c r="F38" s="139"/>
      <c r="G38" s="140">
        <f>ROUND(E38*F38,2)</f>
        <v>0</v>
      </c>
      <c r="H38" s="139"/>
      <c r="I38" s="140">
        <f>ROUND(E38*H38,2)</f>
        <v>0</v>
      </c>
      <c r="J38" s="139"/>
      <c r="K38" s="140">
        <f>ROUND(E38*J38,2)</f>
        <v>0</v>
      </c>
      <c r="L38" s="140">
        <v>21</v>
      </c>
      <c r="M38" s="140">
        <f>G38*(1+L38/100)</f>
        <v>0</v>
      </c>
      <c r="N38" s="138">
        <v>0</v>
      </c>
      <c r="O38" s="138">
        <f>ROUND(E38*N38,2)</f>
        <v>0</v>
      </c>
      <c r="P38" s="138">
        <v>0</v>
      </c>
      <c r="Q38" s="138">
        <f>ROUND(E38*P38,2)</f>
        <v>0</v>
      </c>
      <c r="R38" s="140"/>
      <c r="S38" s="140" t="s">
        <v>273</v>
      </c>
      <c r="T38" s="141" t="s">
        <v>274</v>
      </c>
      <c r="U38" s="115">
        <v>0.24199999999999999</v>
      </c>
      <c r="V38" s="115">
        <f>ROUND(E38*U38,2)</f>
        <v>0.24</v>
      </c>
      <c r="W38" s="115"/>
      <c r="X38" s="115" t="s">
        <v>275</v>
      </c>
      <c r="Y38" s="115" t="s">
        <v>276</v>
      </c>
      <c r="Z38" s="108"/>
      <c r="AA38" s="108"/>
      <c r="AB38" s="108"/>
      <c r="AC38" s="108"/>
      <c r="AD38" s="108"/>
      <c r="AE38" s="108"/>
      <c r="AF38" s="108"/>
      <c r="AG38" s="108" t="s">
        <v>277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ht="22.5" outlineLevel="1" x14ac:dyDescent="0.2">
      <c r="A39" s="135">
        <v>21</v>
      </c>
      <c r="B39" s="136" t="s">
        <v>2361</v>
      </c>
      <c r="C39" s="144" t="s">
        <v>2362</v>
      </c>
      <c r="D39" s="137" t="s">
        <v>468</v>
      </c>
      <c r="E39" s="138">
        <v>10</v>
      </c>
      <c r="F39" s="139"/>
      <c r="G39" s="140">
        <f>ROUND(E39*F39,2)</f>
        <v>0</v>
      </c>
      <c r="H39" s="139"/>
      <c r="I39" s="140">
        <f>ROUND(E39*H39,2)</f>
        <v>0</v>
      </c>
      <c r="J39" s="139"/>
      <c r="K39" s="140">
        <f>ROUND(E39*J39,2)</f>
        <v>0</v>
      </c>
      <c r="L39" s="140">
        <v>21</v>
      </c>
      <c r="M39" s="140">
        <f>G39*(1+L39/100)</f>
        <v>0</v>
      </c>
      <c r="N39" s="138">
        <v>0</v>
      </c>
      <c r="O39" s="138">
        <f>ROUND(E39*N39,2)</f>
        <v>0</v>
      </c>
      <c r="P39" s="138">
        <v>0</v>
      </c>
      <c r="Q39" s="138">
        <f>ROUND(E39*P39,2)</f>
        <v>0</v>
      </c>
      <c r="R39" s="140" t="s">
        <v>984</v>
      </c>
      <c r="S39" s="140" t="s">
        <v>929</v>
      </c>
      <c r="T39" s="141" t="s">
        <v>929</v>
      </c>
      <c r="U39" s="115">
        <v>0</v>
      </c>
      <c r="V39" s="115">
        <f>ROUND(E39*U39,2)</f>
        <v>0</v>
      </c>
      <c r="W39" s="115"/>
      <c r="X39" s="115" t="s">
        <v>463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464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ht="33.75" outlineLevel="1" x14ac:dyDescent="0.2">
      <c r="A40" s="128">
        <v>22</v>
      </c>
      <c r="B40" s="129" t="s">
        <v>2363</v>
      </c>
      <c r="C40" s="145" t="s">
        <v>2364</v>
      </c>
      <c r="D40" s="130" t="s">
        <v>493</v>
      </c>
      <c r="E40" s="131">
        <v>14</v>
      </c>
      <c r="F40" s="132"/>
      <c r="G40" s="133">
        <f>ROUND(E40*F40,2)</f>
        <v>0</v>
      </c>
      <c r="H40" s="132"/>
      <c r="I40" s="133">
        <f>ROUND(E40*H40,2)</f>
        <v>0</v>
      </c>
      <c r="J40" s="132"/>
      <c r="K40" s="133">
        <f>ROUND(E40*J40,2)</f>
        <v>0</v>
      </c>
      <c r="L40" s="133">
        <v>21</v>
      </c>
      <c r="M40" s="133">
        <f>G40*(1+L40/100)</f>
        <v>0</v>
      </c>
      <c r="N40" s="131">
        <v>3.4000000000000002E-4</v>
      </c>
      <c r="O40" s="131">
        <f>ROUND(E40*N40,2)</f>
        <v>0</v>
      </c>
      <c r="P40" s="131">
        <v>0</v>
      </c>
      <c r="Q40" s="131">
        <f>ROUND(E40*P40,2)</f>
        <v>0</v>
      </c>
      <c r="R40" s="133" t="s">
        <v>984</v>
      </c>
      <c r="S40" s="133" t="s">
        <v>929</v>
      </c>
      <c r="T40" s="134" t="s">
        <v>929</v>
      </c>
      <c r="U40" s="115">
        <v>0</v>
      </c>
      <c r="V40" s="115">
        <f>ROUND(E40*U40,2)</f>
        <v>0</v>
      </c>
      <c r="W40" s="115"/>
      <c r="X40" s="115" t="s">
        <v>463</v>
      </c>
      <c r="Y40" s="115" t="s">
        <v>276</v>
      </c>
      <c r="Z40" s="108"/>
      <c r="AA40" s="108"/>
      <c r="AB40" s="108"/>
      <c r="AC40" s="108"/>
      <c r="AD40" s="108"/>
      <c r="AE40" s="108"/>
      <c r="AF40" s="108"/>
      <c r="AG40" s="108" t="s">
        <v>464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2" x14ac:dyDescent="0.2">
      <c r="A41" s="111"/>
      <c r="B41" s="112"/>
      <c r="C41" s="150" t="s">
        <v>2690</v>
      </c>
      <c r="D41" s="148"/>
      <c r="E41" s="149">
        <v>14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325</v>
      </c>
      <c r="AH41" s="108">
        <v>5</v>
      </c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ht="33.75" outlineLevel="1" x14ac:dyDescent="0.2">
      <c r="A42" s="128">
        <v>23</v>
      </c>
      <c r="B42" s="129" t="s">
        <v>2366</v>
      </c>
      <c r="C42" s="145" t="s">
        <v>2367</v>
      </c>
      <c r="D42" s="130" t="s">
        <v>493</v>
      </c>
      <c r="E42" s="131">
        <v>18</v>
      </c>
      <c r="F42" s="132"/>
      <c r="G42" s="133">
        <f>ROUND(E42*F42,2)</f>
        <v>0</v>
      </c>
      <c r="H42" s="132"/>
      <c r="I42" s="133">
        <f>ROUND(E42*H42,2)</f>
        <v>0</v>
      </c>
      <c r="J42" s="132"/>
      <c r="K42" s="133">
        <f>ROUND(E42*J42,2)</f>
        <v>0</v>
      </c>
      <c r="L42" s="133">
        <v>21</v>
      </c>
      <c r="M42" s="133">
        <f>G42*(1+L42/100)</f>
        <v>0</v>
      </c>
      <c r="N42" s="131">
        <v>7.3999999999999999E-4</v>
      </c>
      <c r="O42" s="131">
        <f>ROUND(E42*N42,2)</f>
        <v>0.01</v>
      </c>
      <c r="P42" s="131">
        <v>0</v>
      </c>
      <c r="Q42" s="131">
        <f>ROUND(E42*P42,2)</f>
        <v>0</v>
      </c>
      <c r="R42" s="133" t="s">
        <v>984</v>
      </c>
      <c r="S42" s="133" t="s">
        <v>929</v>
      </c>
      <c r="T42" s="134" t="s">
        <v>929</v>
      </c>
      <c r="U42" s="115">
        <v>0</v>
      </c>
      <c r="V42" s="115">
        <f>ROUND(E42*U42,2)</f>
        <v>0</v>
      </c>
      <c r="W42" s="115"/>
      <c r="X42" s="115" t="s">
        <v>463</v>
      </c>
      <c r="Y42" s="115" t="s">
        <v>276</v>
      </c>
      <c r="Z42" s="108"/>
      <c r="AA42" s="108"/>
      <c r="AB42" s="108"/>
      <c r="AC42" s="108"/>
      <c r="AD42" s="108"/>
      <c r="AE42" s="108"/>
      <c r="AF42" s="108"/>
      <c r="AG42" s="108" t="s">
        <v>464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 x14ac:dyDescent="0.2">
      <c r="A43" s="111">
        <v>24</v>
      </c>
      <c r="B43" s="112" t="s">
        <v>989</v>
      </c>
      <c r="C43" s="152" t="s">
        <v>990</v>
      </c>
      <c r="D43" s="113" t="s">
        <v>24</v>
      </c>
      <c r="E43" s="151"/>
      <c r="F43" s="116"/>
      <c r="G43" s="115">
        <f>ROUND(E43*F43,2)</f>
        <v>0</v>
      </c>
      <c r="H43" s="116"/>
      <c r="I43" s="115">
        <f>ROUND(E43*H43,2)</f>
        <v>0</v>
      </c>
      <c r="J43" s="116"/>
      <c r="K43" s="115">
        <f>ROUND(E43*J43,2)</f>
        <v>0</v>
      </c>
      <c r="L43" s="115">
        <v>21</v>
      </c>
      <c r="M43" s="115">
        <f>G43*(1+L43/100)</f>
        <v>0</v>
      </c>
      <c r="N43" s="114">
        <v>0</v>
      </c>
      <c r="O43" s="114">
        <f>ROUND(E43*N43,2)</f>
        <v>0</v>
      </c>
      <c r="P43" s="114">
        <v>0</v>
      </c>
      <c r="Q43" s="114">
        <f>ROUND(E43*P43,2)</f>
        <v>0</v>
      </c>
      <c r="R43" s="115" t="s">
        <v>954</v>
      </c>
      <c r="S43" s="115" t="s">
        <v>929</v>
      </c>
      <c r="T43" s="115" t="s">
        <v>929</v>
      </c>
      <c r="U43" s="115">
        <v>0</v>
      </c>
      <c r="V43" s="115">
        <f>ROUND(E43*U43,2)</f>
        <v>0</v>
      </c>
      <c r="W43" s="115"/>
      <c r="X43" s="115" t="s">
        <v>991</v>
      </c>
      <c r="Y43" s="115" t="s">
        <v>276</v>
      </c>
      <c r="Z43" s="108"/>
      <c r="AA43" s="108"/>
      <c r="AB43" s="108"/>
      <c r="AC43" s="108"/>
      <c r="AD43" s="108"/>
      <c r="AE43" s="108"/>
      <c r="AF43" s="108"/>
      <c r="AG43" s="108" t="s">
        <v>992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 x14ac:dyDescent="0.2">
      <c r="A44" s="111"/>
      <c r="B44" s="112"/>
      <c r="C44" s="271" t="s">
        <v>795</v>
      </c>
      <c r="D44" s="272"/>
      <c r="E44" s="272"/>
      <c r="F44" s="272"/>
      <c r="G44" s="272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930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x14ac:dyDescent="0.2">
      <c r="A45" s="121" t="s">
        <v>268</v>
      </c>
      <c r="B45" s="122" t="s">
        <v>170</v>
      </c>
      <c r="C45" s="143" t="s">
        <v>151</v>
      </c>
      <c r="D45" s="123"/>
      <c r="E45" s="124"/>
      <c r="F45" s="125"/>
      <c r="G45" s="125">
        <f>SUMIF(AG46:AG48,"&lt;&gt;NOR",G46:G48)</f>
        <v>0</v>
      </c>
      <c r="H45" s="125"/>
      <c r="I45" s="125">
        <f>SUM(I46:I48)</f>
        <v>0</v>
      </c>
      <c r="J45" s="125"/>
      <c r="K45" s="125">
        <f>SUM(K46:K48)</f>
        <v>0</v>
      </c>
      <c r="L45" s="125"/>
      <c r="M45" s="125">
        <f>SUM(M46:M48)</f>
        <v>0</v>
      </c>
      <c r="N45" s="124"/>
      <c r="O45" s="124">
        <f>SUM(O46:O48)</f>
        <v>0</v>
      </c>
      <c r="P45" s="124"/>
      <c r="Q45" s="124">
        <f>SUM(Q46:Q48)</f>
        <v>0</v>
      </c>
      <c r="R45" s="125"/>
      <c r="S45" s="125"/>
      <c r="T45" s="126"/>
      <c r="U45" s="120"/>
      <c r="V45" s="120">
        <f>SUM(V46:V48)</f>
        <v>0.28000000000000003</v>
      </c>
      <c r="W45" s="120"/>
      <c r="X45" s="120"/>
      <c r="Y45" s="120"/>
      <c r="AG45" t="s">
        <v>269</v>
      </c>
    </row>
    <row r="46" spans="1:60" outlineLevel="1" x14ac:dyDescent="0.2">
      <c r="A46" s="135">
        <v>25</v>
      </c>
      <c r="B46" s="136" t="s">
        <v>2429</v>
      </c>
      <c r="C46" s="144" t="s">
        <v>2430</v>
      </c>
      <c r="D46" s="137" t="s">
        <v>1159</v>
      </c>
      <c r="E46" s="138">
        <v>1</v>
      </c>
      <c r="F46" s="139"/>
      <c r="G46" s="140">
        <f>ROUND(E46*F46,2)</f>
        <v>0</v>
      </c>
      <c r="H46" s="139"/>
      <c r="I46" s="140">
        <f>ROUND(E46*H46,2)</f>
        <v>0</v>
      </c>
      <c r="J46" s="139"/>
      <c r="K46" s="140">
        <f>ROUND(E46*J46,2)</f>
        <v>0</v>
      </c>
      <c r="L46" s="140">
        <v>21</v>
      </c>
      <c r="M46" s="140">
        <f>G46*(1+L46/100)</f>
        <v>0</v>
      </c>
      <c r="N46" s="138">
        <v>0</v>
      </c>
      <c r="O46" s="138">
        <f>ROUND(E46*N46,2)</f>
        <v>0</v>
      </c>
      <c r="P46" s="138">
        <v>0</v>
      </c>
      <c r="Q46" s="138">
        <f>ROUND(E46*P46,2)</f>
        <v>0</v>
      </c>
      <c r="R46" s="140" t="s">
        <v>1188</v>
      </c>
      <c r="S46" s="140" t="s">
        <v>929</v>
      </c>
      <c r="T46" s="141" t="s">
        <v>929</v>
      </c>
      <c r="U46" s="115">
        <v>0.28100000000000003</v>
      </c>
      <c r="V46" s="115">
        <f>ROUND(E46*U46,2)</f>
        <v>0.28000000000000003</v>
      </c>
      <c r="W46" s="115"/>
      <c r="X46" s="115" t="s">
        <v>275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277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 x14ac:dyDescent="0.2">
      <c r="A47" s="128">
        <v>26</v>
      </c>
      <c r="B47" s="129" t="s">
        <v>2461</v>
      </c>
      <c r="C47" s="145" t="s">
        <v>2466</v>
      </c>
      <c r="D47" s="130" t="s">
        <v>976</v>
      </c>
      <c r="E47" s="131">
        <v>1</v>
      </c>
      <c r="F47" s="132"/>
      <c r="G47" s="133">
        <f>ROUND(E47*F47,2)</f>
        <v>0</v>
      </c>
      <c r="H47" s="132"/>
      <c r="I47" s="133">
        <f>ROUND(E47*H47,2)</f>
        <v>0</v>
      </c>
      <c r="J47" s="132"/>
      <c r="K47" s="133">
        <f>ROUND(E47*J47,2)</f>
        <v>0</v>
      </c>
      <c r="L47" s="133">
        <v>21</v>
      </c>
      <c r="M47" s="133">
        <f>G47*(1+L47/100)</f>
        <v>0</v>
      </c>
      <c r="N47" s="131">
        <v>0</v>
      </c>
      <c r="O47" s="131">
        <f>ROUND(E47*N47,2)</f>
        <v>0</v>
      </c>
      <c r="P47" s="131">
        <v>0</v>
      </c>
      <c r="Q47" s="131">
        <f>ROUND(E47*P47,2)</f>
        <v>0</v>
      </c>
      <c r="R47" s="133"/>
      <c r="S47" s="133" t="s">
        <v>273</v>
      </c>
      <c r="T47" s="134" t="s">
        <v>274</v>
      </c>
      <c r="U47" s="115">
        <v>0</v>
      </c>
      <c r="V47" s="115">
        <f>ROUND(E47*U47,2)</f>
        <v>0</v>
      </c>
      <c r="W47" s="115"/>
      <c r="X47" s="115" t="s">
        <v>275</v>
      </c>
      <c r="Y47" s="115" t="s">
        <v>276</v>
      </c>
      <c r="Z47" s="108"/>
      <c r="AA47" s="108"/>
      <c r="AB47" s="108"/>
      <c r="AC47" s="108"/>
      <c r="AD47" s="108"/>
      <c r="AE47" s="108"/>
      <c r="AF47" s="108"/>
      <c r="AG47" s="108" t="s">
        <v>277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 x14ac:dyDescent="0.2">
      <c r="A48" s="111">
        <v>27</v>
      </c>
      <c r="B48" s="112" t="s">
        <v>1211</v>
      </c>
      <c r="C48" s="152" t="s">
        <v>1212</v>
      </c>
      <c r="D48" s="113" t="s">
        <v>24</v>
      </c>
      <c r="E48" s="151"/>
      <c r="F48" s="116"/>
      <c r="G48" s="115">
        <f>ROUND(E48*F48,2)</f>
        <v>0</v>
      </c>
      <c r="H48" s="116"/>
      <c r="I48" s="115">
        <f>ROUND(E48*H48,2)</f>
        <v>0</v>
      </c>
      <c r="J48" s="116"/>
      <c r="K48" s="115">
        <f>ROUND(E48*J48,2)</f>
        <v>0</v>
      </c>
      <c r="L48" s="115">
        <v>21</v>
      </c>
      <c r="M48" s="115">
        <f>G48*(1+L48/100)</f>
        <v>0</v>
      </c>
      <c r="N48" s="114">
        <v>0</v>
      </c>
      <c r="O48" s="114">
        <f>ROUND(E48*N48,2)</f>
        <v>0</v>
      </c>
      <c r="P48" s="114">
        <v>0</v>
      </c>
      <c r="Q48" s="114">
        <f>ROUND(E48*P48,2)</f>
        <v>0</v>
      </c>
      <c r="R48" s="115" t="s">
        <v>1188</v>
      </c>
      <c r="S48" s="115" t="s">
        <v>929</v>
      </c>
      <c r="T48" s="115" t="s">
        <v>929</v>
      </c>
      <c r="U48" s="115">
        <v>0</v>
      </c>
      <c r="V48" s="115">
        <f>ROUND(E48*U48,2)</f>
        <v>0</v>
      </c>
      <c r="W48" s="115"/>
      <c r="X48" s="115" t="s">
        <v>991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992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x14ac:dyDescent="0.2">
      <c r="A49" s="121" t="s">
        <v>268</v>
      </c>
      <c r="B49" s="122" t="s">
        <v>171</v>
      </c>
      <c r="C49" s="143" t="s">
        <v>172</v>
      </c>
      <c r="D49" s="123"/>
      <c r="E49" s="124"/>
      <c r="F49" s="125"/>
      <c r="G49" s="125">
        <f>SUMIF(AG50:AG69,"&lt;&gt;NOR",G50:G69)</f>
        <v>0</v>
      </c>
      <c r="H49" s="125"/>
      <c r="I49" s="125">
        <f>SUM(I50:I69)</f>
        <v>0</v>
      </c>
      <c r="J49" s="125"/>
      <c r="K49" s="125">
        <f>SUM(K50:K69)</f>
        <v>0</v>
      </c>
      <c r="L49" s="125"/>
      <c r="M49" s="125">
        <f>SUM(M50:M69)</f>
        <v>0</v>
      </c>
      <c r="N49" s="124"/>
      <c r="O49" s="124">
        <f>SUM(O50:O69)</f>
        <v>0.21</v>
      </c>
      <c r="P49" s="124"/>
      <c r="Q49" s="124">
        <f>SUM(Q50:Q69)</f>
        <v>0</v>
      </c>
      <c r="R49" s="125"/>
      <c r="S49" s="125"/>
      <c r="T49" s="126"/>
      <c r="U49" s="120"/>
      <c r="V49" s="120">
        <f>SUM(V50:V69)</f>
        <v>32.29</v>
      </c>
      <c r="W49" s="120"/>
      <c r="X49" s="120"/>
      <c r="Y49" s="120"/>
      <c r="AG49" t="s">
        <v>269</v>
      </c>
    </row>
    <row r="50" spans="1:60" outlineLevel="1" x14ac:dyDescent="0.2">
      <c r="A50" s="135">
        <v>28</v>
      </c>
      <c r="B50" s="136" t="s">
        <v>2691</v>
      </c>
      <c r="C50" s="144" t="s">
        <v>2692</v>
      </c>
      <c r="D50" s="137" t="s">
        <v>468</v>
      </c>
      <c r="E50" s="138">
        <v>5</v>
      </c>
      <c r="F50" s="139"/>
      <c r="G50" s="140">
        <f>ROUND(E50*F50,2)</f>
        <v>0</v>
      </c>
      <c r="H50" s="139"/>
      <c r="I50" s="140">
        <f>ROUND(E50*H50,2)</f>
        <v>0</v>
      </c>
      <c r="J50" s="139"/>
      <c r="K50" s="140">
        <f>ROUND(E50*J50,2)</f>
        <v>0</v>
      </c>
      <c r="L50" s="140">
        <v>21</v>
      </c>
      <c r="M50" s="140">
        <f>G50*(1+L50/100)</f>
        <v>0</v>
      </c>
      <c r="N50" s="138">
        <v>1.0300000000000001E-3</v>
      </c>
      <c r="O50" s="138">
        <f>ROUND(E50*N50,2)</f>
        <v>0.01</v>
      </c>
      <c r="P50" s="138">
        <v>0</v>
      </c>
      <c r="Q50" s="138">
        <f>ROUND(E50*P50,2)</f>
        <v>0</v>
      </c>
      <c r="R50" s="140" t="s">
        <v>995</v>
      </c>
      <c r="S50" s="140" t="s">
        <v>929</v>
      </c>
      <c r="T50" s="141" t="s">
        <v>929</v>
      </c>
      <c r="U50" s="115">
        <v>0.57999999999999996</v>
      </c>
      <c r="V50" s="115">
        <f>ROUND(E50*U50,2)</f>
        <v>2.9</v>
      </c>
      <c r="W50" s="115"/>
      <c r="X50" s="115" t="s">
        <v>275</v>
      </c>
      <c r="Y50" s="115" t="s">
        <v>276</v>
      </c>
      <c r="Z50" s="108"/>
      <c r="AA50" s="108"/>
      <c r="AB50" s="108"/>
      <c r="AC50" s="108"/>
      <c r="AD50" s="108"/>
      <c r="AE50" s="108"/>
      <c r="AF50" s="108"/>
      <c r="AG50" s="108" t="s">
        <v>277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 x14ac:dyDescent="0.2">
      <c r="A51" s="135">
        <v>29</v>
      </c>
      <c r="B51" s="136" t="s">
        <v>2693</v>
      </c>
      <c r="C51" s="144" t="s">
        <v>2694</v>
      </c>
      <c r="D51" s="137" t="s">
        <v>468</v>
      </c>
      <c r="E51" s="138">
        <v>1</v>
      </c>
      <c r="F51" s="139"/>
      <c r="G51" s="140">
        <f>ROUND(E51*F51,2)</f>
        <v>0</v>
      </c>
      <c r="H51" s="139"/>
      <c r="I51" s="140">
        <f>ROUND(E51*H51,2)</f>
        <v>0</v>
      </c>
      <c r="J51" s="139"/>
      <c r="K51" s="140">
        <f>ROUND(E51*J51,2)</f>
        <v>0</v>
      </c>
      <c r="L51" s="140">
        <v>21</v>
      </c>
      <c r="M51" s="140">
        <f>G51*(1+L51/100)</f>
        <v>0</v>
      </c>
      <c r="N51" s="138">
        <v>1.15E-3</v>
      </c>
      <c r="O51" s="138">
        <f>ROUND(E51*N51,2)</f>
        <v>0</v>
      </c>
      <c r="P51" s="138">
        <v>0</v>
      </c>
      <c r="Q51" s="138">
        <f>ROUND(E51*P51,2)</f>
        <v>0</v>
      </c>
      <c r="R51" s="140" t="s">
        <v>995</v>
      </c>
      <c r="S51" s="140" t="s">
        <v>929</v>
      </c>
      <c r="T51" s="141" t="s">
        <v>929</v>
      </c>
      <c r="U51" s="115">
        <v>0.65100000000000002</v>
      </c>
      <c r="V51" s="115">
        <f>ROUND(E51*U51,2)</f>
        <v>0.65</v>
      </c>
      <c r="W51" s="115"/>
      <c r="X51" s="115" t="s">
        <v>275</v>
      </c>
      <c r="Y51" s="115" t="s">
        <v>276</v>
      </c>
      <c r="Z51" s="108"/>
      <c r="AA51" s="108"/>
      <c r="AB51" s="108"/>
      <c r="AC51" s="108"/>
      <c r="AD51" s="108"/>
      <c r="AE51" s="108"/>
      <c r="AF51" s="108"/>
      <c r="AG51" s="108" t="s">
        <v>277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 x14ac:dyDescent="0.2">
      <c r="A52" s="135">
        <v>30</v>
      </c>
      <c r="B52" s="136" t="s">
        <v>2695</v>
      </c>
      <c r="C52" s="144" t="s">
        <v>2696</v>
      </c>
      <c r="D52" s="137" t="s">
        <v>468</v>
      </c>
      <c r="E52" s="138">
        <v>1</v>
      </c>
      <c r="F52" s="139"/>
      <c r="G52" s="140">
        <f>ROUND(E52*F52,2)</f>
        <v>0</v>
      </c>
      <c r="H52" s="139"/>
      <c r="I52" s="140">
        <f>ROUND(E52*H52,2)</f>
        <v>0</v>
      </c>
      <c r="J52" s="139"/>
      <c r="K52" s="140">
        <f>ROUND(E52*J52,2)</f>
        <v>0</v>
      </c>
      <c r="L52" s="140">
        <v>21</v>
      </c>
      <c r="M52" s="140">
        <f>G52*(1+L52/100)</f>
        <v>0</v>
      </c>
      <c r="N52" s="138">
        <v>1.5E-3</v>
      </c>
      <c r="O52" s="138">
        <f>ROUND(E52*N52,2)</f>
        <v>0</v>
      </c>
      <c r="P52" s="138">
        <v>0</v>
      </c>
      <c r="Q52" s="138">
        <f>ROUND(E52*P52,2)</f>
        <v>0</v>
      </c>
      <c r="R52" s="140" t="s">
        <v>995</v>
      </c>
      <c r="S52" s="140" t="s">
        <v>929</v>
      </c>
      <c r="T52" s="141" t="s">
        <v>929</v>
      </c>
      <c r="U52" s="115">
        <v>0.84799999999999998</v>
      </c>
      <c r="V52" s="115">
        <f>ROUND(E52*U52,2)</f>
        <v>0.85</v>
      </c>
      <c r="W52" s="115"/>
      <c r="X52" s="115" t="s">
        <v>275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277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ht="22.5" outlineLevel="1" x14ac:dyDescent="0.2">
      <c r="A53" s="128">
        <v>31</v>
      </c>
      <c r="B53" s="129" t="s">
        <v>2697</v>
      </c>
      <c r="C53" s="145" t="s">
        <v>2698</v>
      </c>
      <c r="D53" s="130" t="s">
        <v>493</v>
      </c>
      <c r="E53" s="131">
        <v>12</v>
      </c>
      <c r="F53" s="132"/>
      <c r="G53" s="133">
        <f>ROUND(E53*F53,2)</f>
        <v>0</v>
      </c>
      <c r="H53" s="132"/>
      <c r="I53" s="133">
        <f>ROUND(E53*H53,2)</f>
        <v>0</v>
      </c>
      <c r="J53" s="132"/>
      <c r="K53" s="133">
        <f>ROUND(E53*J53,2)</f>
        <v>0</v>
      </c>
      <c r="L53" s="133">
        <v>21</v>
      </c>
      <c r="M53" s="133">
        <f>G53*(1+L53/100)</f>
        <v>0</v>
      </c>
      <c r="N53" s="131">
        <v>7.7799999999999996E-3</v>
      </c>
      <c r="O53" s="131">
        <f>ROUND(E53*N53,2)</f>
        <v>0.09</v>
      </c>
      <c r="P53" s="131">
        <v>0</v>
      </c>
      <c r="Q53" s="131">
        <f>ROUND(E53*P53,2)</f>
        <v>0</v>
      </c>
      <c r="R53" s="133" t="s">
        <v>1188</v>
      </c>
      <c r="S53" s="133" t="s">
        <v>929</v>
      </c>
      <c r="T53" s="134" t="s">
        <v>929</v>
      </c>
      <c r="U53" s="115">
        <v>0.7</v>
      </c>
      <c r="V53" s="115">
        <f>ROUND(E53*U53,2)</f>
        <v>8.4</v>
      </c>
      <c r="W53" s="115"/>
      <c r="X53" s="115" t="s">
        <v>275</v>
      </c>
      <c r="Y53" s="115" t="s">
        <v>276</v>
      </c>
      <c r="Z53" s="108"/>
      <c r="AA53" s="108"/>
      <c r="AB53" s="108"/>
      <c r="AC53" s="108"/>
      <c r="AD53" s="108"/>
      <c r="AE53" s="108"/>
      <c r="AF53" s="108"/>
      <c r="AG53" s="108" t="s">
        <v>277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2" x14ac:dyDescent="0.2">
      <c r="A54" s="111"/>
      <c r="B54" s="112"/>
      <c r="C54" s="258" t="s">
        <v>1215</v>
      </c>
      <c r="D54" s="259"/>
      <c r="E54" s="259"/>
      <c r="F54" s="259"/>
      <c r="G54" s="259"/>
      <c r="H54" s="115"/>
      <c r="I54" s="115"/>
      <c r="J54" s="115"/>
      <c r="K54" s="115"/>
      <c r="L54" s="115"/>
      <c r="M54" s="115"/>
      <c r="N54" s="114"/>
      <c r="O54" s="114"/>
      <c r="P54" s="114"/>
      <c r="Q54" s="114"/>
      <c r="R54" s="115"/>
      <c r="S54" s="115"/>
      <c r="T54" s="115"/>
      <c r="U54" s="115"/>
      <c r="V54" s="115"/>
      <c r="W54" s="115"/>
      <c r="X54" s="115"/>
      <c r="Y54" s="115"/>
      <c r="Z54" s="108"/>
      <c r="AA54" s="108"/>
      <c r="AB54" s="108"/>
      <c r="AC54" s="108"/>
      <c r="AD54" s="108"/>
      <c r="AE54" s="108"/>
      <c r="AF54" s="108"/>
      <c r="AG54" s="108" t="s">
        <v>286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150" t="s">
        <v>2699</v>
      </c>
      <c r="D55" s="148"/>
      <c r="E55" s="149">
        <v>12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0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ht="22.5" outlineLevel="1" x14ac:dyDescent="0.2">
      <c r="A56" s="128">
        <v>32</v>
      </c>
      <c r="B56" s="129" t="s">
        <v>2700</v>
      </c>
      <c r="C56" s="145" t="s">
        <v>2701</v>
      </c>
      <c r="D56" s="130" t="s">
        <v>493</v>
      </c>
      <c r="E56" s="131">
        <v>14</v>
      </c>
      <c r="F56" s="132"/>
      <c r="G56" s="133">
        <f>ROUND(E56*F56,2)</f>
        <v>0</v>
      </c>
      <c r="H56" s="132"/>
      <c r="I56" s="133">
        <f>ROUND(E56*H56,2)</f>
        <v>0</v>
      </c>
      <c r="J56" s="132"/>
      <c r="K56" s="133">
        <f>ROUND(E56*J56,2)</f>
        <v>0</v>
      </c>
      <c r="L56" s="133">
        <v>21</v>
      </c>
      <c r="M56" s="133">
        <f>G56*(1+L56/100)</f>
        <v>0</v>
      </c>
      <c r="N56" s="131">
        <v>8.1700000000000002E-3</v>
      </c>
      <c r="O56" s="131">
        <f>ROUND(E56*N56,2)</f>
        <v>0.11</v>
      </c>
      <c r="P56" s="131">
        <v>0</v>
      </c>
      <c r="Q56" s="131">
        <f>ROUND(E56*P56,2)</f>
        <v>0</v>
      </c>
      <c r="R56" s="133" t="s">
        <v>1188</v>
      </c>
      <c r="S56" s="133" t="s">
        <v>929</v>
      </c>
      <c r="T56" s="134" t="s">
        <v>929</v>
      </c>
      <c r="U56" s="115">
        <v>0.73499999999999999</v>
      </c>
      <c r="V56" s="115">
        <f>ROUND(E56*U56,2)</f>
        <v>10.29</v>
      </c>
      <c r="W56" s="115"/>
      <c r="X56" s="115" t="s">
        <v>275</v>
      </c>
      <c r="Y56" s="115" t="s">
        <v>276</v>
      </c>
      <c r="Z56" s="108"/>
      <c r="AA56" s="108"/>
      <c r="AB56" s="108"/>
      <c r="AC56" s="108"/>
      <c r="AD56" s="108"/>
      <c r="AE56" s="108"/>
      <c r="AF56" s="108"/>
      <c r="AG56" s="108" t="s">
        <v>277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2" x14ac:dyDescent="0.2">
      <c r="A57" s="111"/>
      <c r="B57" s="112"/>
      <c r="C57" s="258" t="s">
        <v>1215</v>
      </c>
      <c r="D57" s="259"/>
      <c r="E57" s="259"/>
      <c r="F57" s="259"/>
      <c r="G57" s="259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286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2" x14ac:dyDescent="0.2">
      <c r="A58" s="111"/>
      <c r="B58" s="112"/>
      <c r="C58" s="150" t="s">
        <v>2702</v>
      </c>
      <c r="D58" s="148"/>
      <c r="E58" s="149">
        <v>14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325</v>
      </c>
      <c r="AH58" s="108">
        <v>0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ht="22.5" outlineLevel="1" x14ac:dyDescent="0.2">
      <c r="A59" s="135">
        <v>33</v>
      </c>
      <c r="B59" s="136" t="s">
        <v>2703</v>
      </c>
      <c r="C59" s="144" t="s">
        <v>2704</v>
      </c>
      <c r="D59" s="137" t="s">
        <v>468</v>
      </c>
      <c r="E59" s="138">
        <v>6</v>
      </c>
      <c r="F59" s="139"/>
      <c r="G59" s="140">
        <f>ROUND(E59*F59,2)</f>
        <v>0</v>
      </c>
      <c r="H59" s="139"/>
      <c r="I59" s="140">
        <f>ROUND(E59*H59,2)</f>
        <v>0</v>
      </c>
      <c r="J59" s="139"/>
      <c r="K59" s="140">
        <f>ROUND(E59*J59,2)</f>
        <v>0</v>
      </c>
      <c r="L59" s="140">
        <v>21</v>
      </c>
      <c r="M59" s="140">
        <f>G59*(1+L59/100)</f>
        <v>0</v>
      </c>
      <c r="N59" s="138">
        <v>0</v>
      </c>
      <c r="O59" s="138">
        <f>ROUND(E59*N59,2)</f>
        <v>0</v>
      </c>
      <c r="P59" s="138">
        <v>0</v>
      </c>
      <c r="Q59" s="138">
        <f>ROUND(E59*P59,2)</f>
        <v>0</v>
      </c>
      <c r="R59" s="140" t="s">
        <v>1188</v>
      </c>
      <c r="S59" s="140" t="s">
        <v>929</v>
      </c>
      <c r="T59" s="141" t="s">
        <v>929</v>
      </c>
      <c r="U59" s="115">
        <v>0.64900000000000002</v>
      </c>
      <c r="V59" s="115">
        <f>ROUND(E59*U59,2)</f>
        <v>3.89</v>
      </c>
      <c r="W59" s="115"/>
      <c r="X59" s="115" t="s">
        <v>275</v>
      </c>
      <c r="Y59" s="115" t="s">
        <v>276</v>
      </c>
      <c r="Z59" s="108"/>
      <c r="AA59" s="108"/>
      <c r="AB59" s="108"/>
      <c r="AC59" s="108"/>
      <c r="AD59" s="108"/>
      <c r="AE59" s="108"/>
      <c r="AF59" s="108"/>
      <c r="AG59" s="108" t="s">
        <v>277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ht="22.5" outlineLevel="1" x14ac:dyDescent="0.2">
      <c r="A60" s="135">
        <v>34</v>
      </c>
      <c r="B60" s="136" t="s">
        <v>2705</v>
      </c>
      <c r="C60" s="144" t="s">
        <v>2706</v>
      </c>
      <c r="D60" s="137" t="s">
        <v>468</v>
      </c>
      <c r="E60" s="138">
        <v>2</v>
      </c>
      <c r="F60" s="139"/>
      <c r="G60" s="140">
        <f>ROUND(E60*F60,2)</f>
        <v>0</v>
      </c>
      <c r="H60" s="139"/>
      <c r="I60" s="140">
        <f>ROUND(E60*H60,2)</f>
        <v>0</v>
      </c>
      <c r="J60" s="139"/>
      <c r="K60" s="140">
        <f>ROUND(E60*J60,2)</f>
        <v>0</v>
      </c>
      <c r="L60" s="140">
        <v>21</v>
      </c>
      <c r="M60" s="140">
        <f>G60*(1+L60/100)</f>
        <v>0</v>
      </c>
      <c r="N60" s="138">
        <v>0</v>
      </c>
      <c r="O60" s="138">
        <f>ROUND(E60*N60,2)</f>
        <v>0</v>
      </c>
      <c r="P60" s="138">
        <v>0</v>
      </c>
      <c r="Q60" s="138">
        <f>ROUND(E60*P60,2)</f>
        <v>0</v>
      </c>
      <c r="R60" s="140" t="s">
        <v>1188</v>
      </c>
      <c r="S60" s="140" t="s">
        <v>929</v>
      </c>
      <c r="T60" s="141" t="s">
        <v>929</v>
      </c>
      <c r="U60" s="115">
        <v>0.752</v>
      </c>
      <c r="V60" s="115">
        <f>ROUND(E60*U60,2)</f>
        <v>1.5</v>
      </c>
      <c r="W60" s="115"/>
      <c r="X60" s="115" t="s">
        <v>275</v>
      </c>
      <c r="Y60" s="115" t="s">
        <v>276</v>
      </c>
      <c r="Z60" s="108"/>
      <c r="AA60" s="108"/>
      <c r="AB60" s="108"/>
      <c r="AC60" s="108"/>
      <c r="AD60" s="108"/>
      <c r="AE60" s="108"/>
      <c r="AF60" s="108"/>
      <c r="AG60" s="108" t="s">
        <v>277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 x14ac:dyDescent="0.2">
      <c r="A61" s="128">
        <v>35</v>
      </c>
      <c r="B61" s="129" t="s">
        <v>1231</v>
      </c>
      <c r="C61" s="145" t="s">
        <v>1232</v>
      </c>
      <c r="D61" s="130" t="s">
        <v>493</v>
      </c>
      <c r="E61" s="131">
        <v>12</v>
      </c>
      <c r="F61" s="132"/>
      <c r="G61" s="133">
        <f>ROUND(E61*F61,2)</f>
        <v>0</v>
      </c>
      <c r="H61" s="132"/>
      <c r="I61" s="133">
        <f>ROUND(E61*H61,2)</f>
        <v>0</v>
      </c>
      <c r="J61" s="132"/>
      <c r="K61" s="133">
        <f>ROUND(E61*J61,2)</f>
        <v>0</v>
      </c>
      <c r="L61" s="133">
        <v>21</v>
      </c>
      <c r="M61" s="133">
        <f>G61*(1+L61/100)</f>
        <v>0</v>
      </c>
      <c r="N61" s="131">
        <v>0</v>
      </c>
      <c r="O61" s="131">
        <f>ROUND(E61*N61,2)</f>
        <v>0</v>
      </c>
      <c r="P61" s="131">
        <v>0</v>
      </c>
      <c r="Q61" s="131">
        <f>ROUND(E61*P61,2)</f>
        <v>0</v>
      </c>
      <c r="R61" s="133" t="s">
        <v>1188</v>
      </c>
      <c r="S61" s="133" t="s">
        <v>929</v>
      </c>
      <c r="T61" s="134" t="s">
        <v>929</v>
      </c>
      <c r="U61" s="115">
        <v>1.7999999999999999E-2</v>
      </c>
      <c r="V61" s="115">
        <f>ROUND(E61*U61,2)</f>
        <v>0.22</v>
      </c>
      <c r="W61" s="115"/>
      <c r="X61" s="115" t="s">
        <v>275</v>
      </c>
      <c r="Y61" s="115" t="s">
        <v>276</v>
      </c>
      <c r="Z61" s="108"/>
      <c r="AA61" s="108"/>
      <c r="AB61" s="108"/>
      <c r="AC61" s="108"/>
      <c r="AD61" s="108"/>
      <c r="AE61" s="108"/>
      <c r="AF61" s="108"/>
      <c r="AG61" s="108" t="s">
        <v>277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 x14ac:dyDescent="0.2">
      <c r="A62" s="111"/>
      <c r="B62" s="112"/>
      <c r="C62" s="258" t="s">
        <v>1035</v>
      </c>
      <c r="D62" s="259"/>
      <c r="E62" s="259"/>
      <c r="F62" s="259"/>
      <c r="G62" s="259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286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 x14ac:dyDescent="0.2">
      <c r="A63" s="111"/>
      <c r="B63" s="112"/>
      <c r="C63" s="150" t="s">
        <v>2707</v>
      </c>
      <c r="D63" s="148"/>
      <c r="E63" s="149">
        <v>12</v>
      </c>
      <c r="F63" s="115"/>
      <c r="G63" s="115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325</v>
      </c>
      <c r="AH63" s="108">
        <v>5</v>
      </c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ht="22.5" outlineLevel="1" x14ac:dyDescent="0.2">
      <c r="A64" s="128">
        <v>36</v>
      </c>
      <c r="B64" s="129" t="s">
        <v>2708</v>
      </c>
      <c r="C64" s="145" t="s">
        <v>2709</v>
      </c>
      <c r="D64" s="130" t="s">
        <v>493</v>
      </c>
      <c r="E64" s="131">
        <v>14</v>
      </c>
      <c r="F64" s="132"/>
      <c r="G64" s="133">
        <f>ROUND(E64*F64,2)</f>
        <v>0</v>
      </c>
      <c r="H64" s="132"/>
      <c r="I64" s="133">
        <f>ROUND(E64*H64,2)</f>
        <v>0</v>
      </c>
      <c r="J64" s="132"/>
      <c r="K64" s="133">
        <f>ROUND(E64*J64,2)</f>
        <v>0</v>
      </c>
      <c r="L64" s="133">
        <v>21</v>
      </c>
      <c r="M64" s="133">
        <f>G64*(1+L64/100)</f>
        <v>0</v>
      </c>
      <c r="N64" s="131">
        <v>0</v>
      </c>
      <c r="O64" s="131">
        <f>ROUND(E64*N64,2)</f>
        <v>0</v>
      </c>
      <c r="P64" s="131">
        <v>0</v>
      </c>
      <c r="Q64" s="131">
        <f>ROUND(E64*P64,2)</f>
        <v>0</v>
      </c>
      <c r="R64" s="133" t="s">
        <v>1188</v>
      </c>
      <c r="S64" s="133" t="s">
        <v>929</v>
      </c>
      <c r="T64" s="134" t="s">
        <v>929</v>
      </c>
      <c r="U64" s="115">
        <v>2.1000000000000001E-2</v>
      </c>
      <c r="V64" s="115">
        <f>ROUND(E64*U64,2)</f>
        <v>0.28999999999999998</v>
      </c>
      <c r="W64" s="115"/>
      <c r="X64" s="115" t="s">
        <v>275</v>
      </c>
      <c r="Y64" s="115" t="s">
        <v>276</v>
      </c>
      <c r="Z64" s="108"/>
      <c r="AA64" s="108"/>
      <c r="AB64" s="108"/>
      <c r="AC64" s="108"/>
      <c r="AD64" s="108"/>
      <c r="AE64" s="108"/>
      <c r="AF64" s="108"/>
      <c r="AG64" s="108" t="s">
        <v>277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2" x14ac:dyDescent="0.2">
      <c r="A65" s="111"/>
      <c r="B65" s="112"/>
      <c r="C65" s="258" t="s">
        <v>1035</v>
      </c>
      <c r="D65" s="259"/>
      <c r="E65" s="259"/>
      <c r="F65" s="259"/>
      <c r="G65" s="259"/>
      <c r="H65" s="115"/>
      <c r="I65" s="115"/>
      <c r="J65" s="115"/>
      <c r="K65" s="115"/>
      <c r="L65" s="115"/>
      <c r="M65" s="115"/>
      <c r="N65" s="114"/>
      <c r="O65" s="114"/>
      <c r="P65" s="114"/>
      <c r="Q65" s="114"/>
      <c r="R65" s="115"/>
      <c r="S65" s="115"/>
      <c r="T65" s="115"/>
      <c r="U65" s="115"/>
      <c r="V65" s="115"/>
      <c r="W65" s="115"/>
      <c r="X65" s="115"/>
      <c r="Y65" s="115"/>
      <c r="Z65" s="108"/>
      <c r="AA65" s="108"/>
      <c r="AB65" s="108"/>
      <c r="AC65" s="108"/>
      <c r="AD65" s="108"/>
      <c r="AE65" s="108"/>
      <c r="AF65" s="108"/>
      <c r="AG65" s="108" t="s">
        <v>286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 x14ac:dyDescent="0.2">
      <c r="A66" s="111"/>
      <c r="B66" s="112"/>
      <c r="C66" s="150" t="s">
        <v>2690</v>
      </c>
      <c r="D66" s="148"/>
      <c r="E66" s="149">
        <v>14</v>
      </c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325</v>
      </c>
      <c r="AH66" s="108">
        <v>5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ht="22.5" outlineLevel="1" x14ac:dyDescent="0.2">
      <c r="A67" s="135">
        <v>37</v>
      </c>
      <c r="B67" s="136" t="s">
        <v>2497</v>
      </c>
      <c r="C67" s="144" t="s">
        <v>2498</v>
      </c>
      <c r="D67" s="137" t="s">
        <v>468</v>
      </c>
      <c r="E67" s="138">
        <v>3</v>
      </c>
      <c r="F67" s="139"/>
      <c r="G67" s="140">
        <f>ROUND(E67*F67,2)</f>
        <v>0</v>
      </c>
      <c r="H67" s="139"/>
      <c r="I67" s="140">
        <f>ROUND(E67*H67,2)</f>
        <v>0</v>
      </c>
      <c r="J67" s="139"/>
      <c r="K67" s="140">
        <f>ROUND(E67*J67,2)</f>
        <v>0</v>
      </c>
      <c r="L67" s="140">
        <v>21</v>
      </c>
      <c r="M67" s="140">
        <f>G67*(1+L67/100)</f>
        <v>0</v>
      </c>
      <c r="N67" s="138">
        <v>5.4000000000000001E-4</v>
      </c>
      <c r="O67" s="138">
        <f>ROUND(E67*N67,2)</f>
        <v>0</v>
      </c>
      <c r="P67" s="138">
        <v>0</v>
      </c>
      <c r="Q67" s="138">
        <f>ROUND(E67*P67,2)</f>
        <v>0</v>
      </c>
      <c r="R67" s="140" t="s">
        <v>1188</v>
      </c>
      <c r="S67" s="140" t="s">
        <v>929</v>
      </c>
      <c r="T67" s="141" t="s">
        <v>929</v>
      </c>
      <c r="U67" s="115">
        <v>0.27800000000000002</v>
      </c>
      <c r="V67" s="115">
        <f>ROUND(E67*U67,2)</f>
        <v>0.83</v>
      </c>
      <c r="W67" s="115"/>
      <c r="X67" s="115" t="s">
        <v>275</v>
      </c>
      <c r="Y67" s="115" t="s">
        <v>276</v>
      </c>
      <c r="Z67" s="108"/>
      <c r="AA67" s="108"/>
      <c r="AB67" s="108"/>
      <c r="AC67" s="108"/>
      <c r="AD67" s="108"/>
      <c r="AE67" s="108"/>
      <c r="AF67" s="108"/>
      <c r="AG67" s="108" t="s">
        <v>277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ht="22.5" outlineLevel="1" x14ac:dyDescent="0.2">
      <c r="A68" s="128">
        <v>38</v>
      </c>
      <c r="B68" s="129" t="s">
        <v>2710</v>
      </c>
      <c r="C68" s="145" t="s">
        <v>2711</v>
      </c>
      <c r="D68" s="130" t="s">
        <v>468</v>
      </c>
      <c r="E68" s="131">
        <v>6</v>
      </c>
      <c r="F68" s="132"/>
      <c r="G68" s="133">
        <f>ROUND(E68*F68,2)</f>
        <v>0</v>
      </c>
      <c r="H68" s="132"/>
      <c r="I68" s="133">
        <f>ROUND(E68*H68,2)</f>
        <v>0</v>
      </c>
      <c r="J68" s="132"/>
      <c r="K68" s="133">
        <f>ROUND(E68*J68,2)</f>
        <v>0</v>
      </c>
      <c r="L68" s="133">
        <v>21</v>
      </c>
      <c r="M68" s="133">
        <f>G68*(1+L68/100)</f>
        <v>0</v>
      </c>
      <c r="N68" s="131">
        <v>8.0999999999999996E-4</v>
      </c>
      <c r="O68" s="131">
        <f>ROUND(E68*N68,2)</f>
        <v>0</v>
      </c>
      <c r="P68" s="131">
        <v>0</v>
      </c>
      <c r="Q68" s="131">
        <f>ROUND(E68*P68,2)</f>
        <v>0</v>
      </c>
      <c r="R68" s="133" t="s">
        <v>1188</v>
      </c>
      <c r="S68" s="133" t="s">
        <v>929</v>
      </c>
      <c r="T68" s="134" t="s">
        <v>929</v>
      </c>
      <c r="U68" s="115">
        <v>0.41199999999999998</v>
      </c>
      <c r="V68" s="115">
        <f>ROUND(E68*U68,2)</f>
        <v>2.4700000000000002</v>
      </c>
      <c r="W68" s="115"/>
      <c r="X68" s="115" t="s">
        <v>275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277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 x14ac:dyDescent="0.2">
      <c r="A69" s="111">
        <v>39</v>
      </c>
      <c r="B69" s="112" t="s">
        <v>1237</v>
      </c>
      <c r="C69" s="152" t="s">
        <v>1238</v>
      </c>
      <c r="D69" s="113" t="s">
        <v>24</v>
      </c>
      <c r="E69" s="151"/>
      <c r="F69" s="116"/>
      <c r="G69" s="115">
        <f>ROUND(E69*F69,2)</f>
        <v>0</v>
      </c>
      <c r="H69" s="116"/>
      <c r="I69" s="115">
        <f>ROUND(E69*H69,2)</f>
        <v>0</v>
      </c>
      <c r="J69" s="116"/>
      <c r="K69" s="115">
        <f>ROUND(E69*J69,2)</f>
        <v>0</v>
      </c>
      <c r="L69" s="115">
        <v>21</v>
      </c>
      <c r="M69" s="115">
        <f>G69*(1+L69/100)</f>
        <v>0</v>
      </c>
      <c r="N69" s="114">
        <v>0</v>
      </c>
      <c r="O69" s="114">
        <f>ROUND(E69*N69,2)</f>
        <v>0</v>
      </c>
      <c r="P69" s="114">
        <v>0</v>
      </c>
      <c r="Q69" s="114">
        <f>ROUND(E69*P69,2)</f>
        <v>0</v>
      </c>
      <c r="R69" s="115" t="s">
        <v>1188</v>
      </c>
      <c r="S69" s="115" t="s">
        <v>929</v>
      </c>
      <c r="T69" s="115" t="s">
        <v>929</v>
      </c>
      <c r="U69" s="115">
        <v>0</v>
      </c>
      <c r="V69" s="115">
        <f>ROUND(E69*U69,2)</f>
        <v>0</v>
      </c>
      <c r="W69" s="115"/>
      <c r="X69" s="115" t="s">
        <v>991</v>
      </c>
      <c r="Y69" s="115" t="s">
        <v>276</v>
      </c>
      <c r="Z69" s="108"/>
      <c r="AA69" s="108"/>
      <c r="AB69" s="108"/>
      <c r="AC69" s="108"/>
      <c r="AD69" s="108"/>
      <c r="AE69" s="108"/>
      <c r="AF69" s="108"/>
      <c r="AG69" s="108" t="s">
        <v>992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x14ac:dyDescent="0.2">
      <c r="A70" s="121" t="s">
        <v>268</v>
      </c>
      <c r="B70" s="122" t="s">
        <v>173</v>
      </c>
      <c r="C70" s="143" t="s">
        <v>174</v>
      </c>
      <c r="D70" s="123"/>
      <c r="E70" s="124"/>
      <c r="F70" s="125"/>
      <c r="G70" s="125">
        <f>SUMIF(AG71:AG92,"&lt;&gt;NOR",G71:G92)</f>
        <v>0</v>
      </c>
      <c r="H70" s="125"/>
      <c r="I70" s="125">
        <f>SUM(I71:I92)</f>
        <v>0</v>
      </c>
      <c r="J70" s="125"/>
      <c r="K70" s="125">
        <f>SUM(K71:K92)</f>
        <v>0</v>
      </c>
      <c r="L70" s="125"/>
      <c r="M70" s="125">
        <f>SUM(M71:M92)</f>
        <v>0</v>
      </c>
      <c r="N70" s="124"/>
      <c r="O70" s="124">
        <f>SUM(O71:O92)</f>
        <v>0.03</v>
      </c>
      <c r="P70" s="124"/>
      <c r="Q70" s="124">
        <f>SUM(Q71:Q92)</f>
        <v>0</v>
      </c>
      <c r="R70" s="125"/>
      <c r="S70" s="125"/>
      <c r="T70" s="126"/>
      <c r="U70" s="120"/>
      <c r="V70" s="120">
        <f>SUM(V71:V92)</f>
        <v>14.639999999999999</v>
      </c>
      <c r="W70" s="120"/>
      <c r="X70" s="120"/>
      <c r="Y70" s="120"/>
      <c r="AG70" t="s">
        <v>269</v>
      </c>
    </row>
    <row r="71" spans="1:60" outlineLevel="1" x14ac:dyDescent="0.2">
      <c r="A71" s="135">
        <v>40</v>
      </c>
      <c r="B71" s="136" t="s">
        <v>2712</v>
      </c>
      <c r="C71" s="144" t="s">
        <v>2713</v>
      </c>
      <c r="D71" s="137" t="s">
        <v>1159</v>
      </c>
      <c r="E71" s="138">
        <v>2</v>
      </c>
      <c r="F71" s="139"/>
      <c r="G71" s="140">
        <f t="shared" ref="G71:G92" si="7">ROUND(E71*F71,2)</f>
        <v>0</v>
      </c>
      <c r="H71" s="139"/>
      <c r="I71" s="140">
        <f t="shared" ref="I71:I92" si="8">ROUND(E71*H71,2)</f>
        <v>0</v>
      </c>
      <c r="J71" s="139"/>
      <c r="K71" s="140">
        <f t="shared" ref="K71:K92" si="9">ROUND(E71*J71,2)</f>
        <v>0</v>
      </c>
      <c r="L71" s="140">
        <v>21</v>
      </c>
      <c r="M71" s="140">
        <f t="shared" ref="M71:M92" si="10">G71*(1+L71/100)</f>
        <v>0</v>
      </c>
      <c r="N71" s="138">
        <v>3.4199999999999999E-3</v>
      </c>
      <c r="O71" s="138">
        <f t="shared" ref="O71:O92" si="11">ROUND(E71*N71,2)</f>
        <v>0.01</v>
      </c>
      <c r="P71" s="138">
        <v>0</v>
      </c>
      <c r="Q71" s="138">
        <f t="shared" ref="Q71:Q92" si="12">ROUND(E71*P71,2)</f>
        <v>0</v>
      </c>
      <c r="R71" s="140" t="s">
        <v>1188</v>
      </c>
      <c r="S71" s="140" t="s">
        <v>929</v>
      </c>
      <c r="T71" s="141" t="s">
        <v>929</v>
      </c>
      <c r="U71" s="115">
        <v>0.59299999999999997</v>
      </c>
      <c r="V71" s="115">
        <f t="shared" ref="V71:V92" si="13">ROUND(E71*U71,2)</f>
        <v>1.19</v>
      </c>
      <c r="W71" s="115"/>
      <c r="X71" s="115" t="s">
        <v>275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277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1" x14ac:dyDescent="0.2">
      <c r="A72" s="135">
        <v>41</v>
      </c>
      <c r="B72" s="136" t="s">
        <v>2527</v>
      </c>
      <c r="C72" s="144" t="s">
        <v>2528</v>
      </c>
      <c r="D72" s="137" t="s">
        <v>468</v>
      </c>
      <c r="E72" s="138">
        <v>3</v>
      </c>
      <c r="F72" s="139"/>
      <c r="G72" s="140">
        <f t="shared" si="7"/>
        <v>0</v>
      </c>
      <c r="H72" s="139"/>
      <c r="I72" s="140">
        <f t="shared" si="8"/>
        <v>0</v>
      </c>
      <c r="J72" s="139"/>
      <c r="K72" s="140">
        <f t="shared" si="9"/>
        <v>0</v>
      </c>
      <c r="L72" s="140">
        <v>21</v>
      </c>
      <c r="M72" s="140">
        <f t="shared" si="10"/>
        <v>0</v>
      </c>
      <c r="N72" s="138">
        <v>1E-4</v>
      </c>
      <c r="O72" s="138">
        <f t="shared" si="11"/>
        <v>0</v>
      </c>
      <c r="P72" s="138">
        <v>0</v>
      </c>
      <c r="Q72" s="138">
        <f t="shared" si="12"/>
        <v>0</v>
      </c>
      <c r="R72" s="140" t="s">
        <v>1188</v>
      </c>
      <c r="S72" s="140" t="s">
        <v>929</v>
      </c>
      <c r="T72" s="141" t="s">
        <v>929</v>
      </c>
      <c r="U72" s="115">
        <v>6.2E-2</v>
      </c>
      <c r="V72" s="115">
        <f t="shared" si="13"/>
        <v>0.19</v>
      </c>
      <c r="W72" s="115"/>
      <c r="X72" s="115" t="s">
        <v>275</v>
      </c>
      <c r="Y72" s="115" t="s">
        <v>276</v>
      </c>
      <c r="Z72" s="108"/>
      <c r="AA72" s="108"/>
      <c r="AB72" s="108"/>
      <c r="AC72" s="108"/>
      <c r="AD72" s="108"/>
      <c r="AE72" s="108"/>
      <c r="AF72" s="108"/>
      <c r="AG72" s="108" t="s">
        <v>277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 x14ac:dyDescent="0.2">
      <c r="A73" s="135">
        <v>42</v>
      </c>
      <c r="B73" s="136" t="s">
        <v>1268</v>
      </c>
      <c r="C73" s="144" t="s">
        <v>1269</v>
      </c>
      <c r="D73" s="137" t="s">
        <v>468</v>
      </c>
      <c r="E73" s="138">
        <v>3</v>
      </c>
      <c r="F73" s="139"/>
      <c r="G73" s="140">
        <f t="shared" si="7"/>
        <v>0</v>
      </c>
      <c r="H73" s="139"/>
      <c r="I73" s="140">
        <f t="shared" si="8"/>
        <v>0</v>
      </c>
      <c r="J73" s="139"/>
      <c r="K73" s="140">
        <f t="shared" si="9"/>
        <v>0</v>
      </c>
      <c r="L73" s="140">
        <v>21</v>
      </c>
      <c r="M73" s="140">
        <f t="shared" si="10"/>
        <v>0</v>
      </c>
      <c r="N73" s="138">
        <v>1.8000000000000001E-4</v>
      </c>
      <c r="O73" s="138">
        <f t="shared" si="11"/>
        <v>0</v>
      </c>
      <c r="P73" s="138">
        <v>0</v>
      </c>
      <c r="Q73" s="138">
        <f t="shared" si="12"/>
        <v>0</v>
      </c>
      <c r="R73" s="140" t="s">
        <v>1188</v>
      </c>
      <c r="S73" s="140" t="s">
        <v>929</v>
      </c>
      <c r="T73" s="141" t="s">
        <v>929</v>
      </c>
      <c r="U73" s="115">
        <v>0.16500000000000001</v>
      </c>
      <c r="V73" s="115">
        <f t="shared" si="13"/>
        <v>0.5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277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 x14ac:dyDescent="0.2">
      <c r="A74" s="135">
        <v>43</v>
      </c>
      <c r="B74" s="136" t="s">
        <v>2714</v>
      </c>
      <c r="C74" s="144" t="s">
        <v>2715</v>
      </c>
      <c r="D74" s="137" t="s">
        <v>468</v>
      </c>
      <c r="E74" s="138">
        <v>6</v>
      </c>
      <c r="F74" s="139"/>
      <c r="G74" s="140">
        <f t="shared" si="7"/>
        <v>0</v>
      </c>
      <c r="H74" s="139"/>
      <c r="I74" s="140">
        <f t="shared" si="8"/>
        <v>0</v>
      </c>
      <c r="J74" s="139"/>
      <c r="K74" s="140">
        <f t="shared" si="9"/>
        <v>0</v>
      </c>
      <c r="L74" s="140">
        <v>21</v>
      </c>
      <c r="M74" s="140">
        <f t="shared" si="10"/>
        <v>0</v>
      </c>
      <c r="N74" s="138">
        <v>6.8000000000000005E-4</v>
      </c>
      <c r="O74" s="138">
        <f t="shared" si="11"/>
        <v>0</v>
      </c>
      <c r="P74" s="138">
        <v>0</v>
      </c>
      <c r="Q74" s="138">
        <f t="shared" si="12"/>
        <v>0</v>
      </c>
      <c r="R74" s="140" t="s">
        <v>1188</v>
      </c>
      <c r="S74" s="140" t="s">
        <v>929</v>
      </c>
      <c r="T74" s="141" t="s">
        <v>929</v>
      </c>
      <c r="U74" s="115">
        <v>0.26900000000000002</v>
      </c>
      <c r="V74" s="115">
        <f t="shared" si="13"/>
        <v>1.61</v>
      </c>
      <c r="W74" s="115"/>
      <c r="X74" s="115" t="s">
        <v>275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277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 x14ac:dyDescent="0.2">
      <c r="A75" s="135">
        <v>44</v>
      </c>
      <c r="B75" s="136" t="s">
        <v>2716</v>
      </c>
      <c r="C75" s="144" t="s">
        <v>2717</v>
      </c>
      <c r="D75" s="137" t="s">
        <v>468</v>
      </c>
      <c r="E75" s="138">
        <v>4</v>
      </c>
      <c r="F75" s="139"/>
      <c r="G75" s="140">
        <f t="shared" si="7"/>
        <v>0</v>
      </c>
      <c r="H75" s="139"/>
      <c r="I75" s="140">
        <f t="shared" si="8"/>
        <v>0</v>
      </c>
      <c r="J75" s="139"/>
      <c r="K75" s="140">
        <f t="shared" si="9"/>
        <v>0</v>
      </c>
      <c r="L75" s="140">
        <v>21</v>
      </c>
      <c r="M75" s="140">
        <f t="shared" si="10"/>
        <v>0</v>
      </c>
      <c r="N75" s="138">
        <v>1.0399999999999999E-3</v>
      </c>
      <c r="O75" s="138">
        <f t="shared" si="11"/>
        <v>0</v>
      </c>
      <c r="P75" s="138">
        <v>0</v>
      </c>
      <c r="Q75" s="138">
        <f t="shared" si="12"/>
        <v>0</v>
      </c>
      <c r="R75" s="140" t="s">
        <v>1188</v>
      </c>
      <c r="S75" s="140" t="s">
        <v>929</v>
      </c>
      <c r="T75" s="141" t="s">
        <v>929</v>
      </c>
      <c r="U75" s="115">
        <v>0.35099999999999998</v>
      </c>
      <c r="V75" s="115">
        <f t="shared" si="13"/>
        <v>1.4</v>
      </c>
      <c r="W75" s="115"/>
      <c r="X75" s="115" t="s">
        <v>275</v>
      </c>
      <c r="Y75" s="115" t="s">
        <v>276</v>
      </c>
      <c r="Z75" s="108"/>
      <c r="AA75" s="108"/>
      <c r="AB75" s="108"/>
      <c r="AC75" s="108"/>
      <c r="AD75" s="108"/>
      <c r="AE75" s="108"/>
      <c r="AF75" s="108"/>
      <c r="AG75" s="108" t="s">
        <v>277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1" x14ac:dyDescent="0.2">
      <c r="A76" s="135">
        <v>45</v>
      </c>
      <c r="B76" s="136" t="s">
        <v>2718</v>
      </c>
      <c r="C76" s="144" t="s">
        <v>2719</v>
      </c>
      <c r="D76" s="137" t="s">
        <v>468</v>
      </c>
      <c r="E76" s="138">
        <v>1</v>
      </c>
      <c r="F76" s="139"/>
      <c r="G76" s="140">
        <f t="shared" si="7"/>
        <v>0</v>
      </c>
      <c r="H76" s="139"/>
      <c r="I76" s="140">
        <f t="shared" si="8"/>
        <v>0</v>
      </c>
      <c r="J76" s="139"/>
      <c r="K76" s="140">
        <f t="shared" si="9"/>
        <v>0</v>
      </c>
      <c r="L76" s="140">
        <v>21</v>
      </c>
      <c r="M76" s="140">
        <f t="shared" si="10"/>
        <v>0</v>
      </c>
      <c r="N76" s="138">
        <v>6.8000000000000005E-4</v>
      </c>
      <c r="O76" s="138">
        <f t="shared" si="11"/>
        <v>0</v>
      </c>
      <c r="P76" s="138">
        <v>0</v>
      </c>
      <c r="Q76" s="138">
        <f t="shared" si="12"/>
        <v>0</v>
      </c>
      <c r="R76" s="140" t="s">
        <v>1188</v>
      </c>
      <c r="S76" s="140" t="s">
        <v>929</v>
      </c>
      <c r="T76" s="141" t="s">
        <v>929</v>
      </c>
      <c r="U76" s="115">
        <v>0.35099999999999998</v>
      </c>
      <c r="V76" s="115">
        <f t="shared" si="13"/>
        <v>0.35</v>
      </c>
      <c r="W76" s="115"/>
      <c r="X76" s="115" t="s">
        <v>275</v>
      </c>
      <c r="Y76" s="115" t="s">
        <v>276</v>
      </c>
      <c r="Z76" s="108"/>
      <c r="AA76" s="108"/>
      <c r="AB76" s="108"/>
      <c r="AC76" s="108"/>
      <c r="AD76" s="108"/>
      <c r="AE76" s="108"/>
      <c r="AF76" s="108"/>
      <c r="AG76" s="108" t="s">
        <v>277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1" x14ac:dyDescent="0.2">
      <c r="A77" s="135">
        <v>46</v>
      </c>
      <c r="B77" s="136" t="s">
        <v>2720</v>
      </c>
      <c r="C77" s="144" t="s">
        <v>2721</v>
      </c>
      <c r="D77" s="137" t="s">
        <v>468</v>
      </c>
      <c r="E77" s="138">
        <v>6</v>
      </c>
      <c r="F77" s="139"/>
      <c r="G77" s="140">
        <f t="shared" si="7"/>
        <v>0</v>
      </c>
      <c r="H77" s="139"/>
      <c r="I77" s="140">
        <f t="shared" si="8"/>
        <v>0</v>
      </c>
      <c r="J77" s="139"/>
      <c r="K77" s="140">
        <f t="shared" si="9"/>
        <v>0</v>
      </c>
      <c r="L77" s="140">
        <v>21</v>
      </c>
      <c r="M77" s="140">
        <f t="shared" si="10"/>
        <v>0</v>
      </c>
      <c r="N77" s="138">
        <v>8.4000000000000003E-4</v>
      </c>
      <c r="O77" s="138">
        <f t="shared" si="11"/>
        <v>0.01</v>
      </c>
      <c r="P77" s="138">
        <v>0</v>
      </c>
      <c r="Q77" s="138">
        <f t="shared" si="12"/>
        <v>0</v>
      </c>
      <c r="R77" s="140" t="s">
        <v>1188</v>
      </c>
      <c r="S77" s="140" t="s">
        <v>929</v>
      </c>
      <c r="T77" s="141" t="s">
        <v>929</v>
      </c>
      <c r="U77" s="115">
        <v>0.16500000000000001</v>
      </c>
      <c r="V77" s="115">
        <f t="shared" si="13"/>
        <v>0.99</v>
      </c>
      <c r="W77" s="115"/>
      <c r="X77" s="115" t="s">
        <v>275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277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ht="22.5" outlineLevel="1" x14ac:dyDescent="0.2">
      <c r="A78" s="135">
        <v>47</v>
      </c>
      <c r="B78" s="136" t="s">
        <v>1272</v>
      </c>
      <c r="C78" s="144" t="s">
        <v>2543</v>
      </c>
      <c r="D78" s="137" t="s">
        <v>468</v>
      </c>
      <c r="E78" s="138">
        <v>9</v>
      </c>
      <c r="F78" s="139"/>
      <c r="G78" s="140">
        <f t="shared" si="7"/>
        <v>0</v>
      </c>
      <c r="H78" s="139"/>
      <c r="I78" s="140">
        <f t="shared" si="8"/>
        <v>0</v>
      </c>
      <c r="J78" s="139"/>
      <c r="K78" s="140">
        <f t="shared" si="9"/>
        <v>0</v>
      </c>
      <c r="L78" s="140">
        <v>21</v>
      </c>
      <c r="M78" s="140">
        <f t="shared" si="10"/>
        <v>0</v>
      </c>
      <c r="N78" s="138">
        <v>1.3999999999999999E-4</v>
      </c>
      <c r="O78" s="138">
        <f t="shared" si="11"/>
        <v>0</v>
      </c>
      <c r="P78" s="138">
        <v>0</v>
      </c>
      <c r="Q78" s="138">
        <f t="shared" si="12"/>
        <v>0</v>
      </c>
      <c r="R78" s="140" t="s">
        <v>1188</v>
      </c>
      <c r="S78" s="140" t="s">
        <v>929</v>
      </c>
      <c r="T78" s="141" t="s">
        <v>929</v>
      </c>
      <c r="U78" s="115">
        <v>8.2000000000000003E-2</v>
      </c>
      <c r="V78" s="115">
        <f t="shared" si="13"/>
        <v>0.74</v>
      </c>
      <c r="W78" s="115"/>
      <c r="X78" s="115" t="s">
        <v>275</v>
      </c>
      <c r="Y78" s="115" t="s">
        <v>276</v>
      </c>
      <c r="Z78" s="108"/>
      <c r="AA78" s="108"/>
      <c r="AB78" s="108"/>
      <c r="AC78" s="108"/>
      <c r="AD78" s="108"/>
      <c r="AE78" s="108"/>
      <c r="AF78" s="108"/>
      <c r="AG78" s="108" t="s">
        <v>277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 x14ac:dyDescent="0.2">
      <c r="A79" s="135">
        <v>48</v>
      </c>
      <c r="B79" s="136" t="s">
        <v>2722</v>
      </c>
      <c r="C79" s="144" t="s">
        <v>2723</v>
      </c>
      <c r="D79" s="137" t="s">
        <v>468</v>
      </c>
      <c r="E79" s="138">
        <v>1</v>
      </c>
      <c r="F79" s="139"/>
      <c r="G79" s="140">
        <f t="shared" si="7"/>
        <v>0</v>
      </c>
      <c r="H79" s="139"/>
      <c r="I79" s="140">
        <f t="shared" si="8"/>
        <v>0</v>
      </c>
      <c r="J79" s="139"/>
      <c r="K79" s="140">
        <f t="shared" si="9"/>
        <v>0</v>
      </c>
      <c r="L79" s="140">
        <v>21</v>
      </c>
      <c r="M79" s="140">
        <f t="shared" si="10"/>
        <v>0</v>
      </c>
      <c r="N79" s="138">
        <v>8.4000000000000003E-4</v>
      </c>
      <c r="O79" s="138">
        <f t="shared" si="11"/>
        <v>0</v>
      </c>
      <c r="P79" s="138">
        <v>0</v>
      </c>
      <c r="Q79" s="138">
        <f t="shared" si="12"/>
        <v>0</v>
      </c>
      <c r="R79" s="140" t="s">
        <v>1188</v>
      </c>
      <c r="S79" s="140" t="s">
        <v>929</v>
      </c>
      <c r="T79" s="141" t="s">
        <v>929</v>
      </c>
      <c r="U79" s="115">
        <v>0.35099999999999998</v>
      </c>
      <c r="V79" s="115">
        <f t="shared" si="13"/>
        <v>0.35</v>
      </c>
      <c r="W79" s="115"/>
      <c r="X79" s="115" t="s">
        <v>275</v>
      </c>
      <c r="Y79" s="115" t="s">
        <v>276</v>
      </c>
      <c r="Z79" s="108"/>
      <c r="AA79" s="108"/>
      <c r="AB79" s="108"/>
      <c r="AC79" s="108"/>
      <c r="AD79" s="108"/>
      <c r="AE79" s="108"/>
      <c r="AF79" s="108"/>
      <c r="AG79" s="108" t="s">
        <v>277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ht="22.5" outlineLevel="1" x14ac:dyDescent="0.2">
      <c r="A80" s="135">
        <v>49</v>
      </c>
      <c r="B80" s="136" t="s">
        <v>2420</v>
      </c>
      <c r="C80" s="144" t="s">
        <v>2421</v>
      </c>
      <c r="D80" s="137" t="s">
        <v>468</v>
      </c>
      <c r="E80" s="138">
        <v>2</v>
      </c>
      <c r="F80" s="139"/>
      <c r="G80" s="140">
        <f t="shared" si="7"/>
        <v>0</v>
      </c>
      <c r="H80" s="139"/>
      <c r="I80" s="140">
        <f t="shared" si="8"/>
        <v>0</v>
      </c>
      <c r="J80" s="139"/>
      <c r="K80" s="140">
        <f t="shared" si="9"/>
        <v>0</v>
      </c>
      <c r="L80" s="140">
        <v>21</v>
      </c>
      <c r="M80" s="140">
        <f t="shared" si="10"/>
        <v>0</v>
      </c>
      <c r="N80" s="138">
        <v>5.2999999999999998E-4</v>
      </c>
      <c r="O80" s="138">
        <f t="shared" si="11"/>
        <v>0</v>
      </c>
      <c r="P80" s="138">
        <v>0</v>
      </c>
      <c r="Q80" s="138">
        <f t="shared" si="12"/>
        <v>0</v>
      </c>
      <c r="R80" s="140" t="s">
        <v>1188</v>
      </c>
      <c r="S80" s="140" t="s">
        <v>929</v>
      </c>
      <c r="T80" s="141" t="s">
        <v>929</v>
      </c>
      <c r="U80" s="115">
        <v>0.38100000000000001</v>
      </c>
      <c r="V80" s="115">
        <f t="shared" si="13"/>
        <v>0.76</v>
      </c>
      <c r="W80" s="115"/>
      <c r="X80" s="115" t="s">
        <v>275</v>
      </c>
      <c r="Y80" s="115" t="s">
        <v>276</v>
      </c>
      <c r="Z80" s="108"/>
      <c r="AA80" s="108"/>
      <c r="AB80" s="108"/>
      <c r="AC80" s="108"/>
      <c r="AD80" s="108"/>
      <c r="AE80" s="108"/>
      <c r="AF80" s="108"/>
      <c r="AG80" s="108" t="s">
        <v>277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35">
        <v>50</v>
      </c>
      <c r="B81" s="136" t="s">
        <v>2724</v>
      </c>
      <c r="C81" s="144" t="s">
        <v>2725</v>
      </c>
      <c r="D81" s="137" t="s">
        <v>1159</v>
      </c>
      <c r="E81" s="138">
        <v>1</v>
      </c>
      <c r="F81" s="139"/>
      <c r="G81" s="140">
        <f t="shared" si="7"/>
        <v>0</v>
      </c>
      <c r="H81" s="139"/>
      <c r="I81" s="140">
        <f t="shared" si="8"/>
        <v>0</v>
      </c>
      <c r="J81" s="139"/>
      <c r="K81" s="140">
        <f t="shared" si="9"/>
        <v>0</v>
      </c>
      <c r="L81" s="140">
        <v>21</v>
      </c>
      <c r="M81" s="140">
        <f t="shared" si="10"/>
        <v>0</v>
      </c>
      <c r="N81" s="138">
        <v>1.1900000000000001E-3</v>
      </c>
      <c r="O81" s="138">
        <f t="shared" si="11"/>
        <v>0</v>
      </c>
      <c r="P81" s="138">
        <v>0</v>
      </c>
      <c r="Q81" s="138">
        <f t="shared" si="12"/>
        <v>0</v>
      </c>
      <c r="R81" s="140" t="s">
        <v>1188</v>
      </c>
      <c r="S81" s="140" t="s">
        <v>929</v>
      </c>
      <c r="T81" s="141" t="s">
        <v>929</v>
      </c>
      <c r="U81" s="115">
        <v>1.278</v>
      </c>
      <c r="V81" s="115">
        <f t="shared" si="13"/>
        <v>1.28</v>
      </c>
      <c r="W81" s="115"/>
      <c r="X81" s="115" t="s">
        <v>275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277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 x14ac:dyDescent="0.2">
      <c r="A82" s="135">
        <v>51</v>
      </c>
      <c r="B82" s="136" t="s">
        <v>2558</v>
      </c>
      <c r="C82" s="144" t="s">
        <v>2559</v>
      </c>
      <c r="D82" s="137" t="s">
        <v>468</v>
      </c>
      <c r="E82" s="138">
        <v>2</v>
      </c>
      <c r="F82" s="139"/>
      <c r="G82" s="140">
        <f t="shared" si="7"/>
        <v>0</v>
      </c>
      <c r="H82" s="139"/>
      <c r="I82" s="140">
        <f t="shared" si="8"/>
        <v>0</v>
      </c>
      <c r="J82" s="139"/>
      <c r="K82" s="140">
        <f t="shared" si="9"/>
        <v>0</v>
      </c>
      <c r="L82" s="140">
        <v>21</v>
      </c>
      <c r="M82" s="140">
        <f t="shared" si="10"/>
        <v>0</v>
      </c>
      <c r="N82" s="138">
        <v>5.1000000000000004E-4</v>
      </c>
      <c r="O82" s="138">
        <f t="shared" si="11"/>
        <v>0</v>
      </c>
      <c r="P82" s="138">
        <v>0</v>
      </c>
      <c r="Q82" s="138">
        <f t="shared" si="12"/>
        <v>0</v>
      </c>
      <c r="R82" s="140" t="s">
        <v>1188</v>
      </c>
      <c r="S82" s="140" t="s">
        <v>929</v>
      </c>
      <c r="T82" s="141" t="s">
        <v>929</v>
      </c>
      <c r="U82" s="115">
        <v>0.251</v>
      </c>
      <c r="V82" s="115">
        <f t="shared" si="13"/>
        <v>0.5</v>
      </c>
      <c r="W82" s="115"/>
      <c r="X82" s="115" t="s">
        <v>275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277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1" x14ac:dyDescent="0.2">
      <c r="A83" s="135">
        <v>52</v>
      </c>
      <c r="B83" s="136" t="s">
        <v>2560</v>
      </c>
      <c r="C83" s="144" t="s">
        <v>2561</v>
      </c>
      <c r="D83" s="137" t="s">
        <v>468</v>
      </c>
      <c r="E83" s="138">
        <v>6</v>
      </c>
      <c r="F83" s="139"/>
      <c r="G83" s="140">
        <f t="shared" si="7"/>
        <v>0</v>
      </c>
      <c r="H83" s="139"/>
      <c r="I83" s="140">
        <f t="shared" si="8"/>
        <v>0</v>
      </c>
      <c r="J83" s="139"/>
      <c r="K83" s="140">
        <f t="shared" si="9"/>
        <v>0</v>
      </c>
      <c r="L83" s="140">
        <v>21</v>
      </c>
      <c r="M83" s="140">
        <f t="shared" si="10"/>
        <v>0</v>
      </c>
      <c r="N83" s="138">
        <v>2.4000000000000001E-4</v>
      </c>
      <c r="O83" s="138">
        <f t="shared" si="11"/>
        <v>0</v>
      </c>
      <c r="P83" s="138">
        <v>0</v>
      </c>
      <c r="Q83" s="138">
        <f t="shared" si="12"/>
        <v>0</v>
      </c>
      <c r="R83" s="140" t="s">
        <v>1188</v>
      </c>
      <c r="S83" s="140" t="s">
        <v>929</v>
      </c>
      <c r="T83" s="141" t="s">
        <v>929</v>
      </c>
      <c r="U83" s="115">
        <v>0.27800000000000002</v>
      </c>
      <c r="V83" s="115">
        <f t="shared" si="13"/>
        <v>1.67</v>
      </c>
      <c r="W83" s="115"/>
      <c r="X83" s="115" t="s">
        <v>275</v>
      </c>
      <c r="Y83" s="115" t="s">
        <v>276</v>
      </c>
      <c r="Z83" s="108"/>
      <c r="AA83" s="108"/>
      <c r="AB83" s="108"/>
      <c r="AC83" s="108"/>
      <c r="AD83" s="108"/>
      <c r="AE83" s="108"/>
      <c r="AF83" s="108"/>
      <c r="AG83" s="108" t="s">
        <v>277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1" x14ac:dyDescent="0.2">
      <c r="A84" s="135">
        <v>53</v>
      </c>
      <c r="B84" s="136" t="s">
        <v>2562</v>
      </c>
      <c r="C84" s="144" t="s">
        <v>2563</v>
      </c>
      <c r="D84" s="137" t="s">
        <v>468</v>
      </c>
      <c r="E84" s="138">
        <v>2</v>
      </c>
      <c r="F84" s="139"/>
      <c r="G84" s="140">
        <f t="shared" si="7"/>
        <v>0</v>
      </c>
      <c r="H84" s="139"/>
      <c r="I84" s="140">
        <f t="shared" si="8"/>
        <v>0</v>
      </c>
      <c r="J84" s="139"/>
      <c r="K84" s="140">
        <f t="shared" si="9"/>
        <v>0</v>
      </c>
      <c r="L84" s="140">
        <v>21</v>
      </c>
      <c r="M84" s="140">
        <f t="shared" si="10"/>
        <v>0</v>
      </c>
      <c r="N84" s="138">
        <v>0</v>
      </c>
      <c r="O84" s="138">
        <f t="shared" si="11"/>
        <v>0</v>
      </c>
      <c r="P84" s="138">
        <v>0</v>
      </c>
      <c r="Q84" s="138">
        <f t="shared" si="12"/>
        <v>0</v>
      </c>
      <c r="R84" s="140"/>
      <c r="S84" s="140" t="s">
        <v>929</v>
      </c>
      <c r="T84" s="141" t="s">
        <v>929</v>
      </c>
      <c r="U84" s="115">
        <v>1.1200000000000001</v>
      </c>
      <c r="V84" s="115">
        <f t="shared" si="13"/>
        <v>2.2400000000000002</v>
      </c>
      <c r="W84" s="115"/>
      <c r="X84" s="115" t="s">
        <v>275</v>
      </c>
      <c r="Y84" s="115" t="s">
        <v>276</v>
      </c>
      <c r="Z84" s="108"/>
      <c r="AA84" s="108"/>
      <c r="AB84" s="108"/>
      <c r="AC84" s="108"/>
      <c r="AD84" s="108"/>
      <c r="AE84" s="108"/>
      <c r="AF84" s="108"/>
      <c r="AG84" s="108" t="s">
        <v>277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1" x14ac:dyDescent="0.2">
      <c r="A85" s="135">
        <v>54</v>
      </c>
      <c r="B85" s="136" t="s">
        <v>2564</v>
      </c>
      <c r="C85" s="144" t="s">
        <v>2565</v>
      </c>
      <c r="D85" s="137" t="s">
        <v>468</v>
      </c>
      <c r="E85" s="138">
        <v>2</v>
      </c>
      <c r="F85" s="139"/>
      <c r="G85" s="140">
        <f t="shared" si="7"/>
        <v>0</v>
      </c>
      <c r="H85" s="139"/>
      <c r="I85" s="140">
        <f t="shared" si="8"/>
        <v>0</v>
      </c>
      <c r="J85" s="139"/>
      <c r="K85" s="140">
        <f t="shared" si="9"/>
        <v>0</v>
      </c>
      <c r="L85" s="140">
        <v>21</v>
      </c>
      <c r="M85" s="140">
        <f t="shared" si="10"/>
        <v>0</v>
      </c>
      <c r="N85" s="138">
        <v>2.5699999999999998E-3</v>
      </c>
      <c r="O85" s="138">
        <f t="shared" si="11"/>
        <v>0.01</v>
      </c>
      <c r="P85" s="138">
        <v>0</v>
      </c>
      <c r="Q85" s="138">
        <f t="shared" si="12"/>
        <v>0</v>
      </c>
      <c r="R85" s="140"/>
      <c r="S85" s="140" t="s">
        <v>273</v>
      </c>
      <c r="T85" s="141" t="s">
        <v>2400</v>
      </c>
      <c r="U85" s="115">
        <v>0.433</v>
      </c>
      <c r="V85" s="115">
        <f t="shared" si="13"/>
        <v>0.87</v>
      </c>
      <c r="W85" s="115"/>
      <c r="X85" s="115" t="s">
        <v>275</v>
      </c>
      <c r="Y85" s="115" t="s">
        <v>276</v>
      </c>
      <c r="Z85" s="108"/>
      <c r="AA85" s="108"/>
      <c r="AB85" s="108"/>
      <c r="AC85" s="108"/>
      <c r="AD85" s="108"/>
      <c r="AE85" s="108"/>
      <c r="AF85" s="108"/>
      <c r="AG85" s="108" t="s">
        <v>277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1" x14ac:dyDescent="0.2">
      <c r="A86" s="135">
        <v>55</v>
      </c>
      <c r="B86" s="136" t="s">
        <v>2726</v>
      </c>
      <c r="C86" s="144" t="s">
        <v>2727</v>
      </c>
      <c r="D86" s="137" t="s">
        <v>468</v>
      </c>
      <c r="E86" s="138">
        <v>3</v>
      </c>
      <c r="F86" s="139"/>
      <c r="G86" s="140">
        <f t="shared" si="7"/>
        <v>0</v>
      </c>
      <c r="H86" s="139"/>
      <c r="I86" s="140">
        <f t="shared" si="8"/>
        <v>0</v>
      </c>
      <c r="J86" s="139"/>
      <c r="K86" s="140">
        <f t="shared" si="9"/>
        <v>0</v>
      </c>
      <c r="L86" s="140">
        <v>21</v>
      </c>
      <c r="M86" s="140">
        <f t="shared" si="10"/>
        <v>0</v>
      </c>
      <c r="N86" s="138">
        <v>0</v>
      </c>
      <c r="O86" s="138">
        <f t="shared" si="11"/>
        <v>0</v>
      </c>
      <c r="P86" s="138">
        <v>0</v>
      </c>
      <c r="Q86" s="138">
        <f t="shared" si="12"/>
        <v>0</v>
      </c>
      <c r="R86" s="140"/>
      <c r="S86" s="140" t="s">
        <v>273</v>
      </c>
      <c r="T86" s="141" t="s">
        <v>274</v>
      </c>
      <c r="U86" s="115">
        <v>0</v>
      </c>
      <c r="V86" s="115">
        <f t="shared" si="13"/>
        <v>0</v>
      </c>
      <c r="W86" s="115"/>
      <c r="X86" s="115" t="s">
        <v>275</v>
      </c>
      <c r="Y86" s="115" t="s">
        <v>276</v>
      </c>
      <c r="Z86" s="108"/>
      <c r="AA86" s="108"/>
      <c r="AB86" s="108"/>
      <c r="AC86" s="108"/>
      <c r="AD86" s="108"/>
      <c r="AE86" s="108"/>
      <c r="AF86" s="108"/>
      <c r="AG86" s="108" t="s">
        <v>277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 x14ac:dyDescent="0.2">
      <c r="A87" s="135">
        <v>56</v>
      </c>
      <c r="B87" s="136" t="s">
        <v>1075</v>
      </c>
      <c r="C87" s="144" t="s">
        <v>2728</v>
      </c>
      <c r="D87" s="137" t="s">
        <v>468</v>
      </c>
      <c r="E87" s="138">
        <v>1</v>
      </c>
      <c r="F87" s="139"/>
      <c r="G87" s="140">
        <f t="shared" si="7"/>
        <v>0</v>
      </c>
      <c r="H87" s="139"/>
      <c r="I87" s="140">
        <f t="shared" si="8"/>
        <v>0</v>
      </c>
      <c r="J87" s="139"/>
      <c r="K87" s="140">
        <f t="shared" si="9"/>
        <v>0</v>
      </c>
      <c r="L87" s="140">
        <v>21</v>
      </c>
      <c r="M87" s="140">
        <f t="shared" si="10"/>
        <v>0</v>
      </c>
      <c r="N87" s="138">
        <v>5.0000000000000001E-4</v>
      </c>
      <c r="O87" s="138">
        <f t="shared" si="11"/>
        <v>0</v>
      </c>
      <c r="P87" s="138">
        <v>0</v>
      </c>
      <c r="Q87" s="138">
        <f t="shared" si="12"/>
        <v>0</v>
      </c>
      <c r="R87" s="140"/>
      <c r="S87" s="140" t="s">
        <v>273</v>
      </c>
      <c r="T87" s="141" t="s">
        <v>274</v>
      </c>
      <c r="U87" s="115">
        <v>0</v>
      </c>
      <c r="V87" s="115">
        <f t="shared" si="13"/>
        <v>0</v>
      </c>
      <c r="W87" s="115"/>
      <c r="X87" s="115" t="s">
        <v>463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464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1" x14ac:dyDescent="0.2">
      <c r="A88" s="135">
        <v>57</v>
      </c>
      <c r="B88" s="136" t="s">
        <v>1065</v>
      </c>
      <c r="C88" s="144" t="s">
        <v>2583</v>
      </c>
      <c r="D88" s="137" t="s">
        <v>468</v>
      </c>
      <c r="E88" s="138">
        <v>1</v>
      </c>
      <c r="F88" s="139"/>
      <c r="G88" s="140">
        <f t="shared" si="7"/>
        <v>0</v>
      </c>
      <c r="H88" s="139"/>
      <c r="I88" s="140">
        <f t="shared" si="8"/>
        <v>0</v>
      </c>
      <c r="J88" s="139"/>
      <c r="K88" s="140">
        <f t="shared" si="9"/>
        <v>0</v>
      </c>
      <c r="L88" s="140">
        <v>21</v>
      </c>
      <c r="M88" s="140">
        <f t="shared" si="10"/>
        <v>0</v>
      </c>
      <c r="N88" s="138">
        <v>0</v>
      </c>
      <c r="O88" s="138">
        <f t="shared" si="11"/>
        <v>0</v>
      </c>
      <c r="P88" s="138">
        <v>0</v>
      </c>
      <c r="Q88" s="138">
        <f t="shared" si="12"/>
        <v>0</v>
      </c>
      <c r="R88" s="140"/>
      <c r="S88" s="140" t="s">
        <v>273</v>
      </c>
      <c r="T88" s="141" t="s">
        <v>274</v>
      </c>
      <c r="U88" s="115">
        <v>0</v>
      </c>
      <c r="V88" s="115">
        <f t="shared" si="13"/>
        <v>0</v>
      </c>
      <c r="W88" s="115"/>
      <c r="X88" s="115" t="s">
        <v>463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464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1" x14ac:dyDescent="0.2">
      <c r="A89" s="135">
        <v>58</v>
      </c>
      <c r="B89" s="136" t="s">
        <v>2729</v>
      </c>
      <c r="C89" s="144" t="s">
        <v>2730</v>
      </c>
      <c r="D89" s="137" t="s">
        <v>468</v>
      </c>
      <c r="E89" s="138">
        <v>1</v>
      </c>
      <c r="F89" s="139"/>
      <c r="G89" s="140">
        <f t="shared" si="7"/>
        <v>0</v>
      </c>
      <c r="H89" s="139"/>
      <c r="I89" s="140">
        <f t="shared" si="8"/>
        <v>0</v>
      </c>
      <c r="J89" s="139"/>
      <c r="K89" s="140">
        <f t="shared" si="9"/>
        <v>0</v>
      </c>
      <c r="L89" s="140">
        <v>21</v>
      </c>
      <c r="M89" s="140">
        <f t="shared" si="10"/>
        <v>0</v>
      </c>
      <c r="N89" s="138">
        <v>0</v>
      </c>
      <c r="O89" s="138">
        <f t="shared" si="11"/>
        <v>0</v>
      </c>
      <c r="P89" s="138">
        <v>0</v>
      </c>
      <c r="Q89" s="138">
        <f t="shared" si="12"/>
        <v>0</v>
      </c>
      <c r="R89" s="140"/>
      <c r="S89" s="140" t="s">
        <v>273</v>
      </c>
      <c r="T89" s="141" t="s">
        <v>274</v>
      </c>
      <c r="U89" s="115">
        <v>0</v>
      </c>
      <c r="V89" s="115">
        <f t="shared" si="13"/>
        <v>0</v>
      </c>
      <c r="W89" s="115"/>
      <c r="X89" s="115" t="s">
        <v>463</v>
      </c>
      <c r="Y89" s="115" t="s">
        <v>276</v>
      </c>
      <c r="Z89" s="108"/>
      <c r="AA89" s="108"/>
      <c r="AB89" s="108"/>
      <c r="AC89" s="108"/>
      <c r="AD89" s="108"/>
      <c r="AE89" s="108"/>
      <c r="AF89" s="108"/>
      <c r="AG89" s="108" t="s">
        <v>464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1" x14ac:dyDescent="0.2">
      <c r="A90" s="135">
        <v>59</v>
      </c>
      <c r="B90" s="136" t="s">
        <v>2590</v>
      </c>
      <c r="C90" s="144" t="s">
        <v>2591</v>
      </c>
      <c r="D90" s="137" t="s">
        <v>468</v>
      </c>
      <c r="E90" s="138">
        <v>2</v>
      </c>
      <c r="F90" s="139"/>
      <c r="G90" s="140">
        <f t="shared" si="7"/>
        <v>0</v>
      </c>
      <c r="H90" s="139"/>
      <c r="I90" s="140">
        <f t="shared" si="8"/>
        <v>0</v>
      </c>
      <c r="J90" s="139"/>
      <c r="K90" s="140">
        <f t="shared" si="9"/>
        <v>0</v>
      </c>
      <c r="L90" s="140">
        <v>21</v>
      </c>
      <c r="M90" s="140">
        <f t="shared" si="10"/>
        <v>0</v>
      </c>
      <c r="N90" s="138">
        <v>0</v>
      </c>
      <c r="O90" s="138">
        <f t="shared" si="11"/>
        <v>0</v>
      </c>
      <c r="P90" s="138">
        <v>0</v>
      </c>
      <c r="Q90" s="138">
        <f t="shared" si="12"/>
        <v>0</v>
      </c>
      <c r="R90" s="140"/>
      <c r="S90" s="140" t="s">
        <v>273</v>
      </c>
      <c r="T90" s="141" t="s">
        <v>274</v>
      </c>
      <c r="U90" s="115">
        <v>0</v>
      </c>
      <c r="V90" s="115">
        <f t="shared" si="13"/>
        <v>0</v>
      </c>
      <c r="W90" s="115"/>
      <c r="X90" s="115" t="s">
        <v>463</v>
      </c>
      <c r="Y90" s="115" t="s">
        <v>276</v>
      </c>
      <c r="Z90" s="108"/>
      <c r="AA90" s="108"/>
      <c r="AB90" s="108"/>
      <c r="AC90" s="108"/>
      <c r="AD90" s="108"/>
      <c r="AE90" s="108"/>
      <c r="AF90" s="108"/>
      <c r="AG90" s="108" t="s">
        <v>464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1" x14ac:dyDescent="0.2">
      <c r="A91" s="128">
        <v>60</v>
      </c>
      <c r="B91" s="129" t="s">
        <v>2731</v>
      </c>
      <c r="C91" s="145" t="s">
        <v>2732</v>
      </c>
      <c r="D91" s="130" t="s">
        <v>468</v>
      </c>
      <c r="E91" s="131">
        <v>4</v>
      </c>
      <c r="F91" s="132"/>
      <c r="G91" s="133">
        <f t="shared" si="7"/>
        <v>0</v>
      </c>
      <c r="H91" s="132"/>
      <c r="I91" s="133">
        <f t="shared" si="8"/>
        <v>0</v>
      </c>
      <c r="J91" s="132"/>
      <c r="K91" s="133">
        <f t="shared" si="9"/>
        <v>0</v>
      </c>
      <c r="L91" s="133">
        <v>21</v>
      </c>
      <c r="M91" s="133">
        <f t="shared" si="10"/>
        <v>0</v>
      </c>
      <c r="N91" s="131">
        <v>0</v>
      </c>
      <c r="O91" s="131">
        <f t="shared" si="11"/>
        <v>0</v>
      </c>
      <c r="P91" s="131">
        <v>0</v>
      </c>
      <c r="Q91" s="131">
        <f t="shared" si="12"/>
        <v>0</v>
      </c>
      <c r="R91" s="133"/>
      <c r="S91" s="133" t="s">
        <v>273</v>
      </c>
      <c r="T91" s="134" t="s">
        <v>274</v>
      </c>
      <c r="U91" s="115">
        <v>0</v>
      </c>
      <c r="V91" s="115">
        <f t="shared" si="13"/>
        <v>0</v>
      </c>
      <c r="W91" s="115"/>
      <c r="X91" s="115" t="s">
        <v>463</v>
      </c>
      <c r="Y91" s="115" t="s">
        <v>276</v>
      </c>
      <c r="Z91" s="108"/>
      <c r="AA91" s="108"/>
      <c r="AB91" s="108"/>
      <c r="AC91" s="108"/>
      <c r="AD91" s="108"/>
      <c r="AE91" s="108"/>
      <c r="AF91" s="108"/>
      <c r="AG91" s="108" t="s">
        <v>464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1" x14ac:dyDescent="0.2">
      <c r="A92" s="111">
        <v>61</v>
      </c>
      <c r="B92" s="112" t="s">
        <v>1296</v>
      </c>
      <c r="C92" s="152" t="s">
        <v>1297</v>
      </c>
      <c r="D92" s="113" t="s">
        <v>24</v>
      </c>
      <c r="E92" s="151"/>
      <c r="F92" s="116"/>
      <c r="G92" s="115">
        <f t="shared" si="7"/>
        <v>0</v>
      </c>
      <c r="H92" s="116"/>
      <c r="I92" s="115">
        <f t="shared" si="8"/>
        <v>0</v>
      </c>
      <c r="J92" s="116"/>
      <c r="K92" s="115">
        <f t="shared" si="9"/>
        <v>0</v>
      </c>
      <c r="L92" s="115">
        <v>21</v>
      </c>
      <c r="M92" s="115">
        <f t="shared" si="10"/>
        <v>0</v>
      </c>
      <c r="N92" s="114">
        <v>0</v>
      </c>
      <c r="O92" s="114">
        <f t="shared" si="11"/>
        <v>0</v>
      </c>
      <c r="P92" s="114">
        <v>0</v>
      </c>
      <c r="Q92" s="114">
        <f t="shared" si="12"/>
        <v>0</v>
      </c>
      <c r="R92" s="115" t="s">
        <v>1188</v>
      </c>
      <c r="S92" s="115" t="s">
        <v>929</v>
      </c>
      <c r="T92" s="115" t="s">
        <v>2400</v>
      </c>
      <c r="U92" s="115">
        <v>0</v>
      </c>
      <c r="V92" s="115">
        <f t="shared" si="13"/>
        <v>0</v>
      </c>
      <c r="W92" s="115"/>
      <c r="X92" s="115" t="s">
        <v>991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992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x14ac:dyDescent="0.2">
      <c r="A93" s="121" t="s">
        <v>268</v>
      </c>
      <c r="B93" s="122" t="s">
        <v>185</v>
      </c>
      <c r="C93" s="143" t="s">
        <v>186</v>
      </c>
      <c r="D93" s="123"/>
      <c r="E93" s="124"/>
      <c r="F93" s="125"/>
      <c r="G93" s="125">
        <f>SUMIF(AG94:AG98,"&lt;&gt;NOR",G94:G98)</f>
        <v>0</v>
      </c>
      <c r="H93" s="125"/>
      <c r="I93" s="125">
        <f>SUM(I94:I98)</f>
        <v>0</v>
      </c>
      <c r="J93" s="125"/>
      <c r="K93" s="125">
        <f>SUM(K94:K98)</f>
        <v>0</v>
      </c>
      <c r="L93" s="125"/>
      <c r="M93" s="125">
        <f>SUM(M94:M98)</f>
        <v>0</v>
      </c>
      <c r="N93" s="124"/>
      <c r="O93" s="124">
        <f>SUM(O94:O98)</f>
        <v>0.05</v>
      </c>
      <c r="P93" s="124"/>
      <c r="Q93" s="124">
        <f>SUM(Q94:Q98)</f>
        <v>0</v>
      </c>
      <c r="R93" s="125"/>
      <c r="S93" s="125"/>
      <c r="T93" s="126"/>
      <c r="U93" s="120"/>
      <c r="V93" s="120">
        <f>SUM(V94:V98)</f>
        <v>21.3</v>
      </c>
      <c r="W93" s="120"/>
      <c r="X93" s="120"/>
      <c r="Y93" s="120"/>
      <c r="AG93" t="s">
        <v>269</v>
      </c>
    </row>
    <row r="94" spans="1:60" outlineLevel="1" x14ac:dyDescent="0.2">
      <c r="A94" s="135">
        <v>62</v>
      </c>
      <c r="B94" s="136" t="s">
        <v>1298</v>
      </c>
      <c r="C94" s="144" t="s">
        <v>1299</v>
      </c>
      <c r="D94" s="137" t="s">
        <v>804</v>
      </c>
      <c r="E94" s="138">
        <v>50</v>
      </c>
      <c r="F94" s="139"/>
      <c r="G94" s="140">
        <f>ROUND(E94*F94,2)</f>
        <v>0</v>
      </c>
      <c r="H94" s="139"/>
      <c r="I94" s="140">
        <f>ROUND(E94*H94,2)</f>
        <v>0</v>
      </c>
      <c r="J94" s="139"/>
      <c r="K94" s="140">
        <f>ROUND(E94*J94,2)</f>
        <v>0</v>
      </c>
      <c r="L94" s="140">
        <v>21</v>
      </c>
      <c r="M94" s="140">
        <f>G94*(1+L94/100)</f>
        <v>0</v>
      </c>
      <c r="N94" s="138">
        <v>6.0000000000000002E-5</v>
      </c>
      <c r="O94" s="138">
        <f>ROUND(E94*N94,2)</f>
        <v>0</v>
      </c>
      <c r="P94" s="138">
        <v>0</v>
      </c>
      <c r="Q94" s="138">
        <f>ROUND(E94*P94,2)</f>
        <v>0</v>
      </c>
      <c r="R94" s="140" t="s">
        <v>1300</v>
      </c>
      <c r="S94" s="140" t="s">
        <v>929</v>
      </c>
      <c r="T94" s="141" t="s">
        <v>929</v>
      </c>
      <c r="U94" s="115">
        <v>0.42599999999999999</v>
      </c>
      <c r="V94" s="115">
        <f>ROUND(E94*U94,2)</f>
        <v>21.3</v>
      </c>
      <c r="W94" s="115"/>
      <c r="X94" s="115" t="s">
        <v>275</v>
      </c>
      <c r="Y94" s="115" t="s">
        <v>276</v>
      </c>
      <c r="Z94" s="108"/>
      <c r="AA94" s="108"/>
      <c r="AB94" s="108"/>
      <c r="AC94" s="108"/>
      <c r="AD94" s="108"/>
      <c r="AE94" s="108"/>
      <c r="AF94" s="108"/>
      <c r="AG94" s="108" t="s">
        <v>277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 x14ac:dyDescent="0.2">
      <c r="A95" s="128">
        <v>63</v>
      </c>
      <c r="B95" s="129" t="s">
        <v>1303</v>
      </c>
      <c r="C95" s="145" t="s">
        <v>1304</v>
      </c>
      <c r="D95" s="130" t="s">
        <v>804</v>
      </c>
      <c r="E95" s="131">
        <v>50</v>
      </c>
      <c r="F95" s="132"/>
      <c r="G95" s="133">
        <f>ROUND(E95*F95,2)</f>
        <v>0</v>
      </c>
      <c r="H95" s="132"/>
      <c r="I95" s="133">
        <f>ROUND(E95*H95,2)</f>
        <v>0</v>
      </c>
      <c r="J95" s="132"/>
      <c r="K95" s="133">
        <f>ROUND(E95*J95,2)</f>
        <v>0</v>
      </c>
      <c r="L95" s="133">
        <v>21</v>
      </c>
      <c r="M95" s="133">
        <f>G95*(1+L95/100)</f>
        <v>0</v>
      </c>
      <c r="N95" s="131">
        <v>1E-3</v>
      </c>
      <c r="O95" s="131">
        <f>ROUND(E95*N95,2)</f>
        <v>0.05</v>
      </c>
      <c r="P95" s="131">
        <v>0</v>
      </c>
      <c r="Q95" s="131">
        <f>ROUND(E95*P95,2)</f>
        <v>0</v>
      </c>
      <c r="R95" s="133" t="s">
        <v>984</v>
      </c>
      <c r="S95" s="133" t="s">
        <v>929</v>
      </c>
      <c r="T95" s="134" t="s">
        <v>929</v>
      </c>
      <c r="U95" s="115">
        <v>0</v>
      </c>
      <c r="V95" s="115">
        <f>ROUND(E95*U95,2)</f>
        <v>0</v>
      </c>
      <c r="W95" s="115"/>
      <c r="X95" s="115" t="s">
        <v>463</v>
      </c>
      <c r="Y95" s="115" t="s">
        <v>276</v>
      </c>
      <c r="Z95" s="108"/>
      <c r="AA95" s="108"/>
      <c r="AB95" s="108"/>
      <c r="AC95" s="108"/>
      <c r="AD95" s="108"/>
      <c r="AE95" s="108"/>
      <c r="AF95" s="108"/>
      <c r="AG95" s="108" t="s">
        <v>464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 x14ac:dyDescent="0.2">
      <c r="A96" s="111"/>
      <c r="B96" s="112"/>
      <c r="C96" s="150" t="s">
        <v>2733</v>
      </c>
      <c r="D96" s="148"/>
      <c r="E96" s="149">
        <v>50</v>
      </c>
      <c r="F96" s="115"/>
      <c r="G96" s="115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325</v>
      </c>
      <c r="AH96" s="108">
        <v>5</v>
      </c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1" x14ac:dyDescent="0.2">
      <c r="A97" s="111">
        <v>64</v>
      </c>
      <c r="B97" s="112" t="s">
        <v>1305</v>
      </c>
      <c r="C97" s="152" t="s">
        <v>1306</v>
      </c>
      <c r="D97" s="113" t="s">
        <v>24</v>
      </c>
      <c r="E97" s="151"/>
      <c r="F97" s="116"/>
      <c r="G97" s="115">
        <f>ROUND(E97*F97,2)</f>
        <v>0</v>
      </c>
      <c r="H97" s="116"/>
      <c r="I97" s="115">
        <f>ROUND(E97*H97,2)</f>
        <v>0</v>
      </c>
      <c r="J97" s="116"/>
      <c r="K97" s="115">
        <f>ROUND(E97*J97,2)</f>
        <v>0</v>
      </c>
      <c r="L97" s="115">
        <v>21</v>
      </c>
      <c r="M97" s="115">
        <f>G97*(1+L97/100)</f>
        <v>0</v>
      </c>
      <c r="N97" s="114">
        <v>0</v>
      </c>
      <c r="O97" s="114">
        <f>ROUND(E97*N97,2)</f>
        <v>0</v>
      </c>
      <c r="P97" s="114">
        <v>0</v>
      </c>
      <c r="Q97" s="114">
        <f>ROUND(E97*P97,2)</f>
        <v>0</v>
      </c>
      <c r="R97" s="115" t="s">
        <v>1300</v>
      </c>
      <c r="S97" s="115" t="s">
        <v>929</v>
      </c>
      <c r="T97" s="115" t="s">
        <v>929</v>
      </c>
      <c r="U97" s="115">
        <v>0</v>
      </c>
      <c r="V97" s="115">
        <f>ROUND(E97*U97,2)</f>
        <v>0</v>
      </c>
      <c r="W97" s="115"/>
      <c r="X97" s="115" t="s">
        <v>991</v>
      </c>
      <c r="Y97" s="115" t="s">
        <v>276</v>
      </c>
      <c r="Z97" s="108"/>
      <c r="AA97" s="108"/>
      <c r="AB97" s="108"/>
      <c r="AC97" s="108"/>
      <c r="AD97" s="108"/>
      <c r="AE97" s="108"/>
      <c r="AF97" s="108"/>
      <c r="AG97" s="108" t="s">
        <v>992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2" x14ac:dyDescent="0.2">
      <c r="A98" s="111"/>
      <c r="B98" s="112"/>
      <c r="C98" s="271" t="s">
        <v>795</v>
      </c>
      <c r="D98" s="272"/>
      <c r="E98" s="272"/>
      <c r="F98" s="272"/>
      <c r="G98" s="272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930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x14ac:dyDescent="0.2">
      <c r="A99" s="121" t="s">
        <v>268</v>
      </c>
      <c r="B99" s="122" t="s">
        <v>189</v>
      </c>
      <c r="C99" s="143" t="s">
        <v>190</v>
      </c>
      <c r="D99" s="123"/>
      <c r="E99" s="124"/>
      <c r="F99" s="125"/>
      <c r="G99" s="125">
        <f>SUMIF(AG100:AG104,"&lt;&gt;NOR",G100:G104)</f>
        <v>0</v>
      </c>
      <c r="H99" s="125"/>
      <c r="I99" s="125">
        <f>SUM(I100:I104)</f>
        <v>0</v>
      </c>
      <c r="J99" s="125"/>
      <c r="K99" s="125">
        <f>SUM(K100:K104)</f>
        <v>0</v>
      </c>
      <c r="L99" s="125"/>
      <c r="M99" s="125">
        <f>SUM(M100:M104)</f>
        <v>0</v>
      </c>
      <c r="N99" s="124"/>
      <c r="O99" s="124">
        <f>SUM(O100:O104)</f>
        <v>0</v>
      </c>
      <c r="P99" s="124"/>
      <c r="Q99" s="124">
        <f>SUM(Q100:Q104)</f>
        <v>0</v>
      </c>
      <c r="R99" s="125"/>
      <c r="S99" s="125"/>
      <c r="T99" s="126"/>
      <c r="U99" s="120"/>
      <c r="V99" s="120">
        <f>SUM(V100:V104)</f>
        <v>4.2299999999999995</v>
      </c>
      <c r="W99" s="120"/>
      <c r="X99" s="120"/>
      <c r="Y99" s="120"/>
      <c r="AG99" t="s">
        <v>269</v>
      </c>
    </row>
    <row r="100" spans="1:60" ht="22.5" outlineLevel="1" x14ac:dyDescent="0.2">
      <c r="A100" s="128">
        <v>65</v>
      </c>
      <c r="B100" s="129" t="s">
        <v>1307</v>
      </c>
      <c r="C100" s="145" t="s">
        <v>1308</v>
      </c>
      <c r="D100" s="130" t="s">
        <v>493</v>
      </c>
      <c r="E100" s="131">
        <v>26</v>
      </c>
      <c r="F100" s="132"/>
      <c r="G100" s="133">
        <f>ROUND(E100*F100,2)</f>
        <v>0</v>
      </c>
      <c r="H100" s="132"/>
      <c r="I100" s="133">
        <f>ROUND(E100*H100,2)</f>
        <v>0</v>
      </c>
      <c r="J100" s="132"/>
      <c r="K100" s="133">
        <f>ROUND(E100*J100,2)</f>
        <v>0</v>
      </c>
      <c r="L100" s="133">
        <v>21</v>
      </c>
      <c r="M100" s="133">
        <f>G100*(1+L100/100)</f>
        <v>0</v>
      </c>
      <c r="N100" s="131">
        <v>6.9999999999999994E-5</v>
      </c>
      <c r="O100" s="131">
        <f>ROUND(E100*N100,2)</f>
        <v>0</v>
      </c>
      <c r="P100" s="131">
        <v>0</v>
      </c>
      <c r="Q100" s="131">
        <f>ROUND(E100*P100,2)</f>
        <v>0</v>
      </c>
      <c r="R100" s="133" t="s">
        <v>1309</v>
      </c>
      <c r="S100" s="133" t="s">
        <v>929</v>
      </c>
      <c r="T100" s="134" t="s">
        <v>929</v>
      </c>
      <c r="U100" s="115">
        <v>8.6999999999999994E-2</v>
      </c>
      <c r="V100" s="115">
        <f>ROUND(E100*U100,2)</f>
        <v>2.2599999999999998</v>
      </c>
      <c r="W100" s="115"/>
      <c r="X100" s="115" t="s">
        <v>275</v>
      </c>
      <c r="Y100" s="115" t="s">
        <v>276</v>
      </c>
      <c r="Z100" s="108"/>
      <c r="AA100" s="108"/>
      <c r="AB100" s="108"/>
      <c r="AC100" s="108"/>
      <c r="AD100" s="108"/>
      <c r="AE100" s="108"/>
      <c r="AF100" s="108"/>
      <c r="AG100" s="108" t="s">
        <v>277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2" x14ac:dyDescent="0.2">
      <c r="A101" s="111"/>
      <c r="B101" s="112"/>
      <c r="C101" s="269" t="s">
        <v>1310</v>
      </c>
      <c r="D101" s="270"/>
      <c r="E101" s="270"/>
      <c r="F101" s="270"/>
      <c r="G101" s="270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930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2" x14ac:dyDescent="0.2">
      <c r="A102" s="111"/>
      <c r="B102" s="112"/>
      <c r="C102" s="150" t="s">
        <v>2707</v>
      </c>
      <c r="D102" s="148"/>
      <c r="E102" s="149">
        <v>12</v>
      </c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325</v>
      </c>
      <c r="AH102" s="108">
        <v>5</v>
      </c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3" x14ac:dyDescent="0.2">
      <c r="A103" s="111"/>
      <c r="B103" s="112"/>
      <c r="C103" s="150" t="s">
        <v>2690</v>
      </c>
      <c r="D103" s="148"/>
      <c r="E103" s="149">
        <v>14</v>
      </c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325</v>
      </c>
      <c r="AH103" s="108">
        <v>5</v>
      </c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 x14ac:dyDescent="0.2">
      <c r="A104" s="135">
        <v>66</v>
      </c>
      <c r="B104" s="136" t="s">
        <v>2623</v>
      </c>
      <c r="C104" s="144" t="s">
        <v>2624</v>
      </c>
      <c r="D104" s="137" t="s">
        <v>322</v>
      </c>
      <c r="E104" s="138">
        <v>4.5</v>
      </c>
      <c r="F104" s="139"/>
      <c r="G104" s="140">
        <f>ROUND(E104*F104,2)</f>
        <v>0</v>
      </c>
      <c r="H104" s="139"/>
      <c r="I104" s="140">
        <f>ROUND(E104*H104,2)</f>
        <v>0</v>
      </c>
      <c r="J104" s="139"/>
      <c r="K104" s="140">
        <f>ROUND(E104*J104,2)</f>
        <v>0</v>
      </c>
      <c r="L104" s="140">
        <v>21</v>
      </c>
      <c r="M104" s="140">
        <f>G104*(1+L104/100)</f>
        <v>0</v>
      </c>
      <c r="N104" s="138">
        <v>3.2000000000000003E-4</v>
      </c>
      <c r="O104" s="138">
        <f>ROUND(E104*N104,2)</f>
        <v>0</v>
      </c>
      <c r="P104" s="138">
        <v>0</v>
      </c>
      <c r="Q104" s="138">
        <f>ROUND(E104*P104,2)</f>
        <v>0</v>
      </c>
      <c r="R104" s="140" t="s">
        <v>2625</v>
      </c>
      <c r="S104" s="140" t="s">
        <v>929</v>
      </c>
      <c r="T104" s="141" t="s">
        <v>1203</v>
      </c>
      <c r="U104" s="115">
        <v>0.43675000000000003</v>
      </c>
      <c r="V104" s="115">
        <f>ROUND(E104*U104,2)</f>
        <v>1.97</v>
      </c>
      <c r="W104" s="115"/>
      <c r="X104" s="115" t="s">
        <v>377</v>
      </c>
      <c r="Y104" s="115" t="s">
        <v>276</v>
      </c>
      <c r="Z104" s="108"/>
      <c r="AA104" s="108"/>
      <c r="AB104" s="108"/>
      <c r="AC104" s="108"/>
      <c r="AD104" s="108"/>
      <c r="AE104" s="108"/>
      <c r="AF104" s="108"/>
      <c r="AG104" s="108" t="s">
        <v>378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x14ac:dyDescent="0.2">
      <c r="A105" s="121" t="s">
        <v>268</v>
      </c>
      <c r="B105" s="122" t="s">
        <v>231</v>
      </c>
      <c r="C105" s="143" t="s">
        <v>232</v>
      </c>
      <c r="D105" s="123"/>
      <c r="E105" s="124"/>
      <c r="F105" s="125"/>
      <c r="G105" s="125">
        <f>SUMIF(AG106:AG111,"&lt;&gt;NOR",G106:G111)</f>
        <v>0</v>
      </c>
      <c r="H105" s="125"/>
      <c r="I105" s="125">
        <f>SUM(I106:I111)</f>
        <v>0</v>
      </c>
      <c r="J105" s="125"/>
      <c r="K105" s="125">
        <f>SUM(K106:K111)</f>
        <v>0</v>
      </c>
      <c r="L105" s="125"/>
      <c r="M105" s="125">
        <f>SUM(M106:M111)</f>
        <v>0</v>
      </c>
      <c r="N105" s="124"/>
      <c r="O105" s="124">
        <f>SUM(O106:O111)</f>
        <v>0</v>
      </c>
      <c r="P105" s="124"/>
      <c r="Q105" s="124">
        <f>SUM(Q106:Q111)</f>
        <v>0</v>
      </c>
      <c r="R105" s="125"/>
      <c r="S105" s="125"/>
      <c r="T105" s="126"/>
      <c r="U105" s="120"/>
      <c r="V105" s="120">
        <f>SUM(V106:V111)</f>
        <v>9.3600000000000012</v>
      </c>
      <c r="W105" s="120"/>
      <c r="X105" s="120"/>
      <c r="Y105" s="120"/>
      <c r="AG105" t="s">
        <v>269</v>
      </c>
    </row>
    <row r="106" spans="1:60" outlineLevel="1" x14ac:dyDescent="0.2">
      <c r="A106" s="135">
        <v>67</v>
      </c>
      <c r="B106" s="136" t="s">
        <v>2628</v>
      </c>
      <c r="C106" s="144" t="s">
        <v>2629</v>
      </c>
      <c r="D106" s="137" t="s">
        <v>395</v>
      </c>
      <c r="E106" s="138">
        <v>1.5</v>
      </c>
      <c r="F106" s="139"/>
      <c r="G106" s="140">
        <f>ROUND(E106*F106,2)</f>
        <v>0</v>
      </c>
      <c r="H106" s="139"/>
      <c r="I106" s="140">
        <f>ROUND(E106*H106,2)</f>
        <v>0</v>
      </c>
      <c r="J106" s="139"/>
      <c r="K106" s="140">
        <f>ROUND(E106*J106,2)</f>
        <v>0</v>
      </c>
      <c r="L106" s="140">
        <v>21</v>
      </c>
      <c r="M106" s="140">
        <f>G106*(1+L106/100)</f>
        <v>0</v>
      </c>
      <c r="N106" s="138">
        <v>0</v>
      </c>
      <c r="O106" s="138">
        <f>ROUND(E106*N106,2)</f>
        <v>0</v>
      </c>
      <c r="P106" s="138">
        <v>0</v>
      </c>
      <c r="Q106" s="138">
        <f>ROUND(E106*P106,2)</f>
        <v>0</v>
      </c>
      <c r="R106" s="140"/>
      <c r="S106" s="140" t="s">
        <v>929</v>
      </c>
      <c r="T106" s="141" t="s">
        <v>274</v>
      </c>
      <c r="U106" s="115">
        <v>0</v>
      </c>
      <c r="V106" s="115">
        <f>ROUND(E106*U106,2)</f>
        <v>0</v>
      </c>
      <c r="W106" s="115"/>
      <c r="X106" s="115" t="s">
        <v>275</v>
      </c>
      <c r="Y106" s="115" t="s">
        <v>276</v>
      </c>
      <c r="Z106" s="108"/>
      <c r="AA106" s="108"/>
      <c r="AB106" s="108"/>
      <c r="AC106" s="108"/>
      <c r="AD106" s="108"/>
      <c r="AE106" s="108"/>
      <c r="AF106" s="108"/>
      <c r="AG106" s="108" t="s">
        <v>277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 x14ac:dyDescent="0.2">
      <c r="A107" s="135">
        <v>68</v>
      </c>
      <c r="B107" s="136" t="s">
        <v>906</v>
      </c>
      <c r="C107" s="144" t="s">
        <v>2633</v>
      </c>
      <c r="D107" s="137" t="s">
        <v>395</v>
      </c>
      <c r="E107" s="138">
        <v>19.922550000000001</v>
      </c>
      <c r="F107" s="139"/>
      <c r="G107" s="140">
        <f>ROUND(E107*F107,2)</f>
        <v>0</v>
      </c>
      <c r="H107" s="139"/>
      <c r="I107" s="140">
        <f>ROUND(E107*H107,2)</f>
        <v>0</v>
      </c>
      <c r="J107" s="139"/>
      <c r="K107" s="140">
        <f>ROUND(E107*J107,2)</f>
        <v>0</v>
      </c>
      <c r="L107" s="140">
        <v>21</v>
      </c>
      <c r="M107" s="140">
        <f>G107*(1+L107/100)</f>
        <v>0</v>
      </c>
      <c r="N107" s="138">
        <v>0</v>
      </c>
      <c r="O107" s="138">
        <f>ROUND(E107*N107,2)</f>
        <v>0</v>
      </c>
      <c r="P107" s="138">
        <v>0</v>
      </c>
      <c r="Q107" s="138">
        <f>ROUND(E107*P107,2)</f>
        <v>0</v>
      </c>
      <c r="R107" s="140"/>
      <c r="S107" s="140" t="s">
        <v>929</v>
      </c>
      <c r="T107" s="141" t="s">
        <v>929</v>
      </c>
      <c r="U107" s="115">
        <v>0</v>
      </c>
      <c r="V107" s="115">
        <f>ROUND(E107*U107,2)</f>
        <v>0</v>
      </c>
      <c r="W107" s="115"/>
      <c r="X107" s="115" t="s">
        <v>1780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1781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ht="22.5" outlineLevel="1" x14ac:dyDescent="0.2">
      <c r="A108" s="128">
        <v>69</v>
      </c>
      <c r="B108" s="129" t="s">
        <v>2634</v>
      </c>
      <c r="C108" s="145" t="s">
        <v>2635</v>
      </c>
      <c r="D108" s="130" t="s">
        <v>395</v>
      </c>
      <c r="E108" s="131">
        <v>1.3281700000000001</v>
      </c>
      <c r="F108" s="132"/>
      <c r="G108" s="133">
        <f>ROUND(E108*F108,2)</f>
        <v>0</v>
      </c>
      <c r="H108" s="132"/>
      <c r="I108" s="133">
        <f>ROUND(E108*H108,2)</f>
        <v>0</v>
      </c>
      <c r="J108" s="132"/>
      <c r="K108" s="133">
        <f>ROUND(E108*J108,2)</f>
        <v>0</v>
      </c>
      <c r="L108" s="133">
        <v>21</v>
      </c>
      <c r="M108" s="133">
        <f>G108*(1+L108/100)</f>
        <v>0</v>
      </c>
      <c r="N108" s="131">
        <v>0</v>
      </c>
      <c r="O108" s="131">
        <f>ROUND(E108*N108,2)</f>
        <v>0</v>
      </c>
      <c r="P108" s="131">
        <v>0</v>
      </c>
      <c r="Q108" s="131">
        <f>ROUND(E108*P108,2)</f>
        <v>0</v>
      </c>
      <c r="R108" s="133"/>
      <c r="S108" s="133" t="s">
        <v>929</v>
      </c>
      <c r="T108" s="134" t="s">
        <v>929</v>
      </c>
      <c r="U108" s="115">
        <v>0.83199999999999996</v>
      </c>
      <c r="V108" s="115">
        <f>ROUND(E108*U108,2)</f>
        <v>1.1100000000000001</v>
      </c>
      <c r="W108" s="115"/>
      <c r="X108" s="115" t="s">
        <v>1780</v>
      </c>
      <c r="Y108" s="115" t="s">
        <v>276</v>
      </c>
      <c r="Z108" s="108"/>
      <c r="AA108" s="108"/>
      <c r="AB108" s="108"/>
      <c r="AC108" s="108"/>
      <c r="AD108" s="108"/>
      <c r="AE108" s="108"/>
      <c r="AF108" s="108"/>
      <c r="AG108" s="108" t="s">
        <v>1781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ht="22.5" outlineLevel="2" x14ac:dyDescent="0.2">
      <c r="A109" s="111"/>
      <c r="B109" s="112"/>
      <c r="C109" s="258" t="s">
        <v>2636</v>
      </c>
      <c r="D109" s="259"/>
      <c r="E109" s="259"/>
      <c r="F109" s="259"/>
      <c r="G109" s="259"/>
      <c r="H109" s="115"/>
      <c r="I109" s="115"/>
      <c r="J109" s="115"/>
      <c r="K109" s="115"/>
      <c r="L109" s="115"/>
      <c r="M109" s="115"/>
      <c r="N109" s="114"/>
      <c r="O109" s="114"/>
      <c r="P109" s="114"/>
      <c r="Q109" s="114"/>
      <c r="R109" s="115"/>
      <c r="S109" s="115"/>
      <c r="T109" s="115"/>
      <c r="U109" s="115"/>
      <c r="V109" s="115"/>
      <c r="W109" s="115"/>
      <c r="X109" s="115"/>
      <c r="Y109" s="115"/>
      <c r="Z109" s="108"/>
      <c r="AA109" s="108"/>
      <c r="AB109" s="108"/>
      <c r="AC109" s="108"/>
      <c r="AD109" s="108"/>
      <c r="AE109" s="108"/>
      <c r="AF109" s="108"/>
      <c r="AG109" s="108" t="s">
        <v>286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42" t="str">
        <f>C109</f>
        <v>S naložením suti nebo vybouraných hmot do dopravního prostředku a na jejich vyložením, popřípadě přeložením na normální dopravní prostředek.</v>
      </c>
      <c r="BB109" s="108"/>
      <c r="BC109" s="108"/>
      <c r="BD109" s="108"/>
      <c r="BE109" s="108"/>
      <c r="BF109" s="108"/>
      <c r="BG109" s="108"/>
      <c r="BH109" s="108"/>
    </row>
    <row r="110" spans="1:60" outlineLevel="1" x14ac:dyDescent="0.2">
      <c r="A110" s="135">
        <v>70</v>
      </c>
      <c r="B110" s="136" t="s">
        <v>2637</v>
      </c>
      <c r="C110" s="144" t="s">
        <v>2638</v>
      </c>
      <c r="D110" s="137" t="s">
        <v>395</v>
      </c>
      <c r="E110" s="138">
        <v>13.281700000000001</v>
      </c>
      <c r="F110" s="139"/>
      <c r="G110" s="140">
        <f>ROUND(E110*F110,2)</f>
        <v>0</v>
      </c>
      <c r="H110" s="139"/>
      <c r="I110" s="140">
        <f>ROUND(E110*H110,2)</f>
        <v>0</v>
      </c>
      <c r="J110" s="139"/>
      <c r="K110" s="140">
        <f>ROUND(E110*J110,2)</f>
        <v>0</v>
      </c>
      <c r="L110" s="140">
        <v>21</v>
      </c>
      <c r="M110" s="140">
        <f>G110*(1+L110/100)</f>
        <v>0</v>
      </c>
      <c r="N110" s="138">
        <v>0</v>
      </c>
      <c r="O110" s="138">
        <f>ROUND(E110*N110,2)</f>
        <v>0</v>
      </c>
      <c r="P110" s="138">
        <v>0</v>
      </c>
      <c r="Q110" s="138">
        <f>ROUND(E110*P110,2)</f>
        <v>0</v>
      </c>
      <c r="R110" s="140"/>
      <c r="S110" s="140" t="s">
        <v>929</v>
      </c>
      <c r="T110" s="141" t="s">
        <v>929</v>
      </c>
      <c r="U110" s="115">
        <v>0.36</v>
      </c>
      <c r="V110" s="115">
        <f>ROUND(E110*U110,2)</f>
        <v>4.78</v>
      </c>
      <c r="W110" s="115"/>
      <c r="X110" s="115" t="s">
        <v>1780</v>
      </c>
      <c r="Y110" s="115" t="s">
        <v>276</v>
      </c>
      <c r="Z110" s="108"/>
      <c r="AA110" s="108"/>
      <c r="AB110" s="108"/>
      <c r="AC110" s="108"/>
      <c r="AD110" s="108"/>
      <c r="AE110" s="108"/>
      <c r="AF110" s="108"/>
      <c r="AG110" s="108" t="s">
        <v>1781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 x14ac:dyDescent="0.2">
      <c r="A111" s="128">
        <v>71</v>
      </c>
      <c r="B111" s="129" t="s">
        <v>2639</v>
      </c>
      <c r="C111" s="145" t="s">
        <v>2640</v>
      </c>
      <c r="D111" s="130" t="s">
        <v>395</v>
      </c>
      <c r="E111" s="131">
        <v>1.3281700000000001</v>
      </c>
      <c r="F111" s="132"/>
      <c r="G111" s="133">
        <f>ROUND(E111*F111,2)</f>
        <v>0</v>
      </c>
      <c r="H111" s="132"/>
      <c r="I111" s="133">
        <f>ROUND(E111*H111,2)</f>
        <v>0</v>
      </c>
      <c r="J111" s="132"/>
      <c r="K111" s="133">
        <f>ROUND(E111*J111,2)</f>
        <v>0</v>
      </c>
      <c r="L111" s="133">
        <v>21</v>
      </c>
      <c r="M111" s="133">
        <f>G111*(1+L111/100)</f>
        <v>0</v>
      </c>
      <c r="N111" s="131">
        <v>0</v>
      </c>
      <c r="O111" s="131">
        <f>ROUND(E111*N111,2)</f>
        <v>0</v>
      </c>
      <c r="P111" s="131">
        <v>0</v>
      </c>
      <c r="Q111" s="131">
        <f>ROUND(E111*P111,2)</f>
        <v>0</v>
      </c>
      <c r="R111" s="133"/>
      <c r="S111" s="133" t="s">
        <v>929</v>
      </c>
      <c r="T111" s="134" t="s">
        <v>929</v>
      </c>
      <c r="U111" s="115">
        <v>2.6120000000000001</v>
      </c>
      <c r="V111" s="115">
        <f>ROUND(E111*U111,2)</f>
        <v>3.47</v>
      </c>
      <c r="W111" s="115"/>
      <c r="X111" s="115" t="s">
        <v>1780</v>
      </c>
      <c r="Y111" s="115" t="s">
        <v>276</v>
      </c>
      <c r="Z111" s="108"/>
      <c r="AA111" s="108"/>
      <c r="AB111" s="108"/>
      <c r="AC111" s="108"/>
      <c r="AD111" s="108"/>
      <c r="AE111" s="108"/>
      <c r="AF111" s="108"/>
      <c r="AG111" s="108" t="s">
        <v>1781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x14ac:dyDescent="0.2">
      <c r="A112" s="3"/>
      <c r="B112" s="4"/>
      <c r="C112" s="146"/>
      <c r="D112" s="6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v>12</v>
      </c>
      <c r="AF112">
        <v>21</v>
      </c>
      <c r="AG112" t="s">
        <v>254</v>
      </c>
    </row>
    <row r="113" spans="1:33" x14ac:dyDescent="0.2">
      <c r="A113" s="197"/>
      <c r="B113" s="198" t="s">
        <v>14</v>
      </c>
      <c r="C113" s="199"/>
      <c r="D113" s="200"/>
      <c r="E113" s="201"/>
      <c r="F113" s="201"/>
      <c r="G113" s="127">
        <f>G8+G21+G23+G27+G45+G49+G70+G93+G99+G105</f>
        <v>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AE113">
        <f>SUMIF(L7:L111,AE112,G7:G111)</f>
        <v>0</v>
      </c>
      <c r="AF113">
        <f>SUMIF(L7:L111,AF112,G7:G111)</f>
        <v>0</v>
      </c>
      <c r="AG113" t="s">
        <v>317</v>
      </c>
    </row>
    <row r="114" spans="1:33" x14ac:dyDescent="0.2">
      <c r="C114" s="147"/>
      <c r="D114" s="10"/>
      <c r="AG114" t="s">
        <v>318</v>
      </c>
    </row>
    <row r="115" spans="1:33" x14ac:dyDescent="0.2">
      <c r="D115" s="10"/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s4siOm7q55HQNI32ViR7K7xpUuwKjzvbDKA8Kj71nNeQNzdzKNOJZeQgTpfMixRLPOb/5GyoAPEGS9kL6fW/w==" saltValue="Rtu0r3p6+CHp2gzLrf3dRA==" spinCount="100000" sheet="1" formatRows="0"/>
  <mergeCells count="15">
    <mergeCell ref="C98:G98"/>
    <mergeCell ref="C101:G101"/>
    <mergeCell ref="C109:G109"/>
    <mergeCell ref="C34:G34"/>
    <mergeCell ref="C44:G44"/>
    <mergeCell ref="C54:G54"/>
    <mergeCell ref="C57:G57"/>
    <mergeCell ref="C62:G62"/>
    <mergeCell ref="C65:G65"/>
    <mergeCell ref="C30:G30"/>
    <mergeCell ref="A1:G1"/>
    <mergeCell ref="C2:G2"/>
    <mergeCell ref="C3:G3"/>
    <mergeCell ref="C4:G4"/>
    <mergeCell ref="C29:G2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BCD2-DE1A-4877-A18B-F08BCE1064C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73</v>
      </c>
      <c r="C4" s="264" t="s">
        <v>74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117</v>
      </c>
      <c r="C8" s="143" t="s">
        <v>118</v>
      </c>
      <c r="D8" s="123"/>
      <c r="E8" s="124"/>
      <c r="F8" s="125"/>
      <c r="G8" s="125">
        <f>SUMIF(AG9:AG12,"&lt;&gt;NOR",G9:G12)</f>
        <v>0</v>
      </c>
      <c r="H8" s="125"/>
      <c r="I8" s="125">
        <f>SUM(I9:I12)</f>
        <v>0</v>
      </c>
      <c r="J8" s="125"/>
      <c r="K8" s="125">
        <f>SUM(K9:K12)</f>
        <v>0</v>
      </c>
      <c r="L8" s="125"/>
      <c r="M8" s="125">
        <f>SUM(M9:M12)</f>
        <v>0</v>
      </c>
      <c r="N8" s="124"/>
      <c r="O8" s="124">
        <f>SUM(O9:O12)</f>
        <v>0.1</v>
      </c>
      <c r="P8" s="124"/>
      <c r="Q8" s="124">
        <f>SUM(Q9:Q12)</f>
        <v>0</v>
      </c>
      <c r="R8" s="125"/>
      <c r="S8" s="125"/>
      <c r="T8" s="126"/>
      <c r="U8" s="120"/>
      <c r="V8" s="120">
        <f>SUM(V9:V12)</f>
        <v>5.3</v>
      </c>
      <c r="W8" s="120"/>
      <c r="X8" s="120"/>
      <c r="Y8" s="120"/>
      <c r="AG8" t="s">
        <v>269</v>
      </c>
    </row>
    <row r="9" spans="1:60" outlineLevel="1" x14ac:dyDescent="0.2">
      <c r="A9" s="128">
        <v>1</v>
      </c>
      <c r="B9" s="129" t="s">
        <v>2734</v>
      </c>
      <c r="C9" s="145" t="s">
        <v>2735</v>
      </c>
      <c r="D9" s="130" t="s">
        <v>322</v>
      </c>
      <c r="E9" s="131">
        <v>6</v>
      </c>
      <c r="F9" s="132"/>
      <c r="G9" s="133">
        <f>ROUND(E9*F9,2)</f>
        <v>0</v>
      </c>
      <c r="H9" s="132"/>
      <c r="I9" s="133">
        <f>ROUND(E9*H9,2)</f>
        <v>0</v>
      </c>
      <c r="J9" s="132"/>
      <c r="K9" s="133">
        <f>ROUND(E9*J9,2)</f>
        <v>0</v>
      </c>
      <c r="L9" s="133">
        <v>21</v>
      </c>
      <c r="M9" s="133">
        <f>G9*(1+L9/100)</f>
        <v>0</v>
      </c>
      <c r="N9" s="131">
        <v>1.6049999999999998E-2</v>
      </c>
      <c r="O9" s="131">
        <f>ROUND(E9*N9,2)</f>
        <v>0.1</v>
      </c>
      <c r="P9" s="131">
        <v>0</v>
      </c>
      <c r="Q9" s="131">
        <f>ROUND(E9*P9,2)</f>
        <v>0</v>
      </c>
      <c r="R9" s="133" t="s">
        <v>2736</v>
      </c>
      <c r="S9" s="133" t="s">
        <v>929</v>
      </c>
      <c r="T9" s="134" t="s">
        <v>929</v>
      </c>
      <c r="U9" s="115">
        <v>0.48080000000000001</v>
      </c>
      <c r="V9" s="115">
        <f>ROUND(E9*U9,2)</f>
        <v>2.88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2" x14ac:dyDescent="0.2">
      <c r="A10" s="111"/>
      <c r="B10" s="112"/>
      <c r="C10" s="269" t="s">
        <v>2737</v>
      </c>
      <c r="D10" s="270"/>
      <c r="E10" s="270"/>
      <c r="F10" s="270"/>
      <c r="G10" s="270"/>
      <c r="H10" s="115"/>
      <c r="I10" s="115"/>
      <c r="J10" s="115"/>
      <c r="K10" s="115"/>
      <c r="L10" s="115"/>
      <c r="M10" s="115"/>
      <c r="N10" s="114"/>
      <c r="O10" s="114"/>
      <c r="P10" s="114"/>
      <c r="Q10" s="114"/>
      <c r="R10" s="115"/>
      <c r="S10" s="115"/>
      <c r="T10" s="115"/>
      <c r="U10" s="115"/>
      <c r="V10" s="115"/>
      <c r="W10" s="115"/>
      <c r="X10" s="115"/>
      <c r="Y10" s="115"/>
      <c r="Z10" s="108"/>
      <c r="AA10" s="108"/>
      <c r="AB10" s="108"/>
      <c r="AC10" s="108"/>
      <c r="AD10" s="108"/>
      <c r="AE10" s="108"/>
      <c r="AF10" s="108"/>
      <c r="AG10" s="108" t="s">
        <v>930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ht="22.5" outlineLevel="1" x14ac:dyDescent="0.2">
      <c r="A11" s="128">
        <v>2</v>
      </c>
      <c r="B11" s="129" t="s">
        <v>2738</v>
      </c>
      <c r="C11" s="145" t="s">
        <v>2739</v>
      </c>
      <c r="D11" s="130" t="s">
        <v>322</v>
      </c>
      <c r="E11" s="131">
        <v>6</v>
      </c>
      <c r="F11" s="132"/>
      <c r="G11" s="133">
        <f>ROUND(E11*F11,2)</f>
        <v>0</v>
      </c>
      <c r="H11" s="132"/>
      <c r="I11" s="133">
        <f>ROUND(E11*H11,2)</f>
        <v>0</v>
      </c>
      <c r="J11" s="132"/>
      <c r="K11" s="133">
        <f>ROUND(E11*J11,2)</f>
        <v>0</v>
      </c>
      <c r="L11" s="133">
        <v>21</v>
      </c>
      <c r="M11" s="133">
        <f>G11*(1+L11/100)</f>
        <v>0</v>
      </c>
      <c r="N11" s="131">
        <v>0</v>
      </c>
      <c r="O11" s="131">
        <f>ROUND(E11*N11,2)</f>
        <v>0</v>
      </c>
      <c r="P11" s="131">
        <v>0</v>
      </c>
      <c r="Q11" s="131">
        <f>ROUND(E11*P11,2)</f>
        <v>0</v>
      </c>
      <c r="R11" s="133" t="s">
        <v>2736</v>
      </c>
      <c r="S11" s="133" t="s">
        <v>929</v>
      </c>
      <c r="T11" s="134" t="s">
        <v>929</v>
      </c>
      <c r="U11" s="115">
        <v>0.40400000000000003</v>
      </c>
      <c r="V11" s="115">
        <f>ROUND(E11*U11,2)</f>
        <v>2.42</v>
      </c>
      <c r="W11" s="115"/>
      <c r="X11" s="115" t="s">
        <v>275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277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2" x14ac:dyDescent="0.2">
      <c r="A12" s="111"/>
      <c r="B12" s="112"/>
      <c r="C12" s="269" t="s">
        <v>2740</v>
      </c>
      <c r="D12" s="270"/>
      <c r="E12" s="270"/>
      <c r="F12" s="270"/>
      <c r="G12" s="270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930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x14ac:dyDescent="0.2">
      <c r="A13" s="121" t="s">
        <v>268</v>
      </c>
      <c r="B13" s="122" t="s">
        <v>131</v>
      </c>
      <c r="C13" s="143" t="s">
        <v>132</v>
      </c>
      <c r="D13" s="123"/>
      <c r="E13" s="124"/>
      <c r="F13" s="125"/>
      <c r="G13" s="125">
        <f>SUMIF(AG14:AG35,"&lt;&gt;NOR",G14:G35)</f>
        <v>0</v>
      </c>
      <c r="H13" s="125"/>
      <c r="I13" s="125">
        <f>SUM(I14:I35)</f>
        <v>0</v>
      </c>
      <c r="J13" s="125"/>
      <c r="K13" s="125">
        <f>SUM(K14:K35)</f>
        <v>0</v>
      </c>
      <c r="L13" s="125"/>
      <c r="M13" s="125">
        <f>SUM(M14:M35)</f>
        <v>0</v>
      </c>
      <c r="N13" s="124"/>
      <c r="O13" s="124">
        <f>SUM(O14:O35)</f>
        <v>0</v>
      </c>
      <c r="P13" s="124"/>
      <c r="Q13" s="124">
        <f>SUM(Q14:Q35)</f>
        <v>0.65000000000000013</v>
      </c>
      <c r="R13" s="125"/>
      <c r="S13" s="125"/>
      <c r="T13" s="126"/>
      <c r="U13" s="120"/>
      <c r="V13" s="120">
        <f>SUM(V14:V35)</f>
        <v>24.88</v>
      </c>
      <c r="W13" s="120"/>
      <c r="X13" s="120"/>
      <c r="Y13" s="120"/>
      <c r="AG13" t="s">
        <v>269</v>
      </c>
    </row>
    <row r="14" spans="1:60" outlineLevel="1" x14ac:dyDescent="0.2">
      <c r="A14" s="135">
        <v>3</v>
      </c>
      <c r="B14" s="136" t="s">
        <v>2741</v>
      </c>
      <c r="C14" s="144" t="s">
        <v>2742</v>
      </c>
      <c r="D14" s="137" t="s">
        <v>1159</v>
      </c>
      <c r="E14" s="138">
        <v>1</v>
      </c>
      <c r="F14" s="139"/>
      <c r="G14" s="140">
        <f t="shared" ref="G14:G21" si="0">ROUND(E14*F14,2)</f>
        <v>0</v>
      </c>
      <c r="H14" s="139"/>
      <c r="I14" s="140">
        <f t="shared" ref="I14:I21" si="1">ROUND(E14*H14,2)</f>
        <v>0</v>
      </c>
      <c r="J14" s="139"/>
      <c r="K14" s="140">
        <f t="shared" ref="K14:K21" si="2">ROUND(E14*J14,2)</f>
        <v>0</v>
      </c>
      <c r="L14" s="140">
        <v>21</v>
      </c>
      <c r="M14" s="140">
        <f t="shared" ref="M14:M21" si="3">G14*(1+L14/100)</f>
        <v>0</v>
      </c>
      <c r="N14" s="138">
        <v>0</v>
      </c>
      <c r="O14" s="138">
        <f t="shared" ref="O14:O21" si="4">ROUND(E14*N14,2)</f>
        <v>0</v>
      </c>
      <c r="P14" s="138">
        <v>0.155</v>
      </c>
      <c r="Q14" s="138">
        <f t="shared" ref="Q14:Q21" si="5">ROUND(E14*P14,2)</f>
        <v>0.16</v>
      </c>
      <c r="R14" s="140" t="s">
        <v>995</v>
      </c>
      <c r="S14" s="140" t="s">
        <v>929</v>
      </c>
      <c r="T14" s="141" t="s">
        <v>929</v>
      </c>
      <c r="U14" s="115">
        <v>0.83699999999999997</v>
      </c>
      <c r="V14" s="115">
        <f t="shared" ref="V14:V21" si="6">ROUND(E14*U14,2)</f>
        <v>0.84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ht="22.5" outlineLevel="1" x14ac:dyDescent="0.2">
      <c r="A15" s="135">
        <v>4</v>
      </c>
      <c r="B15" s="136" t="s">
        <v>2743</v>
      </c>
      <c r="C15" s="144" t="s">
        <v>2744</v>
      </c>
      <c r="D15" s="137" t="s">
        <v>468</v>
      </c>
      <c r="E15" s="138">
        <v>1</v>
      </c>
      <c r="F15" s="139"/>
      <c r="G15" s="140">
        <f t="shared" si="0"/>
        <v>0</v>
      </c>
      <c r="H15" s="139"/>
      <c r="I15" s="140">
        <f t="shared" si="1"/>
        <v>0</v>
      </c>
      <c r="J15" s="139"/>
      <c r="K15" s="140">
        <f t="shared" si="2"/>
        <v>0</v>
      </c>
      <c r="L15" s="140">
        <v>21</v>
      </c>
      <c r="M15" s="140">
        <f t="shared" si="3"/>
        <v>0</v>
      </c>
      <c r="N15" s="138">
        <v>0</v>
      </c>
      <c r="O15" s="138">
        <f t="shared" si="4"/>
        <v>0</v>
      </c>
      <c r="P15" s="138">
        <v>0</v>
      </c>
      <c r="Q15" s="138">
        <f t="shared" si="5"/>
        <v>0</v>
      </c>
      <c r="R15" s="140" t="s">
        <v>1188</v>
      </c>
      <c r="S15" s="140" t="s">
        <v>929</v>
      </c>
      <c r="T15" s="141" t="s">
        <v>929</v>
      </c>
      <c r="U15" s="115">
        <v>0.4</v>
      </c>
      <c r="V15" s="115">
        <f t="shared" si="6"/>
        <v>0.4</v>
      </c>
      <c r="W15" s="115"/>
      <c r="X15" s="115" t="s">
        <v>275</v>
      </c>
      <c r="Y15" s="115" t="s">
        <v>276</v>
      </c>
      <c r="Z15" s="108"/>
      <c r="AA15" s="108"/>
      <c r="AB15" s="108"/>
      <c r="AC15" s="108"/>
      <c r="AD15" s="108"/>
      <c r="AE15" s="108"/>
      <c r="AF15" s="108"/>
      <c r="AG15" s="108" t="s">
        <v>277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 x14ac:dyDescent="0.2">
      <c r="A16" s="135">
        <v>5</v>
      </c>
      <c r="B16" s="136" t="s">
        <v>2745</v>
      </c>
      <c r="C16" s="144" t="s">
        <v>2746</v>
      </c>
      <c r="D16" s="137" t="s">
        <v>468</v>
      </c>
      <c r="E16" s="138">
        <v>3</v>
      </c>
      <c r="F16" s="139"/>
      <c r="G16" s="140">
        <f t="shared" si="0"/>
        <v>0</v>
      </c>
      <c r="H16" s="139"/>
      <c r="I16" s="140">
        <f t="shared" si="1"/>
        <v>0</v>
      </c>
      <c r="J16" s="139"/>
      <c r="K16" s="140">
        <f t="shared" si="2"/>
        <v>0</v>
      </c>
      <c r="L16" s="140">
        <v>21</v>
      </c>
      <c r="M16" s="140">
        <f t="shared" si="3"/>
        <v>0</v>
      </c>
      <c r="N16" s="138">
        <v>6.9999999999999994E-5</v>
      </c>
      <c r="O16" s="138">
        <f t="shared" si="4"/>
        <v>0</v>
      </c>
      <c r="P16" s="138">
        <v>4.4999999999999997E-3</v>
      </c>
      <c r="Q16" s="138">
        <f t="shared" si="5"/>
        <v>0.01</v>
      </c>
      <c r="R16" s="140" t="s">
        <v>1188</v>
      </c>
      <c r="S16" s="140" t="s">
        <v>929</v>
      </c>
      <c r="T16" s="141" t="s">
        <v>929</v>
      </c>
      <c r="U16" s="115">
        <v>0.42</v>
      </c>
      <c r="V16" s="115">
        <f t="shared" si="6"/>
        <v>1.26</v>
      </c>
      <c r="W16" s="115"/>
      <c r="X16" s="115" t="s">
        <v>275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277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35">
        <v>6</v>
      </c>
      <c r="B17" s="136" t="s">
        <v>2291</v>
      </c>
      <c r="C17" s="144" t="s">
        <v>2292</v>
      </c>
      <c r="D17" s="137" t="s">
        <v>493</v>
      </c>
      <c r="E17" s="138">
        <v>25</v>
      </c>
      <c r="F17" s="139"/>
      <c r="G17" s="140">
        <f t="shared" si="0"/>
        <v>0</v>
      </c>
      <c r="H17" s="139"/>
      <c r="I17" s="140">
        <f t="shared" si="1"/>
        <v>0</v>
      </c>
      <c r="J17" s="139"/>
      <c r="K17" s="140">
        <f t="shared" si="2"/>
        <v>0</v>
      </c>
      <c r="L17" s="140">
        <v>21</v>
      </c>
      <c r="M17" s="140">
        <f t="shared" si="3"/>
        <v>0</v>
      </c>
      <c r="N17" s="138">
        <v>2.0000000000000002E-5</v>
      </c>
      <c r="O17" s="138">
        <f t="shared" si="4"/>
        <v>0</v>
      </c>
      <c r="P17" s="138">
        <v>3.2000000000000002E-3</v>
      </c>
      <c r="Q17" s="138">
        <f t="shared" si="5"/>
        <v>0.08</v>
      </c>
      <c r="R17" s="140" t="s">
        <v>1188</v>
      </c>
      <c r="S17" s="140" t="s">
        <v>929</v>
      </c>
      <c r="T17" s="141" t="s">
        <v>929</v>
      </c>
      <c r="U17" s="115">
        <v>5.2999999999999999E-2</v>
      </c>
      <c r="V17" s="115">
        <f t="shared" si="6"/>
        <v>1.33</v>
      </c>
      <c r="W17" s="115"/>
      <c r="X17" s="115" t="s">
        <v>275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277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35">
        <v>7</v>
      </c>
      <c r="B18" s="136" t="s">
        <v>2747</v>
      </c>
      <c r="C18" s="144" t="s">
        <v>2748</v>
      </c>
      <c r="D18" s="137" t="s">
        <v>493</v>
      </c>
      <c r="E18" s="138">
        <v>24</v>
      </c>
      <c r="F18" s="139"/>
      <c r="G18" s="140">
        <f t="shared" si="0"/>
        <v>0</v>
      </c>
      <c r="H18" s="139"/>
      <c r="I18" s="140">
        <f t="shared" si="1"/>
        <v>0</v>
      </c>
      <c r="J18" s="139"/>
      <c r="K18" s="140">
        <f t="shared" si="2"/>
        <v>0</v>
      </c>
      <c r="L18" s="140">
        <v>21</v>
      </c>
      <c r="M18" s="140">
        <f t="shared" si="3"/>
        <v>0</v>
      </c>
      <c r="N18" s="138">
        <v>5.0000000000000002E-5</v>
      </c>
      <c r="O18" s="138">
        <f t="shared" si="4"/>
        <v>0</v>
      </c>
      <c r="P18" s="138">
        <v>5.3200000000000001E-3</v>
      </c>
      <c r="Q18" s="138">
        <f t="shared" si="5"/>
        <v>0.13</v>
      </c>
      <c r="R18" s="140" t="s">
        <v>1188</v>
      </c>
      <c r="S18" s="140" t="s">
        <v>929</v>
      </c>
      <c r="T18" s="141" t="s">
        <v>929</v>
      </c>
      <c r="U18" s="115">
        <v>0.10299999999999999</v>
      </c>
      <c r="V18" s="115">
        <f t="shared" si="6"/>
        <v>2.4700000000000002</v>
      </c>
      <c r="W18" s="115"/>
      <c r="X18" s="115" t="s">
        <v>275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277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35">
        <v>8</v>
      </c>
      <c r="B19" s="136" t="s">
        <v>2295</v>
      </c>
      <c r="C19" s="144" t="s">
        <v>2296</v>
      </c>
      <c r="D19" s="137" t="s">
        <v>493</v>
      </c>
      <c r="E19" s="138">
        <v>4</v>
      </c>
      <c r="F19" s="139"/>
      <c r="G19" s="140">
        <f t="shared" si="0"/>
        <v>0</v>
      </c>
      <c r="H19" s="139"/>
      <c r="I19" s="140">
        <f t="shared" si="1"/>
        <v>0</v>
      </c>
      <c r="J19" s="139"/>
      <c r="K19" s="140">
        <f t="shared" si="2"/>
        <v>0</v>
      </c>
      <c r="L19" s="140">
        <v>21</v>
      </c>
      <c r="M19" s="140">
        <f t="shared" si="3"/>
        <v>0</v>
      </c>
      <c r="N19" s="138">
        <v>1E-4</v>
      </c>
      <c r="O19" s="138">
        <f t="shared" si="4"/>
        <v>0</v>
      </c>
      <c r="P19" s="138">
        <v>1.384E-2</v>
      </c>
      <c r="Q19" s="138">
        <f t="shared" si="5"/>
        <v>0.06</v>
      </c>
      <c r="R19" s="140" t="s">
        <v>1188</v>
      </c>
      <c r="S19" s="140" t="s">
        <v>929</v>
      </c>
      <c r="T19" s="141" t="s">
        <v>929</v>
      </c>
      <c r="U19" s="115">
        <v>0.19800000000000001</v>
      </c>
      <c r="V19" s="115">
        <f t="shared" si="6"/>
        <v>0.79</v>
      </c>
      <c r="W19" s="115"/>
      <c r="X19" s="115" t="s">
        <v>275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277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 x14ac:dyDescent="0.2">
      <c r="A20" s="135">
        <v>9</v>
      </c>
      <c r="B20" s="136" t="s">
        <v>2299</v>
      </c>
      <c r="C20" s="144" t="s">
        <v>2300</v>
      </c>
      <c r="D20" s="137" t="s">
        <v>468</v>
      </c>
      <c r="E20" s="138">
        <v>3</v>
      </c>
      <c r="F20" s="139"/>
      <c r="G20" s="140">
        <f t="shared" si="0"/>
        <v>0</v>
      </c>
      <c r="H20" s="139"/>
      <c r="I20" s="140">
        <f t="shared" si="1"/>
        <v>0</v>
      </c>
      <c r="J20" s="139"/>
      <c r="K20" s="140">
        <f t="shared" si="2"/>
        <v>0</v>
      </c>
      <c r="L20" s="140">
        <v>21</v>
      </c>
      <c r="M20" s="140">
        <f t="shared" si="3"/>
        <v>0</v>
      </c>
      <c r="N20" s="138">
        <v>2.0000000000000002E-5</v>
      </c>
      <c r="O20" s="138">
        <f t="shared" si="4"/>
        <v>0</v>
      </c>
      <c r="P20" s="138">
        <v>3.9E-2</v>
      </c>
      <c r="Q20" s="138">
        <f t="shared" si="5"/>
        <v>0.12</v>
      </c>
      <c r="R20" s="140" t="s">
        <v>1188</v>
      </c>
      <c r="S20" s="140" t="s">
        <v>929</v>
      </c>
      <c r="T20" s="141" t="s">
        <v>929</v>
      </c>
      <c r="U20" s="115">
        <v>0.70699999999999996</v>
      </c>
      <c r="V20" s="115">
        <f t="shared" si="6"/>
        <v>2.12</v>
      </c>
      <c r="W20" s="115"/>
      <c r="X20" s="115" t="s">
        <v>275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277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 x14ac:dyDescent="0.2">
      <c r="A21" s="128">
        <v>10</v>
      </c>
      <c r="B21" s="129" t="s">
        <v>2303</v>
      </c>
      <c r="C21" s="145" t="s">
        <v>2304</v>
      </c>
      <c r="D21" s="130" t="s">
        <v>468</v>
      </c>
      <c r="E21" s="131">
        <v>15</v>
      </c>
      <c r="F21" s="132"/>
      <c r="G21" s="133">
        <f t="shared" si="0"/>
        <v>0</v>
      </c>
      <c r="H21" s="132"/>
      <c r="I21" s="133">
        <f t="shared" si="1"/>
        <v>0</v>
      </c>
      <c r="J21" s="132"/>
      <c r="K21" s="133">
        <f t="shared" si="2"/>
        <v>0</v>
      </c>
      <c r="L21" s="133">
        <v>21</v>
      </c>
      <c r="M21" s="133">
        <f t="shared" si="3"/>
        <v>0</v>
      </c>
      <c r="N21" s="131">
        <v>2.1000000000000001E-4</v>
      </c>
      <c r="O21" s="131">
        <f t="shared" si="4"/>
        <v>0</v>
      </c>
      <c r="P21" s="131">
        <v>3.5000000000000001E-3</v>
      </c>
      <c r="Q21" s="131">
        <f t="shared" si="5"/>
        <v>0.05</v>
      </c>
      <c r="R21" s="133" t="s">
        <v>1188</v>
      </c>
      <c r="S21" s="133" t="s">
        <v>929</v>
      </c>
      <c r="T21" s="134" t="s">
        <v>929</v>
      </c>
      <c r="U21" s="115">
        <v>0.374</v>
      </c>
      <c r="V21" s="115">
        <f t="shared" si="6"/>
        <v>5.61</v>
      </c>
      <c r="W21" s="115"/>
      <c r="X21" s="115" t="s">
        <v>275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277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 x14ac:dyDescent="0.2">
      <c r="A22" s="111"/>
      <c r="B22" s="112"/>
      <c r="C22" s="150" t="s">
        <v>2749</v>
      </c>
      <c r="D22" s="148"/>
      <c r="E22" s="149">
        <v>2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325</v>
      </c>
      <c r="AH22" s="108">
        <v>5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3" x14ac:dyDescent="0.2">
      <c r="A23" s="111"/>
      <c r="B23" s="112"/>
      <c r="C23" s="150" t="s">
        <v>2750</v>
      </c>
      <c r="D23" s="148"/>
      <c r="E23" s="149">
        <v>9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325</v>
      </c>
      <c r="AH23" s="108">
        <v>5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3" x14ac:dyDescent="0.2">
      <c r="A24" s="111"/>
      <c r="B24" s="112"/>
      <c r="C24" s="150" t="s">
        <v>2751</v>
      </c>
      <c r="D24" s="148"/>
      <c r="E24" s="149">
        <v>1</v>
      </c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325</v>
      </c>
      <c r="AH24" s="108">
        <v>5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3" x14ac:dyDescent="0.2">
      <c r="A25" s="111"/>
      <c r="B25" s="112"/>
      <c r="C25" s="150" t="s">
        <v>2752</v>
      </c>
      <c r="D25" s="148"/>
      <c r="E25" s="149">
        <v>2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325</v>
      </c>
      <c r="AH25" s="108">
        <v>5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3" x14ac:dyDescent="0.2">
      <c r="A26" s="111"/>
      <c r="B26" s="112"/>
      <c r="C26" s="150" t="s">
        <v>2753</v>
      </c>
      <c r="D26" s="148"/>
      <c r="E26" s="149">
        <v>1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325</v>
      </c>
      <c r="AH26" s="108">
        <v>5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 x14ac:dyDescent="0.2">
      <c r="A27" s="135">
        <v>11</v>
      </c>
      <c r="B27" s="136" t="s">
        <v>2311</v>
      </c>
      <c r="C27" s="144" t="s">
        <v>2312</v>
      </c>
      <c r="D27" s="137" t="s">
        <v>322</v>
      </c>
      <c r="E27" s="138">
        <v>40</v>
      </c>
      <c r="F27" s="139"/>
      <c r="G27" s="140">
        <f>ROUND(E27*F27,2)</f>
        <v>0</v>
      </c>
      <c r="H27" s="139"/>
      <c r="I27" s="140">
        <f>ROUND(E27*H27,2)</f>
        <v>0</v>
      </c>
      <c r="J27" s="139"/>
      <c r="K27" s="140">
        <f>ROUND(E27*J27,2)</f>
        <v>0</v>
      </c>
      <c r="L27" s="140">
        <v>21</v>
      </c>
      <c r="M27" s="140">
        <f>G27*(1+L27/100)</f>
        <v>0</v>
      </c>
      <c r="N27" s="138">
        <v>0</v>
      </c>
      <c r="O27" s="138">
        <f>ROUND(E27*N27,2)</f>
        <v>0</v>
      </c>
      <c r="P27" s="138">
        <v>0</v>
      </c>
      <c r="Q27" s="138">
        <f>ROUND(E27*P27,2)</f>
        <v>0</v>
      </c>
      <c r="R27" s="140"/>
      <c r="S27" s="140" t="s">
        <v>273</v>
      </c>
      <c r="T27" s="141" t="s">
        <v>274</v>
      </c>
      <c r="U27" s="115">
        <v>0</v>
      </c>
      <c r="V27" s="115">
        <f>ROUND(E27*U27,2)</f>
        <v>0</v>
      </c>
      <c r="W27" s="115"/>
      <c r="X27" s="115" t="s">
        <v>275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277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1" x14ac:dyDescent="0.2">
      <c r="A28" s="135">
        <v>12</v>
      </c>
      <c r="B28" s="136" t="s">
        <v>2313</v>
      </c>
      <c r="C28" s="144" t="s">
        <v>2314</v>
      </c>
      <c r="D28" s="137" t="s">
        <v>938</v>
      </c>
      <c r="E28" s="138">
        <v>6</v>
      </c>
      <c r="F28" s="139"/>
      <c r="G28" s="140">
        <f>ROUND(E28*F28,2)</f>
        <v>0</v>
      </c>
      <c r="H28" s="139"/>
      <c r="I28" s="140">
        <f>ROUND(E28*H28,2)</f>
        <v>0</v>
      </c>
      <c r="J28" s="139"/>
      <c r="K28" s="140">
        <f>ROUND(E28*J28,2)</f>
        <v>0</v>
      </c>
      <c r="L28" s="140">
        <v>21</v>
      </c>
      <c r="M28" s="140">
        <f>G28*(1+L28/100)</f>
        <v>0</v>
      </c>
      <c r="N28" s="138">
        <v>0</v>
      </c>
      <c r="O28" s="138">
        <f>ROUND(E28*N28,2)</f>
        <v>0</v>
      </c>
      <c r="P28" s="138">
        <v>0</v>
      </c>
      <c r="Q28" s="138">
        <f>ROUND(E28*P28,2)</f>
        <v>0</v>
      </c>
      <c r="R28" s="140"/>
      <c r="S28" s="140" t="s">
        <v>273</v>
      </c>
      <c r="T28" s="141" t="s">
        <v>274</v>
      </c>
      <c r="U28" s="115">
        <v>1</v>
      </c>
      <c r="V28" s="115">
        <f>ROUND(E28*U28,2)</f>
        <v>6</v>
      </c>
      <c r="W28" s="115"/>
      <c r="X28" s="115" t="s">
        <v>275</v>
      </c>
      <c r="Y28" s="115" t="s">
        <v>276</v>
      </c>
      <c r="Z28" s="108"/>
      <c r="AA28" s="108"/>
      <c r="AB28" s="108"/>
      <c r="AC28" s="108"/>
      <c r="AD28" s="108"/>
      <c r="AE28" s="108"/>
      <c r="AF28" s="108"/>
      <c r="AG28" s="108" t="s">
        <v>277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 x14ac:dyDescent="0.2">
      <c r="A29" s="128">
        <v>13</v>
      </c>
      <c r="B29" s="129" t="s">
        <v>2321</v>
      </c>
      <c r="C29" s="145" t="s">
        <v>2316</v>
      </c>
      <c r="D29" s="130" t="s">
        <v>322</v>
      </c>
      <c r="E29" s="131">
        <v>7.0359999999999996</v>
      </c>
      <c r="F29" s="132"/>
      <c r="G29" s="133">
        <f>ROUND(E29*F29,2)</f>
        <v>0</v>
      </c>
      <c r="H29" s="132"/>
      <c r="I29" s="133">
        <f>ROUND(E29*H29,2)</f>
        <v>0</v>
      </c>
      <c r="J29" s="132"/>
      <c r="K29" s="133">
        <f>ROUND(E29*J29,2)</f>
        <v>0</v>
      </c>
      <c r="L29" s="133">
        <v>21</v>
      </c>
      <c r="M29" s="133">
        <f>G29*(1+L29/100)</f>
        <v>0</v>
      </c>
      <c r="N29" s="131">
        <v>0</v>
      </c>
      <c r="O29" s="131">
        <f>ROUND(E29*N29,2)</f>
        <v>0</v>
      </c>
      <c r="P29" s="131">
        <v>2.0999999999999999E-3</v>
      </c>
      <c r="Q29" s="131">
        <f>ROUND(E29*P29,2)</f>
        <v>0.01</v>
      </c>
      <c r="R29" s="133"/>
      <c r="S29" s="133" t="s">
        <v>929</v>
      </c>
      <c r="T29" s="134" t="s">
        <v>929</v>
      </c>
      <c r="U29" s="115">
        <v>0.2</v>
      </c>
      <c r="V29" s="115">
        <f>ROUND(E29*U29,2)</f>
        <v>1.41</v>
      </c>
      <c r="W29" s="115"/>
      <c r="X29" s="115" t="s">
        <v>275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277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150" t="s">
        <v>2754</v>
      </c>
      <c r="D30" s="148"/>
      <c r="E30" s="149">
        <v>2.5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325</v>
      </c>
      <c r="AH30" s="108">
        <v>5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3" x14ac:dyDescent="0.2">
      <c r="A31" s="111"/>
      <c r="B31" s="112"/>
      <c r="C31" s="150" t="s">
        <v>2755</v>
      </c>
      <c r="D31" s="148"/>
      <c r="E31" s="149">
        <v>4.5359999999999996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5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 x14ac:dyDescent="0.2">
      <c r="A32" s="128">
        <v>14</v>
      </c>
      <c r="B32" s="129" t="s">
        <v>2325</v>
      </c>
      <c r="C32" s="145" t="s">
        <v>2326</v>
      </c>
      <c r="D32" s="130" t="s">
        <v>322</v>
      </c>
      <c r="E32" s="131">
        <v>13.25</v>
      </c>
      <c r="F32" s="132"/>
      <c r="G32" s="133">
        <f>ROUND(E32*F32,2)</f>
        <v>0</v>
      </c>
      <c r="H32" s="132"/>
      <c r="I32" s="133">
        <f>ROUND(E32*H32,2)</f>
        <v>0</v>
      </c>
      <c r="J32" s="132"/>
      <c r="K32" s="133">
        <f>ROUND(E32*J32,2)</f>
        <v>0</v>
      </c>
      <c r="L32" s="133">
        <v>21</v>
      </c>
      <c r="M32" s="133">
        <f>G32*(1+L32/100)</f>
        <v>0</v>
      </c>
      <c r="N32" s="131">
        <v>0</v>
      </c>
      <c r="O32" s="131">
        <f>ROUND(E32*N32,2)</f>
        <v>0</v>
      </c>
      <c r="P32" s="131">
        <v>2.2000000000000001E-3</v>
      </c>
      <c r="Q32" s="131">
        <f>ROUND(E32*P32,2)</f>
        <v>0.03</v>
      </c>
      <c r="R32" s="133"/>
      <c r="S32" s="133" t="s">
        <v>929</v>
      </c>
      <c r="T32" s="134" t="s">
        <v>929</v>
      </c>
      <c r="U32" s="115">
        <v>0.2</v>
      </c>
      <c r="V32" s="115">
        <f>ROUND(E32*U32,2)</f>
        <v>2.65</v>
      </c>
      <c r="W32" s="115"/>
      <c r="X32" s="115" t="s">
        <v>275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277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 x14ac:dyDescent="0.2">
      <c r="A33" s="111"/>
      <c r="B33" s="112"/>
      <c r="C33" s="150" t="s">
        <v>2756</v>
      </c>
      <c r="D33" s="148"/>
      <c r="E33" s="149">
        <v>1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325</v>
      </c>
      <c r="AH33" s="108">
        <v>5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3" x14ac:dyDescent="0.2">
      <c r="A34" s="111"/>
      <c r="B34" s="112"/>
      <c r="C34" s="150" t="s">
        <v>2757</v>
      </c>
      <c r="D34" s="148"/>
      <c r="E34" s="149">
        <v>6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325</v>
      </c>
      <c r="AH34" s="108">
        <v>5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3" x14ac:dyDescent="0.2">
      <c r="A35" s="111"/>
      <c r="B35" s="112"/>
      <c r="C35" s="150" t="s">
        <v>2758</v>
      </c>
      <c r="D35" s="148"/>
      <c r="E35" s="149">
        <v>6.25</v>
      </c>
      <c r="F35" s="115"/>
      <c r="G35" s="115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325</v>
      </c>
      <c r="AH35" s="108">
        <v>5</v>
      </c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x14ac:dyDescent="0.2">
      <c r="A36" s="121" t="s">
        <v>268</v>
      </c>
      <c r="B36" s="122" t="s">
        <v>137</v>
      </c>
      <c r="C36" s="143" t="s">
        <v>138</v>
      </c>
      <c r="D36" s="123"/>
      <c r="E36" s="124"/>
      <c r="F36" s="125"/>
      <c r="G36" s="125">
        <f>SUMIF(AG37:AG37,"&lt;&gt;NOR",G37:G37)</f>
        <v>0</v>
      </c>
      <c r="H36" s="125"/>
      <c r="I36" s="125">
        <f>SUM(I37:I37)</f>
        <v>0</v>
      </c>
      <c r="J36" s="125"/>
      <c r="K36" s="125">
        <f>SUM(K37:K37)</f>
        <v>0</v>
      </c>
      <c r="L36" s="125"/>
      <c r="M36" s="125">
        <f>SUM(M37:M37)</f>
        <v>0</v>
      </c>
      <c r="N36" s="124"/>
      <c r="O36" s="124">
        <f>SUM(O37:O37)</f>
        <v>0.04</v>
      </c>
      <c r="P36" s="124"/>
      <c r="Q36" s="124">
        <f>SUM(Q37:Q37)</f>
        <v>0</v>
      </c>
      <c r="R36" s="125"/>
      <c r="S36" s="125"/>
      <c r="T36" s="126"/>
      <c r="U36" s="120"/>
      <c r="V36" s="120">
        <f>SUM(V37:V37)</f>
        <v>5.14</v>
      </c>
      <c r="W36" s="120"/>
      <c r="X36" s="120"/>
      <c r="Y36" s="120"/>
      <c r="AG36" t="s">
        <v>269</v>
      </c>
    </row>
    <row r="37" spans="1:60" outlineLevel="1" x14ac:dyDescent="0.2">
      <c r="A37" s="135">
        <v>15</v>
      </c>
      <c r="B37" s="136" t="s">
        <v>1919</v>
      </c>
      <c r="C37" s="144" t="s">
        <v>1920</v>
      </c>
      <c r="D37" s="137" t="s">
        <v>322</v>
      </c>
      <c r="E37" s="138">
        <v>24</v>
      </c>
      <c r="F37" s="139"/>
      <c r="G37" s="140">
        <f>ROUND(E37*F37,2)</f>
        <v>0</v>
      </c>
      <c r="H37" s="139"/>
      <c r="I37" s="140">
        <f>ROUND(E37*H37,2)</f>
        <v>0</v>
      </c>
      <c r="J37" s="139"/>
      <c r="K37" s="140">
        <f>ROUND(E37*J37,2)</f>
        <v>0</v>
      </c>
      <c r="L37" s="140">
        <v>21</v>
      </c>
      <c r="M37" s="140">
        <f>G37*(1+L37/100)</f>
        <v>0</v>
      </c>
      <c r="N37" s="138">
        <v>1.58E-3</v>
      </c>
      <c r="O37" s="138">
        <f>ROUND(E37*N37,2)</f>
        <v>0.04</v>
      </c>
      <c r="P37" s="138">
        <v>0</v>
      </c>
      <c r="Q37" s="138">
        <f>ROUND(E37*P37,2)</f>
        <v>0</v>
      </c>
      <c r="R37" s="140" t="s">
        <v>928</v>
      </c>
      <c r="S37" s="140" t="s">
        <v>929</v>
      </c>
      <c r="T37" s="141" t="s">
        <v>929</v>
      </c>
      <c r="U37" s="115">
        <v>0.214</v>
      </c>
      <c r="V37" s="115">
        <f>ROUND(E37*U37,2)</f>
        <v>5.14</v>
      </c>
      <c r="W37" s="115"/>
      <c r="X37" s="115" t="s">
        <v>275</v>
      </c>
      <c r="Y37" s="115" t="s">
        <v>276</v>
      </c>
      <c r="Z37" s="108"/>
      <c r="AA37" s="108"/>
      <c r="AB37" s="108"/>
      <c r="AC37" s="108"/>
      <c r="AD37" s="108"/>
      <c r="AE37" s="108"/>
      <c r="AF37" s="108"/>
      <c r="AG37" s="108" t="s">
        <v>277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x14ac:dyDescent="0.2">
      <c r="A38" s="121" t="s">
        <v>268</v>
      </c>
      <c r="B38" s="122" t="s">
        <v>149</v>
      </c>
      <c r="C38" s="143" t="s">
        <v>150</v>
      </c>
      <c r="D38" s="123"/>
      <c r="E38" s="124"/>
      <c r="F38" s="125"/>
      <c r="G38" s="125">
        <f>SUMIF(AG39:AG41,"&lt;&gt;NOR",G39:G41)</f>
        <v>0</v>
      </c>
      <c r="H38" s="125"/>
      <c r="I38" s="125">
        <f>SUM(I39:I41)</f>
        <v>0</v>
      </c>
      <c r="J38" s="125"/>
      <c r="K38" s="125">
        <f>SUM(K39:K41)</f>
        <v>0</v>
      </c>
      <c r="L38" s="125"/>
      <c r="M38" s="125">
        <f>SUM(M39:M41)</f>
        <v>0</v>
      </c>
      <c r="N38" s="124"/>
      <c r="O38" s="124">
        <f>SUM(O39:O41)</f>
        <v>0</v>
      </c>
      <c r="P38" s="124"/>
      <c r="Q38" s="124">
        <f>SUM(Q39:Q41)</f>
        <v>0</v>
      </c>
      <c r="R38" s="125"/>
      <c r="S38" s="125"/>
      <c r="T38" s="126"/>
      <c r="U38" s="120"/>
      <c r="V38" s="120">
        <f>SUM(V39:V41)</f>
        <v>66</v>
      </c>
      <c r="W38" s="120"/>
      <c r="X38" s="120"/>
      <c r="Y38" s="120"/>
      <c r="AG38" t="s">
        <v>269</v>
      </c>
    </row>
    <row r="39" spans="1:60" outlineLevel="1" x14ac:dyDescent="0.2">
      <c r="A39" s="135">
        <v>16</v>
      </c>
      <c r="B39" s="136" t="s">
        <v>936</v>
      </c>
      <c r="C39" s="144" t="s">
        <v>937</v>
      </c>
      <c r="D39" s="137" t="s">
        <v>938</v>
      </c>
      <c r="E39" s="138">
        <v>10</v>
      </c>
      <c r="F39" s="139"/>
      <c r="G39" s="140">
        <f>ROUND(E39*F39,2)</f>
        <v>0</v>
      </c>
      <c r="H39" s="139"/>
      <c r="I39" s="140">
        <f>ROUND(E39*H39,2)</f>
        <v>0</v>
      </c>
      <c r="J39" s="139"/>
      <c r="K39" s="140">
        <f>ROUND(E39*J39,2)</f>
        <v>0</v>
      </c>
      <c r="L39" s="140">
        <v>21</v>
      </c>
      <c r="M39" s="140">
        <f>G39*(1+L39/100)</f>
        <v>0</v>
      </c>
      <c r="N39" s="138">
        <v>0</v>
      </c>
      <c r="O39" s="138">
        <f>ROUND(E39*N39,2)</f>
        <v>0</v>
      </c>
      <c r="P39" s="138">
        <v>0</v>
      </c>
      <c r="Q39" s="138">
        <f>ROUND(E39*P39,2)</f>
        <v>0</v>
      </c>
      <c r="R39" s="140" t="s">
        <v>939</v>
      </c>
      <c r="S39" s="140" t="s">
        <v>929</v>
      </c>
      <c r="T39" s="141" t="s">
        <v>929</v>
      </c>
      <c r="U39" s="115">
        <v>1</v>
      </c>
      <c r="V39" s="115">
        <f>ROUND(E39*U39,2)</f>
        <v>10</v>
      </c>
      <c r="W39" s="115"/>
      <c r="X39" s="115" t="s">
        <v>940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941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1" x14ac:dyDescent="0.2">
      <c r="A40" s="135">
        <v>17</v>
      </c>
      <c r="B40" s="136" t="s">
        <v>2258</v>
      </c>
      <c r="C40" s="144" t="s">
        <v>2259</v>
      </c>
      <c r="D40" s="137" t="s">
        <v>938</v>
      </c>
      <c r="E40" s="138">
        <v>8</v>
      </c>
      <c r="F40" s="139"/>
      <c r="G40" s="140">
        <f>ROUND(E40*F40,2)</f>
        <v>0</v>
      </c>
      <c r="H40" s="139"/>
      <c r="I40" s="140">
        <f>ROUND(E40*H40,2)</f>
        <v>0</v>
      </c>
      <c r="J40" s="139"/>
      <c r="K40" s="140">
        <f>ROUND(E40*J40,2)</f>
        <v>0</v>
      </c>
      <c r="L40" s="140">
        <v>21</v>
      </c>
      <c r="M40" s="140">
        <f>G40*(1+L40/100)</f>
        <v>0</v>
      </c>
      <c r="N40" s="138">
        <v>0</v>
      </c>
      <c r="O40" s="138">
        <f>ROUND(E40*N40,2)</f>
        <v>0</v>
      </c>
      <c r="P40" s="138">
        <v>0</v>
      </c>
      <c r="Q40" s="138">
        <f>ROUND(E40*P40,2)</f>
        <v>0</v>
      </c>
      <c r="R40" s="140"/>
      <c r="S40" s="140" t="s">
        <v>273</v>
      </c>
      <c r="T40" s="141" t="s">
        <v>929</v>
      </c>
      <c r="U40" s="115">
        <v>1</v>
      </c>
      <c r="V40" s="115">
        <f>ROUND(E40*U40,2)</f>
        <v>8</v>
      </c>
      <c r="W40" s="115"/>
      <c r="X40" s="115" t="s">
        <v>940</v>
      </c>
      <c r="Y40" s="115" t="s">
        <v>276</v>
      </c>
      <c r="Z40" s="108"/>
      <c r="AA40" s="108"/>
      <c r="AB40" s="108"/>
      <c r="AC40" s="108"/>
      <c r="AD40" s="108"/>
      <c r="AE40" s="108"/>
      <c r="AF40" s="108"/>
      <c r="AG40" s="108" t="s">
        <v>941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 x14ac:dyDescent="0.2">
      <c r="A41" s="135">
        <v>18</v>
      </c>
      <c r="B41" s="136" t="s">
        <v>948</v>
      </c>
      <c r="C41" s="144" t="s">
        <v>949</v>
      </c>
      <c r="D41" s="137" t="s">
        <v>938</v>
      </c>
      <c r="E41" s="138">
        <v>48</v>
      </c>
      <c r="F41" s="139"/>
      <c r="G41" s="140">
        <f>ROUND(E41*F41,2)</f>
        <v>0</v>
      </c>
      <c r="H41" s="139"/>
      <c r="I41" s="140">
        <f>ROUND(E41*H41,2)</f>
        <v>0</v>
      </c>
      <c r="J41" s="139"/>
      <c r="K41" s="140">
        <f>ROUND(E41*J41,2)</f>
        <v>0</v>
      </c>
      <c r="L41" s="140">
        <v>21</v>
      </c>
      <c r="M41" s="140">
        <f>G41*(1+L41/100)</f>
        <v>0</v>
      </c>
      <c r="N41" s="138">
        <v>0</v>
      </c>
      <c r="O41" s="138">
        <f>ROUND(E41*N41,2)</f>
        <v>0</v>
      </c>
      <c r="P41" s="138">
        <v>0</v>
      </c>
      <c r="Q41" s="138">
        <f>ROUND(E41*P41,2)</f>
        <v>0</v>
      </c>
      <c r="R41" s="140"/>
      <c r="S41" s="140" t="s">
        <v>273</v>
      </c>
      <c r="T41" s="141" t="s">
        <v>274</v>
      </c>
      <c r="U41" s="115">
        <v>1</v>
      </c>
      <c r="V41" s="115">
        <f>ROUND(E41*U41,2)</f>
        <v>48</v>
      </c>
      <c r="W41" s="115"/>
      <c r="X41" s="115" t="s">
        <v>940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941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x14ac:dyDescent="0.2">
      <c r="A42" s="121" t="s">
        <v>268</v>
      </c>
      <c r="B42" s="122" t="s">
        <v>156</v>
      </c>
      <c r="C42" s="143" t="s">
        <v>157</v>
      </c>
      <c r="D42" s="123"/>
      <c r="E42" s="124"/>
      <c r="F42" s="125"/>
      <c r="G42" s="125">
        <f>SUMIF(AG43:AG72,"&lt;&gt;NOR",G43:G72)</f>
        <v>0</v>
      </c>
      <c r="H42" s="125"/>
      <c r="I42" s="125">
        <f>SUM(I43:I72)</f>
        <v>0</v>
      </c>
      <c r="J42" s="125"/>
      <c r="K42" s="125">
        <f>SUM(K43:K72)</f>
        <v>0</v>
      </c>
      <c r="L42" s="125"/>
      <c r="M42" s="125">
        <f>SUM(M43:M72)</f>
        <v>0</v>
      </c>
      <c r="N42" s="124"/>
      <c r="O42" s="124">
        <f>SUM(O43:O72)</f>
        <v>0.03</v>
      </c>
      <c r="P42" s="124"/>
      <c r="Q42" s="124">
        <f>SUM(Q43:Q72)</f>
        <v>0</v>
      </c>
      <c r="R42" s="125"/>
      <c r="S42" s="125"/>
      <c r="T42" s="126"/>
      <c r="U42" s="120"/>
      <c r="V42" s="120">
        <f>SUM(V43:V72)</f>
        <v>8.67</v>
      </c>
      <c r="W42" s="120"/>
      <c r="X42" s="120"/>
      <c r="Y42" s="120"/>
      <c r="AG42" t="s">
        <v>269</v>
      </c>
    </row>
    <row r="43" spans="1:60" ht="22.5" outlineLevel="1" x14ac:dyDescent="0.2">
      <c r="A43" s="128">
        <v>19</v>
      </c>
      <c r="B43" s="129" t="s">
        <v>2336</v>
      </c>
      <c r="C43" s="145" t="s">
        <v>2337</v>
      </c>
      <c r="D43" s="130" t="s">
        <v>322</v>
      </c>
      <c r="E43" s="131">
        <v>2.085</v>
      </c>
      <c r="F43" s="132"/>
      <c r="G43" s="133">
        <f>ROUND(E43*F43,2)</f>
        <v>0</v>
      </c>
      <c r="H43" s="132"/>
      <c r="I43" s="133">
        <f>ROUND(E43*H43,2)</f>
        <v>0</v>
      </c>
      <c r="J43" s="132"/>
      <c r="K43" s="133">
        <f>ROUND(E43*J43,2)</f>
        <v>0</v>
      </c>
      <c r="L43" s="133">
        <v>21</v>
      </c>
      <c r="M43" s="133">
        <f>G43*(1+L43/100)</f>
        <v>0</v>
      </c>
      <c r="N43" s="131">
        <v>5.9999999999999995E-4</v>
      </c>
      <c r="O43" s="131">
        <f>ROUND(E43*N43,2)</f>
        <v>0</v>
      </c>
      <c r="P43" s="131">
        <v>0</v>
      </c>
      <c r="Q43" s="131">
        <f>ROUND(E43*P43,2)</f>
        <v>0</v>
      </c>
      <c r="R43" s="133" t="s">
        <v>954</v>
      </c>
      <c r="S43" s="133" t="s">
        <v>929</v>
      </c>
      <c r="T43" s="134" t="s">
        <v>929</v>
      </c>
      <c r="U43" s="115">
        <v>0.40699999999999997</v>
      </c>
      <c r="V43" s="115">
        <f>ROUND(E43*U43,2)</f>
        <v>0.85</v>
      </c>
      <c r="W43" s="115"/>
      <c r="X43" s="115" t="s">
        <v>275</v>
      </c>
      <c r="Y43" s="115" t="s">
        <v>276</v>
      </c>
      <c r="Z43" s="108"/>
      <c r="AA43" s="108"/>
      <c r="AB43" s="108"/>
      <c r="AC43" s="108"/>
      <c r="AD43" s="108"/>
      <c r="AE43" s="108"/>
      <c r="AF43" s="108"/>
      <c r="AG43" s="108" t="s">
        <v>277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2" x14ac:dyDescent="0.2">
      <c r="A44" s="111"/>
      <c r="B44" s="112"/>
      <c r="C44" s="269" t="s">
        <v>955</v>
      </c>
      <c r="D44" s="270"/>
      <c r="E44" s="270"/>
      <c r="F44" s="270"/>
      <c r="G44" s="270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930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2" x14ac:dyDescent="0.2">
      <c r="A45" s="111"/>
      <c r="B45" s="112"/>
      <c r="C45" s="267" t="s">
        <v>956</v>
      </c>
      <c r="D45" s="268"/>
      <c r="E45" s="268"/>
      <c r="F45" s="268"/>
      <c r="G45" s="268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286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2" x14ac:dyDescent="0.2">
      <c r="A46" s="111"/>
      <c r="B46" s="112"/>
      <c r="C46" s="150" t="s">
        <v>2759</v>
      </c>
      <c r="D46" s="148"/>
      <c r="E46" s="149">
        <v>2.085</v>
      </c>
      <c r="F46" s="115"/>
      <c r="G46" s="115"/>
      <c r="H46" s="115"/>
      <c r="I46" s="115"/>
      <c r="J46" s="115"/>
      <c r="K46" s="115"/>
      <c r="L46" s="115"/>
      <c r="M46" s="115"/>
      <c r="N46" s="114"/>
      <c r="O46" s="114"/>
      <c r="P46" s="114"/>
      <c r="Q46" s="114"/>
      <c r="R46" s="115"/>
      <c r="S46" s="115"/>
      <c r="T46" s="115"/>
      <c r="U46" s="115"/>
      <c r="V46" s="115"/>
      <c r="W46" s="115"/>
      <c r="X46" s="115"/>
      <c r="Y46" s="115"/>
      <c r="Z46" s="108"/>
      <c r="AA46" s="108"/>
      <c r="AB46" s="108"/>
      <c r="AC46" s="108"/>
      <c r="AD46" s="108"/>
      <c r="AE46" s="108"/>
      <c r="AF46" s="108"/>
      <c r="AG46" s="108" t="s">
        <v>325</v>
      </c>
      <c r="AH46" s="108">
        <v>0</v>
      </c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1" x14ac:dyDescent="0.2">
      <c r="A47" s="128">
        <v>20</v>
      </c>
      <c r="B47" s="129" t="s">
        <v>2343</v>
      </c>
      <c r="C47" s="145" t="s">
        <v>2344</v>
      </c>
      <c r="D47" s="130" t="s">
        <v>493</v>
      </c>
      <c r="E47" s="131">
        <v>29</v>
      </c>
      <c r="F47" s="132"/>
      <c r="G47" s="133">
        <f>ROUND(E47*F47,2)</f>
        <v>0</v>
      </c>
      <c r="H47" s="132"/>
      <c r="I47" s="133">
        <f>ROUND(E47*H47,2)</f>
        <v>0</v>
      </c>
      <c r="J47" s="132"/>
      <c r="K47" s="133">
        <f>ROUND(E47*J47,2)</f>
        <v>0</v>
      </c>
      <c r="L47" s="133">
        <v>21</v>
      </c>
      <c r="M47" s="133">
        <f>G47*(1+L47/100)</f>
        <v>0</v>
      </c>
      <c r="N47" s="131">
        <v>0</v>
      </c>
      <c r="O47" s="131">
        <f>ROUND(E47*N47,2)</f>
        <v>0</v>
      </c>
      <c r="P47" s="131">
        <v>0</v>
      </c>
      <c r="Q47" s="131">
        <f>ROUND(E47*P47,2)</f>
        <v>0</v>
      </c>
      <c r="R47" s="133" t="s">
        <v>995</v>
      </c>
      <c r="S47" s="133" t="s">
        <v>929</v>
      </c>
      <c r="T47" s="134" t="s">
        <v>929</v>
      </c>
      <c r="U47" s="115">
        <v>0.13500000000000001</v>
      </c>
      <c r="V47" s="115">
        <f>ROUND(E47*U47,2)</f>
        <v>3.92</v>
      </c>
      <c r="W47" s="115"/>
      <c r="X47" s="115" t="s">
        <v>275</v>
      </c>
      <c r="Y47" s="115" t="s">
        <v>276</v>
      </c>
      <c r="Z47" s="108"/>
      <c r="AA47" s="108"/>
      <c r="AB47" s="108"/>
      <c r="AC47" s="108"/>
      <c r="AD47" s="108"/>
      <c r="AE47" s="108"/>
      <c r="AF47" s="108"/>
      <c r="AG47" s="108" t="s">
        <v>277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2" x14ac:dyDescent="0.2">
      <c r="A48" s="111"/>
      <c r="B48" s="112"/>
      <c r="C48" s="150" t="s">
        <v>2760</v>
      </c>
      <c r="D48" s="148"/>
      <c r="E48" s="149">
        <v>14</v>
      </c>
      <c r="F48" s="115"/>
      <c r="G48" s="115"/>
      <c r="H48" s="115"/>
      <c r="I48" s="115"/>
      <c r="J48" s="115"/>
      <c r="K48" s="115"/>
      <c r="L48" s="115"/>
      <c r="M48" s="115"/>
      <c r="N48" s="114"/>
      <c r="O48" s="114"/>
      <c r="P48" s="114"/>
      <c r="Q48" s="114"/>
      <c r="R48" s="115"/>
      <c r="S48" s="115"/>
      <c r="T48" s="115"/>
      <c r="U48" s="115"/>
      <c r="V48" s="115"/>
      <c r="W48" s="115"/>
      <c r="X48" s="115"/>
      <c r="Y48" s="115"/>
      <c r="Z48" s="108"/>
      <c r="AA48" s="108"/>
      <c r="AB48" s="108"/>
      <c r="AC48" s="108"/>
      <c r="AD48" s="108"/>
      <c r="AE48" s="108"/>
      <c r="AF48" s="108"/>
      <c r="AG48" s="108" t="s">
        <v>325</v>
      </c>
      <c r="AH48" s="108">
        <v>5</v>
      </c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3" x14ac:dyDescent="0.2">
      <c r="A49" s="111"/>
      <c r="B49" s="112"/>
      <c r="C49" s="150" t="s">
        <v>2761</v>
      </c>
      <c r="D49" s="148"/>
      <c r="E49" s="149">
        <v>3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325</v>
      </c>
      <c r="AH49" s="108">
        <v>5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3" x14ac:dyDescent="0.2">
      <c r="A50" s="111"/>
      <c r="B50" s="112"/>
      <c r="C50" s="150" t="s">
        <v>2762</v>
      </c>
      <c r="D50" s="148"/>
      <c r="E50" s="149">
        <v>6</v>
      </c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325</v>
      </c>
      <c r="AH50" s="108">
        <v>5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3" x14ac:dyDescent="0.2">
      <c r="A51" s="111"/>
      <c r="B51" s="112"/>
      <c r="C51" s="150" t="s">
        <v>2763</v>
      </c>
      <c r="D51" s="148"/>
      <c r="E51" s="149">
        <v>6</v>
      </c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325</v>
      </c>
      <c r="AH51" s="108">
        <v>5</v>
      </c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 x14ac:dyDescent="0.2">
      <c r="A52" s="128">
        <v>21</v>
      </c>
      <c r="B52" s="129" t="s">
        <v>2347</v>
      </c>
      <c r="C52" s="145" t="s">
        <v>2348</v>
      </c>
      <c r="D52" s="130" t="s">
        <v>493</v>
      </c>
      <c r="E52" s="131">
        <v>14</v>
      </c>
      <c r="F52" s="132"/>
      <c r="G52" s="133">
        <f>ROUND(E52*F52,2)</f>
        <v>0</v>
      </c>
      <c r="H52" s="132"/>
      <c r="I52" s="133">
        <f>ROUND(E52*H52,2)</f>
        <v>0</v>
      </c>
      <c r="J52" s="132"/>
      <c r="K52" s="133">
        <f>ROUND(E52*J52,2)</f>
        <v>0</v>
      </c>
      <c r="L52" s="133">
        <v>21</v>
      </c>
      <c r="M52" s="133">
        <f>G52*(1+L52/100)</f>
        <v>0</v>
      </c>
      <c r="N52" s="131">
        <v>0</v>
      </c>
      <c r="O52" s="131">
        <f>ROUND(E52*N52,2)</f>
        <v>0</v>
      </c>
      <c r="P52" s="131">
        <v>0</v>
      </c>
      <c r="Q52" s="131">
        <f>ROUND(E52*P52,2)</f>
        <v>0</v>
      </c>
      <c r="R52" s="133" t="s">
        <v>995</v>
      </c>
      <c r="S52" s="133" t="s">
        <v>929</v>
      </c>
      <c r="T52" s="134" t="s">
        <v>929</v>
      </c>
      <c r="U52" s="115">
        <v>0.19500000000000001</v>
      </c>
      <c r="V52" s="115">
        <f>ROUND(E52*U52,2)</f>
        <v>2.73</v>
      </c>
      <c r="W52" s="115"/>
      <c r="X52" s="115" t="s">
        <v>275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277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2" x14ac:dyDescent="0.2">
      <c r="A53" s="111"/>
      <c r="B53" s="112"/>
      <c r="C53" s="150" t="s">
        <v>2764</v>
      </c>
      <c r="D53" s="148"/>
      <c r="E53" s="149">
        <v>14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325</v>
      </c>
      <c r="AH53" s="108">
        <v>5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 x14ac:dyDescent="0.2">
      <c r="A54" s="128">
        <v>22</v>
      </c>
      <c r="B54" s="129" t="s">
        <v>2765</v>
      </c>
      <c r="C54" s="145" t="s">
        <v>2766</v>
      </c>
      <c r="D54" s="130" t="s">
        <v>493</v>
      </c>
      <c r="E54" s="131">
        <v>4</v>
      </c>
      <c r="F54" s="132"/>
      <c r="G54" s="133">
        <f>ROUND(E54*F54,2)</f>
        <v>0</v>
      </c>
      <c r="H54" s="132"/>
      <c r="I54" s="133">
        <f>ROUND(E54*H54,2)</f>
        <v>0</v>
      </c>
      <c r="J54" s="132"/>
      <c r="K54" s="133">
        <f>ROUND(E54*J54,2)</f>
        <v>0</v>
      </c>
      <c r="L54" s="133">
        <v>21</v>
      </c>
      <c r="M54" s="133">
        <f>G54*(1+L54/100)</f>
        <v>0</v>
      </c>
      <c r="N54" s="131">
        <v>0</v>
      </c>
      <c r="O54" s="131">
        <f>ROUND(E54*N54,2)</f>
        <v>0</v>
      </c>
      <c r="P54" s="131">
        <v>0</v>
      </c>
      <c r="Q54" s="131">
        <f>ROUND(E54*P54,2)</f>
        <v>0</v>
      </c>
      <c r="R54" s="133" t="s">
        <v>995</v>
      </c>
      <c r="S54" s="133" t="s">
        <v>929</v>
      </c>
      <c r="T54" s="134" t="s">
        <v>929</v>
      </c>
      <c r="U54" s="115">
        <v>0.23300000000000001</v>
      </c>
      <c r="V54" s="115">
        <f>ROUND(E54*U54,2)</f>
        <v>0.93</v>
      </c>
      <c r="W54" s="115"/>
      <c r="X54" s="115" t="s">
        <v>275</v>
      </c>
      <c r="Y54" s="115" t="s">
        <v>276</v>
      </c>
      <c r="Z54" s="108"/>
      <c r="AA54" s="108"/>
      <c r="AB54" s="108"/>
      <c r="AC54" s="108"/>
      <c r="AD54" s="108"/>
      <c r="AE54" s="108"/>
      <c r="AF54" s="108"/>
      <c r="AG54" s="108" t="s">
        <v>277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150" t="s">
        <v>2767</v>
      </c>
      <c r="D55" s="148"/>
      <c r="E55" s="149">
        <v>4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5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 x14ac:dyDescent="0.2">
      <c r="A56" s="135">
        <v>23</v>
      </c>
      <c r="B56" s="136" t="s">
        <v>2354</v>
      </c>
      <c r="C56" s="144" t="s">
        <v>2355</v>
      </c>
      <c r="D56" s="137" t="s">
        <v>2356</v>
      </c>
      <c r="E56" s="138">
        <v>1</v>
      </c>
      <c r="F56" s="139"/>
      <c r="G56" s="140">
        <f>ROUND(E56*F56,2)</f>
        <v>0</v>
      </c>
      <c r="H56" s="139"/>
      <c r="I56" s="140">
        <f>ROUND(E56*H56,2)</f>
        <v>0</v>
      </c>
      <c r="J56" s="139"/>
      <c r="K56" s="140">
        <f>ROUND(E56*J56,2)</f>
        <v>0</v>
      </c>
      <c r="L56" s="140">
        <v>21</v>
      </c>
      <c r="M56" s="140">
        <f>G56*(1+L56/100)</f>
        <v>0</v>
      </c>
      <c r="N56" s="138">
        <v>0</v>
      </c>
      <c r="O56" s="138">
        <f>ROUND(E56*N56,2)</f>
        <v>0</v>
      </c>
      <c r="P56" s="138">
        <v>0</v>
      </c>
      <c r="Q56" s="138">
        <f>ROUND(E56*P56,2)</f>
        <v>0</v>
      </c>
      <c r="R56" s="140"/>
      <c r="S56" s="140" t="s">
        <v>273</v>
      </c>
      <c r="T56" s="141" t="s">
        <v>274</v>
      </c>
      <c r="U56" s="115">
        <v>0.24199999999999999</v>
      </c>
      <c r="V56" s="115">
        <f>ROUND(E56*U56,2)</f>
        <v>0.24</v>
      </c>
      <c r="W56" s="115"/>
      <c r="X56" s="115" t="s">
        <v>275</v>
      </c>
      <c r="Y56" s="115" t="s">
        <v>276</v>
      </c>
      <c r="Z56" s="108"/>
      <c r="AA56" s="108"/>
      <c r="AB56" s="108"/>
      <c r="AC56" s="108"/>
      <c r="AD56" s="108"/>
      <c r="AE56" s="108"/>
      <c r="AF56" s="108"/>
      <c r="AG56" s="108" t="s">
        <v>277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 x14ac:dyDescent="0.2">
      <c r="A57" s="135">
        <v>24</v>
      </c>
      <c r="B57" s="136" t="s">
        <v>2768</v>
      </c>
      <c r="C57" s="144" t="s">
        <v>2769</v>
      </c>
      <c r="D57" s="137" t="s">
        <v>976</v>
      </c>
      <c r="E57" s="138">
        <v>1</v>
      </c>
      <c r="F57" s="139"/>
      <c r="G57" s="140">
        <f>ROUND(E57*F57,2)</f>
        <v>0</v>
      </c>
      <c r="H57" s="139"/>
      <c r="I57" s="140">
        <f>ROUND(E57*H57,2)</f>
        <v>0</v>
      </c>
      <c r="J57" s="139"/>
      <c r="K57" s="140">
        <f>ROUND(E57*J57,2)</f>
        <v>0</v>
      </c>
      <c r="L57" s="140">
        <v>21</v>
      </c>
      <c r="M57" s="140">
        <f>G57*(1+L57/100)</f>
        <v>0</v>
      </c>
      <c r="N57" s="138">
        <v>0</v>
      </c>
      <c r="O57" s="138">
        <f>ROUND(E57*N57,2)</f>
        <v>0</v>
      </c>
      <c r="P57" s="138">
        <v>0</v>
      </c>
      <c r="Q57" s="138">
        <f>ROUND(E57*P57,2)</f>
        <v>0</v>
      </c>
      <c r="R57" s="140"/>
      <c r="S57" s="140" t="s">
        <v>273</v>
      </c>
      <c r="T57" s="141" t="s">
        <v>274</v>
      </c>
      <c r="U57" s="115">
        <v>0</v>
      </c>
      <c r="V57" s="115">
        <f>ROUND(E57*U57,2)</f>
        <v>0</v>
      </c>
      <c r="W57" s="115"/>
      <c r="X57" s="115" t="s">
        <v>275</v>
      </c>
      <c r="Y57" s="115" t="s">
        <v>276</v>
      </c>
      <c r="Z57" s="108"/>
      <c r="AA57" s="108"/>
      <c r="AB57" s="108"/>
      <c r="AC57" s="108"/>
      <c r="AD57" s="108"/>
      <c r="AE57" s="108"/>
      <c r="AF57" s="108"/>
      <c r="AG57" s="108" t="s">
        <v>277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ht="22.5" outlineLevel="1" x14ac:dyDescent="0.2">
      <c r="A58" s="135">
        <v>25</v>
      </c>
      <c r="B58" s="136" t="s">
        <v>2361</v>
      </c>
      <c r="C58" s="144" t="s">
        <v>2362</v>
      </c>
      <c r="D58" s="137" t="s">
        <v>468</v>
      </c>
      <c r="E58" s="138">
        <v>5</v>
      </c>
      <c r="F58" s="139"/>
      <c r="G58" s="140">
        <f>ROUND(E58*F58,2)</f>
        <v>0</v>
      </c>
      <c r="H58" s="139"/>
      <c r="I58" s="140">
        <f>ROUND(E58*H58,2)</f>
        <v>0</v>
      </c>
      <c r="J58" s="139"/>
      <c r="K58" s="140">
        <f>ROUND(E58*J58,2)</f>
        <v>0</v>
      </c>
      <c r="L58" s="140">
        <v>21</v>
      </c>
      <c r="M58" s="140">
        <f>G58*(1+L58/100)</f>
        <v>0</v>
      </c>
      <c r="N58" s="138">
        <v>0</v>
      </c>
      <c r="O58" s="138">
        <f>ROUND(E58*N58,2)</f>
        <v>0</v>
      </c>
      <c r="P58" s="138">
        <v>0</v>
      </c>
      <c r="Q58" s="138">
        <f>ROUND(E58*P58,2)</f>
        <v>0</v>
      </c>
      <c r="R58" s="140" t="s">
        <v>984</v>
      </c>
      <c r="S58" s="140" t="s">
        <v>929</v>
      </c>
      <c r="T58" s="141" t="s">
        <v>929</v>
      </c>
      <c r="U58" s="115">
        <v>0</v>
      </c>
      <c r="V58" s="115">
        <f>ROUND(E58*U58,2)</f>
        <v>0</v>
      </c>
      <c r="W58" s="115"/>
      <c r="X58" s="115" t="s">
        <v>463</v>
      </c>
      <c r="Y58" s="115" t="s">
        <v>276</v>
      </c>
      <c r="Z58" s="108"/>
      <c r="AA58" s="108"/>
      <c r="AB58" s="108"/>
      <c r="AC58" s="108"/>
      <c r="AD58" s="108"/>
      <c r="AE58" s="108"/>
      <c r="AF58" s="108"/>
      <c r="AG58" s="108" t="s">
        <v>464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ht="33.75" outlineLevel="1" x14ac:dyDescent="0.2">
      <c r="A59" s="128">
        <v>26</v>
      </c>
      <c r="B59" s="129" t="s">
        <v>2770</v>
      </c>
      <c r="C59" s="145" t="s">
        <v>2771</v>
      </c>
      <c r="D59" s="130" t="s">
        <v>493</v>
      </c>
      <c r="E59" s="131">
        <v>6</v>
      </c>
      <c r="F59" s="132"/>
      <c r="G59" s="133">
        <f>ROUND(E59*F59,2)</f>
        <v>0</v>
      </c>
      <c r="H59" s="132"/>
      <c r="I59" s="133">
        <f>ROUND(E59*H59,2)</f>
        <v>0</v>
      </c>
      <c r="J59" s="132"/>
      <c r="K59" s="133">
        <f>ROUND(E59*J59,2)</f>
        <v>0</v>
      </c>
      <c r="L59" s="133">
        <v>21</v>
      </c>
      <c r="M59" s="133">
        <f>G59*(1+L59/100)</f>
        <v>0</v>
      </c>
      <c r="N59" s="131">
        <v>3.1E-4</v>
      </c>
      <c r="O59" s="131">
        <f>ROUND(E59*N59,2)</f>
        <v>0</v>
      </c>
      <c r="P59" s="131">
        <v>0</v>
      </c>
      <c r="Q59" s="131">
        <f>ROUND(E59*P59,2)</f>
        <v>0</v>
      </c>
      <c r="R59" s="133" t="s">
        <v>984</v>
      </c>
      <c r="S59" s="133" t="s">
        <v>929</v>
      </c>
      <c r="T59" s="134" t="s">
        <v>929</v>
      </c>
      <c r="U59" s="115">
        <v>0</v>
      </c>
      <c r="V59" s="115">
        <f>ROUND(E59*U59,2)</f>
        <v>0</v>
      </c>
      <c r="W59" s="115"/>
      <c r="X59" s="115" t="s">
        <v>463</v>
      </c>
      <c r="Y59" s="115" t="s">
        <v>276</v>
      </c>
      <c r="Z59" s="108"/>
      <c r="AA59" s="108"/>
      <c r="AB59" s="108"/>
      <c r="AC59" s="108"/>
      <c r="AD59" s="108"/>
      <c r="AE59" s="108"/>
      <c r="AF59" s="108"/>
      <c r="AG59" s="108" t="s">
        <v>464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 x14ac:dyDescent="0.2">
      <c r="A60" s="111"/>
      <c r="B60" s="112"/>
      <c r="C60" s="150" t="s">
        <v>2772</v>
      </c>
      <c r="D60" s="148"/>
      <c r="E60" s="149">
        <v>6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325</v>
      </c>
      <c r="AH60" s="108">
        <v>5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ht="33.75" outlineLevel="1" x14ac:dyDescent="0.2">
      <c r="A61" s="128">
        <v>27</v>
      </c>
      <c r="B61" s="129" t="s">
        <v>2363</v>
      </c>
      <c r="C61" s="145" t="s">
        <v>2364</v>
      </c>
      <c r="D61" s="130" t="s">
        <v>493</v>
      </c>
      <c r="E61" s="131">
        <v>14</v>
      </c>
      <c r="F61" s="132"/>
      <c r="G61" s="133">
        <f>ROUND(E61*F61,2)</f>
        <v>0</v>
      </c>
      <c r="H61" s="132"/>
      <c r="I61" s="133">
        <f>ROUND(E61*H61,2)</f>
        <v>0</v>
      </c>
      <c r="J61" s="132"/>
      <c r="K61" s="133">
        <f>ROUND(E61*J61,2)</f>
        <v>0</v>
      </c>
      <c r="L61" s="133">
        <v>21</v>
      </c>
      <c r="M61" s="133">
        <f>G61*(1+L61/100)</f>
        <v>0</v>
      </c>
      <c r="N61" s="131">
        <v>3.4000000000000002E-4</v>
      </c>
      <c r="O61" s="131">
        <f>ROUND(E61*N61,2)</f>
        <v>0</v>
      </c>
      <c r="P61" s="131">
        <v>0</v>
      </c>
      <c r="Q61" s="131">
        <f>ROUND(E61*P61,2)</f>
        <v>0</v>
      </c>
      <c r="R61" s="133" t="s">
        <v>984</v>
      </c>
      <c r="S61" s="133" t="s">
        <v>929</v>
      </c>
      <c r="T61" s="134" t="s">
        <v>929</v>
      </c>
      <c r="U61" s="115">
        <v>0</v>
      </c>
      <c r="V61" s="115">
        <f>ROUND(E61*U61,2)</f>
        <v>0</v>
      </c>
      <c r="W61" s="115"/>
      <c r="X61" s="115" t="s">
        <v>463</v>
      </c>
      <c r="Y61" s="115" t="s">
        <v>276</v>
      </c>
      <c r="Z61" s="108"/>
      <c r="AA61" s="108"/>
      <c r="AB61" s="108"/>
      <c r="AC61" s="108"/>
      <c r="AD61" s="108"/>
      <c r="AE61" s="108"/>
      <c r="AF61" s="108"/>
      <c r="AG61" s="108" t="s">
        <v>464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 x14ac:dyDescent="0.2">
      <c r="A62" s="111"/>
      <c r="B62" s="112"/>
      <c r="C62" s="150" t="s">
        <v>2773</v>
      </c>
      <c r="D62" s="148"/>
      <c r="E62" s="149">
        <v>14</v>
      </c>
      <c r="F62" s="115"/>
      <c r="G62" s="115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325</v>
      </c>
      <c r="AH62" s="108">
        <v>5</v>
      </c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ht="33.75" outlineLevel="1" x14ac:dyDescent="0.2">
      <c r="A63" s="128">
        <v>28</v>
      </c>
      <c r="B63" s="129" t="s">
        <v>2366</v>
      </c>
      <c r="C63" s="145" t="s">
        <v>2367</v>
      </c>
      <c r="D63" s="130" t="s">
        <v>493</v>
      </c>
      <c r="E63" s="131">
        <v>3</v>
      </c>
      <c r="F63" s="132"/>
      <c r="G63" s="133">
        <f>ROUND(E63*F63,2)</f>
        <v>0</v>
      </c>
      <c r="H63" s="132"/>
      <c r="I63" s="133">
        <f>ROUND(E63*H63,2)</f>
        <v>0</v>
      </c>
      <c r="J63" s="132"/>
      <c r="K63" s="133">
        <f>ROUND(E63*J63,2)</f>
        <v>0</v>
      </c>
      <c r="L63" s="133">
        <v>21</v>
      </c>
      <c r="M63" s="133">
        <f>G63*(1+L63/100)</f>
        <v>0</v>
      </c>
      <c r="N63" s="131">
        <v>7.3999999999999999E-4</v>
      </c>
      <c r="O63" s="131">
        <f>ROUND(E63*N63,2)</f>
        <v>0</v>
      </c>
      <c r="P63" s="131">
        <v>0</v>
      </c>
      <c r="Q63" s="131">
        <f>ROUND(E63*P63,2)</f>
        <v>0</v>
      </c>
      <c r="R63" s="133" t="s">
        <v>984</v>
      </c>
      <c r="S63" s="133" t="s">
        <v>929</v>
      </c>
      <c r="T63" s="134" t="s">
        <v>929</v>
      </c>
      <c r="U63" s="115">
        <v>0</v>
      </c>
      <c r="V63" s="115">
        <f>ROUND(E63*U63,2)</f>
        <v>0</v>
      </c>
      <c r="W63" s="115"/>
      <c r="X63" s="115" t="s">
        <v>463</v>
      </c>
      <c r="Y63" s="115" t="s">
        <v>276</v>
      </c>
      <c r="Z63" s="108"/>
      <c r="AA63" s="108"/>
      <c r="AB63" s="108"/>
      <c r="AC63" s="108"/>
      <c r="AD63" s="108"/>
      <c r="AE63" s="108"/>
      <c r="AF63" s="108"/>
      <c r="AG63" s="108" t="s">
        <v>464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2" x14ac:dyDescent="0.2">
      <c r="A64" s="111"/>
      <c r="B64" s="112"/>
      <c r="C64" s="150" t="s">
        <v>2774</v>
      </c>
      <c r="D64" s="148"/>
      <c r="E64" s="149">
        <v>3</v>
      </c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325</v>
      </c>
      <c r="AH64" s="108">
        <v>5</v>
      </c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ht="33.75" outlineLevel="1" x14ac:dyDescent="0.2">
      <c r="A65" s="128">
        <v>29</v>
      </c>
      <c r="B65" s="129" t="s">
        <v>2775</v>
      </c>
      <c r="C65" s="145" t="s">
        <v>2776</v>
      </c>
      <c r="D65" s="130" t="s">
        <v>493</v>
      </c>
      <c r="E65" s="131">
        <v>6</v>
      </c>
      <c r="F65" s="132"/>
      <c r="G65" s="133">
        <f>ROUND(E65*F65,2)</f>
        <v>0</v>
      </c>
      <c r="H65" s="132"/>
      <c r="I65" s="133">
        <f>ROUND(E65*H65,2)</f>
        <v>0</v>
      </c>
      <c r="J65" s="132"/>
      <c r="K65" s="133">
        <f>ROUND(E65*J65,2)</f>
        <v>0</v>
      </c>
      <c r="L65" s="133">
        <v>21</v>
      </c>
      <c r="M65" s="133">
        <f>G65*(1+L65/100)</f>
        <v>0</v>
      </c>
      <c r="N65" s="131">
        <v>8.0000000000000004E-4</v>
      </c>
      <c r="O65" s="131">
        <f>ROUND(E65*N65,2)</f>
        <v>0</v>
      </c>
      <c r="P65" s="131">
        <v>0</v>
      </c>
      <c r="Q65" s="131">
        <f>ROUND(E65*P65,2)</f>
        <v>0</v>
      </c>
      <c r="R65" s="133" t="s">
        <v>984</v>
      </c>
      <c r="S65" s="133" t="s">
        <v>929</v>
      </c>
      <c r="T65" s="134" t="s">
        <v>929</v>
      </c>
      <c r="U65" s="115">
        <v>0</v>
      </c>
      <c r="V65" s="115">
        <f>ROUND(E65*U65,2)</f>
        <v>0</v>
      </c>
      <c r="W65" s="115"/>
      <c r="X65" s="115" t="s">
        <v>463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464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 x14ac:dyDescent="0.2">
      <c r="A66" s="111"/>
      <c r="B66" s="112"/>
      <c r="C66" s="150" t="s">
        <v>2777</v>
      </c>
      <c r="D66" s="148"/>
      <c r="E66" s="149">
        <v>6</v>
      </c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325</v>
      </c>
      <c r="AH66" s="108">
        <v>5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ht="33.75" outlineLevel="1" x14ac:dyDescent="0.2">
      <c r="A67" s="128">
        <v>30</v>
      </c>
      <c r="B67" s="129" t="s">
        <v>2372</v>
      </c>
      <c r="C67" s="145" t="s">
        <v>2373</v>
      </c>
      <c r="D67" s="130" t="s">
        <v>493</v>
      </c>
      <c r="E67" s="131">
        <v>14</v>
      </c>
      <c r="F67" s="132"/>
      <c r="G67" s="133">
        <f>ROUND(E67*F67,2)</f>
        <v>0</v>
      </c>
      <c r="H67" s="132"/>
      <c r="I67" s="133">
        <f>ROUND(E67*H67,2)</f>
        <v>0</v>
      </c>
      <c r="J67" s="132"/>
      <c r="K67" s="133">
        <f>ROUND(E67*J67,2)</f>
        <v>0</v>
      </c>
      <c r="L67" s="133">
        <v>21</v>
      </c>
      <c r="M67" s="133">
        <f>G67*(1+L67/100)</f>
        <v>0</v>
      </c>
      <c r="N67" s="131">
        <v>1.72E-3</v>
      </c>
      <c r="O67" s="131">
        <f>ROUND(E67*N67,2)</f>
        <v>0.02</v>
      </c>
      <c r="P67" s="131">
        <v>0</v>
      </c>
      <c r="Q67" s="131">
        <f>ROUND(E67*P67,2)</f>
        <v>0</v>
      </c>
      <c r="R67" s="133" t="s">
        <v>984</v>
      </c>
      <c r="S67" s="133" t="s">
        <v>929</v>
      </c>
      <c r="T67" s="134" t="s">
        <v>929</v>
      </c>
      <c r="U67" s="115">
        <v>0</v>
      </c>
      <c r="V67" s="115">
        <f>ROUND(E67*U67,2)</f>
        <v>0</v>
      </c>
      <c r="W67" s="115"/>
      <c r="X67" s="115" t="s">
        <v>463</v>
      </c>
      <c r="Y67" s="115" t="s">
        <v>276</v>
      </c>
      <c r="Z67" s="108"/>
      <c r="AA67" s="108"/>
      <c r="AB67" s="108"/>
      <c r="AC67" s="108"/>
      <c r="AD67" s="108"/>
      <c r="AE67" s="108"/>
      <c r="AF67" s="108"/>
      <c r="AG67" s="108" t="s">
        <v>464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 x14ac:dyDescent="0.2">
      <c r="A68" s="111"/>
      <c r="B68" s="112"/>
      <c r="C68" s="150" t="s">
        <v>2778</v>
      </c>
      <c r="D68" s="148"/>
      <c r="E68" s="149">
        <v>14</v>
      </c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325</v>
      </c>
      <c r="AH68" s="108">
        <v>5</v>
      </c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ht="33.75" outlineLevel="1" x14ac:dyDescent="0.2">
      <c r="A69" s="128">
        <v>31</v>
      </c>
      <c r="B69" s="129" t="s">
        <v>982</v>
      </c>
      <c r="C69" s="145" t="s">
        <v>983</v>
      </c>
      <c r="D69" s="130" t="s">
        <v>493</v>
      </c>
      <c r="E69" s="131">
        <v>4</v>
      </c>
      <c r="F69" s="132"/>
      <c r="G69" s="133">
        <f>ROUND(E69*F69,2)</f>
        <v>0</v>
      </c>
      <c r="H69" s="132"/>
      <c r="I69" s="133">
        <f>ROUND(E69*H69,2)</f>
        <v>0</v>
      </c>
      <c r="J69" s="132"/>
      <c r="K69" s="133">
        <f>ROUND(E69*J69,2)</f>
        <v>0</v>
      </c>
      <c r="L69" s="133">
        <v>21</v>
      </c>
      <c r="M69" s="133">
        <f>G69*(1+L69/100)</f>
        <v>0</v>
      </c>
      <c r="N69" s="131">
        <v>3.3899999999999998E-3</v>
      </c>
      <c r="O69" s="131">
        <f>ROUND(E69*N69,2)</f>
        <v>0.01</v>
      </c>
      <c r="P69" s="131">
        <v>0</v>
      </c>
      <c r="Q69" s="131">
        <f>ROUND(E69*P69,2)</f>
        <v>0</v>
      </c>
      <c r="R69" s="133" t="s">
        <v>984</v>
      </c>
      <c r="S69" s="133" t="s">
        <v>929</v>
      </c>
      <c r="T69" s="134" t="s">
        <v>929</v>
      </c>
      <c r="U69" s="115">
        <v>0</v>
      </c>
      <c r="V69" s="115">
        <f>ROUND(E69*U69,2)</f>
        <v>0</v>
      </c>
      <c r="W69" s="115"/>
      <c r="X69" s="115" t="s">
        <v>463</v>
      </c>
      <c r="Y69" s="115" t="s">
        <v>276</v>
      </c>
      <c r="Z69" s="108"/>
      <c r="AA69" s="108"/>
      <c r="AB69" s="108"/>
      <c r="AC69" s="108"/>
      <c r="AD69" s="108"/>
      <c r="AE69" s="108"/>
      <c r="AF69" s="108"/>
      <c r="AG69" s="108" t="s">
        <v>464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2" x14ac:dyDescent="0.2">
      <c r="A70" s="111"/>
      <c r="B70" s="112"/>
      <c r="C70" s="150" t="s">
        <v>2779</v>
      </c>
      <c r="D70" s="148"/>
      <c r="E70" s="149">
        <v>4</v>
      </c>
      <c r="F70" s="115"/>
      <c r="G70" s="115"/>
      <c r="H70" s="115"/>
      <c r="I70" s="115"/>
      <c r="J70" s="115"/>
      <c r="K70" s="115"/>
      <c r="L70" s="115"/>
      <c r="M70" s="115"/>
      <c r="N70" s="114"/>
      <c r="O70" s="114"/>
      <c r="P70" s="114"/>
      <c r="Q70" s="114"/>
      <c r="R70" s="115"/>
      <c r="S70" s="115"/>
      <c r="T70" s="115"/>
      <c r="U70" s="115"/>
      <c r="V70" s="115"/>
      <c r="W70" s="115"/>
      <c r="X70" s="115"/>
      <c r="Y70" s="115"/>
      <c r="Z70" s="108"/>
      <c r="AA70" s="108"/>
      <c r="AB70" s="108"/>
      <c r="AC70" s="108"/>
      <c r="AD70" s="108"/>
      <c r="AE70" s="108"/>
      <c r="AF70" s="108"/>
      <c r="AG70" s="108" t="s">
        <v>325</v>
      </c>
      <c r="AH70" s="108">
        <v>5</v>
      </c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 x14ac:dyDescent="0.2">
      <c r="A71" s="111">
        <v>32</v>
      </c>
      <c r="B71" s="112" t="s">
        <v>989</v>
      </c>
      <c r="C71" s="152" t="s">
        <v>990</v>
      </c>
      <c r="D71" s="113" t="s">
        <v>24</v>
      </c>
      <c r="E71" s="151"/>
      <c r="F71" s="116"/>
      <c r="G71" s="115">
        <f>ROUND(E71*F71,2)</f>
        <v>0</v>
      </c>
      <c r="H71" s="116"/>
      <c r="I71" s="115">
        <f>ROUND(E71*H71,2)</f>
        <v>0</v>
      </c>
      <c r="J71" s="116"/>
      <c r="K71" s="115">
        <f>ROUND(E71*J71,2)</f>
        <v>0</v>
      </c>
      <c r="L71" s="115">
        <v>21</v>
      </c>
      <c r="M71" s="115">
        <f>G71*(1+L71/100)</f>
        <v>0</v>
      </c>
      <c r="N71" s="114">
        <v>0</v>
      </c>
      <c r="O71" s="114">
        <f>ROUND(E71*N71,2)</f>
        <v>0</v>
      </c>
      <c r="P71" s="114">
        <v>0</v>
      </c>
      <c r="Q71" s="114">
        <f>ROUND(E71*P71,2)</f>
        <v>0</v>
      </c>
      <c r="R71" s="115" t="s">
        <v>954</v>
      </c>
      <c r="S71" s="115" t="s">
        <v>929</v>
      </c>
      <c r="T71" s="115" t="s">
        <v>929</v>
      </c>
      <c r="U71" s="115">
        <v>0</v>
      </c>
      <c r="V71" s="115">
        <f>ROUND(E71*U71,2)</f>
        <v>0</v>
      </c>
      <c r="W71" s="115"/>
      <c r="X71" s="115" t="s">
        <v>991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992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 x14ac:dyDescent="0.2">
      <c r="A72" s="111"/>
      <c r="B72" s="112"/>
      <c r="C72" s="271" t="s">
        <v>795</v>
      </c>
      <c r="D72" s="272"/>
      <c r="E72" s="272"/>
      <c r="F72" s="272"/>
      <c r="G72" s="272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930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x14ac:dyDescent="0.2">
      <c r="A73" s="121" t="s">
        <v>268</v>
      </c>
      <c r="B73" s="122" t="s">
        <v>170</v>
      </c>
      <c r="C73" s="143" t="s">
        <v>151</v>
      </c>
      <c r="D73" s="123"/>
      <c r="E73" s="124"/>
      <c r="F73" s="125"/>
      <c r="G73" s="125">
        <f>SUMIF(AG74:AG79,"&lt;&gt;NOR",G74:G79)</f>
        <v>0</v>
      </c>
      <c r="H73" s="125"/>
      <c r="I73" s="125">
        <f>SUM(I74:I79)</f>
        <v>0</v>
      </c>
      <c r="J73" s="125"/>
      <c r="K73" s="125">
        <f>SUM(K74:K79)</f>
        <v>0</v>
      </c>
      <c r="L73" s="125"/>
      <c r="M73" s="125">
        <f>SUM(M74:M79)</f>
        <v>0</v>
      </c>
      <c r="N73" s="124"/>
      <c r="O73" s="124">
        <f>SUM(O74:O79)</f>
        <v>0.05</v>
      </c>
      <c r="P73" s="124"/>
      <c r="Q73" s="124">
        <f>SUM(Q74:Q79)</f>
        <v>0</v>
      </c>
      <c r="R73" s="125"/>
      <c r="S73" s="125"/>
      <c r="T73" s="126"/>
      <c r="U73" s="120"/>
      <c r="V73" s="120">
        <f>SUM(V74:V79)</f>
        <v>4.5</v>
      </c>
      <c r="W73" s="120"/>
      <c r="X73" s="120"/>
      <c r="Y73" s="120"/>
      <c r="AG73" t="s">
        <v>269</v>
      </c>
    </row>
    <row r="74" spans="1:60" outlineLevel="1" x14ac:dyDescent="0.2">
      <c r="A74" s="135">
        <v>33</v>
      </c>
      <c r="B74" s="136" t="s">
        <v>2780</v>
      </c>
      <c r="C74" s="144" t="s">
        <v>2781</v>
      </c>
      <c r="D74" s="137" t="s">
        <v>1159</v>
      </c>
      <c r="E74" s="138">
        <v>1</v>
      </c>
      <c r="F74" s="139"/>
      <c r="G74" s="140">
        <f t="shared" ref="G74:G79" si="7">ROUND(E74*F74,2)</f>
        <v>0</v>
      </c>
      <c r="H74" s="139"/>
      <c r="I74" s="140">
        <f t="shared" ref="I74:I79" si="8">ROUND(E74*H74,2)</f>
        <v>0</v>
      </c>
      <c r="J74" s="139"/>
      <c r="K74" s="140">
        <f t="shared" ref="K74:K79" si="9">ROUND(E74*J74,2)</f>
        <v>0</v>
      </c>
      <c r="L74" s="140">
        <v>21</v>
      </c>
      <c r="M74" s="140">
        <f t="shared" ref="M74:M79" si="10">G74*(1+L74/100)</f>
        <v>0</v>
      </c>
      <c r="N74" s="138">
        <v>4.7320000000000001E-2</v>
      </c>
      <c r="O74" s="138">
        <f t="shared" ref="O74:O79" si="11">ROUND(E74*N74,2)</f>
        <v>0.05</v>
      </c>
      <c r="P74" s="138">
        <v>0</v>
      </c>
      <c r="Q74" s="138">
        <f t="shared" ref="Q74:Q79" si="12">ROUND(E74*P74,2)</f>
        <v>0</v>
      </c>
      <c r="R74" s="140" t="s">
        <v>1188</v>
      </c>
      <c r="S74" s="140" t="s">
        <v>929</v>
      </c>
      <c r="T74" s="141" t="s">
        <v>929</v>
      </c>
      <c r="U74" s="115">
        <v>3.6619999999999999</v>
      </c>
      <c r="V74" s="115">
        <f t="shared" ref="V74:V79" si="13">ROUND(E74*U74,2)</f>
        <v>3.66</v>
      </c>
      <c r="W74" s="115"/>
      <c r="X74" s="115" t="s">
        <v>275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277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 x14ac:dyDescent="0.2">
      <c r="A75" s="135">
        <v>34</v>
      </c>
      <c r="B75" s="136" t="s">
        <v>2429</v>
      </c>
      <c r="C75" s="144" t="s">
        <v>2430</v>
      </c>
      <c r="D75" s="137" t="s">
        <v>1159</v>
      </c>
      <c r="E75" s="138">
        <v>3</v>
      </c>
      <c r="F75" s="139"/>
      <c r="G75" s="140">
        <f t="shared" si="7"/>
        <v>0</v>
      </c>
      <c r="H75" s="139"/>
      <c r="I75" s="140">
        <f t="shared" si="8"/>
        <v>0</v>
      </c>
      <c r="J75" s="139"/>
      <c r="K75" s="140">
        <f t="shared" si="9"/>
        <v>0</v>
      </c>
      <c r="L75" s="140">
        <v>21</v>
      </c>
      <c r="M75" s="140">
        <f t="shared" si="10"/>
        <v>0</v>
      </c>
      <c r="N75" s="138">
        <v>0</v>
      </c>
      <c r="O75" s="138">
        <f t="shared" si="11"/>
        <v>0</v>
      </c>
      <c r="P75" s="138">
        <v>0</v>
      </c>
      <c r="Q75" s="138">
        <f t="shared" si="12"/>
        <v>0</v>
      </c>
      <c r="R75" s="140" t="s">
        <v>1188</v>
      </c>
      <c r="S75" s="140" t="s">
        <v>929</v>
      </c>
      <c r="T75" s="141" t="s">
        <v>929</v>
      </c>
      <c r="U75" s="115">
        <v>0.28100000000000003</v>
      </c>
      <c r="V75" s="115">
        <f t="shared" si="13"/>
        <v>0.84</v>
      </c>
      <c r="W75" s="115"/>
      <c r="X75" s="115" t="s">
        <v>275</v>
      </c>
      <c r="Y75" s="115" t="s">
        <v>276</v>
      </c>
      <c r="Z75" s="108"/>
      <c r="AA75" s="108"/>
      <c r="AB75" s="108"/>
      <c r="AC75" s="108"/>
      <c r="AD75" s="108"/>
      <c r="AE75" s="108"/>
      <c r="AF75" s="108"/>
      <c r="AG75" s="108" t="s">
        <v>277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ht="22.5" outlineLevel="1" x14ac:dyDescent="0.2">
      <c r="A76" s="135">
        <v>35</v>
      </c>
      <c r="B76" s="136" t="s">
        <v>2782</v>
      </c>
      <c r="C76" s="144" t="s">
        <v>2783</v>
      </c>
      <c r="D76" s="137" t="s">
        <v>976</v>
      </c>
      <c r="E76" s="138">
        <v>1</v>
      </c>
      <c r="F76" s="139"/>
      <c r="G76" s="140">
        <f t="shared" si="7"/>
        <v>0</v>
      </c>
      <c r="H76" s="139"/>
      <c r="I76" s="140">
        <f t="shared" si="8"/>
        <v>0</v>
      </c>
      <c r="J76" s="139"/>
      <c r="K76" s="140">
        <f t="shared" si="9"/>
        <v>0</v>
      </c>
      <c r="L76" s="140">
        <v>21</v>
      </c>
      <c r="M76" s="140">
        <f t="shared" si="10"/>
        <v>0</v>
      </c>
      <c r="N76" s="138">
        <v>0</v>
      </c>
      <c r="O76" s="138">
        <f t="shared" si="11"/>
        <v>0</v>
      </c>
      <c r="P76" s="138">
        <v>0</v>
      </c>
      <c r="Q76" s="138">
        <f t="shared" si="12"/>
        <v>0</v>
      </c>
      <c r="R76" s="140"/>
      <c r="S76" s="140" t="s">
        <v>273</v>
      </c>
      <c r="T76" s="141" t="s">
        <v>274</v>
      </c>
      <c r="U76" s="115">
        <v>0</v>
      </c>
      <c r="V76" s="115">
        <f t="shared" si="13"/>
        <v>0</v>
      </c>
      <c r="W76" s="115"/>
      <c r="X76" s="115" t="s">
        <v>275</v>
      </c>
      <c r="Y76" s="115" t="s">
        <v>276</v>
      </c>
      <c r="Z76" s="108"/>
      <c r="AA76" s="108"/>
      <c r="AB76" s="108"/>
      <c r="AC76" s="108"/>
      <c r="AD76" s="108"/>
      <c r="AE76" s="108"/>
      <c r="AF76" s="108"/>
      <c r="AG76" s="108" t="s">
        <v>277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ht="22.5" outlineLevel="1" x14ac:dyDescent="0.2">
      <c r="A77" s="135">
        <v>36</v>
      </c>
      <c r="B77" s="136" t="s">
        <v>2784</v>
      </c>
      <c r="C77" s="144" t="s">
        <v>2785</v>
      </c>
      <c r="D77" s="137" t="s">
        <v>976</v>
      </c>
      <c r="E77" s="138">
        <v>1</v>
      </c>
      <c r="F77" s="139"/>
      <c r="G77" s="140">
        <f t="shared" si="7"/>
        <v>0</v>
      </c>
      <c r="H77" s="139"/>
      <c r="I77" s="140">
        <f t="shared" si="8"/>
        <v>0</v>
      </c>
      <c r="J77" s="139"/>
      <c r="K77" s="140">
        <f t="shared" si="9"/>
        <v>0</v>
      </c>
      <c r="L77" s="140">
        <v>21</v>
      </c>
      <c r="M77" s="140">
        <f t="shared" si="10"/>
        <v>0</v>
      </c>
      <c r="N77" s="138">
        <v>0</v>
      </c>
      <c r="O77" s="138">
        <f t="shared" si="11"/>
        <v>0</v>
      </c>
      <c r="P77" s="138">
        <v>0</v>
      </c>
      <c r="Q77" s="138">
        <f t="shared" si="12"/>
        <v>0</v>
      </c>
      <c r="R77" s="140"/>
      <c r="S77" s="140" t="s">
        <v>273</v>
      </c>
      <c r="T77" s="141" t="s">
        <v>274</v>
      </c>
      <c r="U77" s="115">
        <v>0</v>
      </c>
      <c r="V77" s="115">
        <f t="shared" si="13"/>
        <v>0</v>
      </c>
      <c r="W77" s="115"/>
      <c r="X77" s="115" t="s">
        <v>275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277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ht="22.5" outlineLevel="1" x14ac:dyDescent="0.2">
      <c r="A78" s="128">
        <v>37</v>
      </c>
      <c r="B78" s="129" t="s">
        <v>2786</v>
      </c>
      <c r="C78" s="145" t="s">
        <v>2787</v>
      </c>
      <c r="D78" s="130" t="s">
        <v>976</v>
      </c>
      <c r="E78" s="131">
        <v>1</v>
      </c>
      <c r="F78" s="132"/>
      <c r="G78" s="133">
        <f t="shared" si="7"/>
        <v>0</v>
      </c>
      <c r="H78" s="132"/>
      <c r="I78" s="133">
        <f t="shared" si="8"/>
        <v>0</v>
      </c>
      <c r="J78" s="132"/>
      <c r="K78" s="133">
        <f t="shared" si="9"/>
        <v>0</v>
      </c>
      <c r="L78" s="133">
        <v>21</v>
      </c>
      <c r="M78" s="133">
        <f t="shared" si="10"/>
        <v>0</v>
      </c>
      <c r="N78" s="131">
        <v>0</v>
      </c>
      <c r="O78" s="131">
        <f t="shared" si="11"/>
        <v>0</v>
      </c>
      <c r="P78" s="131">
        <v>0</v>
      </c>
      <c r="Q78" s="131">
        <f t="shared" si="12"/>
        <v>0</v>
      </c>
      <c r="R78" s="133"/>
      <c r="S78" s="133" t="s">
        <v>273</v>
      </c>
      <c r="T78" s="134" t="s">
        <v>274</v>
      </c>
      <c r="U78" s="115">
        <v>0</v>
      </c>
      <c r="V78" s="115">
        <f t="shared" si="13"/>
        <v>0</v>
      </c>
      <c r="W78" s="115"/>
      <c r="X78" s="115" t="s">
        <v>275</v>
      </c>
      <c r="Y78" s="115" t="s">
        <v>276</v>
      </c>
      <c r="Z78" s="108"/>
      <c r="AA78" s="108"/>
      <c r="AB78" s="108"/>
      <c r="AC78" s="108"/>
      <c r="AD78" s="108"/>
      <c r="AE78" s="108"/>
      <c r="AF78" s="108"/>
      <c r="AG78" s="108" t="s">
        <v>277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 x14ac:dyDescent="0.2">
      <c r="A79" s="111">
        <v>38</v>
      </c>
      <c r="B79" s="112" t="s">
        <v>1211</v>
      </c>
      <c r="C79" s="152" t="s">
        <v>1212</v>
      </c>
      <c r="D79" s="113" t="s">
        <v>24</v>
      </c>
      <c r="E79" s="151"/>
      <c r="F79" s="116"/>
      <c r="G79" s="115">
        <f t="shared" si="7"/>
        <v>0</v>
      </c>
      <c r="H79" s="116"/>
      <c r="I79" s="115">
        <f t="shared" si="8"/>
        <v>0</v>
      </c>
      <c r="J79" s="116"/>
      <c r="K79" s="115">
        <f t="shared" si="9"/>
        <v>0</v>
      </c>
      <c r="L79" s="115">
        <v>21</v>
      </c>
      <c r="M79" s="115">
        <f t="shared" si="10"/>
        <v>0</v>
      </c>
      <c r="N79" s="114">
        <v>0</v>
      </c>
      <c r="O79" s="114">
        <f t="shared" si="11"/>
        <v>0</v>
      </c>
      <c r="P79" s="114">
        <v>0</v>
      </c>
      <c r="Q79" s="114">
        <f t="shared" si="12"/>
        <v>0</v>
      </c>
      <c r="R79" s="115" t="s">
        <v>1188</v>
      </c>
      <c r="S79" s="115" t="s">
        <v>929</v>
      </c>
      <c r="T79" s="115" t="s">
        <v>929</v>
      </c>
      <c r="U79" s="115">
        <v>0</v>
      </c>
      <c r="V79" s="115">
        <f t="shared" si="13"/>
        <v>0</v>
      </c>
      <c r="W79" s="115"/>
      <c r="X79" s="115" t="s">
        <v>991</v>
      </c>
      <c r="Y79" s="115" t="s">
        <v>276</v>
      </c>
      <c r="Z79" s="108"/>
      <c r="AA79" s="108"/>
      <c r="AB79" s="108"/>
      <c r="AC79" s="108"/>
      <c r="AD79" s="108"/>
      <c r="AE79" s="108"/>
      <c r="AF79" s="108"/>
      <c r="AG79" s="108" t="s">
        <v>992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x14ac:dyDescent="0.2">
      <c r="A80" s="121" t="s">
        <v>268</v>
      </c>
      <c r="B80" s="122" t="s">
        <v>171</v>
      </c>
      <c r="C80" s="143" t="s">
        <v>172</v>
      </c>
      <c r="D80" s="123"/>
      <c r="E80" s="124"/>
      <c r="F80" s="125"/>
      <c r="G80" s="125">
        <f>SUMIF(AG81:AG107,"&lt;&gt;NOR",G81:G107)</f>
        <v>0</v>
      </c>
      <c r="H80" s="125"/>
      <c r="I80" s="125">
        <f>SUM(I81:I107)</f>
        <v>0</v>
      </c>
      <c r="J80" s="125"/>
      <c r="K80" s="125">
        <f>SUM(K81:K107)</f>
        <v>0</v>
      </c>
      <c r="L80" s="125"/>
      <c r="M80" s="125">
        <f>SUM(M81:M107)</f>
        <v>0</v>
      </c>
      <c r="N80" s="124"/>
      <c r="O80" s="124">
        <f>SUM(O81:O107)</f>
        <v>0.42000000000000004</v>
      </c>
      <c r="P80" s="124"/>
      <c r="Q80" s="124">
        <f>SUM(Q81:Q107)</f>
        <v>0</v>
      </c>
      <c r="R80" s="125"/>
      <c r="S80" s="125"/>
      <c r="T80" s="126"/>
      <c r="U80" s="120"/>
      <c r="V80" s="120">
        <f>SUM(V81:V107)</f>
        <v>35.119999999999997</v>
      </c>
      <c r="W80" s="120"/>
      <c r="X80" s="120"/>
      <c r="Y80" s="120"/>
      <c r="AG80" t="s">
        <v>269</v>
      </c>
    </row>
    <row r="81" spans="1:60" ht="22.5" outlineLevel="1" x14ac:dyDescent="0.2">
      <c r="A81" s="128">
        <v>39</v>
      </c>
      <c r="B81" s="129" t="s">
        <v>2788</v>
      </c>
      <c r="C81" s="145" t="s">
        <v>2789</v>
      </c>
      <c r="D81" s="130" t="s">
        <v>493</v>
      </c>
      <c r="E81" s="131">
        <v>6</v>
      </c>
      <c r="F81" s="132"/>
      <c r="G81" s="133">
        <f>ROUND(E81*F81,2)</f>
        <v>0</v>
      </c>
      <c r="H81" s="132"/>
      <c r="I81" s="133">
        <f>ROUND(E81*H81,2)</f>
        <v>0</v>
      </c>
      <c r="J81" s="132"/>
      <c r="K81" s="133">
        <f>ROUND(E81*J81,2)</f>
        <v>0</v>
      </c>
      <c r="L81" s="133">
        <v>21</v>
      </c>
      <c r="M81" s="133">
        <f>G81*(1+L81/100)</f>
        <v>0</v>
      </c>
      <c r="N81" s="131">
        <v>6.1500000000000001E-3</v>
      </c>
      <c r="O81" s="131">
        <f>ROUND(E81*N81,2)</f>
        <v>0.04</v>
      </c>
      <c r="P81" s="131">
        <v>0</v>
      </c>
      <c r="Q81" s="131">
        <f>ROUND(E81*P81,2)</f>
        <v>0</v>
      </c>
      <c r="R81" s="133" t="s">
        <v>1188</v>
      </c>
      <c r="S81" s="133" t="s">
        <v>929</v>
      </c>
      <c r="T81" s="134" t="s">
        <v>929</v>
      </c>
      <c r="U81" s="115">
        <v>0.505</v>
      </c>
      <c r="V81" s="115">
        <f>ROUND(E81*U81,2)</f>
        <v>3.03</v>
      </c>
      <c r="W81" s="115"/>
      <c r="X81" s="115" t="s">
        <v>275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277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2" x14ac:dyDescent="0.2">
      <c r="A82" s="111"/>
      <c r="B82" s="112"/>
      <c r="C82" s="258" t="s">
        <v>1215</v>
      </c>
      <c r="D82" s="259"/>
      <c r="E82" s="259"/>
      <c r="F82" s="259"/>
      <c r="G82" s="259"/>
      <c r="H82" s="115"/>
      <c r="I82" s="115"/>
      <c r="J82" s="115"/>
      <c r="K82" s="115"/>
      <c r="L82" s="115"/>
      <c r="M82" s="115"/>
      <c r="N82" s="114"/>
      <c r="O82" s="114"/>
      <c r="P82" s="114"/>
      <c r="Q82" s="114"/>
      <c r="R82" s="115"/>
      <c r="S82" s="115"/>
      <c r="T82" s="115"/>
      <c r="U82" s="115"/>
      <c r="V82" s="115"/>
      <c r="W82" s="115"/>
      <c r="X82" s="115"/>
      <c r="Y82" s="115"/>
      <c r="Z82" s="108"/>
      <c r="AA82" s="108"/>
      <c r="AB82" s="108"/>
      <c r="AC82" s="108"/>
      <c r="AD82" s="108"/>
      <c r="AE82" s="108"/>
      <c r="AF82" s="108"/>
      <c r="AG82" s="108" t="s">
        <v>286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ht="22.5" outlineLevel="1" x14ac:dyDescent="0.2">
      <c r="A83" s="128">
        <v>40</v>
      </c>
      <c r="B83" s="129" t="s">
        <v>1217</v>
      </c>
      <c r="C83" s="145" t="s">
        <v>1218</v>
      </c>
      <c r="D83" s="130" t="s">
        <v>493</v>
      </c>
      <c r="E83" s="131">
        <v>14</v>
      </c>
      <c r="F83" s="132"/>
      <c r="G83" s="133">
        <f>ROUND(E83*F83,2)</f>
        <v>0</v>
      </c>
      <c r="H83" s="132"/>
      <c r="I83" s="133">
        <f>ROUND(E83*H83,2)</f>
        <v>0</v>
      </c>
      <c r="J83" s="132"/>
      <c r="K83" s="133">
        <f>ROUND(E83*J83,2)</f>
        <v>0</v>
      </c>
      <c r="L83" s="133">
        <v>21</v>
      </c>
      <c r="M83" s="133">
        <f>G83*(1+L83/100)</f>
        <v>0</v>
      </c>
      <c r="N83" s="131">
        <v>6.9800000000000001E-3</v>
      </c>
      <c r="O83" s="131">
        <f>ROUND(E83*N83,2)</f>
        <v>0.1</v>
      </c>
      <c r="P83" s="131">
        <v>0</v>
      </c>
      <c r="Q83" s="131">
        <f>ROUND(E83*P83,2)</f>
        <v>0</v>
      </c>
      <c r="R83" s="133" t="s">
        <v>1188</v>
      </c>
      <c r="S83" s="133" t="s">
        <v>929</v>
      </c>
      <c r="T83" s="134" t="s">
        <v>929</v>
      </c>
      <c r="U83" s="115">
        <v>0.56499999999999995</v>
      </c>
      <c r="V83" s="115">
        <f>ROUND(E83*U83,2)</f>
        <v>7.91</v>
      </c>
      <c r="W83" s="115"/>
      <c r="X83" s="115" t="s">
        <v>275</v>
      </c>
      <c r="Y83" s="115" t="s">
        <v>276</v>
      </c>
      <c r="Z83" s="108"/>
      <c r="AA83" s="108"/>
      <c r="AB83" s="108"/>
      <c r="AC83" s="108"/>
      <c r="AD83" s="108"/>
      <c r="AE83" s="108"/>
      <c r="AF83" s="108"/>
      <c r="AG83" s="108" t="s">
        <v>277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outlineLevel="2" x14ac:dyDescent="0.2">
      <c r="A84" s="111"/>
      <c r="B84" s="112"/>
      <c r="C84" s="258" t="s">
        <v>1215</v>
      </c>
      <c r="D84" s="259"/>
      <c r="E84" s="259"/>
      <c r="F84" s="259"/>
      <c r="G84" s="259"/>
      <c r="H84" s="115"/>
      <c r="I84" s="115"/>
      <c r="J84" s="115"/>
      <c r="K84" s="115"/>
      <c r="L84" s="115"/>
      <c r="M84" s="115"/>
      <c r="N84" s="114"/>
      <c r="O84" s="114"/>
      <c r="P84" s="114"/>
      <c r="Q84" s="114"/>
      <c r="R84" s="115"/>
      <c r="S84" s="115"/>
      <c r="T84" s="115"/>
      <c r="U84" s="115"/>
      <c r="V84" s="115"/>
      <c r="W84" s="115"/>
      <c r="X84" s="115"/>
      <c r="Y84" s="115"/>
      <c r="Z84" s="108"/>
      <c r="AA84" s="108"/>
      <c r="AB84" s="108"/>
      <c r="AC84" s="108"/>
      <c r="AD84" s="108"/>
      <c r="AE84" s="108"/>
      <c r="AF84" s="108"/>
      <c r="AG84" s="108" t="s">
        <v>286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2" x14ac:dyDescent="0.2">
      <c r="A85" s="111"/>
      <c r="B85" s="112"/>
      <c r="C85" s="150" t="s">
        <v>2790</v>
      </c>
      <c r="D85" s="148"/>
      <c r="E85" s="149">
        <v>14</v>
      </c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325</v>
      </c>
      <c r="AH85" s="108">
        <v>0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ht="22.5" outlineLevel="1" x14ac:dyDescent="0.2">
      <c r="A86" s="128">
        <v>41</v>
      </c>
      <c r="B86" s="129" t="s">
        <v>2697</v>
      </c>
      <c r="C86" s="145" t="s">
        <v>2698</v>
      </c>
      <c r="D86" s="130" t="s">
        <v>493</v>
      </c>
      <c r="E86" s="131">
        <v>3</v>
      </c>
      <c r="F86" s="132"/>
      <c r="G86" s="133">
        <f>ROUND(E86*F86,2)</f>
        <v>0</v>
      </c>
      <c r="H86" s="132"/>
      <c r="I86" s="133">
        <f>ROUND(E86*H86,2)</f>
        <v>0</v>
      </c>
      <c r="J86" s="132"/>
      <c r="K86" s="133">
        <f>ROUND(E86*J86,2)</f>
        <v>0</v>
      </c>
      <c r="L86" s="133">
        <v>21</v>
      </c>
      <c r="M86" s="133">
        <f>G86*(1+L86/100)</f>
        <v>0</v>
      </c>
      <c r="N86" s="131">
        <v>7.7799999999999996E-3</v>
      </c>
      <c r="O86" s="131">
        <f>ROUND(E86*N86,2)</f>
        <v>0.02</v>
      </c>
      <c r="P86" s="131">
        <v>0</v>
      </c>
      <c r="Q86" s="131">
        <f>ROUND(E86*P86,2)</f>
        <v>0</v>
      </c>
      <c r="R86" s="133" t="s">
        <v>1188</v>
      </c>
      <c r="S86" s="133" t="s">
        <v>929</v>
      </c>
      <c r="T86" s="134" t="s">
        <v>929</v>
      </c>
      <c r="U86" s="115">
        <v>0.7</v>
      </c>
      <c r="V86" s="115">
        <f>ROUND(E86*U86,2)</f>
        <v>2.1</v>
      </c>
      <c r="W86" s="115"/>
      <c r="X86" s="115" t="s">
        <v>275</v>
      </c>
      <c r="Y86" s="115" t="s">
        <v>276</v>
      </c>
      <c r="Z86" s="108"/>
      <c r="AA86" s="108"/>
      <c r="AB86" s="108"/>
      <c r="AC86" s="108"/>
      <c r="AD86" s="108"/>
      <c r="AE86" s="108"/>
      <c r="AF86" s="108"/>
      <c r="AG86" s="108" t="s">
        <v>277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2" x14ac:dyDescent="0.2">
      <c r="A87" s="111"/>
      <c r="B87" s="112"/>
      <c r="C87" s="258" t="s">
        <v>1215</v>
      </c>
      <c r="D87" s="259"/>
      <c r="E87" s="259"/>
      <c r="F87" s="259"/>
      <c r="G87" s="259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8"/>
      <c r="AA87" s="108"/>
      <c r="AB87" s="108"/>
      <c r="AC87" s="108"/>
      <c r="AD87" s="108"/>
      <c r="AE87" s="108"/>
      <c r="AF87" s="108"/>
      <c r="AG87" s="108" t="s">
        <v>286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ht="22.5" outlineLevel="1" x14ac:dyDescent="0.2">
      <c r="A88" s="128">
        <v>42</v>
      </c>
      <c r="B88" s="129" t="s">
        <v>2700</v>
      </c>
      <c r="C88" s="145" t="s">
        <v>2701</v>
      </c>
      <c r="D88" s="130" t="s">
        <v>493</v>
      </c>
      <c r="E88" s="131">
        <v>6</v>
      </c>
      <c r="F88" s="132"/>
      <c r="G88" s="133">
        <f>ROUND(E88*F88,2)</f>
        <v>0</v>
      </c>
      <c r="H88" s="132"/>
      <c r="I88" s="133">
        <f>ROUND(E88*H88,2)</f>
        <v>0</v>
      </c>
      <c r="J88" s="132"/>
      <c r="K88" s="133">
        <f>ROUND(E88*J88,2)</f>
        <v>0</v>
      </c>
      <c r="L88" s="133">
        <v>21</v>
      </c>
      <c r="M88" s="133">
        <f>G88*(1+L88/100)</f>
        <v>0</v>
      </c>
      <c r="N88" s="131">
        <v>8.1700000000000002E-3</v>
      </c>
      <c r="O88" s="131">
        <f>ROUND(E88*N88,2)</f>
        <v>0.05</v>
      </c>
      <c r="P88" s="131">
        <v>0</v>
      </c>
      <c r="Q88" s="131">
        <f>ROUND(E88*P88,2)</f>
        <v>0</v>
      </c>
      <c r="R88" s="133" t="s">
        <v>1188</v>
      </c>
      <c r="S88" s="133" t="s">
        <v>929</v>
      </c>
      <c r="T88" s="134" t="s">
        <v>929</v>
      </c>
      <c r="U88" s="115">
        <v>0.73499999999999999</v>
      </c>
      <c r="V88" s="115">
        <f>ROUND(E88*U88,2)</f>
        <v>4.41</v>
      </c>
      <c r="W88" s="115"/>
      <c r="X88" s="115" t="s">
        <v>275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277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2" x14ac:dyDescent="0.2">
      <c r="A89" s="111"/>
      <c r="B89" s="112"/>
      <c r="C89" s="258" t="s">
        <v>1215</v>
      </c>
      <c r="D89" s="259"/>
      <c r="E89" s="259"/>
      <c r="F89" s="259"/>
      <c r="G89" s="259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286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ht="22.5" outlineLevel="1" x14ac:dyDescent="0.2">
      <c r="A90" s="128">
        <v>43</v>
      </c>
      <c r="B90" s="129" t="s">
        <v>2470</v>
      </c>
      <c r="C90" s="145" t="s">
        <v>2471</v>
      </c>
      <c r="D90" s="130" t="s">
        <v>493</v>
      </c>
      <c r="E90" s="131">
        <v>14</v>
      </c>
      <c r="F90" s="132"/>
      <c r="G90" s="133">
        <f>ROUND(E90*F90,2)</f>
        <v>0</v>
      </c>
      <c r="H90" s="132"/>
      <c r="I90" s="133">
        <f>ROUND(E90*H90,2)</f>
        <v>0</v>
      </c>
      <c r="J90" s="132"/>
      <c r="K90" s="133">
        <f>ROUND(E90*J90,2)</f>
        <v>0</v>
      </c>
      <c r="L90" s="133">
        <v>21</v>
      </c>
      <c r="M90" s="133">
        <f>G90*(1+L90/100)</f>
        <v>0</v>
      </c>
      <c r="N90" s="131">
        <v>1.0120000000000001E-2</v>
      </c>
      <c r="O90" s="131">
        <f>ROUND(E90*N90,2)</f>
        <v>0.14000000000000001</v>
      </c>
      <c r="P90" s="131">
        <v>0</v>
      </c>
      <c r="Q90" s="131">
        <f>ROUND(E90*P90,2)</f>
        <v>0</v>
      </c>
      <c r="R90" s="133" t="s">
        <v>1188</v>
      </c>
      <c r="S90" s="133" t="s">
        <v>929</v>
      </c>
      <c r="T90" s="134" t="s">
        <v>929</v>
      </c>
      <c r="U90" s="115">
        <v>0.82799999999999996</v>
      </c>
      <c r="V90" s="115">
        <f>ROUND(E90*U90,2)</f>
        <v>11.59</v>
      </c>
      <c r="W90" s="115"/>
      <c r="X90" s="115" t="s">
        <v>275</v>
      </c>
      <c r="Y90" s="115" t="s">
        <v>276</v>
      </c>
      <c r="Z90" s="108"/>
      <c r="AA90" s="108"/>
      <c r="AB90" s="108"/>
      <c r="AC90" s="108"/>
      <c r="AD90" s="108"/>
      <c r="AE90" s="108"/>
      <c r="AF90" s="108"/>
      <c r="AG90" s="108" t="s">
        <v>277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 x14ac:dyDescent="0.2">
      <c r="A91" s="111"/>
      <c r="B91" s="112"/>
      <c r="C91" s="258" t="s">
        <v>1215</v>
      </c>
      <c r="D91" s="259"/>
      <c r="E91" s="259"/>
      <c r="F91" s="259"/>
      <c r="G91" s="259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286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2" x14ac:dyDescent="0.2">
      <c r="A92" s="111"/>
      <c r="B92" s="112"/>
      <c r="C92" s="150" t="s">
        <v>2790</v>
      </c>
      <c r="D92" s="148"/>
      <c r="E92" s="149">
        <v>14</v>
      </c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325</v>
      </c>
      <c r="AH92" s="108">
        <v>0</v>
      </c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ht="22.5" outlineLevel="1" x14ac:dyDescent="0.2">
      <c r="A93" s="128">
        <v>44</v>
      </c>
      <c r="B93" s="129" t="s">
        <v>1220</v>
      </c>
      <c r="C93" s="145" t="s">
        <v>2791</v>
      </c>
      <c r="D93" s="130" t="s">
        <v>493</v>
      </c>
      <c r="E93" s="131">
        <v>4</v>
      </c>
      <c r="F93" s="132"/>
      <c r="G93" s="133">
        <f>ROUND(E93*F93,2)</f>
        <v>0</v>
      </c>
      <c r="H93" s="132"/>
      <c r="I93" s="133">
        <f>ROUND(E93*H93,2)</f>
        <v>0</v>
      </c>
      <c r="J93" s="132"/>
      <c r="K93" s="133">
        <f>ROUND(E93*J93,2)</f>
        <v>0</v>
      </c>
      <c r="L93" s="133">
        <v>21</v>
      </c>
      <c r="M93" s="133">
        <f>G93*(1+L93/100)</f>
        <v>0</v>
      </c>
      <c r="N93" s="131">
        <v>1.6480000000000002E-2</v>
      </c>
      <c r="O93" s="131">
        <f>ROUND(E93*N93,2)</f>
        <v>7.0000000000000007E-2</v>
      </c>
      <c r="P93" s="131">
        <v>0</v>
      </c>
      <c r="Q93" s="131">
        <f>ROUND(E93*P93,2)</f>
        <v>0</v>
      </c>
      <c r="R93" s="133" t="s">
        <v>1188</v>
      </c>
      <c r="S93" s="133" t="s">
        <v>929</v>
      </c>
      <c r="T93" s="134" t="s">
        <v>929</v>
      </c>
      <c r="U93" s="115">
        <v>1.206</v>
      </c>
      <c r="V93" s="115">
        <f>ROUND(E93*U93,2)</f>
        <v>4.82</v>
      </c>
      <c r="W93" s="115"/>
      <c r="X93" s="115" t="s">
        <v>275</v>
      </c>
      <c r="Y93" s="115" t="s">
        <v>276</v>
      </c>
      <c r="Z93" s="108"/>
      <c r="AA93" s="108"/>
      <c r="AB93" s="108"/>
      <c r="AC93" s="108"/>
      <c r="AD93" s="108"/>
      <c r="AE93" s="108"/>
      <c r="AF93" s="108"/>
      <c r="AG93" s="108" t="s">
        <v>277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 x14ac:dyDescent="0.2">
      <c r="A94" s="111"/>
      <c r="B94" s="112"/>
      <c r="C94" s="258" t="s">
        <v>1215</v>
      </c>
      <c r="D94" s="259"/>
      <c r="E94" s="259"/>
      <c r="F94" s="259"/>
      <c r="G94" s="259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286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 x14ac:dyDescent="0.2">
      <c r="A95" s="128">
        <v>45</v>
      </c>
      <c r="B95" s="129" t="s">
        <v>1231</v>
      </c>
      <c r="C95" s="145" t="s">
        <v>1232</v>
      </c>
      <c r="D95" s="130" t="s">
        <v>493</v>
      </c>
      <c r="E95" s="131">
        <v>23</v>
      </c>
      <c r="F95" s="132"/>
      <c r="G95" s="133">
        <f>ROUND(E95*F95,2)</f>
        <v>0</v>
      </c>
      <c r="H95" s="132"/>
      <c r="I95" s="133">
        <f>ROUND(E95*H95,2)</f>
        <v>0</v>
      </c>
      <c r="J95" s="132"/>
      <c r="K95" s="133">
        <f>ROUND(E95*J95,2)</f>
        <v>0</v>
      </c>
      <c r="L95" s="133">
        <v>21</v>
      </c>
      <c r="M95" s="133">
        <f>G95*(1+L95/100)</f>
        <v>0</v>
      </c>
      <c r="N95" s="131">
        <v>0</v>
      </c>
      <c r="O95" s="131">
        <f>ROUND(E95*N95,2)</f>
        <v>0</v>
      </c>
      <c r="P95" s="131">
        <v>0</v>
      </c>
      <c r="Q95" s="131">
        <f>ROUND(E95*P95,2)</f>
        <v>0</v>
      </c>
      <c r="R95" s="133" t="s">
        <v>1188</v>
      </c>
      <c r="S95" s="133" t="s">
        <v>929</v>
      </c>
      <c r="T95" s="134" t="s">
        <v>929</v>
      </c>
      <c r="U95" s="115">
        <v>1.7999999999999999E-2</v>
      </c>
      <c r="V95" s="115">
        <f>ROUND(E95*U95,2)</f>
        <v>0.41</v>
      </c>
      <c r="W95" s="115"/>
      <c r="X95" s="115" t="s">
        <v>275</v>
      </c>
      <c r="Y95" s="115" t="s">
        <v>276</v>
      </c>
      <c r="Z95" s="108"/>
      <c r="AA95" s="108"/>
      <c r="AB95" s="108"/>
      <c r="AC95" s="108"/>
      <c r="AD95" s="108"/>
      <c r="AE95" s="108"/>
      <c r="AF95" s="108"/>
      <c r="AG95" s="108" t="s">
        <v>277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 x14ac:dyDescent="0.2">
      <c r="A96" s="111"/>
      <c r="B96" s="112"/>
      <c r="C96" s="258" t="s">
        <v>1035</v>
      </c>
      <c r="D96" s="259"/>
      <c r="E96" s="259"/>
      <c r="F96" s="259"/>
      <c r="G96" s="259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286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2" x14ac:dyDescent="0.2">
      <c r="A97" s="111"/>
      <c r="B97" s="112"/>
      <c r="C97" s="150" t="s">
        <v>2772</v>
      </c>
      <c r="D97" s="148"/>
      <c r="E97" s="149">
        <v>6</v>
      </c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325</v>
      </c>
      <c r="AH97" s="108">
        <v>5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3" x14ac:dyDescent="0.2">
      <c r="A98" s="111"/>
      <c r="B98" s="112"/>
      <c r="C98" s="150" t="s">
        <v>2773</v>
      </c>
      <c r="D98" s="148"/>
      <c r="E98" s="149">
        <v>14</v>
      </c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325</v>
      </c>
      <c r="AH98" s="108">
        <v>5</v>
      </c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3" x14ac:dyDescent="0.2">
      <c r="A99" s="111"/>
      <c r="B99" s="112"/>
      <c r="C99" s="150" t="s">
        <v>2774</v>
      </c>
      <c r="D99" s="148"/>
      <c r="E99" s="149">
        <v>3</v>
      </c>
      <c r="F99" s="115"/>
      <c r="G99" s="115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325</v>
      </c>
      <c r="AH99" s="108">
        <v>5</v>
      </c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ht="22.5" outlineLevel="1" x14ac:dyDescent="0.2">
      <c r="A100" s="128">
        <v>46</v>
      </c>
      <c r="B100" s="129" t="s">
        <v>2491</v>
      </c>
      <c r="C100" s="145" t="s">
        <v>2492</v>
      </c>
      <c r="D100" s="130" t="s">
        <v>493</v>
      </c>
      <c r="E100" s="131">
        <v>20</v>
      </c>
      <c r="F100" s="132"/>
      <c r="G100" s="133">
        <f>ROUND(E100*F100,2)</f>
        <v>0</v>
      </c>
      <c r="H100" s="132"/>
      <c r="I100" s="133">
        <f>ROUND(E100*H100,2)</f>
        <v>0</v>
      </c>
      <c r="J100" s="132"/>
      <c r="K100" s="133">
        <f>ROUND(E100*J100,2)</f>
        <v>0</v>
      </c>
      <c r="L100" s="133">
        <v>21</v>
      </c>
      <c r="M100" s="133">
        <f>G100*(1+L100/100)</f>
        <v>0</v>
      </c>
      <c r="N100" s="131">
        <v>0</v>
      </c>
      <c r="O100" s="131">
        <f>ROUND(E100*N100,2)</f>
        <v>0</v>
      </c>
      <c r="P100" s="131">
        <v>0</v>
      </c>
      <c r="Q100" s="131">
        <f>ROUND(E100*P100,2)</f>
        <v>0</v>
      </c>
      <c r="R100" s="133" t="s">
        <v>1188</v>
      </c>
      <c r="S100" s="133" t="s">
        <v>929</v>
      </c>
      <c r="T100" s="134" t="s">
        <v>929</v>
      </c>
      <c r="U100" s="115">
        <v>3.2000000000000001E-2</v>
      </c>
      <c r="V100" s="115">
        <f>ROUND(E100*U100,2)</f>
        <v>0.64</v>
      </c>
      <c r="W100" s="115"/>
      <c r="X100" s="115" t="s">
        <v>275</v>
      </c>
      <c r="Y100" s="115" t="s">
        <v>276</v>
      </c>
      <c r="Z100" s="108"/>
      <c r="AA100" s="108"/>
      <c r="AB100" s="108"/>
      <c r="AC100" s="108"/>
      <c r="AD100" s="108"/>
      <c r="AE100" s="108"/>
      <c r="AF100" s="108"/>
      <c r="AG100" s="108" t="s">
        <v>277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2" x14ac:dyDescent="0.2">
      <c r="A101" s="111"/>
      <c r="B101" s="112"/>
      <c r="C101" s="258" t="s">
        <v>1035</v>
      </c>
      <c r="D101" s="259"/>
      <c r="E101" s="259"/>
      <c r="F101" s="259"/>
      <c r="G101" s="259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286</v>
      </c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2" x14ac:dyDescent="0.2">
      <c r="A102" s="111"/>
      <c r="B102" s="112"/>
      <c r="C102" s="150" t="s">
        <v>2778</v>
      </c>
      <c r="D102" s="148"/>
      <c r="E102" s="149">
        <v>14</v>
      </c>
      <c r="F102" s="115"/>
      <c r="G102" s="115"/>
      <c r="H102" s="115"/>
      <c r="I102" s="115"/>
      <c r="J102" s="115"/>
      <c r="K102" s="115"/>
      <c r="L102" s="115"/>
      <c r="M102" s="115"/>
      <c r="N102" s="114"/>
      <c r="O102" s="114"/>
      <c r="P102" s="114"/>
      <c r="Q102" s="114"/>
      <c r="R102" s="115"/>
      <c r="S102" s="115"/>
      <c r="T102" s="115"/>
      <c r="U102" s="115"/>
      <c r="V102" s="115"/>
      <c r="W102" s="115"/>
      <c r="X102" s="115"/>
      <c r="Y102" s="115"/>
      <c r="Z102" s="108"/>
      <c r="AA102" s="108"/>
      <c r="AB102" s="108"/>
      <c r="AC102" s="108"/>
      <c r="AD102" s="108"/>
      <c r="AE102" s="108"/>
      <c r="AF102" s="108"/>
      <c r="AG102" s="108" t="s">
        <v>325</v>
      </c>
      <c r="AH102" s="108">
        <v>5</v>
      </c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3" x14ac:dyDescent="0.2">
      <c r="A103" s="111"/>
      <c r="B103" s="112"/>
      <c r="C103" s="150" t="s">
        <v>2777</v>
      </c>
      <c r="D103" s="148"/>
      <c r="E103" s="149">
        <v>6</v>
      </c>
      <c r="F103" s="115"/>
      <c r="G103" s="115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325</v>
      </c>
      <c r="AH103" s="108">
        <v>5</v>
      </c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 x14ac:dyDescent="0.2">
      <c r="A104" s="128">
        <v>47</v>
      </c>
      <c r="B104" s="129" t="s">
        <v>2495</v>
      </c>
      <c r="C104" s="145" t="s">
        <v>2496</v>
      </c>
      <c r="D104" s="130" t="s">
        <v>493</v>
      </c>
      <c r="E104" s="131">
        <v>4</v>
      </c>
      <c r="F104" s="132"/>
      <c r="G104" s="133">
        <f>ROUND(E104*F104,2)</f>
        <v>0</v>
      </c>
      <c r="H104" s="132"/>
      <c r="I104" s="133">
        <f>ROUND(E104*H104,2)</f>
        <v>0</v>
      </c>
      <c r="J104" s="132"/>
      <c r="K104" s="133">
        <f>ROUND(E104*J104,2)</f>
        <v>0</v>
      </c>
      <c r="L104" s="133">
        <v>21</v>
      </c>
      <c r="M104" s="133">
        <f>G104*(1+L104/100)</f>
        <v>0</v>
      </c>
      <c r="N104" s="131">
        <v>0</v>
      </c>
      <c r="O104" s="131">
        <f>ROUND(E104*N104,2)</f>
        <v>0</v>
      </c>
      <c r="P104" s="131">
        <v>0</v>
      </c>
      <c r="Q104" s="131">
        <f>ROUND(E104*P104,2)</f>
        <v>0</v>
      </c>
      <c r="R104" s="133" t="s">
        <v>1188</v>
      </c>
      <c r="S104" s="133" t="s">
        <v>929</v>
      </c>
      <c r="T104" s="134" t="s">
        <v>929</v>
      </c>
      <c r="U104" s="115">
        <v>5.2999999999999999E-2</v>
      </c>
      <c r="V104" s="115">
        <f>ROUND(E104*U104,2)</f>
        <v>0.21</v>
      </c>
      <c r="W104" s="115"/>
      <c r="X104" s="115" t="s">
        <v>275</v>
      </c>
      <c r="Y104" s="115" t="s">
        <v>276</v>
      </c>
      <c r="Z104" s="108"/>
      <c r="AA104" s="108"/>
      <c r="AB104" s="108"/>
      <c r="AC104" s="108"/>
      <c r="AD104" s="108"/>
      <c r="AE104" s="108"/>
      <c r="AF104" s="108"/>
      <c r="AG104" s="108" t="s">
        <v>277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2" x14ac:dyDescent="0.2">
      <c r="A105" s="111"/>
      <c r="B105" s="112"/>
      <c r="C105" s="258" t="s">
        <v>1035</v>
      </c>
      <c r="D105" s="259"/>
      <c r="E105" s="259"/>
      <c r="F105" s="259"/>
      <c r="G105" s="259"/>
      <c r="H105" s="115"/>
      <c r="I105" s="115"/>
      <c r="J105" s="115"/>
      <c r="K105" s="115"/>
      <c r="L105" s="115"/>
      <c r="M105" s="115"/>
      <c r="N105" s="114"/>
      <c r="O105" s="114"/>
      <c r="P105" s="114"/>
      <c r="Q105" s="114"/>
      <c r="R105" s="115"/>
      <c r="S105" s="115"/>
      <c r="T105" s="115"/>
      <c r="U105" s="115"/>
      <c r="V105" s="115"/>
      <c r="W105" s="115"/>
      <c r="X105" s="115"/>
      <c r="Y105" s="115"/>
      <c r="Z105" s="108"/>
      <c r="AA105" s="108"/>
      <c r="AB105" s="108"/>
      <c r="AC105" s="108"/>
      <c r="AD105" s="108"/>
      <c r="AE105" s="108"/>
      <c r="AF105" s="108"/>
      <c r="AG105" s="108" t="s">
        <v>286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outlineLevel="2" x14ac:dyDescent="0.2">
      <c r="A106" s="111"/>
      <c r="B106" s="112"/>
      <c r="C106" s="150" t="s">
        <v>2779</v>
      </c>
      <c r="D106" s="148"/>
      <c r="E106" s="149">
        <v>4</v>
      </c>
      <c r="F106" s="115"/>
      <c r="G106" s="115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325</v>
      </c>
      <c r="AH106" s="108">
        <v>5</v>
      </c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outlineLevel="1" x14ac:dyDescent="0.2">
      <c r="A107" s="111">
        <v>48</v>
      </c>
      <c r="B107" s="112" t="s">
        <v>1237</v>
      </c>
      <c r="C107" s="152" t="s">
        <v>1238</v>
      </c>
      <c r="D107" s="113" t="s">
        <v>24</v>
      </c>
      <c r="E107" s="151"/>
      <c r="F107" s="116"/>
      <c r="G107" s="115">
        <f>ROUND(E107*F107,2)</f>
        <v>0</v>
      </c>
      <c r="H107" s="116"/>
      <c r="I107" s="115">
        <f>ROUND(E107*H107,2)</f>
        <v>0</v>
      </c>
      <c r="J107" s="116"/>
      <c r="K107" s="115">
        <f>ROUND(E107*J107,2)</f>
        <v>0</v>
      </c>
      <c r="L107" s="115">
        <v>21</v>
      </c>
      <c r="M107" s="115">
        <f>G107*(1+L107/100)</f>
        <v>0</v>
      </c>
      <c r="N107" s="114">
        <v>0</v>
      </c>
      <c r="O107" s="114">
        <f>ROUND(E107*N107,2)</f>
        <v>0</v>
      </c>
      <c r="P107" s="114">
        <v>0</v>
      </c>
      <c r="Q107" s="114">
        <f>ROUND(E107*P107,2)</f>
        <v>0</v>
      </c>
      <c r="R107" s="115" t="s">
        <v>1188</v>
      </c>
      <c r="S107" s="115" t="s">
        <v>929</v>
      </c>
      <c r="T107" s="115" t="s">
        <v>929</v>
      </c>
      <c r="U107" s="115">
        <v>0</v>
      </c>
      <c r="V107" s="115">
        <f>ROUND(E107*U107,2)</f>
        <v>0</v>
      </c>
      <c r="W107" s="115"/>
      <c r="X107" s="115" t="s">
        <v>991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992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x14ac:dyDescent="0.2">
      <c r="A108" s="121" t="s">
        <v>268</v>
      </c>
      <c r="B108" s="122" t="s">
        <v>173</v>
      </c>
      <c r="C108" s="143" t="s">
        <v>174</v>
      </c>
      <c r="D108" s="123"/>
      <c r="E108" s="124"/>
      <c r="F108" s="125"/>
      <c r="G108" s="125">
        <f>SUMIF(AG109:AG179,"&lt;&gt;NOR",G109:G179)</f>
        <v>0</v>
      </c>
      <c r="H108" s="125"/>
      <c r="I108" s="125">
        <f>SUM(I109:I179)</f>
        <v>0</v>
      </c>
      <c r="J108" s="125"/>
      <c r="K108" s="125">
        <f>SUM(K109:K179)</f>
        <v>0</v>
      </c>
      <c r="L108" s="125"/>
      <c r="M108" s="125">
        <f>SUM(M109:M179)</f>
        <v>0</v>
      </c>
      <c r="N108" s="124"/>
      <c r="O108" s="124">
        <f>SUM(O109:O179)</f>
        <v>0.10999999999999999</v>
      </c>
      <c r="P108" s="124"/>
      <c r="Q108" s="124">
        <f>SUM(Q109:Q179)</f>
        <v>0</v>
      </c>
      <c r="R108" s="125"/>
      <c r="S108" s="125"/>
      <c r="T108" s="126"/>
      <c r="U108" s="120"/>
      <c r="V108" s="120">
        <f>SUM(V109:V179)</f>
        <v>54.249999999999993</v>
      </c>
      <c r="W108" s="120"/>
      <c r="X108" s="120"/>
      <c r="Y108" s="120"/>
      <c r="AG108" t="s">
        <v>269</v>
      </c>
    </row>
    <row r="109" spans="1:60" ht="22.5" outlineLevel="1" x14ac:dyDescent="0.2">
      <c r="A109" s="128">
        <v>49</v>
      </c>
      <c r="B109" s="129" t="s">
        <v>1243</v>
      </c>
      <c r="C109" s="145" t="s">
        <v>2512</v>
      </c>
      <c r="D109" s="130" t="s">
        <v>1159</v>
      </c>
      <c r="E109" s="131">
        <v>2</v>
      </c>
      <c r="F109" s="132"/>
      <c r="G109" s="133">
        <f>ROUND(E109*F109,2)</f>
        <v>0</v>
      </c>
      <c r="H109" s="132"/>
      <c r="I109" s="133">
        <f>ROUND(E109*H109,2)</f>
        <v>0</v>
      </c>
      <c r="J109" s="132"/>
      <c r="K109" s="133">
        <f>ROUND(E109*J109,2)</f>
        <v>0</v>
      </c>
      <c r="L109" s="133">
        <v>21</v>
      </c>
      <c r="M109" s="133">
        <f>G109*(1+L109/100)</f>
        <v>0</v>
      </c>
      <c r="N109" s="131">
        <v>7.7200000000000003E-3</v>
      </c>
      <c r="O109" s="131">
        <f>ROUND(E109*N109,2)</f>
        <v>0.02</v>
      </c>
      <c r="P109" s="131">
        <v>0</v>
      </c>
      <c r="Q109" s="131">
        <f>ROUND(E109*P109,2)</f>
        <v>0</v>
      </c>
      <c r="R109" s="133" t="s">
        <v>1188</v>
      </c>
      <c r="S109" s="133" t="s">
        <v>929</v>
      </c>
      <c r="T109" s="134" t="s">
        <v>929</v>
      </c>
      <c r="U109" s="115">
        <v>2.4649999999999999</v>
      </c>
      <c r="V109" s="115">
        <f>ROUND(E109*U109,2)</f>
        <v>4.93</v>
      </c>
      <c r="W109" s="115"/>
      <c r="X109" s="115" t="s">
        <v>275</v>
      </c>
      <c r="Y109" s="115" t="s">
        <v>276</v>
      </c>
      <c r="Z109" s="108"/>
      <c r="AA109" s="108"/>
      <c r="AB109" s="108"/>
      <c r="AC109" s="108"/>
      <c r="AD109" s="108"/>
      <c r="AE109" s="108"/>
      <c r="AF109" s="108"/>
      <c r="AG109" s="108" t="s">
        <v>277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2" x14ac:dyDescent="0.2">
      <c r="A110" s="111"/>
      <c r="B110" s="112"/>
      <c r="C110" s="150" t="s">
        <v>2792</v>
      </c>
      <c r="D110" s="148"/>
      <c r="E110" s="149">
        <v>2</v>
      </c>
      <c r="F110" s="115"/>
      <c r="G110" s="115"/>
      <c r="H110" s="115"/>
      <c r="I110" s="115"/>
      <c r="J110" s="115"/>
      <c r="K110" s="115"/>
      <c r="L110" s="115"/>
      <c r="M110" s="115"/>
      <c r="N110" s="114"/>
      <c r="O110" s="114"/>
      <c r="P110" s="114"/>
      <c r="Q110" s="114"/>
      <c r="R110" s="115"/>
      <c r="S110" s="115"/>
      <c r="T110" s="115"/>
      <c r="U110" s="115"/>
      <c r="V110" s="115"/>
      <c r="W110" s="115"/>
      <c r="X110" s="115"/>
      <c r="Y110" s="115"/>
      <c r="Z110" s="108"/>
      <c r="AA110" s="108"/>
      <c r="AB110" s="108"/>
      <c r="AC110" s="108"/>
      <c r="AD110" s="108"/>
      <c r="AE110" s="108"/>
      <c r="AF110" s="108"/>
      <c r="AG110" s="108" t="s">
        <v>325</v>
      </c>
      <c r="AH110" s="108">
        <v>5</v>
      </c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1" x14ac:dyDescent="0.2">
      <c r="A111" s="135">
        <v>50</v>
      </c>
      <c r="B111" s="136" t="s">
        <v>2522</v>
      </c>
      <c r="C111" s="144" t="s">
        <v>2523</v>
      </c>
      <c r="D111" s="137" t="s">
        <v>1159</v>
      </c>
      <c r="E111" s="138">
        <v>2</v>
      </c>
      <c r="F111" s="139"/>
      <c r="G111" s="140">
        <f>ROUND(E111*F111,2)</f>
        <v>0</v>
      </c>
      <c r="H111" s="139"/>
      <c r="I111" s="140">
        <f>ROUND(E111*H111,2)</f>
        <v>0</v>
      </c>
      <c r="J111" s="139"/>
      <c r="K111" s="140">
        <f>ROUND(E111*J111,2)</f>
        <v>0</v>
      </c>
      <c r="L111" s="140">
        <v>21</v>
      </c>
      <c r="M111" s="140">
        <f>G111*(1+L111/100)</f>
        <v>0</v>
      </c>
      <c r="N111" s="138">
        <v>7.5199999999999998E-3</v>
      </c>
      <c r="O111" s="138">
        <f>ROUND(E111*N111,2)</f>
        <v>0.02</v>
      </c>
      <c r="P111" s="138">
        <v>0</v>
      </c>
      <c r="Q111" s="138">
        <f>ROUND(E111*P111,2)</f>
        <v>0</v>
      </c>
      <c r="R111" s="140" t="s">
        <v>1188</v>
      </c>
      <c r="S111" s="140" t="s">
        <v>929</v>
      </c>
      <c r="T111" s="141" t="s">
        <v>929</v>
      </c>
      <c r="U111" s="115">
        <v>1.726</v>
      </c>
      <c r="V111" s="115">
        <f>ROUND(E111*U111,2)</f>
        <v>3.45</v>
      </c>
      <c r="W111" s="115"/>
      <c r="X111" s="115" t="s">
        <v>275</v>
      </c>
      <c r="Y111" s="115" t="s">
        <v>276</v>
      </c>
      <c r="Z111" s="108"/>
      <c r="AA111" s="108"/>
      <c r="AB111" s="108"/>
      <c r="AC111" s="108"/>
      <c r="AD111" s="108"/>
      <c r="AE111" s="108"/>
      <c r="AF111" s="108"/>
      <c r="AG111" s="108" t="s">
        <v>277</v>
      </c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1" x14ac:dyDescent="0.2">
      <c r="A112" s="128">
        <v>51</v>
      </c>
      <c r="B112" s="129" t="s">
        <v>2793</v>
      </c>
      <c r="C112" s="145" t="s">
        <v>2794</v>
      </c>
      <c r="D112" s="130" t="s">
        <v>468</v>
      </c>
      <c r="E112" s="131">
        <v>2</v>
      </c>
      <c r="F112" s="132"/>
      <c r="G112" s="133">
        <f>ROUND(E112*F112,2)</f>
        <v>0</v>
      </c>
      <c r="H112" s="132"/>
      <c r="I112" s="133">
        <f>ROUND(E112*H112,2)</f>
        <v>0</v>
      </c>
      <c r="J112" s="132"/>
      <c r="K112" s="133">
        <f>ROUND(E112*J112,2)</f>
        <v>0</v>
      </c>
      <c r="L112" s="133">
        <v>21</v>
      </c>
      <c r="M112" s="133">
        <f>G112*(1+L112/100)</f>
        <v>0</v>
      </c>
      <c r="N112" s="131">
        <v>0</v>
      </c>
      <c r="O112" s="131">
        <f>ROUND(E112*N112,2)</f>
        <v>0</v>
      </c>
      <c r="P112" s="131">
        <v>0</v>
      </c>
      <c r="Q112" s="131">
        <f>ROUND(E112*P112,2)</f>
        <v>0</v>
      </c>
      <c r="R112" s="133" t="s">
        <v>1188</v>
      </c>
      <c r="S112" s="133" t="s">
        <v>929</v>
      </c>
      <c r="T112" s="134" t="s">
        <v>929</v>
      </c>
      <c r="U112" s="115">
        <v>0.16500000000000001</v>
      </c>
      <c r="V112" s="115">
        <f>ROUND(E112*U112,2)</f>
        <v>0.33</v>
      </c>
      <c r="W112" s="115"/>
      <c r="X112" s="115" t="s">
        <v>275</v>
      </c>
      <c r="Y112" s="115" t="s">
        <v>276</v>
      </c>
      <c r="Z112" s="108"/>
      <c r="AA112" s="108"/>
      <c r="AB112" s="108"/>
      <c r="AC112" s="108"/>
      <c r="AD112" s="108"/>
      <c r="AE112" s="108"/>
      <c r="AF112" s="108"/>
      <c r="AG112" s="108" t="s">
        <v>277</v>
      </c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2" x14ac:dyDescent="0.2">
      <c r="A113" s="111"/>
      <c r="B113" s="112"/>
      <c r="C113" s="150" t="s">
        <v>2795</v>
      </c>
      <c r="D113" s="148"/>
      <c r="E113" s="149">
        <v>1</v>
      </c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8"/>
      <c r="AA113" s="108"/>
      <c r="AB113" s="108"/>
      <c r="AC113" s="108"/>
      <c r="AD113" s="108"/>
      <c r="AE113" s="108"/>
      <c r="AF113" s="108"/>
      <c r="AG113" s="108" t="s">
        <v>325</v>
      </c>
      <c r="AH113" s="108">
        <v>5</v>
      </c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3" x14ac:dyDescent="0.2">
      <c r="A114" s="111"/>
      <c r="B114" s="112"/>
      <c r="C114" s="150" t="s">
        <v>2796</v>
      </c>
      <c r="D114" s="148"/>
      <c r="E114" s="149">
        <v>1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325</v>
      </c>
      <c r="AH114" s="108">
        <v>5</v>
      </c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 x14ac:dyDescent="0.2">
      <c r="A115" s="128">
        <v>52</v>
      </c>
      <c r="B115" s="129" t="s">
        <v>1255</v>
      </c>
      <c r="C115" s="145" t="s">
        <v>1256</v>
      </c>
      <c r="D115" s="130" t="s">
        <v>468</v>
      </c>
      <c r="E115" s="131">
        <v>9</v>
      </c>
      <c r="F115" s="132"/>
      <c r="G115" s="133">
        <f>ROUND(E115*F115,2)</f>
        <v>0</v>
      </c>
      <c r="H115" s="132"/>
      <c r="I115" s="133">
        <f>ROUND(E115*H115,2)</f>
        <v>0</v>
      </c>
      <c r="J115" s="132"/>
      <c r="K115" s="133">
        <f>ROUND(E115*J115,2)</f>
        <v>0</v>
      </c>
      <c r="L115" s="133">
        <v>21</v>
      </c>
      <c r="M115" s="133">
        <f>G115*(1+L115/100)</f>
        <v>0</v>
      </c>
      <c r="N115" s="131">
        <v>0</v>
      </c>
      <c r="O115" s="131">
        <f>ROUND(E115*N115,2)</f>
        <v>0</v>
      </c>
      <c r="P115" s="131">
        <v>0</v>
      </c>
      <c r="Q115" s="131">
        <f>ROUND(E115*P115,2)</f>
        <v>0</v>
      </c>
      <c r="R115" s="133" t="s">
        <v>1188</v>
      </c>
      <c r="S115" s="133" t="s">
        <v>929</v>
      </c>
      <c r="T115" s="134" t="s">
        <v>929</v>
      </c>
      <c r="U115" s="115">
        <v>0.20599999999999999</v>
      </c>
      <c r="V115" s="115">
        <f>ROUND(E115*U115,2)</f>
        <v>1.85</v>
      </c>
      <c r="W115" s="115"/>
      <c r="X115" s="115" t="s">
        <v>275</v>
      </c>
      <c r="Y115" s="115" t="s">
        <v>276</v>
      </c>
      <c r="Z115" s="108"/>
      <c r="AA115" s="108"/>
      <c r="AB115" s="108"/>
      <c r="AC115" s="108"/>
      <c r="AD115" s="108"/>
      <c r="AE115" s="108"/>
      <c r="AF115" s="108"/>
      <c r="AG115" s="108" t="s">
        <v>277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2" x14ac:dyDescent="0.2">
      <c r="A116" s="111"/>
      <c r="B116" s="112"/>
      <c r="C116" s="150" t="s">
        <v>2797</v>
      </c>
      <c r="D116" s="148"/>
      <c r="E116" s="149">
        <v>3</v>
      </c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325</v>
      </c>
      <c r="AH116" s="108">
        <v>5</v>
      </c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3" x14ac:dyDescent="0.2">
      <c r="A117" s="111"/>
      <c r="B117" s="112"/>
      <c r="C117" s="150" t="s">
        <v>2798</v>
      </c>
      <c r="D117" s="148"/>
      <c r="E117" s="149">
        <v>3</v>
      </c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8"/>
      <c r="AA117" s="108"/>
      <c r="AB117" s="108"/>
      <c r="AC117" s="108"/>
      <c r="AD117" s="108"/>
      <c r="AE117" s="108"/>
      <c r="AF117" s="108"/>
      <c r="AG117" s="108" t="s">
        <v>325</v>
      </c>
      <c r="AH117" s="108">
        <v>5</v>
      </c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3" x14ac:dyDescent="0.2">
      <c r="A118" s="111"/>
      <c r="B118" s="112"/>
      <c r="C118" s="150" t="s">
        <v>2799</v>
      </c>
      <c r="D118" s="148"/>
      <c r="E118" s="149">
        <v>1</v>
      </c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325</v>
      </c>
      <c r="AH118" s="108">
        <v>5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3" x14ac:dyDescent="0.2">
      <c r="A119" s="111"/>
      <c r="B119" s="112"/>
      <c r="C119" s="150" t="s">
        <v>2800</v>
      </c>
      <c r="D119" s="148"/>
      <c r="E119" s="149">
        <v>2</v>
      </c>
      <c r="F119" s="115"/>
      <c r="G119" s="115"/>
      <c r="H119" s="115"/>
      <c r="I119" s="115"/>
      <c r="J119" s="115"/>
      <c r="K119" s="115"/>
      <c r="L119" s="115"/>
      <c r="M119" s="115"/>
      <c r="N119" s="114"/>
      <c r="O119" s="114"/>
      <c r="P119" s="114"/>
      <c r="Q119" s="114"/>
      <c r="R119" s="115"/>
      <c r="S119" s="115"/>
      <c r="T119" s="115"/>
      <c r="U119" s="115"/>
      <c r="V119" s="115"/>
      <c r="W119" s="115"/>
      <c r="X119" s="115"/>
      <c r="Y119" s="115"/>
      <c r="Z119" s="108"/>
      <c r="AA119" s="108"/>
      <c r="AB119" s="108"/>
      <c r="AC119" s="108"/>
      <c r="AD119" s="108"/>
      <c r="AE119" s="108"/>
      <c r="AF119" s="108"/>
      <c r="AG119" s="108" t="s">
        <v>325</v>
      </c>
      <c r="AH119" s="108">
        <v>5</v>
      </c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1" x14ac:dyDescent="0.2">
      <c r="A120" s="128">
        <v>53</v>
      </c>
      <c r="B120" s="129" t="s">
        <v>1258</v>
      </c>
      <c r="C120" s="145" t="s">
        <v>1259</v>
      </c>
      <c r="D120" s="130" t="s">
        <v>468</v>
      </c>
      <c r="E120" s="131">
        <v>1</v>
      </c>
      <c r="F120" s="132"/>
      <c r="G120" s="133">
        <f>ROUND(E120*F120,2)</f>
        <v>0</v>
      </c>
      <c r="H120" s="132"/>
      <c r="I120" s="133">
        <f>ROUND(E120*H120,2)</f>
        <v>0</v>
      </c>
      <c r="J120" s="132"/>
      <c r="K120" s="133">
        <f>ROUND(E120*J120,2)</f>
        <v>0</v>
      </c>
      <c r="L120" s="133">
        <v>21</v>
      </c>
      <c r="M120" s="133">
        <f>G120*(1+L120/100)</f>
        <v>0</v>
      </c>
      <c r="N120" s="131">
        <v>0</v>
      </c>
      <c r="O120" s="131">
        <f>ROUND(E120*N120,2)</f>
        <v>0</v>
      </c>
      <c r="P120" s="131">
        <v>0</v>
      </c>
      <c r="Q120" s="131">
        <f>ROUND(E120*P120,2)</f>
        <v>0</v>
      </c>
      <c r="R120" s="133" t="s">
        <v>1188</v>
      </c>
      <c r="S120" s="133" t="s">
        <v>929</v>
      </c>
      <c r="T120" s="134" t="s">
        <v>929</v>
      </c>
      <c r="U120" s="115">
        <v>0.22700000000000001</v>
      </c>
      <c r="V120" s="115">
        <f>ROUND(E120*U120,2)</f>
        <v>0.23</v>
      </c>
      <c r="W120" s="115"/>
      <c r="X120" s="115" t="s">
        <v>275</v>
      </c>
      <c r="Y120" s="115" t="s">
        <v>276</v>
      </c>
      <c r="Z120" s="108"/>
      <c r="AA120" s="108"/>
      <c r="AB120" s="108"/>
      <c r="AC120" s="108"/>
      <c r="AD120" s="108"/>
      <c r="AE120" s="108"/>
      <c r="AF120" s="108"/>
      <c r="AG120" s="108" t="s">
        <v>277</v>
      </c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2" x14ac:dyDescent="0.2">
      <c r="A121" s="111"/>
      <c r="B121" s="112"/>
      <c r="C121" s="150" t="s">
        <v>2801</v>
      </c>
      <c r="D121" s="148"/>
      <c r="E121" s="149">
        <v>1</v>
      </c>
      <c r="F121" s="115"/>
      <c r="G121" s="115"/>
      <c r="H121" s="115"/>
      <c r="I121" s="115"/>
      <c r="J121" s="115"/>
      <c r="K121" s="115"/>
      <c r="L121" s="115"/>
      <c r="M121" s="115"/>
      <c r="N121" s="114"/>
      <c r="O121" s="114"/>
      <c r="P121" s="114"/>
      <c r="Q121" s="114"/>
      <c r="R121" s="115"/>
      <c r="S121" s="115"/>
      <c r="T121" s="115"/>
      <c r="U121" s="115"/>
      <c r="V121" s="115"/>
      <c r="W121" s="115"/>
      <c r="X121" s="115"/>
      <c r="Y121" s="115"/>
      <c r="Z121" s="108"/>
      <c r="AA121" s="108"/>
      <c r="AB121" s="108"/>
      <c r="AC121" s="108"/>
      <c r="AD121" s="108"/>
      <c r="AE121" s="108"/>
      <c r="AF121" s="108"/>
      <c r="AG121" s="108" t="s">
        <v>325</v>
      </c>
      <c r="AH121" s="108">
        <v>5</v>
      </c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1" x14ac:dyDescent="0.2">
      <c r="A122" s="128">
        <v>54</v>
      </c>
      <c r="B122" s="129" t="s">
        <v>2802</v>
      </c>
      <c r="C122" s="145" t="s">
        <v>2803</v>
      </c>
      <c r="D122" s="130" t="s">
        <v>468</v>
      </c>
      <c r="E122" s="131">
        <v>2</v>
      </c>
      <c r="F122" s="132"/>
      <c r="G122" s="133">
        <f>ROUND(E122*F122,2)</f>
        <v>0</v>
      </c>
      <c r="H122" s="132"/>
      <c r="I122" s="133">
        <f>ROUND(E122*H122,2)</f>
        <v>0</v>
      </c>
      <c r="J122" s="132"/>
      <c r="K122" s="133">
        <f>ROUND(E122*J122,2)</f>
        <v>0</v>
      </c>
      <c r="L122" s="133">
        <v>21</v>
      </c>
      <c r="M122" s="133">
        <f>G122*(1+L122/100)</f>
        <v>0</v>
      </c>
      <c r="N122" s="131">
        <v>0</v>
      </c>
      <c r="O122" s="131">
        <f>ROUND(E122*N122,2)</f>
        <v>0</v>
      </c>
      <c r="P122" s="131">
        <v>0</v>
      </c>
      <c r="Q122" s="131">
        <f>ROUND(E122*P122,2)</f>
        <v>0</v>
      </c>
      <c r="R122" s="133" t="s">
        <v>1188</v>
      </c>
      <c r="S122" s="133" t="s">
        <v>929</v>
      </c>
      <c r="T122" s="134" t="s">
        <v>929</v>
      </c>
      <c r="U122" s="115">
        <v>0.26800000000000002</v>
      </c>
      <c r="V122" s="115">
        <f>ROUND(E122*U122,2)</f>
        <v>0.54</v>
      </c>
      <c r="W122" s="115"/>
      <c r="X122" s="115" t="s">
        <v>275</v>
      </c>
      <c r="Y122" s="115" t="s">
        <v>276</v>
      </c>
      <c r="Z122" s="108"/>
      <c r="AA122" s="108"/>
      <c r="AB122" s="108"/>
      <c r="AC122" s="108"/>
      <c r="AD122" s="108"/>
      <c r="AE122" s="108"/>
      <c r="AF122" s="108"/>
      <c r="AG122" s="108" t="s">
        <v>277</v>
      </c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2" x14ac:dyDescent="0.2">
      <c r="A123" s="111"/>
      <c r="B123" s="112"/>
      <c r="C123" s="150" t="s">
        <v>2804</v>
      </c>
      <c r="D123" s="148"/>
      <c r="E123" s="149">
        <v>1</v>
      </c>
      <c r="F123" s="115"/>
      <c r="G123" s="115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325</v>
      </c>
      <c r="AH123" s="108">
        <v>5</v>
      </c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3" x14ac:dyDescent="0.2">
      <c r="A124" s="111"/>
      <c r="B124" s="112"/>
      <c r="C124" s="150" t="s">
        <v>2805</v>
      </c>
      <c r="D124" s="148"/>
      <c r="E124" s="149">
        <v>1</v>
      </c>
      <c r="F124" s="115"/>
      <c r="G124" s="1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325</v>
      </c>
      <c r="AH124" s="108">
        <v>5</v>
      </c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1" x14ac:dyDescent="0.2">
      <c r="A125" s="128">
        <v>55</v>
      </c>
      <c r="B125" s="129" t="s">
        <v>1262</v>
      </c>
      <c r="C125" s="145" t="s">
        <v>1263</v>
      </c>
      <c r="D125" s="130" t="s">
        <v>468</v>
      </c>
      <c r="E125" s="131">
        <v>1</v>
      </c>
      <c r="F125" s="132"/>
      <c r="G125" s="133">
        <f>ROUND(E125*F125,2)</f>
        <v>0</v>
      </c>
      <c r="H125" s="132"/>
      <c r="I125" s="133">
        <f>ROUND(E125*H125,2)</f>
        <v>0</v>
      </c>
      <c r="J125" s="132"/>
      <c r="K125" s="133">
        <f>ROUND(E125*J125,2)</f>
        <v>0</v>
      </c>
      <c r="L125" s="133">
        <v>21</v>
      </c>
      <c r="M125" s="133">
        <f>G125*(1+L125/100)</f>
        <v>0</v>
      </c>
      <c r="N125" s="131">
        <v>0</v>
      </c>
      <c r="O125" s="131">
        <f>ROUND(E125*N125,2)</f>
        <v>0</v>
      </c>
      <c r="P125" s="131">
        <v>0</v>
      </c>
      <c r="Q125" s="131">
        <f>ROUND(E125*P125,2)</f>
        <v>0</v>
      </c>
      <c r="R125" s="133" t="s">
        <v>1188</v>
      </c>
      <c r="S125" s="133" t="s">
        <v>929</v>
      </c>
      <c r="T125" s="134" t="s">
        <v>929</v>
      </c>
      <c r="U125" s="115">
        <v>0.35</v>
      </c>
      <c r="V125" s="115">
        <f>ROUND(E125*U125,2)</f>
        <v>0.35</v>
      </c>
      <c r="W125" s="115"/>
      <c r="X125" s="115" t="s">
        <v>275</v>
      </c>
      <c r="Y125" s="115" t="s">
        <v>276</v>
      </c>
      <c r="Z125" s="108"/>
      <c r="AA125" s="108"/>
      <c r="AB125" s="108"/>
      <c r="AC125" s="108"/>
      <c r="AD125" s="108"/>
      <c r="AE125" s="108"/>
      <c r="AF125" s="108"/>
      <c r="AG125" s="108" t="s">
        <v>277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2" x14ac:dyDescent="0.2">
      <c r="A126" s="111"/>
      <c r="B126" s="112"/>
      <c r="C126" s="150" t="s">
        <v>2806</v>
      </c>
      <c r="D126" s="148"/>
      <c r="E126" s="149">
        <v>1</v>
      </c>
      <c r="F126" s="115"/>
      <c r="G126" s="115"/>
      <c r="H126" s="115"/>
      <c r="I126" s="115"/>
      <c r="J126" s="115"/>
      <c r="K126" s="115"/>
      <c r="L126" s="115"/>
      <c r="M126" s="115"/>
      <c r="N126" s="114"/>
      <c r="O126" s="114"/>
      <c r="P126" s="114"/>
      <c r="Q126" s="114"/>
      <c r="R126" s="115"/>
      <c r="S126" s="115"/>
      <c r="T126" s="115"/>
      <c r="U126" s="115"/>
      <c r="V126" s="115"/>
      <c r="W126" s="115"/>
      <c r="X126" s="115"/>
      <c r="Y126" s="115"/>
      <c r="Z126" s="108"/>
      <c r="AA126" s="108"/>
      <c r="AB126" s="108"/>
      <c r="AC126" s="108"/>
      <c r="AD126" s="108"/>
      <c r="AE126" s="108"/>
      <c r="AF126" s="108"/>
      <c r="AG126" s="108" t="s">
        <v>325</v>
      </c>
      <c r="AH126" s="108">
        <v>5</v>
      </c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1" x14ac:dyDescent="0.2">
      <c r="A127" s="135">
        <v>56</v>
      </c>
      <c r="B127" s="136" t="s">
        <v>2527</v>
      </c>
      <c r="C127" s="144" t="s">
        <v>2528</v>
      </c>
      <c r="D127" s="137" t="s">
        <v>468</v>
      </c>
      <c r="E127" s="138">
        <v>5</v>
      </c>
      <c r="F127" s="139"/>
      <c r="G127" s="140">
        <f t="shared" ref="G127:G147" si="14">ROUND(E127*F127,2)</f>
        <v>0</v>
      </c>
      <c r="H127" s="139"/>
      <c r="I127" s="140">
        <f t="shared" ref="I127:I147" si="15">ROUND(E127*H127,2)</f>
        <v>0</v>
      </c>
      <c r="J127" s="139"/>
      <c r="K127" s="140">
        <f t="shared" ref="K127:K147" si="16">ROUND(E127*J127,2)</f>
        <v>0</v>
      </c>
      <c r="L127" s="140">
        <v>21</v>
      </c>
      <c r="M127" s="140">
        <f t="shared" ref="M127:M147" si="17">G127*(1+L127/100)</f>
        <v>0</v>
      </c>
      <c r="N127" s="138">
        <v>1E-4</v>
      </c>
      <c r="O127" s="138">
        <f t="shared" ref="O127:O147" si="18">ROUND(E127*N127,2)</f>
        <v>0</v>
      </c>
      <c r="P127" s="138">
        <v>0</v>
      </c>
      <c r="Q127" s="138">
        <f t="shared" ref="Q127:Q147" si="19">ROUND(E127*P127,2)</f>
        <v>0</v>
      </c>
      <c r="R127" s="140" t="s">
        <v>1188</v>
      </c>
      <c r="S127" s="140" t="s">
        <v>929</v>
      </c>
      <c r="T127" s="141" t="s">
        <v>929</v>
      </c>
      <c r="U127" s="115">
        <v>6.2E-2</v>
      </c>
      <c r="V127" s="115">
        <f t="shared" ref="V127:V147" si="20">ROUND(E127*U127,2)</f>
        <v>0.31</v>
      </c>
      <c r="W127" s="115"/>
      <c r="X127" s="115" t="s">
        <v>275</v>
      </c>
      <c r="Y127" s="115" t="s">
        <v>276</v>
      </c>
      <c r="Z127" s="108"/>
      <c r="AA127" s="108"/>
      <c r="AB127" s="108"/>
      <c r="AC127" s="108"/>
      <c r="AD127" s="108"/>
      <c r="AE127" s="108"/>
      <c r="AF127" s="108"/>
      <c r="AG127" s="108" t="s">
        <v>277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1" x14ac:dyDescent="0.2">
      <c r="A128" s="135">
        <v>57</v>
      </c>
      <c r="B128" s="136" t="s">
        <v>1268</v>
      </c>
      <c r="C128" s="144" t="s">
        <v>1269</v>
      </c>
      <c r="D128" s="137" t="s">
        <v>468</v>
      </c>
      <c r="E128" s="138">
        <v>5</v>
      </c>
      <c r="F128" s="139"/>
      <c r="G128" s="140">
        <f t="shared" si="14"/>
        <v>0</v>
      </c>
      <c r="H128" s="139"/>
      <c r="I128" s="140">
        <f t="shared" si="15"/>
        <v>0</v>
      </c>
      <c r="J128" s="139"/>
      <c r="K128" s="140">
        <f t="shared" si="16"/>
        <v>0</v>
      </c>
      <c r="L128" s="140">
        <v>21</v>
      </c>
      <c r="M128" s="140">
        <f t="shared" si="17"/>
        <v>0</v>
      </c>
      <c r="N128" s="138">
        <v>1.8000000000000001E-4</v>
      </c>
      <c r="O128" s="138">
        <f t="shared" si="18"/>
        <v>0</v>
      </c>
      <c r="P128" s="138">
        <v>0</v>
      </c>
      <c r="Q128" s="138">
        <f t="shared" si="19"/>
        <v>0</v>
      </c>
      <c r="R128" s="140" t="s">
        <v>1188</v>
      </c>
      <c r="S128" s="140" t="s">
        <v>929</v>
      </c>
      <c r="T128" s="141" t="s">
        <v>929</v>
      </c>
      <c r="U128" s="115">
        <v>0.16500000000000001</v>
      </c>
      <c r="V128" s="115">
        <f t="shared" si="20"/>
        <v>0.83</v>
      </c>
      <c r="W128" s="115"/>
      <c r="X128" s="115" t="s">
        <v>275</v>
      </c>
      <c r="Y128" s="115" t="s">
        <v>276</v>
      </c>
      <c r="Z128" s="108"/>
      <c r="AA128" s="108"/>
      <c r="AB128" s="108"/>
      <c r="AC128" s="108"/>
      <c r="AD128" s="108"/>
      <c r="AE128" s="108"/>
      <c r="AF128" s="108"/>
      <c r="AG128" s="108" t="s">
        <v>277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1" x14ac:dyDescent="0.2">
      <c r="A129" s="135">
        <v>58</v>
      </c>
      <c r="B129" s="136" t="s">
        <v>1774</v>
      </c>
      <c r="C129" s="144" t="s">
        <v>1775</v>
      </c>
      <c r="D129" s="137" t="s">
        <v>468</v>
      </c>
      <c r="E129" s="138">
        <v>3</v>
      </c>
      <c r="F129" s="139"/>
      <c r="G129" s="140">
        <f t="shared" si="14"/>
        <v>0</v>
      </c>
      <c r="H129" s="139"/>
      <c r="I129" s="140">
        <f t="shared" si="15"/>
        <v>0</v>
      </c>
      <c r="J129" s="139"/>
      <c r="K129" s="140">
        <f t="shared" si="16"/>
        <v>0</v>
      </c>
      <c r="L129" s="140">
        <v>21</v>
      </c>
      <c r="M129" s="140">
        <f t="shared" si="17"/>
        <v>0</v>
      </c>
      <c r="N129" s="138">
        <v>3.1E-4</v>
      </c>
      <c r="O129" s="138">
        <f t="shared" si="18"/>
        <v>0</v>
      </c>
      <c r="P129" s="138">
        <v>0</v>
      </c>
      <c r="Q129" s="138">
        <f t="shared" si="19"/>
        <v>0</v>
      </c>
      <c r="R129" s="140" t="s">
        <v>1188</v>
      </c>
      <c r="S129" s="140" t="s">
        <v>929</v>
      </c>
      <c r="T129" s="141" t="s">
        <v>929</v>
      </c>
      <c r="U129" s="115">
        <v>0.20699999999999999</v>
      </c>
      <c r="V129" s="115">
        <f t="shared" si="20"/>
        <v>0.62</v>
      </c>
      <c r="W129" s="115"/>
      <c r="X129" s="115" t="s">
        <v>275</v>
      </c>
      <c r="Y129" s="115" t="s">
        <v>276</v>
      </c>
      <c r="Z129" s="108"/>
      <c r="AA129" s="108"/>
      <c r="AB129" s="108"/>
      <c r="AC129" s="108"/>
      <c r="AD129" s="108"/>
      <c r="AE129" s="108"/>
      <c r="AF129" s="108"/>
      <c r="AG129" s="108" t="s">
        <v>277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1" x14ac:dyDescent="0.2">
      <c r="A130" s="135">
        <v>59</v>
      </c>
      <c r="B130" s="136" t="s">
        <v>2531</v>
      </c>
      <c r="C130" s="144" t="s">
        <v>2532</v>
      </c>
      <c r="D130" s="137" t="s">
        <v>468</v>
      </c>
      <c r="E130" s="138">
        <v>11</v>
      </c>
      <c r="F130" s="139"/>
      <c r="G130" s="140">
        <f t="shared" si="14"/>
        <v>0</v>
      </c>
      <c r="H130" s="139"/>
      <c r="I130" s="140">
        <f t="shared" si="15"/>
        <v>0</v>
      </c>
      <c r="J130" s="139"/>
      <c r="K130" s="140">
        <f t="shared" si="16"/>
        <v>0</v>
      </c>
      <c r="L130" s="140">
        <v>21</v>
      </c>
      <c r="M130" s="140">
        <f t="shared" si="17"/>
        <v>0</v>
      </c>
      <c r="N130" s="138">
        <v>4.8000000000000001E-4</v>
      </c>
      <c r="O130" s="138">
        <f t="shared" si="18"/>
        <v>0.01</v>
      </c>
      <c r="P130" s="138">
        <v>0</v>
      </c>
      <c r="Q130" s="138">
        <f t="shared" si="19"/>
        <v>0</v>
      </c>
      <c r="R130" s="140" t="s">
        <v>1188</v>
      </c>
      <c r="S130" s="140" t="s">
        <v>929</v>
      </c>
      <c r="T130" s="141" t="s">
        <v>929</v>
      </c>
      <c r="U130" s="115">
        <v>0.22700000000000001</v>
      </c>
      <c r="V130" s="115">
        <f t="shared" si="20"/>
        <v>2.5</v>
      </c>
      <c r="W130" s="115"/>
      <c r="X130" s="115" t="s">
        <v>275</v>
      </c>
      <c r="Y130" s="115" t="s">
        <v>276</v>
      </c>
      <c r="Z130" s="108"/>
      <c r="AA130" s="108"/>
      <c r="AB130" s="108"/>
      <c r="AC130" s="108"/>
      <c r="AD130" s="108"/>
      <c r="AE130" s="108"/>
      <c r="AF130" s="108"/>
      <c r="AG130" s="108" t="s">
        <v>277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1" x14ac:dyDescent="0.2">
      <c r="A131" s="135">
        <v>60</v>
      </c>
      <c r="B131" s="136" t="s">
        <v>2714</v>
      </c>
      <c r="C131" s="144" t="s">
        <v>2715</v>
      </c>
      <c r="D131" s="137" t="s">
        <v>468</v>
      </c>
      <c r="E131" s="138">
        <v>1</v>
      </c>
      <c r="F131" s="139"/>
      <c r="G131" s="140">
        <f t="shared" si="14"/>
        <v>0</v>
      </c>
      <c r="H131" s="139"/>
      <c r="I131" s="140">
        <f t="shared" si="15"/>
        <v>0</v>
      </c>
      <c r="J131" s="139"/>
      <c r="K131" s="140">
        <f t="shared" si="16"/>
        <v>0</v>
      </c>
      <c r="L131" s="140">
        <v>21</v>
      </c>
      <c r="M131" s="140">
        <f t="shared" si="17"/>
        <v>0</v>
      </c>
      <c r="N131" s="138">
        <v>6.8000000000000005E-4</v>
      </c>
      <c r="O131" s="138">
        <f t="shared" si="18"/>
        <v>0</v>
      </c>
      <c r="P131" s="138">
        <v>0</v>
      </c>
      <c r="Q131" s="138">
        <f t="shared" si="19"/>
        <v>0</v>
      </c>
      <c r="R131" s="140" t="s">
        <v>1188</v>
      </c>
      <c r="S131" s="140" t="s">
        <v>929</v>
      </c>
      <c r="T131" s="141" t="s">
        <v>929</v>
      </c>
      <c r="U131" s="115">
        <v>0.26900000000000002</v>
      </c>
      <c r="V131" s="115">
        <f t="shared" si="20"/>
        <v>0.27</v>
      </c>
      <c r="W131" s="115"/>
      <c r="X131" s="115" t="s">
        <v>275</v>
      </c>
      <c r="Y131" s="115" t="s">
        <v>276</v>
      </c>
      <c r="Z131" s="108"/>
      <c r="AA131" s="108"/>
      <c r="AB131" s="108"/>
      <c r="AC131" s="108"/>
      <c r="AD131" s="108"/>
      <c r="AE131" s="108"/>
      <c r="AF131" s="108"/>
      <c r="AG131" s="108" t="s">
        <v>277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1" x14ac:dyDescent="0.2">
      <c r="A132" s="135">
        <v>61</v>
      </c>
      <c r="B132" s="136" t="s">
        <v>2716</v>
      </c>
      <c r="C132" s="144" t="s">
        <v>2717</v>
      </c>
      <c r="D132" s="137" t="s">
        <v>468</v>
      </c>
      <c r="E132" s="138">
        <v>4</v>
      </c>
      <c r="F132" s="139"/>
      <c r="G132" s="140">
        <f t="shared" si="14"/>
        <v>0</v>
      </c>
      <c r="H132" s="139"/>
      <c r="I132" s="140">
        <f t="shared" si="15"/>
        <v>0</v>
      </c>
      <c r="J132" s="139"/>
      <c r="K132" s="140">
        <f t="shared" si="16"/>
        <v>0</v>
      </c>
      <c r="L132" s="140">
        <v>21</v>
      </c>
      <c r="M132" s="140">
        <f t="shared" si="17"/>
        <v>0</v>
      </c>
      <c r="N132" s="138">
        <v>1.0399999999999999E-3</v>
      </c>
      <c r="O132" s="138">
        <f t="shared" si="18"/>
        <v>0</v>
      </c>
      <c r="P132" s="138">
        <v>0</v>
      </c>
      <c r="Q132" s="138">
        <f t="shared" si="19"/>
        <v>0</v>
      </c>
      <c r="R132" s="140" t="s">
        <v>1188</v>
      </c>
      <c r="S132" s="140" t="s">
        <v>929</v>
      </c>
      <c r="T132" s="141" t="s">
        <v>929</v>
      </c>
      <c r="U132" s="115">
        <v>0.35099999999999998</v>
      </c>
      <c r="V132" s="115">
        <f t="shared" si="20"/>
        <v>1.4</v>
      </c>
      <c r="W132" s="115"/>
      <c r="X132" s="115" t="s">
        <v>275</v>
      </c>
      <c r="Y132" s="115" t="s">
        <v>276</v>
      </c>
      <c r="Z132" s="108"/>
      <c r="AA132" s="108"/>
      <c r="AB132" s="108"/>
      <c r="AC132" s="108"/>
      <c r="AD132" s="108"/>
      <c r="AE132" s="108"/>
      <c r="AF132" s="108"/>
      <c r="AG132" s="108" t="s">
        <v>277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1" x14ac:dyDescent="0.2">
      <c r="A133" s="135">
        <v>62</v>
      </c>
      <c r="B133" s="136" t="s">
        <v>1270</v>
      </c>
      <c r="C133" s="144" t="s">
        <v>1271</v>
      </c>
      <c r="D133" s="137" t="s">
        <v>468</v>
      </c>
      <c r="E133" s="138">
        <v>9</v>
      </c>
      <c r="F133" s="139"/>
      <c r="G133" s="140">
        <f t="shared" si="14"/>
        <v>0</v>
      </c>
      <c r="H133" s="139"/>
      <c r="I133" s="140">
        <f t="shared" si="15"/>
        <v>0</v>
      </c>
      <c r="J133" s="139"/>
      <c r="K133" s="140">
        <f t="shared" si="16"/>
        <v>0</v>
      </c>
      <c r="L133" s="140">
        <v>21</v>
      </c>
      <c r="M133" s="140">
        <f t="shared" si="17"/>
        <v>0</v>
      </c>
      <c r="N133" s="138">
        <v>1.6299999999999999E-3</v>
      </c>
      <c r="O133" s="138">
        <f t="shared" si="18"/>
        <v>0.01</v>
      </c>
      <c r="P133" s="138">
        <v>0</v>
      </c>
      <c r="Q133" s="138">
        <f t="shared" si="19"/>
        <v>0</v>
      </c>
      <c r="R133" s="140" t="s">
        <v>1188</v>
      </c>
      <c r="S133" s="140" t="s">
        <v>929</v>
      </c>
      <c r="T133" s="141" t="s">
        <v>929</v>
      </c>
      <c r="U133" s="115">
        <v>0.42399999999999999</v>
      </c>
      <c r="V133" s="115">
        <f t="shared" si="20"/>
        <v>3.82</v>
      </c>
      <c r="W133" s="115"/>
      <c r="X133" s="115" t="s">
        <v>275</v>
      </c>
      <c r="Y133" s="115" t="s">
        <v>276</v>
      </c>
      <c r="Z133" s="108"/>
      <c r="AA133" s="108"/>
      <c r="AB133" s="108"/>
      <c r="AC133" s="108"/>
      <c r="AD133" s="108"/>
      <c r="AE133" s="108"/>
      <c r="AF133" s="108"/>
      <c r="AG133" s="108" t="s">
        <v>277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outlineLevel="1" x14ac:dyDescent="0.2">
      <c r="A134" s="135">
        <v>63</v>
      </c>
      <c r="B134" s="136" t="s">
        <v>2533</v>
      </c>
      <c r="C134" s="144" t="s">
        <v>2534</v>
      </c>
      <c r="D134" s="137" t="s">
        <v>468</v>
      </c>
      <c r="E134" s="138">
        <v>2</v>
      </c>
      <c r="F134" s="139"/>
      <c r="G134" s="140">
        <f t="shared" si="14"/>
        <v>0</v>
      </c>
      <c r="H134" s="139"/>
      <c r="I134" s="140">
        <f t="shared" si="15"/>
        <v>0</v>
      </c>
      <c r="J134" s="139"/>
      <c r="K134" s="140">
        <f t="shared" si="16"/>
        <v>0</v>
      </c>
      <c r="L134" s="140">
        <v>21</v>
      </c>
      <c r="M134" s="140">
        <f t="shared" si="17"/>
        <v>0</v>
      </c>
      <c r="N134" s="138">
        <v>3.4000000000000002E-4</v>
      </c>
      <c r="O134" s="138">
        <f t="shared" si="18"/>
        <v>0</v>
      </c>
      <c r="P134" s="138">
        <v>0</v>
      </c>
      <c r="Q134" s="138">
        <f t="shared" si="19"/>
        <v>0</v>
      </c>
      <c r="R134" s="140" t="s">
        <v>1188</v>
      </c>
      <c r="S134" s="140" t="s">
        <v>929</v>
      </c>
      <c r="T134" s="141" t="s">
        <v>929</v>
      </c>
      <c r="U134" s="115">
        <v>0.22700000000000001</v>
      </c>
      <c r="V134" s="115">
        <f t="shared" si="20"/>
        <v>0.45</v>
      </c>
      <c r="W134" s="115"/>
      <c r="X134" s="115" t="s">
        <v>275</v>
      </c>
      <c r="Y134" s="115" t="s">
        <v>276</v>
      </c>
      <c r="Z134" s="108"/>
      <c r="AA134" s="108"/>
      <c r="AB134" s="108"/>
      <c r="AC134" s="108"/>
      <c r="AD134" s="108"/>
      <c r="AE134" s="108"/>
      <c r="AF134" s="108"/>
      <c r="AG134" s="108" t="s">
        <v>277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1" x14ac:dyDescent="0.2">
      <c r="A135" s="135">
        <v>64</v>
      </c>
      <c r="B135" s="136" t="s">
        <v>2718</v>
      </c>
      <c r="C135" s="144" t="s">
        <v>2719</v>
      </c>
      <c r="D135" s="137" t="s">
        <v>468</v>
      </c>
      <c r="E135" s="138">
        <v>1</v>
      </c>
      <c r="F135" s="139"/>
      <c r="G135" s="140">
        <f t="shared" si="14"/>
        <v>0</v>
      </c>
      <c r="H135" s="139"/>
      <c r="I135" s="140">
        <f t="shared" si="15"/>
        <v>0</v>
      </c>
      <c r="J135" s="139"/>
      <c r="K135" s="140">
        <f t="shared" si="16"/>
        <v>0</v>
      </c>
      <c r="L135" s="140">
        <v>21</v>
      </c>
      <c r="M135" s="140">
        <f t="shared" si="17"/>
        <v>0</v>
      </c>
      <c r="N135" s="138">
        <v>6.8000000000000005E-4</v>
      </c>
      <c r="O135" s="138">
        <f t="shared" si="18"/>
        <v>0</v>
      </c>
      <c r="P135" s="138">
        <v>0</v>
      </c>
      <c r="Q135" s="138">
        <f t="shared" si="19"/>
        <v>0</v>
      </c>
      <c r="R135" s="140" t="s">
        <v>1188</v>
      </c>
      <c r="S135" s="140" t="s">
        <v>929</v>
      </c>
      <c r="T135" s="141" t="s">
        <v>929</v>
      </c>
      <c r="U135" s="115">
        <v>0.35099999999999998</v>
      </c>
      <c r="V135" s="115">
        <f t="shared" si="20"/>
        <v>0.35</v>
      </c>
      <c r="W135" s="115"/>
      <c r="X135" s="115" t="s">
        <v>275</v>
      </c>
      <c r="Y135" s="115" t="s">
        <v>276</v>
      </c>
      <c r="Z135" s="108"/>
      <c r="AA135" s="108"/>
      <c r="AB135" s="108"/>
      <c r="AC135" s="108"/>
      <c r="AD135" s="108"/>
      <c r="AE135" s="108"/>
      <c r="AF135" s="108"/>
      <c r="AG135" s="108" t="s">
        <v>277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1" x14ac:dyDescent="0.2">
      <c r="A136" s="135">
        <v>65</v>
      </c>
      <c r="B136" s="136" t="s">
        <v>2807</v>
      </c>
      <c r="C136" s="144" t="s">
        <v>2808</v>
      </c>
      <c r="D136" s="137" t="s">
        <v>468</v>
      </c>
      <c r="E136" s="138">
        <v>3</v>
      </c>
      <c r="F136" s="139"/>
      <c r="G136" s="140">
        <f t="shared" si="14"/>
        <v>0</v>
      </c>
      <c r="H136" s="139"/>
      <c r="I136" s="140">
        <f t="shared" si="15"/>
        <v>0</v>
      </c>
      <c r="J136" s="139"/>
      <c r="K136" s="140">
        <f t="shared" si="16"/>
        <v>0</v>
      </c>
      <c r="L136" s="140">
        <v>21</v>
      </c>
      <c r="M136" s="140">
        <f t="shared" si="17"/>
        <v>0</v>
      </c>
      <c r="N136" s="138">
        <v>1.8000000000000001E-4</v>
      </c>
      <c r="O136" s="138">
        <f t="shared" si="18"/>
        <v>0</v>
      </c>
      <c r="P136" s="138">
        <v>0</v>
      </c>
      <c r="Q136" s="138">
        <f t="shared" si="19"/>
        <v>0</v>
      </c>
      <c r="R136" s="140" t="s">
        <v>1188</v>
      </c>
      <c r="S136" s="140" t="s">
        <v>929</v>
      </c>
      <c r="T136" s="141" t="s">
        <v>929</v>
      </c>
      <c r="U136" s="115">
        <v>9.2999999999999999E-2</v>
      </c>
      <c r="V136" s="115">
        <f t="shared" si="20"/>
        <v>0.28000000000000003</v>
      </c>
      <c r="W136" s="115"/>
      <c r="X136" s="115" t="s">
        <v>275</v>
      </c>
      <c r="Y136" s="115" t="s">
        <v>276</v>
      </c>
      <c r="Z136" s="108"/>
      <c r="AA136" s="108"/>
      <c r="AB136" s="108"/>
      <c r="AC136" s="108"/>
      <c r="AD136" s="108"/>
      <c r="AE136" s="108"/>
      <c r="AF136" s="108"/>
      <c r="AG136" s="108" t="s">
        <v>277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1" x14ac:dyDescent="0.2">
      <c r="A137" s="135">
        <v>66</v>
      </c>
      <c r="B137" s="136" t="s">
        <v>2537</v>
      </c>
      <c r="C137" s="144" t="s">
        <v>2538</v>
      </c>
      <c r="D137" s="137" t="s">
        <v>468</v>
      </c>
      <c r="E137" s="138">
        <v>11</v>
      </c>
      <c r="F137" s="139"/>
      <c r="G137" s="140">
        <f t="shared" si="14"/>
        <v>0</v>
      </c>
      <c r="H137" s="139"/>
      <c r="I137" s="140">
        <f t="shared" si="15"/>
        <v>0</v>
      </c>
      <c r="J137" s="139"/>
      <c r="K137" s="140">
        <f t="shared" si="16"/>
        <v>0</v>
      </c>
      <c r="L137" s="140">
        <v>21</v>
      </c>
      <c r="M137" s="140">
        <f t="shared" si="17"/>
        <v>0</v>
      </c>
      <c r="N137" s="138">
        <v>2.7E-4</v>
      </c>
      <c r="O137" s="138">
        <f t="shared" si="18"/>
        <v>0</v>
      </c>
      <c r="P137" s="138">
        <v>0</v>
      </c>
      <c r="Q137" s="138">
        <f t="shared" si="19"/>
        <v>0</v>
      </c>
      <c r="R137" s="140" t="s">
        <v>1188</v>
      </c>
      <c r="S137" s="140" t="s">
        <v>929</v>
      </c>
      <c r="T137" s="141" t="s">
        <v>929</v>
      </c>
      <c r="U137" s="115">
        <v>0.10299999999999999</v>
      </c>
      <c r="V137" s="115">
        <f t="shared" si="20"/>
        <v>1.1299999999999999</v>
      </c>
      <c r="W137" s="115"/>
      <c r="X137" s="115" t="s">
        <v>275</v>
      </c>
      <c r="Y137" s="115" t="s">
        <v>276</v>
      </c>
      <c r="Z137" s="108"/>
      <c r="AA137" s="108"/>
      <c r="AB137" s="108"/>
      <c r="AC137" s="108"/>
      <c r="AD137" s="108"/>
      <c r="AE137" s="108"/>
      <c r="AF137" s="108"/>
      <c r="AG137" s="108" t="s">
        <v>277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outlineLevel="1" x14ac:dyDescent="0.2">
      <c r="A138" s="135">
        <v>67</v>
      </c>
      <c r="B138" s="136" t="s">
        <v>2720</v>
      </c>
      <c r="C138" s="144" t="s">
        <v>2721</v>
      </c>
      <c r="D138" s="137" t="s">
        <v>468</v>
      </c>
      <c r="E138" s="138">
        <v>4</v>
      </c>
      <c r="F138" s="139"/>
      <c r="G138" s="140">
        <f t="shared" si="14"/>
        <v>0</v>
      </c>
      <c r="H138" s="139"/>
      <c r="I138" s="140">
        <f t="shared" si="15"/>
        <v>0</v>
      </c>
      <c r="J138" s="139"/>
      <c r="K138" s="140">
        <f t="shared" si="16"/>
        <v>0</v>
      </c>
      <c r="L138" s="140">
        <v>21</v>
      </c>
      <c r="M138" s="140">
        <f t="shared" si="17"/>
        <v>0</v>
      </c>
      <c r="N138" s="138">
        <v>8.4000000000000003E-4</v>
      </c>
      <c r="O138" s="138">
        <f t="shared" si="18"/>
        <v>0</v>
      </c>
      <c r="P138" s="138">
        <v>0</v>
      </c>
      <c r="Q138" s="138">
        <f t="shared" si="19"/>
        <v>0</v>
      </c>
      <c r="R138" s="140" t="s">
        <v>1188</v>
      </c>
      <c r="S138" s="140" t="s">
        <v>929</v>
      </c>
      <c r="T138" s="141" t="s">
        <v>929</v>
      </c>
      <c r="U138" s="115">
        <v>0.16500000000000001</v>
      </c>
      <c r="V138" s="115">
        <f t="shared" si="20"/>
        <v>0.66</v>
      </c>
      <c r="W138" s="115"/>
      <c r="X138" s="115" t="s">
        <v>275</v>
      </c>
      <c r="Y138" s="115" t="s">
        <v>276</v>
      </c>
      <c r="Z138" s="108"/>
      <c r="AA138" s="108"/>
      <c r="AB138" s="108"/>
      <c r="AC138" s="108"/>
      <c r="AD138" s="108"/>
      <c r="AE138" s="108"/>
      <c r="AF138" s="108"/>
      <c r="AG138" s="108" t="s">
        <v>277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outlineLevel="1" x14ac:dyDescent="0.2">
      <c r="A139" s="135">
        <v>68</v>
      </c>
      <c r="B139" s="136" t="s">
        <v>2539</v>
      </c>
      <c r="C139" s="144" t="s">
        <v>2540</v>
      </c>
      <c r="D139" s="137" t="s">
        <v>468</v>
      </c>
      <c r="E139" s="138">
        <v>9</v>
      </c>
      <c r="F139" s="139"/>
      <c r="G139" s="140">
        <f t="shared" si="14"/>
        <v>0</v>
      </c>
      <c r="H139" s="139"/>
      <c r="I139" s="140">
        <f t="shared" si="15"/>
        <v>0</v>
      </c>
      <c r="J139" s="139"/>
      <c r="K139" s="140">
        <f t="shared" si="16"/>
        <v>0</v>
      </c>
      <c r="L139" s="140">
        <v>21</v>
      </c>
      <c r="M139" s="140">
        <f t="shared" si="17"/>
        <v>0</v>
      </c>
      <c r="N139" s="138">
        <v>1.1800000000000001E-3</v>
      </c>
      <c r="O139" s="138">
        <f t="shared" si="18"/>
        <v>0.01</v>
      </c>
      <c r="P139" s="138">
        <v>0</v>
      </c>
      <c r="Q139" s="138">
        <f t="shared" si="19"/>
        <v>0</v>
      </c>
      <c r="R139" s="140" t="s">
        <v>1188</v>
      </c>
      <c r="S139" s="140" t="s">
        <v>929</v>
      </c>
      <c r="T139" s="141" t="s">
        <v>929</v>
      </c>
      <c r="U139" s="115">
        <v>0.21</v>
      </c>
      <c r="V139" s="115">
        <f t="shared" si="20"/>
        <v>1.89</v>
      </c>
      <c r="W139" s="115"/>
      <c r="X139" s="115" t="s">
        <v>275</v>
      </c>
      <c r="Y139" s="115" t="s">
        <v>276</v>
      </c>
      <c r="Z139" s="108"/>
      <c r="AA139" s="108"/>
      <c r="AB139" s="108"/>
      <c r="AC139" s="108"/>
      <c r="AD139" s="108"/>
      <c r="AE139" s="108"/>
      <c r="AF139" s="108"/>
      <c r="AG139" s="108" t="s">
        <v>277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ht="22.5" outlineLevel="1" x14ac:dyDescent="0.2">
      <c r="A140" s="135">
        <v>69</v>
      </c>
      <c r="B140" s="136" t="s">
        <v>1272</v>
      </c>
      <c r="C140" s="144" t="s">
        <v>2543</v>
      </c>
      <c r="D140" s="137" t="s">
        <v>468</v>
      </c>
      <c r="E140" s="138">
        <v>18</v>
      </c>
      <c r="F140" s="139"/>
      <c r="G140" s="140">
        <f t="shared" si="14"/>
        <v>0</v>
      </c>
      <c r="H140" s="139"/>
      <c r="I140" s="140">
        <f t="shared" si="15"/>
        <v>0</v>
      </c>
      <c r="J140" s="139"/>
      <c r="K140" s="140">
        <f t="shared" si="16"/>
        <v>0</v>
      </c>
      <c r="L140" s="140">
        <v>21</v>
      </c>
      <c r="M140" s="140">
        <f t="shared" si="17"/>
        <v>0</v>
      </c>
      <c r="N140" s="138">
        <v>1.3999999999999999E-4</v>
      </c>
      <c r="O140" s="138">
        <f t="shared" si="18"/>
        <v>0</v>
      </c>
      <c r="P140" s="138">
        <v>0</v>
      </c>
      <c r="Q140" s="138">
        <f t="shared" si="19"/>
        <v>0</v>
      </c>
      <c r="R140" s="140" t="s">
        <v>1188</v>
      </c>
      <c r="S140" s="140" t="s">
        <v>929</v>
      </c>
      <c r="T140" s="141" t="s">
        <v>929</v>
      </c>
      <c r="U140" s="115">
        <v>8.2000000000000003E-2</v>
      </c>
      <c r="V140" s="115">
        <f t="shared" si="20"/>
        <v>1.48</v>
      </c>
      <c r="W140" s="115"/>
      <c r="X140" s="115" t="s">
        <v>275</v>
      </c>
      <c r="Y140" s="115" t="s">
        <v>276</v>
      </c>
      <c r="Z140" s="108"/>
      <c r="AA140" s="108"/>
      <c r="AB140" s="108"/>
      <c r="AC140" s="108"/>
      <c r="AD140" s="108"/>
      <c r="AE140" s="108"/>
      <c r="AF140" s="108"/>
      <c r="AG140" s="108" t="s">
        <v>277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1" x14ac:dyDescent="0.2">
      <c r="A141" s="135">
        <v>70</v>
      </c>
      <c r="B141" s="136" t="s">
        <v>2544</v>
      </c>
      <c r="C141" s="144" t="s">
        <v>2545</v>
      </c>
      <c r="D141" s="137" t="s">
        <v>468</v>
      </c>
      <c r="E141" s="138">
        <v>2</v>
      </c>
      <c r="F141" s="139"/>
      <c r="G141" s="140">
        <f t="shared" si="14"/>
        <v>0</v>
      </c>
      <c r="H141" s="139"/>
      <c r="I141" s="140">
        <f t="shared" si="15"/>
        <v>0</v>
      </c>
      <c r="J141" s="139"/>
      <c r="K141" s="140">
        <f t="shared" si="16"/>
        <v>0</v>
      </c>
      <c r="L141" s="140">
        <v>21</v>
      </c>
      <c r="M141" s="140">
        <f t="shared" si="17"/>
        <v>0</v>
      </c>
      <c r="N141" s="138">
        <v>4.6000000000000001E-4</v>
      </c>
      <c r="O141" s="138">
        <f t="shared" si="18"/>
        <v>0</v>
      </c>
      <c r="P141" s="138">
        <v>0</v>
      </c>
      <c r="Q141" s="138">
        <f t="shared" si="19"/>
        <v>0</v>
      </c>
      <c r="R141" s="140" t="s">
        <v>1188</v>
      </c>
      <c r="S141" s="140" t="s">
        <v>929</v>
      </c>
      <c r="T141" s="141" t="s">
        <v>929</v>
      </c>
      <c r="U141" s="115">
        <v>0.22700000000000001</v>
      </c>
      <c r="V141" s="115">
        <f t="shared" si="20"/>
        <v>0.45</v>
      </c>
      <c r="W141" s="115"/>
      <c r="X141" s="115" t="s">
        <v>275</v>
      </c>
      <c r="Y141" s="115" t="s">
        <v>276</v>
      </c>
      <c r="Z141" s="108"/>
      <c r="AA141" s="108"/>
      <c r="AB141" s="108"/>
      <c r="AC141" s="108"/>
      <c r="AD141" s="108"/>
      <c r="AE141" s="108"/>
      <c r="AF141" s="108"/>
      <c r="AG141" s="108" t="s">
        <v>277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1" x14ac:dyDescent="0.2">
      <c r="A142" s="135">
        <v>71</v>
      </c>
      <c r="B142" s="136" t="s">
        <v>2722</v>
      </c>
      <c r="C142" s="144" t="s">
        <v>2723</v>
      </c>
      <c r="D142" s="137" t="s">
        <v>468</v>
      </c>
      <c r="E142" s="138">
        <v>1</v>
      </c>
      <c r="F142" s="139"/>
      <c r="G142" s="140">
        <f t="shared" si="14"/>
        <v>0</v>
      </c>
      <c r="H142" s="139"/>
      <c r="I142" s="140">
        <f t="shared" si="15"/>
        <v>0</v>
      </c>
      <c r="J142" s="139"/>
      <c r="K142" s="140">
        <f t="shared" si="16"/>
        <v>0</v>
      </c>
      <c r="L142" s="140">
        <v>21</v>
      </c>
      <c r="M142" s="140">
        <f t="shared" si="17"/>
        <v>0</v>
      </c>
      <c r="N142" s="138">
        <v>8.4000000000000003E-4</v>
      </c>
      <c r="O142" s="138">
        <f t="shared" si="18"/>
        <v>0</v>
      </c>
      <c r="P142" s="138">
        <v>0</v>
      </c>
      <c r="Q142" s="138">
        <f t="shared" si="19"/>
        <v>0</v>
      </c>
      <c r="R142" s="140" t="s">
        <v>1188</v>
      </c>
      <c r="S142" s="140" t="s">
        <v>929</v>
      </c>
      <c r="T142" s="141" t="s">
        <v>929</v>
      </c>
      <c r="U142" s="115">
        <v>0.35099999999999998</v>
      </c>
      <c r="V142" s="115">
        <f t="shared" si="20"/>
        <v>0.35</v>
      </c>
      <c r="W142" s="115"/>
      <c r="X142" s="115" t="s">
        <v>275</v>
      </c>
      <c r="Y142" s="115" t="s">
        <v>276</v>
      </c>
      <c r="Z142" s="108"/>
      <c r="AA142" s="108"/>
      <c r="AB142" s="108"/>
      <c r="AC142" s="108"/>
      <c r="AD142" s="108"/>
      <c r="AE142" s="108"/>
      <c r="AF142" s="108"/>
      <c r="AG142" s="108" t="s">
        <v>277</v>
      </c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1" x14ac:dyDescent="0.2">
      <c r="A143" s="135">
        <v>72</v>
      </c>
      <c r="B143" s="136" t="s">
        <v>2546</v>
      </c>
      <c r="C143" s="144" t="s">
        <v>2547</v>
      </c>
      <c r="D143" s="137" t="s">
        <v>468</v>
      </c>
      <c r="E143" s="138">
        <v>1</v>
      </c>
      <c r="F143" s="139"/>
      <c r="G143" s="140">
        <f t="shared" si="14"/>
        <v>0</v>
      </c>
      <c r="H143" s="139"/>
      <c r="I143" s="140">
        <f t="shared" si="15"/>
        <v>0</v>
      </c>
      <c r="J143" s="139"/>
      <c r="K143" s="140">
        <f t="shared" si="16"/>
        <v>0</v>
      </c>
      <c r="L143" s="140">
        <v>21</v>
      </c>
      <c r="M143" s="140">
        <f t="shared" si="17"/>
        <v>0</v>
      </c>
      <c r="N143" s="138">
        <v>1.42E-3</v>
      </c>
      <c r="O143" s="138">
        <f t="shared" si="18"/>
        <v>0</v>
      </c>
      <c r="P143" s="138">
        <v>0</v>
      </c>
      <c r="Q143" s="138">
        <f t="shared" si="19"/>
        <v>0</v>
      </c>
      <c r="R143" s="140" t="s">
        <v>1188</v>
      </c>
      <c r="S143" s="140" t="s">
        <v>929</v>
      </c>
      <c r="T143" s="141" t="s">
        <v>929</v>
      </c>
      <c r="U143" s="115">
        <v>0.42399999999999999</v>
      </c>
      <c r="V143" s="115">
        <f t="shared" si="20"/>
        <v>0.42</v>
      </c>
      <c r="W143" s="115"/>
      <c r="X143" s="115" t="s">
        <v>275</v>
      </c>
      <c r="Y143" s="115" t="s">
        <v>276</v>
      </c>
      <c r="Z143" s="108"/>
      <c r="AA143" s="108"/>
      <c r="AB143" s="108"/>
      <c r="AC143" s="108"/>
      <c r="AD143" s="108"/>
      <c r="AE143" s="108"/>
      <c r="AF143" s="108"/>
      <c r="AG143" s="108" t="s">
        <v>277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ht="22.5" outlineLevel="1" x14ac:dyDescent="0.2">
      <c r="A144" s="135">
        <v>73</v>
      </c>
      <c r="B144" s="136" t="s">
        <v>2420</v>
      </c>
      <c r="C144" s="144" t="s">
        <v>2421</v>
      </c>
      <c r="D144" s="137" t="s">
        <v>468</v>
      </c>
      <c r="E144" s="138">
        <v>6</v>
      </c>
      <c r="F144" s="139"/>
      <c r="G144" s="140">
        <f t="shared" si="14"/>
        <v>0</v>
      </c>
      <c r="H144" s="139"/>
      <c r="I144" s="140">
        <f t="shared" si="15"/>
        <v>0</v>
      </c>
      <c r="J144" s="139"/>
      <c r="K144" s="140">
        <f t="shared" si="16"/>
        <v>0</v>
      </c>
      <c r="L144" s="140">
        <v>21</v>
      </c>
      <c r="M144" s="140">
        <f t="shared" si="17"/>
        <v>0</v>
      </c>
      <c r="N144" s="138">
        <v>5.2999999999999998E-4</v>
      </c>
      <c r="O144" s="138">
        <f t="shared" si="18"/>
        <v>0</v>
      </c>
      <c r="P144" s="138">
        <v>0</v>
      </c>
      <c r="Q144" s="138">
        <f t="shared" si="19"/>
        <v>0</v>
      </c>
      <c r="R144" s="140" t="s">
        <v>1188</v>
      </c>
      <c r="S144" s="140" t="s">
        <v>929</v>
      </c>
      <c r="T144" s="141" t="s">
        <v>929</v>
      </c>
      <c r="U144" s="115">
        <v>0.38100000000000001</v>
      </c>
      <c r="V144" s="115">
        <f t="shared" si="20"/>
        <v>2.29</v>
      </c>
      <c r="W144" s="115"/>
      <c r="X144" s="115" t="s">
        <v>275</v>
      </c>
      <c r="Y144" s="115" t="s">
        <v>276</v>
      </c>
      <c r="Z144" s="108"/>
      <c r="AA144" s="108"/>
      <c r="AB144" s="108"/>
      <c r="AC144" s="108"/>
      <c r="AD144" s="108"/>
      <c r="AE144" s="108"/>
      <c r="AF144" s="108"/>
      <c r="AG144" s="108" t="s">
        <v>277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ht="22.5" outlineLevel="1" x14ac:dyDescent="0.2">
      <c r="A145" s="135">
        <v>74</v>
      </c>
      <c r="B145" s="136" t="s">
        <v>2548</v>
      </c>
      <c r="C145" s="144" t="s">
        <v>2549</v>
      </c>
      <c r="D145" s="137" t="s">
        <v>468</v>
      </c>
      <c r="E145" s="138">
        <v>8</v>
      </c>
      <c r="F145" s="139"/>
      <c r="G145" s="140">
        <f t="shared" si="14"/>
        <v>0</v>
      </c>
      <c r="H145" s="139"/>
      <c r="I145" s="140">
        <f t="shared" si="15"/>
        <v>0</v>
      </c>
      <c r="J145" s="139"/>
      <c r="K145" s="140">
        <f t="shared" si="16"/>
        <v>0</v>
      </c>
      <c r="L145" s="140">
        <v>21</v>
      </c>
      <c r="M145" s="140">
        <f t="shared" si="17"/>
        <v>0</v>
      </c>
      <c r="N145" s="138">
        <v>7.2999999999999996E-4</v>
      </c>
      <c r="O145" s="138">
        <f t="shared" si="18"/>
        <v>0.01</v>
      </c>
      <c r="P145" s="138">
        <v>0</v>
      </c>
      <c r="Q145" s="138">
        <f t="shared" si="19"/>
        <v>0</v>
      </c>
      <c r="R145" s="140" t="s">
        <v>1188</v>
      </c>
      <c r="S145" s="140" t="s">
        <v>929</v>
      </c>
      <c r="T145" s="141" t="s">
        <v>929</v>
      </c>
      <c r="U145" s="115">
        <v>0.38100000000000001</v>
      </c>
      <c r="V145" s="115">
        <f t="shared" si="20"/>
        <v>3.05</v>
      </c>
      <c r="W145" s="115"/>
      <c r="X145" s="115" t="s">
        <v>275</v>
      </c>
      <c r="Y145" s="115" t="s">
        <v>276</v>
      </c>
      <c r="Z145" s="108"/>
      <c r="AA145" s="108"/>
      <c r="AB145" s="108"/>
      <c r="AC145" s="108"/>
      <c r="AD145" s="108"/>
      <c r="AE145" s="108"/>
      <c r="AF145" s="108"/>
      <c r="AG145" s="108" t="s">
        <v>277</v>
      </c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ht="22.5" outlineLevel="1" x14ac:dyDescent="0.2">
      <c r="A146" s="135">
        <v>75</v>
      </c>
      <c r="B146" s="136" t="s">
        <v>2550</v>
      </c>
      <c r="C146" s="144" t="s">
        <v>2551</v>
      </c>
      <c r="D146" s="137" t="s">
        <v>468</v>
      </c>
      <c r="E146" s="138">
        <v>2</v>
      </c>
      <c r="F146" s="139"/>
      <c r="G146" s="140">
        <f t="shared" si="14"/>
        <v>0</v>
      </c>
      <c r="H146" s="139"/>
      <c r="I146" s="140">
        <f t="shared" si="15"/>
        <v>0</v>
      </c>
      <c r="J146" s="139"/>
      <c r="K146" s="140">
        <f t="shared" si="16"/>
        <v>0</v>
      </c>
      <c r="L146" s="140">
        <v>21</v>
      </c>
      <c r="M146" s="140">
        <f t="shared" si="17"/>
        <v>0</v>
      </c>
      <c r="N146" s="138">
        <v>8.3000000000000001E-4</v>
      </c>
      <c r="O146" s="138">
        <f t="shared" si="18"/>
        <v>0</v>
      </c>
      <c r="P146" s="138">
        <v>0</v>
      </c>
      <c r="Q146" s="138">
        <f t="shared" si="19"/>
        <v>0</v>
      </c>
      <c r="R146" s="140" t="s">
        <v>1188</v>
      </c>
      <c r="S146" s="140" t="s">
        <v>929</v>
      </c>
      <c r="T146" s="141" t="s">
        <v>929</v>
      </c>
      <c r="U146" s="115">
        <v>0.38100000000000001</v>
      </c>
      <c r="V146" s="115">
        <f t="shared" si="20"/>
        <v>0.76</v>
      </c>
      <c r="W146" s="115"/>
      <c r="X146" s="115" t="s">
        <v>275</v>
      </c>
      <c r="Y146" s="115" t="s">
        <v>276</v>
      </c>
      <c r="Z146" s="108"/>
      <c r="AA146" s="108"/>
      <c r="AB146" s="108"/>
      <c r="AC146" s="108"/>
      <c r="AD146" s="108"/>
      <c r="AE146" s="108"/>
      <c r="AF146" s="108"/>
      <c r="AG146" s="108" t="s">
        <v>277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1" x14ac:dyDescent="0.2">
      <c r="A147" s="128">
        <v>76</v>
      </c>
      <c r="B147" s="129" t="s">
        <v>2554</v>
      </c>
      <c r="C147" s="145" t="s">
        <v>2555</v>
      </c>
      <c r="D147" s="130" t="s">
        <v>1159</v>
      </c>
      <c r="E147" s="131">
        <v>2</v>
      </c>
      <c r="F147" s="132"/>
      <c r="G147" s="133">
        <f t="shared" si="14"/>
        <v>0</v>
      </c>
      <c r="H147" s="132"/>
      <c r="I147" s="133">
        <f t="shared" si="15"/>
        <v>0</v>
      </c>
      <c r="J147" s="132"/>
      <c r="K147" s="133">
        <f t="shared" si="16"/>
        <v>0</v>
      </c>
      <c r="L147" s="133">
        <v>21</v>
      </c>
      <c r="M147" s="133">
        <f t="shared" si="17"/>
        <v>0</v>
      </c>
      <c r="N147" s="131">
        <v>9.5E-4</v>
      </c>
      <c r="O147" s="131">
        <f t="shared" si="18"/>
        <v>0</v>
      </c>
      <c r="P147" s="131">
        <v>0</v>
      </c>
      <c r="Q147" s="131">
        <f t="shared" si="19"/>
        <v>0</v>
      </c>
      <c r="R147" s="133" t="s">
        <v>1188</v>
      </c>
      <c r="S147" s="133" t="s">
        <v>929</v>
      </c>
      <c r="T147" s="134" t="s">
        <v>929</v>
      </c>
      <c r="U147" s="115">
        <v>1.2130000000000001</v>
      </c>
      <c r="V147" s="115">
        <f t="shared" si="20"/>
        <v>2.4300000000000002</v>
      </c>
      <c r="W147" s="115"/>
      <c r="X147" s="115" t="s">
        <v>275</v>
      </c>
      <c r="Y147" s="115" t="s">
        <v>276</v>
      </c>
      <c r="Z147" s="108"/>
      <c r="AA147" s="108"/>
      <c r="AB147" s="108"/>
      <c r="AC147" s="108"/>
      <c r="AD147" s="108"/>
      <c r="AE147" s="108"/>
      <c r="AF147" s="108"/>
      <c r="AG147" s="108" t="s">
        <v>277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2" x14ac:dyDescent="0.2">
      <c r="A148" s="111"/>
      <c r="B148" s="112"/>
      <c r="C148" s="150" t="s">
        <v>2809</v>
      </c>
      <c r="D148" s="148"/>
      <c r="E148" s="149">
        <v>2</v>
      </c>
      <c r="F148" s="115"/>
      <c r="G148" s="115"/>
      <c r="H148" s="115"/>
      <c r="I148" s="115"/>
      <c r="J148" s="115"/>
      <c r="K148" s="115"/>
      <c r="L148" s="115"/>
      <c r="M148" s="115"/>
      <c r="N148" s="114"/>
      <c r="O148" s="114"/>
      <c r="P148" s="114"/>
      <c r="Q148" s="114"/>
      <c r="R148" s="115"/>
      <c r="S148" s="115"/>
      <c r="T148" s="115"/>
      <c r="U148" s="115"/>
      <c r="V148" s="115"/>
      <c r="W148" s="115"/>
      <c r="X148" s="115"/>
      <c r="Y148" s="115"/>
      <c r="Z148" s="108"/>
      <c r="AA148" s="108"/>
      <c r="AB148" s="108"/>
      <c r="AC148" s="108"/>
      <c r="AD148" s="108"/>
      <c r="AE148" s="108"/>
      <c r="AF148" s="108"/>
      <c r="AG148" s="108" t="s">
        <v>325</v>
      </c>
      <c r="AH148" s="108">
        <v>5</v>
      </c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1" x14ac:dyDescent="0.2">
      <c r="A149" s="128">
        <v>77</v>
      </c>
      <c r="B149" s="129" t="s">
        <v>2556</v>
      </c>
      <c r="C149" s="145" t="s">
        <v>2557</v>
      </c>
      <c r="D149" s="130" t="s">
        <v>1159</v>
      </c>
      <c r="E149" s="131">
        <v>3</v>
      </c>
      <c r="F149" s="132"/>
      <c r="G149" s="133">
        <f>ROUND(E149*F149,2)</f>
        <v>0</v>
      </c>
      <c r="H149" s="132"/>
      <c r="I149" s="133">
        <f>ROUND(E149*H149,2)</f>
        <v>0</v>
      </c>
      <c r="J149" s="132"/>
      <c r="K149" s="133">
        <f>ROUND(E149*J149,2)</f>
        <v>0</v>
      </c>
      <c r="L149" s="133">
        <v>21</v>
      </c>
      <c r="M149" s="133">
        <f>G149*(1+L149/100)</f>
        <v>0</v>
      </c>
      <c r="N149" s="131">
        <v>1.09E-3</v>
      </c>
      <c r="O149" s="131">
        <f>ROUND(E149*N149,2)</f>
        <v>0</v>
      </c>
      <c r="P149" s="131">
        <v>0</v>
      </c>
      <c r="Q149" s="131">
        <f>ROUND(E149*P149,2)</f>
        <v>0</v>
      </c>
      <c r="R149" s="133" t="s">
        <v>1188</v>
      </c>
      <c r="S149" s="133" t="s">
        <v>929</v>
      </c>
      <c r="T149" s="134" t="s">
        <v>929</v>
      </c>
      <c r="U149" s="115">
        <v>1.319</v>
      </c>
      <c r="V149" s="115">
        <f>ROUND(E149*U149,2)</f>
        <v>3.96</v>
      </c>
      <c r="W149" s="115"/>
      <c r="X149" s="115" t="s">
        <v>275</v>
      </c>
      <c r="Y149" s="115" t="s">
        <v>276</v>
      </c>
      <c r="Z149" s="108"/>
      <c r="AA149" s="108"/>
      <c r="AB149" s="108"/>
      <c r="AC149" s="108"/>
      <c r="AD149" s="108"/>
      <c r="AE149" s="108"/>
      <c r="AF149" s="108"/>
      <c r="AG149" s="108" t="s">
        <v>277</v>
      </c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2" x14ac:dyDescent="0.2">
      <c r="A150" s="111"/>
      <c r="B150" s="112"/>
      <c r="C150" s="150" t="s">
        <v>2810</v>
      </c>
      <c r="D150" s="148"/>
      <c r="E150" s="149">
        <v>3</v>
      </c>
      <c r="F150" s="115"/>
      <c r="G150" s="115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325</v>
      </c>
      <c r="AH150" s="108">
        <v>5</v>
      </c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1" x14ac:dyDescent="0.2">
      <c r="A151" s="135">
        <v>78</v>
      </c>
      <c r="B151" s="136" t="s">
        <v>2558</v>
      </c>
      <c r="C151" s="144" t="s">
        <v>2559</v>
      </c>
      <c r="D151" s="137" t="s">
        <v>468</v>
      </c>
      <c r="E151" s="138">
        <v>10</v>
      </c>
      <c r="F151" s="139"/>
      <c r="G151" s="140">
        <f>ROUND(E151*F151,2)</f>
        <v>0</v>
      </c>
      <c r="H151" s="139"/>
      <c r="I151" s="140">
        <f>ROUND(E151*H151,2)</f>
        <v>0</v>
      </c>
      <c r="J151" s="139"/>
      <c r="K151" s="140">
        <f>ROUND(E151*J151,2)</f>
        <v>0</v>
      </c>
      <c r="L151" s="140">
        <v>21</v>
      </c>
      <c r="M151" s="140">
        <f>G151*(1+L151/100)</f>
        <v>0</v>
      </c>
      <c r="N151" s="138">
        <v>5.1000000000000004E-4</v>
      </c>
      <c r="O151" s="138">
        <f>ROUND(E151*N151,2)</f>
        <v>0.01</v>
      </c>
      <c r="P151" s="138">
        <v>0</v>
      </c>
      <c r="Q151" s="138">
        <f>ROUND(E151*P151,2)</f>
        <v>0</v>
      </c>
      <c r="R151" s="140" t="s">
        <v>1188</v>
      </c>
      <c r="S151" s="140" t="s">
        <v>929</v>
      </c>
      <c r="T151" s="141" t="s">
        <v>929</v>
      </c>
      <c r="U151" s="115">
        <v>0.251</v>
      </c>
      <c r="V151" s="115">
        <f>ROUND(E151*U151,2)</f>
        <v>2.5099999999999998</v>
      </c>
      <c r="W151" s="115"/>
      <c r="X151" s="115" t="s">
        <v>275</v>
      </c>
      <c r="Y151" s="115" t="s">
        <v>276</v>
      </c>
      <c r="Z151" s="108"/>
      <c r="AA151" s="108"/>
      <c r="AB151" s="108"/>
      <c r="AC151" s="108"/>
      <c r="AD151" s="108"/>
      <c r="AE151" s="108"/>
      <c r="AF151" s="108"/>
      <c r="AG151" s="108" t="s">
        <v>277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outlineLevel="1" x14ac:dyDescent="0.2">
      <c r="A152" s="135">
        <v>79</v>
      </c>
      <c r="B152" s="136" t="s">
        <v>2560</v>
      </c>
      <c r="C152" s="144" t="s">
        <v>2561</v>
      </c>
      <c r="D152" s="137" t="s">
        <v>468</v>
      </c>
      <c r="E152" s="138">
        <v>14</v>
      </c>
      <c r="F152" s="139"/>
      <c r="G152" s="140">
        <f>ROUND(E152*F152,2)</f>
        <v>0</v>
      </c>
      <c r="H152" s="139"/>
      <c r="I152" s="140">
        <f>ROUND(E152*H152,2)</f>
        <v>0</v>
      </c>
      <c r="J152" s="139"/>
      <c r="K152" s="140">
        <f>ROUND(E152*J152,2)</f>
        <v>0</v>
      </c>
      <c r="L152" s="140">
        <v>21</v>
      </c>
      <c r="M152" s="140">
        <f>G152*(1+L152/100)</f>
        <v>0</v>
      </c>
      <c r="N152" s="138">
        <v>2.4000000000000001E-4</v>
      </c>
      <c r="O152" s="138">
        <f>ROUND(E152*N152,2)</f>
        <v>0</v>
      </c>
      <c r="P152" s="138">
        <v>0</v>
      </c>
      <c r="Q152" s="138">
        <f>ROUND(E152*P152,2)</f>
        <v>0</v>
      </c>
      <c r="R152" s="140" t="s">
        <v>1188</v>
      </c>
      <c r="S152" s="140" t="s">
        <v>929</v>
      </c>
      <c r="T152" s="141" t="s">
        <v>929</v>
      </c>
      <c r="U152" s="115">
        <v>0.27800000000000002</v>
      </c>
      <c r="V152" s="115">
        <f>ROUND(E152*U152,2)</f>
        <v>3.89</v>
      </c>
      <c r="W152" s="115"/>
      <c r="X152" s="115" t="s">
        <v>275</v>
      </c>
      <c r="Y152" s="115" t="s">
        <v>276</v>
      </c>
      <c r="Z152" s="108"/>
      <c r="AA152" s="108"/>
      <c r="AB152" s="108"/>
      <c r="AC152" s="108"/>
      <c r="AD152" s="108"/>
      <c r="AE152" s="108"/>
      <c r="AF152" s="108"/>
      <c r="AG152" s="108" t="s">
        <v>277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outlineLevel="1" x14ac:dyDescent="0.2">
      <c r="A153" s="128">
        <v>80</v>
      </c>
      <c r="B153" s="129" t="s">
        <v>2562</v>
      </c>
      <c r="C153" s="145" t="s">
        <v>2563</v>
      </c>
      <c r="D153" s="130" t="s">
        <v>468</v>
      </c>
      <c r="E153" s="131">
        <v>5</v>
      </c>
      <c r="F153" s="132"/>
      <c r="G153" s="133">
        <f>ROUND(E153*F153,2)</f>
        <v>0</v>
      </c>
      <c r="H153" s="132"/>
      <c r="I153" s="133">
        <f>ROUND(E153*H153,2)</f>
        <v>0</v>
      </c>
      <c r="J153" s="132"/>
      <c r="K153" s="133">
        <f>ROUND(E153*J153,2)</f>
        <v>0</v>
      </c>
      <c r="L153" s="133">
        <v>21</v>
      </c>
      <c r="M153" s="133">
        <f>G153*(1+L153/100)</f>
        <v>0</v>
      </c>
      <c r="N153" s="131">
        <v>0</v>
      </c>
      <c r="O153" s="131">
        <f>ROUND(E153*N153,2)</f>
        <v>0</v>
      </c>
      <c r="P153" s="131">
        <v>0</v>
      </c>
      <c r="Q153" s="131">
        <f>ROUND(E153*P153,2)</f>
        <v>0</v>
      </c>
      <c r="R153" s="133"/>
      <c r="S153" s="133" t="s">
        <v>929</v>
      </c>
      <c r="T153" s="134" t="s">
        <v>929</v>
      </c>
      <c r="U153" s="115">
        <v>1.1200000000000001</v>
      </c>
      <c r="V153" s="115">
        <f>ROUND(E153*U153,2)</f>
        <v>5.6</v>
      </c>
      <c r="W153" s="115"/>
      <c r="X153" s="115" t="s">
        <v>275</v>
      </c>
      <c r="Y153" s="115" t="s">
        <v>276</v>
      </c>
      <c r="Z153" s="108"/>
      <c r="AA153" s="108"/>
      <c r="AB153" s="108"/>
      <c r="AC153" s="108"/>
      <c r="AD153" s="108"/>
      <c r="AE153" s="108"/>
      <c r="AF153" s="108"/>
      <c r="AG153" s="108" t="s">
        <v>277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2" x14ac:dyDescent="0.2">
      <c r="A154" s="111"/>
      <c r="B154" s="112"/>
      <c r="C154" s="150" t="s">
        <v>2811</v>
      </c>
      <c r="D154" s="148"/>
      <c r="E154" s="149">
        <v>4</v>
      </c>
      <c r="F154" s="115"/>
      <c r="G154" s="115"/>
      <c r="H154" s="115"/>
      <c r="I154" s="115"/>
      <c r="J154" s="115"/>
      <c r="K154" s="115"/>
      <c r="L154" s="115"/>
      <c r="M154" s="115"/>
      <c r="N154" s="114"/>
      <c r="O154" s="114"/>
      <c r="P154" s="114"/>
      <c r="Q154" s="114"/>
      <c r="R154" s="115"/>
      <c r="S154" s="115"/>
      <c r="T154" s="115"/>
      <c r="U154" s="115"/>
      <c r="V154" s="115"/>
      <c r="W154" s="115"/>
      <c r="X154" s="115"/>
      <c r="Y154" s="115"/>
      <c r="Z154" s="108"/>
      <c r="AA154" s="108"/>
      <c r="AB154" s="108"/>
      <c r="AC154" s="108"/>
      <c r="AD154" s="108"/>
      <c r="AE154" s="108"/>
      <c r="AF154" s="108"/>
      <c r="AG154" s="108" t="s">
        <v>325</v>
      </c>
      <c r="AH154" s="108">
        <v>5</v>
      </c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3" x14ac:dyDescent="0.2">
      <c r="A155" s="111"/>
      <c r="B155" s="112"/>
      <c r="C155" s="150" t="s">
        <v>2812</v>
      </c>
      <c r="D155" s="148"/>
      <c r="E155" s="149">
        <v>1</v>
      </c>
      <c r="F155" s="115"/>
      <c r="G155" s="115"/>
      <c r="H155" s="115"/>
      <c r="I155" s="115"/>
      <c r="J155" s="115"/>
      <c r="K155" s="115"/>
      <c r="L155" s="115"/>
      <c r="M155" s="115"/>
      <c r="N155" s="114"/>
      <c r="O155" s="114"/>
      <c r="P155" s="114"/>
      <c r="Q155" s="114"/>
      <c r="R155" s="115"/>
      <c r="S155" s="115"/>
      <c r="T155" s="115"/>
      <c r="U155" s="115"/>
      <c r="V155" s="115"/>
      <c r="W155" s="115"/>
      <c r="X155" s="115"/>
      <c r="Y155" s="115"/>
      <c r="Z155" s="108"/>
      <c r="AA155" s="108"/>
      <c r="AB155" s="108"/>
      <c r="AC155" s="108"/>
      <c r="AD155" s="108"/>
      <c r="AE155" s="108"/>
      <c r="AF155" s="108"/>
      <c r="AG155" s="108" t="s">
        <v>325</v>
      </c>
      <c r="AH155" s="108">
        <v>5</v>
      </c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1" x14ac:dyDescent="0.2">
      <c r="A156" s="135">
        <v>81</v>
      </c>
      <c r="B156" s="136" t="s">
        <v>2564</v>
      </c>
      <c r="C156" s="144" t="s">
        <v>2565</v>
      </c>
      <c r="D156" s="137" t="s">
        <v>468</v>
      </c>
      <c r="E156" s="138">
        <v>2</v>
      </c>
      <c r="F156" s="139"/>
      <c r="G156" s="140">
        <f t="shared" ref="G156:G165" si="21">ROUND(E156*F156,2)</f>
        <v>0</v>
      </c>
      <c r="H156" s="139"/>
      <c r="I156" s="140">
        <f t="shared" ref="I156:I165" si="22">ROUND(E156*H156,2)</f>
        <v>0</v>
      </c>
      <c r="J156" s="139"/>
      <c r="K156" s="140">
        <f t="shared" ref="K156:K165" si="23">ROUND(E156*J156,2)</f>
        <v>0</v>
      </c>
      <c r="L156" s="140">
        <v>21</v>
      </c>
      <c r="M156" s="140">
        <f t="shared" ref="M156:M165" si="24">G156*(1+L156/100)</f>
        <v>0</v>
      </c>
      <c r="N156" s="138">
        <v>2.5699999999999998E-3</v>
      </c>
      <c r="O156" s="138">
        <f t="shared" ref="O156:O165" si="25">ROUND(E156*N156,2)</f>
        <v>0.01</v>
      </c>
      <c r="P156" s="138">
        <v>0</v>
      </c>
      <c r="Q156" s="138">
        <f t="shared" ref="Q156:Q165" si="26">ROUND(E156*P156,2)</f>
        <v>0</v>
      </c>
      <c r="R156" s="140"/>
      <c r="S156" s="140" t="s">
        <v>273</v>
      </c>
      <c r="T156" s="141" t="s">
        <v>2400</v>
      </c>
      <c r="U156" s="115">
        <v>0.433</v>
      </c>
      <c r="V156" s="115">
        <f t="shared" ref="V156:V165" si="27">ROUND(E156*U156,2)</f>
        <v>0.87</v>
      </c>
      <c r="W156" s="115"/>
      <c r="X156" s="115" t="s">
        <v>275</v>
      </c>
      <c r="Y156" s="115" t="s">
        <v>276</v>
      </c>
      <c r="Z156" s="108"/>
      <c r="AA156" s="108"/>
      <c r="AB156" s="108"/>
      <c r="AC156" s="108"/>
      <c r="AD156" s="108"/>
      <c r="AE156" s="108"/>
      <c r="AF156" s="108"/>
      <c r="AG156" s="108" t="s">
        <v>277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ht="33.75" outlineLevel="1" x14ac:dyDescent="0.2">
      <c r="A157" s="135">
        <v>82</v>
      </c>
      <c r="B157" s="136" t="s">
        <v>1276</v>
      </c>
      <c r="C157" s="144" t="s">
        <v>1277</v>
      </c>
      <c r="D157" s="137" t="s">
        <v>468</v>
      </c>
      <c r="E157" s="138">
        <v>2</v>
      </c>
      <c r="F157" s="139"/>
      <c r="G157" s="140">
        <f t="shared" si="21"/>
        <v>0</v>
      </c>
      <c r="H157" s="139"/>
      <c r="I157" s="140">
        <f t="shared" si="22"/>
        <v>0</v>
      </c>
      <c r="J157" s="139"/>
      <c r="K157" s="140">
        <f t="shared" si="23"/>
        <v>0</v>
      </c>
      <c r="L157" s="140">
        <v>21</v>
      </c>
      <c r="M157" s="140">
        <f t="shared" si="24"/>
        <v>0</v>
      </c>
      <c r="N157" s="138">
        <v>4.7499999999999999E-3</v>
      </c>
      <c r="O157" s="138">
        <f t="shared" si="25"/>
        <v>0.01</v>
      </c>
      <c r="P157" s="138">
        <v>0</v>
      </c>
      <c r="Q157" s="138">
        <f t="shared" si="26"/>
        <v>0</v>
      </c>
      <c r="R157" s="140" t="s">
        <v>984</v>
      </c>
      <c r="S157" s="140" t="s">
        <v>929</v>
      </c>
      <c r="T157" s="141" t="s">
        <v>929</v>
      </c>
      <c r="U157" s="115">
        <v>0</v>
      </c>
      <c r="V157" s="115">
        <f t="shared" si="27"/>
        <v>0</v>
      </c>
      <c r="W157" s="115"/>
      <c r="X157" s="115" t="s">
        <v>463</v>
      </c>
      <c r="Y157" s="115" t="s">
        <v>276</v>
      </c>
      <c r="Z157" s="108"/>
      <c r="AA157" s="108"/>
      <c r="AB157" s="108"/>
      <c r="AC157" s="108"/>
      <c r="AD157" s="108"/>
      <c r="AE157" s="108"/>
      <c r="AF157" s="108"/>
      <c r="AG157" s="108" t="s">
        <v>464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ht="22.5" outlineLevel="1" x14ac:dyDescent="0.2">
      <c r="A158" s="135">
        <v>83</v>
      </c>
      <c r="B158" s="136" t="s">
        <v>2813</v>
      </c>
      <c r="C158" s="144" t="s">
        <v>2814</v>
      </c>
      <c r="D158" s="137" t="s">
        <v>468</v>
      </c>
      <c r="E158" s="138">
        <v>1</v>
      </c>
      <c r="F158" s="139"/>
      <c r="G158" s="140">
        <f t="shared" si="21"/>
        <v>0</v>
      </c>
      <c r="H158" s="139"/>
      <c r="I158" s="140">
        <f t="shared" si="22"/>
        <v>0</v>
      </c>
      <c r="J158" s="139"/>
      <c r="K158" s="140">
        <f t="shared" si="23"/>
        <v>0</v>
      </c>
      <c r="L158" s="140">
        <v>21</v>
      </c>
      <c r="M158" s="140">
        <f t="shared" si="24"/>
        <v>0</v>
      </c>
      <c r="N158" s="138">
        <v>6.4999999999999997E-4</v>
      </c>
      <c r="O158" s="138">
        <f t="shared" si="25"/>
        <v>0</v>
      </c>
      <c r="P158" s="138">
        <v>0</v>
      </c>
      <c r="Q158" s="138">
        <f t="shared" si="26"/>
        <v>0</v>
      </c>
      <c r="R158" s="140" t="s">
        <v>984</v>
      </c>
      <c r="S158" s="140" t="s">
        <v>929</v>
      </c>
      <c r="T158" s="141" t="s">
        <v>929</v>
      </c>
      <c r="U158" s="115">
        <v>0</v>
      </c>
      <c r="V158" s="115">
        <f t="shared" si="27"/>
        <v>0</v>
      </c>
      <c r="W158" s="115"/>
      <c r="X158" s="115" t="s">
        <v>463</v>
      </c>
      <c r="Y158" s="115" t="s">
        <v>276</v>
      </c>
      <c r="Z158" s="108"/>
      <c r="AA158" s="108"/>
      <c r="AB158" s="108"/>
      <c r="AC158" s="108"/>
      <c r="AD158" s="108"/>
      <c r="AE158" s="108"/>
      <c r="AF158" s="108"/>
      <c r="AG158" s="108" t="s">
        <v>464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ht="33.75" outlineLevel="1" x14ac:dyDescent="0.2">
      <c r="A159" s="135">
        <v>84</v>
      </c>
      <c r="B159" s="136" t="s">
        <v>2815</v>
      </c>
      <c r="C159" s="144" t="s">
        <v>2816</v>
      </c>
      <c r="D159" s="137" t="s">
        <v>468</v>
      </c>
      <c r="E159" s="138">
        <v>1</v>
      </c>
      <c r="F159" s="139"/>
      <c r="G159" s="140">
        <f t="shared" si="21"/>
        <v>0</v>
      </c>
      <c r="H159" s="139"/>
      <c r="I159" s="140">
        <f t="shared" si="22"/>
        <v>0</v>
      </c>
      <c r="J159" s="139"/>
      <c r="K159" s="140">
        <f t="shared" si="23"/>
        <v>0</v>
      </c>
      <c r="L159" s="140">
        <v>21</v>
      </c>
      <c r="M159" s="140">
        <f t="shared" si="24"/>
        <v>0</v>
      </c>
      <c r="N159" s="138">
        <v>6.4999999999999997E-4</v>
      </c>
      <c r="O159" s="138">
        <f t="shared" si="25"/>
        <v>0</v>
      </c>
      <c r="P159" s="138">
        <v>0</v>
      </c>
      <c r="Q159" s="138">
        <f t="shared" si="26"/>
        <v>0</v>
      </c>
      <c r="R159" s="140" t="s">
        <v>984</v>
      </c>
      <c r="S159" s="140" t="s">
        <v>929</v>
      </c>
      <c r="T159" s="141" t="s">
        <v>929</v>
      </c>
      <c r="U159" s="115">
        <v>0</v>
      </c>
      <c r="V159" s="115">
        <f t="shared" si="27"/>
        <v>0</v>
      </c>
      <c r="W159" s="115"/>
      <c r="X159" s="115" t="s">
        <v>463</v>
      </c>
      <c r="Y159" s="115" t="s">
        <v>276</v>
      </c>
      <c r="Z159" s="108"/>
      <c r="AA159" s="108"/>
      <c r="AB159" s="108"/>
      <c r="AC159" s="108"/>
      <c r="AD159" s="108"/>
      <c r="AE159" s="108"/>
      <c r="AF159" s="108"/>
      <c r="AG159" s="108" t="s">
        <v>464</v>
      </c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ht="22.5" outlineLevel="1" x14ac:dyDescent="0.2">
      <c r="A160" s="135">
        <v>85</v>
      </c>
      <c r="B160" s="136" t="s">
        <v>2817</v>
      </c>
      <c r="C160" s="144" t="s">
        <v>2818</v>
      </c>
      <c r="D160" s="137" t="s">
        <v>468</v>
      </c>
      <c r="E160" s="138">
        <v>1</v>
      </c>
      <c r="F160" s="139"/>
      <c r="G160" s="140">
        <f t="shared" si="21"/>
        <v>0</v>
      </c>
      <c r="H160" s="139"/>
      <c r="I160" s="140">
        <f t="shared" si="22"/>
        <v>0</v>
      </c>
      <c r="J160" s="139"/>
      <c r="K160" s="140">
        <f t="shared" si="23"/>
        <v>0</v>
      </c>
      <c r="L160" s="140">
        <v>21</v>
      </c>
      <c r="M160" s="140">
        <f t="shared" si="24"/>
        <v>0</v>
      </c>
      <c r="N160" s="138">
        <v>8.5999999999999998E-4</v>
      </c>
      <c r="O160" s="138">
        <f t="shared" si="25"/>
        <v>0</v>
      </c>
      <c r="P160" s="138">
        <v>0</v>
      </c>
      <c r="Q160" s="138">
        <f t="shared" si="26"/>
        <v>0</v>
      </c>
      <c r="R160" s="140" t="s">
        <v>984</v>
      </c>
      <c r="S160" s="140" t="s">
        <v>929</v>
      </c>
      <c r="T160" s="141" t="s">
        <v>929</v>
      </c>
      <c r="U160" s="115">
        <v>0</v>
      </c>
      <c r="V160" s="115">
        <f t="shared" si="27"/>
        <v>0</v>
      </c>
      <c r="W160" s="115"/>
      <c r="X160" s="115" t="s">
        <v>463</v>
      </c>
      <c r="Y160" s="115" t="s">
        <v>276</v>
      </c>
      <c r="Z160" s="108"/>
      <c r="AA160" s="108"/>
      <c r="AB160" s="108"/>
      <c r="AC160" s="108"/>
      <c r="AD160" s="108"/>
      <c r="AE160" s="108"/>
      <c r="AF160" s="108"/>
      <c r="AG160" s="108" t="s">
        <v>464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ht="33.75" outlineLevel="1" x14ac:dyDescent="0.2">
      <c r="A161" s="135">
        <v>86</v>
      </c>
      <c r="B161" s="136" t="s">
        <v>2819</v>
      </c>
      <c r="C161" s="144" t="s">
        <v>2820</v>
      </c>
      <c r="D161" s="137" t="s">
        <v>468</v>
      </c>
      <c r="E161" s="138">
        <v>1</v>
      </c>
      <c r="F161" s="139"/>
      <c r="G161" s="140">
        <f t="shared" si="21"/>
        <v>0</v>
      </c>
      <c r="H161" s="139"/>
      <c r="I161" s="140">
        <f t="shared" si="22"/>
        <v>0</v>
      </c>
      <c r="J161" s="139"/>
      <c r="K161" s="140">
        <f t="shared" si="23"/>
        <v>0</v>
      </c>
      <c r="L161" s="140">
        <v>21</v>
      </c>
      <c r="M161" s="140">
        <f t="shared" si="24"/>
        <v>0</v>
      </c>
      <c r="N161" s="138">
        <v>1.2800000000000001E-3</v>
      </c>
      <c r="O161" s="138">
        <f t="shared" si="25"/>
        <v>0</v>
      </c>
      <c r="P161" s="138">
        <v>0</v>
      </c>
      <c r="Q161" s="138">
        <f t="shared" si="26"/>
        <v>0</v>
      </c>
      <c r="R161" s="140" t="s">
        <v>984</v>
      </c>
      <c r="S161" s="140" t="s">
        <v>929</v>
      </c>
      <c r="T161" s="141" t="s">
        <v>929</v>
      </c>
      <c r="U161" s="115">
        <v>0</v>
      </c>
      <c r="V161" s="115">
        <f t="shared" si="27"/>
        <v>0</v>
      </c>
      <c r="W161" s="115"/>
      <c r="X161" s="115" t="s">
        <v>463</v>
      </c>
      <c r="Y161" s="115" t="s">
        <v>276</v>
      </c>
      <c r="Z161" s="108"/>
      <c r="AA161" s="108"/>
      <c r="AB161" s="108"/>
      <c r="AC161" s="108"/>
      <c r="AD161" s="108"/>
      <c r="AE161" s="108"/>
      <c r="AF161" s="108"/>
      <c r="AG161" s="108" t="s">
        <v>464</v>
      </c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1" x14ac:dyDescent="0.2">
      <c r="A162" s="135">
        <v>87</v>
      </c>
      <c r="B162" s="136" t="s">
        <v>2584</v>
      </c>
      <c r="C162" s="144" t="s">
        <v>2585</v>
      </c>
      <c r="D162" s="137" t="s">
        <v>468</v>
      </c>
      <c r="E162" s="138">
        <v>2</v>
      </c>
      <c r="F162" s="139"/>
      <c r="G162" s="140">
        <f t="shared" si="21"/>
        <v>0</v>
      </c>
      <c r="H162" s="139"/>
      <c r="I162" s="140">
        <f t="shared" si="22"/>
        <v>0</v>
      </c>
      <c r="J162" s="139"/>
      <c r="K162" s="140">
        <f t="shared" si="23"/>
        <v>0</v>
      </c>
      <c r="L162" s="140">
        <v>21</v>
      </c>
      <c r="M162" s="140">
        <f t="shared" si="24"/>
        <v>0</v>
      </c>
      <c r="N162" s="138">
        <v>0</v>
      </c>
      <c r="O162" s="138">
        <f t="shared" si="25"/>
        <v>0</v>
      </c>
      <c r="P162" s="138">
        <v>0</v>
      </c>
      <c r="Q162" s="138">
        <f t="shared" si="26"/>
        <v>0</v>
      </c>
      <c r="R162" s="140"/>
      <c r="S162" s="140" t="s">
        <v>273</v>
      </c>
      <c r="T162" s="141" t="s">
        <v>274</v>
      </c>
      <c r="U162" s="115">
        <v>0</v>
      </c>
      <c r="V162" s="115">
        <f t="shared" si="27"/>
        <v>0</v>
      </c>
      <c r="W162" s="115"/>
      <c r="X162" s="115" t="s">
        <v>463</v>
      </c>
      <c r="Y162" s="115" t="s">
        <v>276</v>
      </c>
      <c r="Z162" s="108"/>
      <c r="AA162" s="108"/>
      <c r="AB162" s="108"/>
      <c r="AC162" s="108"/>
      <c r="AD162" s="108"/>
      <c r="AE162" s="108"/>
      <c r="AF162" s="108"/>
      <c r="AG162" s="108" t="s">
        <v>464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1" x14ac:dyDescent="0.2">
      <c r="A163" s="135">
        <v>88</v>
      </c>
      <c r="B163" s="136" t="s">
        <v>2586</v>
      </c>
      <c r="C163" s="144" t="s">
        <v>2587</v>
      </c>
      <c r="D163" s="137" t="s">
        <v>468</v>
      </c>
      <c r="E163" s="138">
        <v>3</v>
      </c>
      <c r="F163" s="139"/>
      <c r="G163" s="140">
        <f t="shared" si="21"/>
        <v>0</v>
      </c>
      <c r="H163" s="139"/>
      <c r="I163" s="140">
        <f t="shared" si="22"/>
        <v>0</v>
      </c>
      <c r="J163" s="139"/>
      <c r="K163" s="140">
        <f t="shared" si="23"/>
        <v>0</v>
      </c>
      <c r="L163" s="140">
        <v>21</v>
      </c>
      <c r="M163" s="140">
        <f t="shared" si="24"/>
        <v>0</v>
      </c>
      <c r="N163" s="138">
        <v>0</v>
      </c>
      <c r="O163" s="138">
        <f t="shared" si="25"/>
        <v>0</v>
      </c>
      <c r="P163" s="138">
        <v>0</v>
      </c>
      <c r="Q163" s="138">
        <f t="shared" si="26"/>
        <v>0</v>
      </c>
      <c r="R163" s="140"/>
      <c r="S163" s="140" t="s">
        <v>273</v>
      </c>
      <c r="T163" s="141" t="s">
        <v>274</v>
      </c>
      <c r="U163" s="115">
        <v>0</v>
      </c>
      <c r="V163" s="115">
        <f t="shared" si="27"/>
        <v>0</v>
      </c>
      <c r="W163" s="115"/>
      <c r="X163" s="115" t="s">
        <v>463</v>
      </c>
      <c r="Y163" s="115" t="s">
        <v>276</v>
      </c>
      <c r="Z163" s="108"/>
      <c r="AA163" s="108"/>
      <c r="AB163" s="108"/>
      <c r="AC163" s="108"/>
      <c r="AD163" s="108"/>
      <c r="AE163" s="108"/>
      <c r="AF163" s="108"/>
      <c r="AG163" s="108" t="s">
        <v>464</v>
      </c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outlineLevel="1" x14ac:dyDescent="0.2">
      <c r="A164" s="135">
        <v>89</v>
      </c>
      <c r="B164" s="136" t="s">
        <v>2590</v>
      </c>
      <c r="C164" s="144" t="s">
        <v>2591</v>
      </c>
      <c r="D164" s="137" t="s">
        <v>468</v>
      </c>
      <c r="E164" s="138">
        <v>10</v>
      </c>
      <c r="F164" s="139"/>
      <c r="G164" s="140">
        <f t="shared" si="21"/>
        <v>0</v>
      </c>
      <c r="H164" s="139"/>
      <c r="I164" s="140">
        <f t="shared" si="22"/>
        <v>0</v>
      </c>
      <c r="J164" s="139"/>
      <c r="K164" s="140">
        <f t="shared" si="23"/>
        <v>0</v>
      </c>
      <c r="L164" s="140">
        <v>21</v>
      </c>
      <c r="M164" s="140">
        <f t="shared" si="24"/>
        <v>0</v>
      </c>
      <c r="N164" s="138">
        <v>0</v>
      </c>
      <c r="O164" s="138">
        <f t="shared" si="25"/>
        <v>0</v>
      </c>
      <c r="P164" s="138">
        <v>0</v>
      </c>
      <c r="Q164" s="138">
        <f t="shared" si="26"/>
        <v>0</v>
      </c>
      <c r="R164" s="140"/>
      <c r="S164" s="140" t="s">
        <v>273</v>
      </c>
      <c r="T164" s="141" t="s">
        <v>274</v>
      </c>
      <c r="U164" s="115">
        <v>0</v>
      </c>
      <c r="V164" s="115">
        <f t="shared" si="27"/>
        <v>0</v>
      </c>
      <c r="W164" s="115"/>
      <c r="X164" s="115" t="s">
        <v>463</v>
      </c>
      <c r="Y164" s="115" t="s">
        <v>276</v>
      </c>
      <c r="Z164" s="108"/>
      <c r="AA164" s="108"/>
      <c r="AB164" s="108"/>
      <c r="AC164" s="108"/>
      <c r="AD164" s="108"/>
      <c r="AE164" s="108"/>
      <c r="AF164" s="108"/>
      <c r="AG164" s="108" t="s">
        <v>464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1" x14ac:dyDescent="0.2">
      <c r="A165" s="128">
        <v>90</v>
      </c>
      <c r="B165" s="129" t="s">
        <v>2592</v>
      </c>
      <c r="C165" s="145" t="s">
        <v>2593</v>
      </c>
      <c r="D165" s="130" t="s">
        <v>468</v>
      </c>
      <c r="E165" s="131">
        <v>4</v>
      </c>
      <c r="F165" s="132"/>
      <c r="G165" s="133">
        <f t="shared" si="21"/>
        <v>0</v>
      </c>
      <c r="H165" s="132"/>
      <c r="I165" s="133">
        <f t="shared" si="22"/>
        <v>0</v>
      </c>
      <c r="J165" s="132"/>
      <c r="K165" s="133">
        <f t="shared" si="23"/>
        <v>0</v>
      </c>
      <c r="L165" s="133">
        <v>21</v>
      </c>
      <c r="M165" s="133">
        <f t="shared" si="24"/>
        <v>0</v>
      </c>
      <c r="N165" s="131">
        <v>0</v>
      </c>
      <c r="O165" s="131">
        <f t="shared" si="25"/>
        <v>0</v>
      </c>
      <c r="P165" s="131">
        <v>0</v>
      </c>
      <c r="Q165" s="131">
        <f t="shared" si="26"/>
        <v>0</v>
      </c>
      <c r="R165" s="133"/>
      <c r="S165" s="133" t="s">
        <v>273</v>
      </c>
      <c r="T165" s="134" t="s">
        <v>274</v>
      </c>
      <c r="U165" s="115">
        <v>0</v>
      </c>
      <c r="V165" s="115">
        <f t="shared" si="27"/>
        <v>0</v>
      </c>
      <c r="W165" s="115"/>
      <c r="X165" s="115" t="s">
        <v>463</v>
      </c>
      <c r="Y165" s="115" t="s">
        <v>276</v>
      </c>
      <c r="Z165" s="108"/>
      <c r="AA165" s="108"/>
      <c r="AB165" s="108"/>
      <c r="AC165" s="108"/>
      <c r="AD165" s="108"/>
      <c r="AE165" s="108"/>
      <c r="AF165" s="108"/>
      <c r="AG165" s="108" t="s">
        <v>464</v>
      </c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2" x14ac:dyDescent="0.2">
      <c r="A166" s="111"/>
      <c r="B166" s="112"/>
      <c r="C166" s="150" t="s">
        <v>2821</v>
      </c>
      <c r="D166" s="148"/>
      <c r="E166" s="149">
        <v>4</v>
      </c>
      <c r="F166" s="115"/>
      <c r="G166" s="115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8"/>
      <c r="AA166" s="108"/>
      <c r="AB166" s="108"/>
      <c r="AC166" s="108"/>
      <c r="AD166" s="108"/>
      <c r="AE166" s="108"/>
      <c r="AF166" s="108"/>
      <c r="AG166" s="108" t="s">
        <v>325</v>
      </c>
      <c r="AH166" s="108">
        <v>5</v>
      </c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1" x14ac:dyDescent="0.2">
      <c r="A167" s="128">
        <v>91</v>
      </c>
      <c r="B167" s="129" t="s">
        <v>2595</v>
      </c>
      <c r="C167" s="145" t="s">
        <v>2596</v>
      </c>
      <c r="D167" s="130" t="s">
        <v>468</v>
      </c>
      <c r="E167" s="131">
        <v>6</v>
      </c>
      <c r="F167" s="132"/>
      <c r="G167" s="133">
        <f>ROUND(E167*F167,2)</f>
        <v>0</v>
      </c>
      <c r="H167" s="132"/>
      <c r="I167" s="133">
        <f>ROUND(E167*H167,2)</f>
        <v>0</v>
      </c>
      <c r="J167" s="132"/>
      <c r="K167" s="133">
        <f>ROUND(E167*J167,2)</f>
        <v>0</v>
      </c>
      <c r="L167" s="133">
        <v>21</v>
      </c>
      <c r="M167" s="133">
        <f>G167*(1+L167/100)</f>
        <v>0</v>
      </c>
      <c r="N167" s="131">
        <v>0</v>
      </c>
      <c r="O167" s="131">
        <f>ROUND(E167*N167,2)</f>
        <v>0</v>
      </c>
      <c r="P167" s="131">
        <v>0</v>
      </c>
      <c r="Q167" s="131">
        <f>ROUND(E167*P167,2)</f>
        <v>0</v>
      </c>
      <c r="R167" s="133"/>
      <c r="S167" s="133" t="s">
        <v>273</v>
      </c>
      <c r="T167" s="134" t="s">
        <v>274</v>
      </c>
      <c r="U167" s="115">
        <v>0</v>
      </c>
      <c r="V167" s="115">
        <f>ROUND(E167*U167,2)</f>
        <v>0</v>
      </c>
      <c r="W167" s="115"/>
      <c r="X167" s="115" t="s">
        <v>463</v>
      </c>
      <c r="Y167" s="115" t="s">
        <v>276</v>
      </c>
      <c r="Z167" s="108"/>
      <c r="AA167" s="108"/>
      <c r="AB167" s="108"/>
      <c r="AC167" s="108"/>
      <c r="AD167" s="108"/>
      <c r="AE167" s="108"/>
      <c r="AF167" s="108"/>
      <c r="AG167" s="108" t="s">
        <v>464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2" x14ac:dyDescent="0.2">
      <c r="A168" s="111"/>
      <c r="B168" s="112"/>
      <c r="C168" s="150" t="s">
        <v>2822</v>
      </c>
      <c r="D168" s="148"/>
      <c r="E168" s="149">
        <v>6</v>
      </c>
      <c r="F168" s="115"/>
      <c r="G168" s="115"/>
      <c r="H168" s="115"/>
      <c r="I168" s="115"/>
      <c r="J168" s="115"/>
      <c r="K168" s="115"/>
      <c r="L168" s="115"/>
      <c r="M168" s="115"/>
      <c r="N168" s="114"/>
      <c r="O168" s="114"/>
      <c r="P168" s="114"/>
      <c r="Q168" s="114"/>
      <c r="R168" s="115"/>
      <c r="S168" s="115"/>
      <c r="T168" s="115"/>
      <c r="U168" s="115"/>
      <c r="V168" s="115"/>
      <c r="W168" s="115"/>
      <c r="X168" s="115"/>
      <c r="Y168" s="115"/>
      <c r="Z168" s="108"/>
      <c r="AA168" s="108"/>
      <c r="AB168" s="108"/>
      <c r="AC168" s="108"/>
      <c r="AD168" s="108"/>
      <c r="AE168" s="108"/>
      <c r="AF168" s="108"/>
      <c r="AG168" s="108" t="s">
        <v>325</v>
      </c>
      <c r="AH168" s="108">
        <v>5</v>
      </c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1" x14ac:dyDescent="0.2">
      <c r="A169" s="135">
        <v>92</v>
      </c>
      <c r="B169" s="136" t="s">
        <v>2823</v>
      </c>
      <c r="C169" s="144" t="s">
        <v>2824</v>
      </c>
      <c r="D169" s="137" t="s">
        <v>468</v>
      </c>
      <c r="E169" s="138">
        <v>1</v>
      </c>
      <c r="F169" s="139"/>
      <c r="G169" s="140">
        <f>ROUND(E169*F169,2)</f>
        <v>0</v>
      </c>
      <c r="H169" s="139"/>
      <c r="I169" s="140">
        <f>ROUND(E169*H169,2)</f>
        <v>0</v>
      </c>
      <c r="J169" s="139"/>
      <c r="K169" s="140">
        <f>ROUND(E169*J169,2)</f>
        <v>0</v>
      </c>
      <c r="L169" s="140">
        <v>21</v>
      </c>
      <c r="M169" s="140">
        <f>G169*(1+L169/100)</f>
        <v>0</v>
      </c>
      <c r="N169" s="138">
        <v>0</v>
      </c>
      <c r="O169" s="138">
        <f>ROUND(E169*N169,2)</f>
        <v>0</v>
      </c>
      <c r="P169" s="138">
        <v>0</v>
      </c>
      <c r="Q169" s="138">
        <f>ROUND(E169*P169,2)</f>
        <v>0</v>
      </c>
      <c r="R169" s="140"/>
      <c r="S169" s="140" t="s">
        <v>273</v>
      </c>
      <c r="T169" s="141" t="s">
        <v>274</v>
      </c>
      <c r="U169" s="115">
        <v>0</v>
      </c>
      <c r="V169" s="115">
        <f>ROUND(E169*U169,2)</f>
        <v>0</v>
      </c>
      <c r="W169" s="115"/>
      <c r="X169" s="115" t="s">
        <v>463</v>
      </c>
      <c r="Y169" s="115" t="s">
        <v>276</v>
      </c>
      <c r="Z169" s="108"/>
      <c r="AA169" s="108"/>
      <c r="AB169" s="108"/>
      <c r="AC169" s="108"/>
      <c r="AD169" s="108"/>
      <c r="AE169" s="108"/>
      <c r="AF169" s="108"/>
      <c r="AG169" s="108" t="s">
        <v>464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ht="22.5" outlineLevel="1" x14ac:dyDescent="0.2">
      <c r="A170" s="128">
        <v>93</v>
      </c>
      <c r="B170" s="129" t="s">
        <v>2825</v>
      </c>
      <c r="C170" s="145" t="s">
        <v>2826</v>
      </c>
      <c r="D170" s="130" t="s">
        <v>468</v>
      </c>
      <c r="E170" s="131">
        <v>4</v>
      </c>
      <c r="F170" s="132"/>
      <c r="G170" s="133">
        <f>ROUND(E170*F170,2)</f>
        <v>0</v>
      </c>
      <c r="H170" s="132"/>
      <c r="I170" s="133">
        <f>ROUND(E170*H170,2)</f>
        <v>0</v>
      </c>
      <c r="J170" s="132"/>
      <c r="K170" s="133">
        <f>ROUND(E170*J170,2)</f>
        <v>0</v>
      </c>
      <c r="L170" s="133">
        <v>21</v>
      </c>
      <c r="M170" s="133">
        <f>G170*(1+L170/100)</f>
        <v>0</v>
      </c>
      <c r="N170" s="131">
        <v>0</v>
      </c>
      <c r="O170" s="131">
        <f>ROUND(E170*N170,2)</f>
        <v>0</v>
      </c>
      <c r="P170" s="131">
        <v>0</v>
      </c>
      <c r="Q170" s="131">
        <f>ROUND(E170*P170,2)</f>
        <v>0</v>
      </c>
      <c r="R170" s="133"/>
      <c r="S170" s="133" t="s">
        <v>273</v>
      </c>
      <c r="T170" s="134" t="s">
        <v>274</v>
      </c>
      <c r="U170" s="115">
        <v>0</v>
      </c>
      <c r="V170" s="115">
        <f>ROUND(E170*U170,2)</f>
        <v>0</v>
      </c>
      <c r="W170" s="115"/>
      <c r="X170" s="115" t="s">
        <v>463</v>
      </c>
      <c r="Y170" s="115" t="s">
        <v>276</v>
      </c>
      <c r="Z170" s="108"/>
      <c r="AA170" s="108"/>
      <c r="AB170" s="108"/>
      <c r="AC170" s="108"/>
      <c r="AD170" s="108"/>
      <c r="AE170" s="108"/>
      <c r="AF170" s="108"/>
      <c r="AG170" s="108" t="s">
        <v>464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2" x14ac:dyDescent="0.2">
      <c r="A171" s="111"/>
      <c r="B171" s="112"/>
      <c r="C171" s="150" t="s">
        <v>2795</v>
      </c>
      <c r="D171" s="148"/>
      <c r="E171" s="149">
        <v>1</v>
      </c>
      <c r="F171" s="115"/>
      <c r="G171" s="115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8"/>
      <c r="AA171" s="108"/>
      <c r="AB171" s="108"/>
      <c r="AC171" s="108"/>
      <c r="AD171" s="108"/>
      <c r="AE171" s="108"/>
      <c r="AF171" s="108"/>
      <c r="AG171" s="108" t="s">
        <v>325</v>
      </c>
      <c r="AH171" s="108">
        <v>5</v>
      </c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3" x14ac:dyDescent="0.2">
      <c r="A172" s="111"/>
      <c r="B172" s="112"/>
      <c r="C172" s="150" t="s">
        <v>2805</v>
      </c>
      <c r="D172" s="148"/>
      <c r="E172" s="149">
        <v>1</v>
      </c>
      <c r="F172" s="115"/>
      <c r="G172" s="115"/>
      <c r="H172" s="115"/>
      <c r="I172" s="115"/>
      <c r="J172" s="115"/>
      <c r="K172" s="115"/>
      <c r="L172" s="115"/>
      <c r="M172" s="115"/>
      <c r="N172" s="114"/>
      <c r="O172" s="114"/>
      <c r="P172" s="114"/>
      <c r="Q172" s="114"/>
      <c r="R172" s="115"/>
      <c r="S172" s="115"/>
      <c r="T172" s="115"/>
      <c r="U172" s="115"/>
      <c r="V172" s="115"/>
      <c r="W172" s="115"/>
      <c r="X172" s="115"/>
      <c r="Y172" s="115"/>
      <c r="Z172" s="108"/>
      <c r="AA172" s="108"/>
      <c r="AB172" s="108"/>
      <c r="AC172" s="108"/>
      <c r="AD172" s="108"/>
      <c r="AE172" s="108"/>
      <c r="AF172" s="108"/>
      <c r="AG172" s="108" t="s">
        <v>325</v>
      </c>
      <c r="AH172" s="108">
        <v>5</v>
      </c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outlineLevel="3" x14ac:dyDescent="0.2">
      <c r="A173" s="111"/>
      <c r="B173" s="112"/>
      <c r="C173" s="150" t="s">
        <v>2800</v>
      </c>
      <c r="D173" s="148"/>
      <c r="E173" s="149">
        <v>2</v>
      </c>
      <c r="F173" s="115"/>
      <c r="G173" s="115"/>
      <c r="H173" s="115"/>
      <c r="I173" s="115"/>
      <c r="J173" s="115"/>
      <c r="K173" s="115"/>
      <c r="L173" s="115"/>
      <c r="M173" s="115"/>
      <c r="N173" s="114"/>
      <c r="O173" s="114"/>
      <c r="P173" s="114"/>
      <c r="Q173" s="114"/>
      <c r="R173" s="115"/>
      <c r="S173" s="115"/>
      <c r="T173" s="115"/>
      <c r="U173" s="115"/>
      <c r="V173" s="115"/>
      <c r="W173" s="115"/>
      <c r="X173" s="115"/>
      <c r="Y173" s="115"/>
      <c r="Z173" s="108"/>
      <c r="AA173" s="108"/>
      <c r="AB173" s="108"/>
      <c r="AC173" s="108"/>
      <c r="AD173" s="108"/>
      <c r="AE173" s="108"/>
      <c r="AF173" s="108"/>
      <c r="AG173" s="108" t="s">
        <v>325</v>
      </c>
      <c r="AH173" s="108">
        <v>5</v>
      </c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8"/>
      <c r="BB173" s="108"/>
      <c r="BC173" s="108"/>
      <c r="BD173" s="108"/>
      <c r="BE173" s="108"/>
      <c r="BF173" s="108"/>
      <c r="BG173" s="108"/>
      <c r="BH173" s="108"/>
    </row>
    <row r="174" spans="1:60" outlineLevel="1" x14ac:dyDescent="0.2">
      <c r="A174" s="135">
        <v>94</v>
      </c>
      <c r="B174" s="136" t="s">
        <v>2827</v>
      </c>
      <c r="C174" s="144" t="s">
        <v>2828</v>
      </c>
      <c r="D174" s="137" t="s">
        <v>468</v>
      </c>
      <c r="E174" s="138">
        <v>2</v>
      </c>
      <c r="F174" s="139"/>
      <c r="G174" s="140">
        <f>ROUND(E174*F174,2)</f>
        <v>0</v>
      </c>
      <c r="H174" s="139"/>
      <c r="I174" s="140">
        <f>ROUND(E174*H174,2)</f>
        <v>0</v>
      </c>
      <c r="J174" s="139"/>
      <c r="K174" s="140">
        <f>ROUND(E174*J174,2)</f>
        <v>0</v>
      </c>
      <c r="L174" s="140">
        <v>21</v>
      </c>
      <c r="M174" s="140">
        <f>G174*(1+L174/100)</f>
        <v>0</v>
      </c>
      <c r="N174" s="138">
        <v>0</v>
      </c>
      <c r="O174" s="138">
        <f>ROUND(E174*N174,2)</f>
        <v>0</v>
      </c>
      <c r="P174" s="138">
        <v>0</v>
      </c>
      <c r="Q174" s="138">
        <f>ROUND(E174*P174,2)</f>
        <v>0</v>
      </c>
      <c r="R174" s="140"/>
      <c r="S174" s="140" t="s">
        <v>273</v>
      </c>
      <c r="T174" s="141" t="s">
        <v>274</v>
      </c>
      <c r="U174" s="115">
        <v>0</v>
      </c>
      <c r="V174" s="115">
        <f>ROUND(E174*U174,2)</f>
        <v>0</v>
      </c>
      <c r="W174" s="115"/>
      <c r="X174" s="115" t="s">
        <v>463</v>
      </c>
      <c r="Y174" s="115" t="s">
        <v>276</v>
      </c>
      <c r="Z174" s="108"/>
      <c r="AA174" s="108"/>
      <c r="AB174" s="108"/>
      <c r="AC174" s="108"/>
      <c r="AD174" s="108"/>
      <c r="AE174" s="108"/>
      <c r="AF174" s="108"/>
      <c r="AG174" s="108" t="s">
        <v>464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1" x14ac:dyDescent="0.2">
      <c r="A175" s="135">
        <v>95</v>
      </c>
      <c r="B175" s="136" t="s">
        <v>2829</v>
      </c>
      <c r="C175" s="144" t="s">
        <v>2830</v>
      </c>
      <c r="D175" s="137" t="s">
        <v>468</v>
      </c>
      <c r="E175" s="138">
        <v>1</v>
      </c>
      <c r="F175" s="139"/>
      <c r="G175" s="140">
        <f>ROUND(E175*F175,2)</f>
        <v>0</v>
      </c>
      <c r="H175" s="139"/>
      <c r="I175" s="140">
        <f>ROUND(E175*H175,2)</f>
        <v>0</v>
      </c>
      <c r="J175" s="139"/>
      <c r="K175" s="140">
        <f>ROUND(E175*J175,2)</f>
        <v>0</v>
      </c>
      <c r="L175" s="140">
        <v>21</v>
      </c>
      <c r="M175" s="140">
        <f>G175*(1+L175/100)</f>
        <v>0</v>
      </c>
      <c r="N175" s="138">
        <v>0</v>
      </c>
      <c r="O175" s="138">
        <f>ROUND(E175*N175,2)</f>
        <v>0</v>
      </c>
      <c r="P175" s="138">
        <v>0</v>
      </c>
      <c r="Q175" s="138">
        <f>ROUND(E175*P175,2)</f>
        <v>0</v>
      </c>
      <c r="R175" s="140"/>
      <c r="S175" s="140" t="s">
        <v>273</v>
      </c>
      <c r="T175" s="141" t="s">
        <v>274</v>
      </c>
      <c r="U175" s="115">
        <v>0</v>
      </c>
      <c r="V175" s="115">
        <f>ROUND(E175*U175,2)</f>
        <v>0</v>
      </c>
      <c r="W175" s="115"/>
      <c r="X175" s="115" t="s">
        <v>463</v>
      </c>
      <c r="Y175" s="115" t="s">
        <v>276</v>
      </c>
      <c r="Z175" s="108"/>
      <c r="AA175" s="108"/>
      <c r="AB175" s="108"/>
      <c r="AC175" s="108"/>
      <c r="AD175" s="108"/>
      <c r="AE175" s="108"/>
      <c r="AF175" s="108"/>
      <c r="AG175" s="108" t="s">
        <v>464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1" x14ac:dyDescent="0.2">
      <c r="A176" s="135">
        <v>96</v>
      </c>
      <c r="B176" s="136" t="s">
        <v>2831</v>
      </c>
      <c r="C176" s="144" t="s">
        <v>2832</v>
      </c>
      <c r="D176" s="137" t="s">
        <v>468</v>
      </c>
      <c r="E176" s="138">
        <v>1</v>
      </c>
      <c r="F176" s="139"/>
      <c r="G176" s="140">
        <f>ROUND(E176*F176,2)</f>
        <v>0</v>
      </c>
      <c r="H176" s="139"/>
      <c r="I176" s="140">
        <f>ROUND(E176*H176,2)</f>
        <v>0</v>
      </c>
      <c r="J176" s="139"/>
      <c r="K176" s="140">
        <f>ROUND(E176*J176,2)</f>
        <v>0</v>
      </c>
      <c r="L176" s="140">
        <v>21</v>
      </c>
      <c r="M176" s="140">
        <f>G176*(1+L176/100)</f>
        <v>0</v>
      </c>
      <c r="N176" s="138">
        <v>0</v>
      </c>
      <c r="O176" s="138">
        <f>ROUND(E176*N176,2)</f>
        <v>0</v>
      </c>
      <c r="P176" s="138">
        <v>0</v>
      </c>
      <c r="Q176" s="138">
        <f>ROUND(E176*P176,2)</f>
        <v>0</v>
      </c>
      <c r="R176" s="140"/>
      <c r="S176" s="140" t="s">
        <v>273</v>
      </c>
      <c r="T176" s="141" t="s">
        <v>274</v>
      </c>
      <c r="U176" s="115">
        <v>0</v>
      </c>
      <c r="V176" s="115">
        <f>ROUND(E176*U176,2)</f>
        <v>0</v>
      </c>
      <c r="W176" s="115"/>
      <c r="X176" s="115" t="s">
        <v>463</v>
      </c>
      <c r="Y176" s="115" t="s">
        <v>276</v>
      </c>
      <c r="Z176" s="108"/>
      <c r="AA176" s="108"/>
      <c r="AB176" s="108"/>
      <c r="AC176" s="108"/>
      <c r="AD176" s="108"/>
      <c r="AE176" s="108"/>
      <c r="AF176" s="108"/>
      <c r="AG176" s="108" t="s">
        <v>464</v>
      </c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ht="22.5" outlineLevel="1" x14ac:dyDescent="0.2">
      <c r="A177" s="128">
        <v>97</v>
      </c>
      <c r="B177" s="129" t="s">
        <v>2833</v>
      </c>
      <c r="C177" s="145" t="s">
        <v>2834</v>
      </c>
      <c r="D177" s="130" t="s">
        <v>468</v>
      </c>
      <c r="E177" s="131">
        <v>1</v>
      </c>
      <c r="F177" s="132"/>
      <c r="G177" s="133">
        <f>ROUND(E177*F177,2)</f>
        <v>0</v>
      </c>
      <c r="H177" s="132"/>
      <c r="I177" s="133">
        <f>ROUND(E177*H177,2)</f>
        <v>0</v>
      </c>
      <c r="J177" s="132"/>
      <c r="K177" s="133">
        <f>ROUND(E177*J177,2)</f>
        <v>0</v>
      </c>
      <c r="L177" s="133">
        <v>21</v>
      </c>
      <c r="M177" s="133">
        <f>G177*(1+L177/100)</f>
        <v>0</v>
      </c>
      <c r="N177" s="131">
        <v>0</v>
      </c>
      <c r="O177" s="131">
        <f>ROUND(E177*N177,2)</f>
        <v>0</v>
      </c>
      <c r="P177" s="131">
        <v>0</v>
      </c>
      <c r="Q177" s="131">
        <f>ROUND(E177*P177,2)</f>
        <v>0</v>
      </c>
      <c r="R177" s="133"/>
      <c r="S177" s="133" t="s">
        <v>273</v>
      </c>
      <c r="T177" s="134" t="s">
        <v>274</v>
      </c>
      <c r="U177" s="115">
        <v>0</v>
      </c>
      <c r="V177" s="115">
        <f>ROUND(E177*U177,2)</f>
        <v>0</v>
      </c>
      <c r="W177" s="115"/>
      <c r="X177" s="115" t="s">
        <v>463</v>
      </c>
      <c r="Y177" s="115" t="s">
        <v>276</v>
      </c>
      <c r="Z177" s="108"/>
      <c r="AA177" s="108"/>
      <c r="AB177" s="108"/>
      <c r="AC177" s="108"/>
      <c r="AD177" s="108"/>
      <c r="AE177" s="108"/>
      <c r="AF177" s="108"/>
      <c r="AG177" s="108" t="s">
        <v>464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2" x14ac:dyDescent="0.2">
      <c r="A178" s="111"/>
      <c r="B178" s="112"/>
      <c r="C178" s="150" t="s">
        <v>2806</v>
      </c>
      <c r="D178" s="148"/>
      <c r="E178" s="149">
        <v>1</v>
      </c>
      <c r="F178" s="115"/>
      <c r="G178" s="115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8"/>
      <c r="AA178" s="108"/>
      <c r="AB178" s="108"/>
      <c r="AC178" s="108"/>
      <c r="AD178" s="108"/>
      <c r="AE178" s="108"/>
      <c r="AF178" s="108"/>
      <c r="AG178" s="108" t="s">
        <v>325</v>
      </c>
      <c r="AH178" s="108">
        <v>5</v>
      </c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outlineLevel="1" x14ac:dyDescent="0.2">
      <c r="A179" s="111">
        <v>98</v>
      </c>
      <c r="B179" s="112" t="s">
        <v>1296</v>
      </c>
      <c r="C179" s="152" t="s">
        <v>1297</v>
      </c>
      <c r="D179" s="113" t="s">
        <v>24</v>
      </c>
      <c r="E179" s="151"/>
      <c r="F179" s="116"/>
      <c r="G179" s="115">
        <f>ROUND(E179*F179,2)</f>
        <v>0</v>
      </c>
      <c r="H179" s="116"/>
      <c r="I179" s="115">
        <f>ROUND(E179*H179,2)</f>
        <v>0</v>
      </c>
      <c r="J179" s="116"/>
      <c r="K179" s="115">
        <f>ROUND(E179*J179,2)</f>
        <v>0</v>
      </c>
      <c r="L179" s="115">
        <v>21</v>
      </c>
      <c r="M179" s="115">
        <f>G179*(1+L179/100)</f>
        <v>0</v>
      </c>
      <c r="N179" s="114">
        <v>0</v>
      </c>
      <c r="O179" s="114">
        <f>ROUND(E179*N179,2)</f>
        <v>0</v>
      </c>
      <c r="P179" s="114">
        <v>0</v>
      </c>
      <c r="Q179" s="114">
        <f>ROUND(E179*P179,2)</f>
        <v>0</v>
      </c>
      <c r="R179" s="115" t="s">
        <v>1188</v>
      </c>
      <c r="S179" s="115" t="s">
        <v>929</v>
      </c>
      <c r="T179" s="115" t="s">
        <v>2400</v>
      </c>
      <c r="U179" s="115">
        <v>0</v>
      </c>
      <c r="V179" s="115">
        <f>ROUND(E179*U179,2)</f>
        <v>0</v>
      </c>
      <c r="W179" s="115"/>
      <c r="X179" s="115" t="s">
        <v>991</v>
      </c>
      <c r="Y179" s="115" t="s">
        <v>276</v>
      </c>
      <c r="Z179" s="108"/>
      <c r="AA179" s="108"/>
      <c r="AB179" s="108"/>
      <c r="AC179" s="108"/>
      <c r="AD179" s="108"/>
      <c r="AE179" s="108"/>
      <c r="AF179" s="108"/>
      <c r="AG179" s="108" t="s">
        <v>992</v>
      </c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</row>
    <row r="180" spans="1:60" x14ac:dyDescent="0.2">
      <c r="A180" s="121" t="s">
        <v>268</v>
      </c>
      <c r="B180" s="122" t="s">
        <v>185</v>
      </c>
      <c r="C180" s="143" t="s">
        <v>186</v>
      </c>
      <c r="D180" s="123"/>
      <c r="E180" s="124"/>
      <c r="F180" s="125"/>
      <c r="G180" s="125">
        <f>SUMIF(AG181:AG185,"&lt;&gt;NOR",G181:G185)</f>
        <v>0</v>
      </c>
      <c r="H180" s="125"/>
      <c r="I180" s="125">
        <f>SUM(I181:I185)</f>
        <v>0</v>
      </c>
      <c r="J180" s="125"/>
      <c r="K180" s="125">
        <f>SUM(K181:K185)</f>
        <v>0</v>
      </c>
      <c r="L180" s="125"/>
      <c r="M180" s="125">
        <f>SUM(M181:M185)</f>
        <v>0</v>
      </c>
      <c r="N180" s="124"/>
      <c r="O180" s="124">
        <f>SUM(O181:O185)</f>
        <v>0.05</v>
      </c>
      <c r="P180" s="124"/>
      <c r="Q180" s="124">
        <f>SUM(Q181:Q185)</f>
        <v>0</v>
      </c>
      <c r="R180" s="125"/>
      <c r="S180" s="125"/>
      <c r="T180" s="126"/>
      <c r="U180" s="120"/>
      <c r="V180" s="120">
        <f>SUM(V181:V185)</f>
        <v>21.3</v>
      </c>
      <c r="W180" s="120"/>
      <c r="X180" s="120"/>
      <c r="Y180" s="120"/>
      <c r="AG180" t="s">
        <v>269</v>
      </c>
    </row>
    <row r="181" spans="1:60" outlineLevel="1" x14ac:dyDescent="0.2">
      <c r="A181" s="135">
        <v>99</v>
      </c>
      <c r="B181" s="136" t="s">
        <v>1298</v>
      </c>
      <c r="C181" s="144" t="s">
        <v>1299</v>
      </c>
      <c r="D181" s="137" t="s">
        <v>804</v>
      </c>
      <c r="E181" s="138">
        <v>50</v>
      </c>
      <c r="F181" s="139"/>
      <c r="G181" s="140">
        <f>ROUND(E181*F181,2)</f>
        <v>0</v>
      </c>
      <c r="H181" s="139"/>
      <c r="I181" s="140">
        <f>ROUND(E181*H181,2)</f>
        <v>0</v>
      </c>
      <c r="J181" s="139"/>
      <c r="K181" s="140">
        <f>ROUND(E181*J181,2)</f>
        <v>0</v>
      </c>
      <c r="L181" s="140">
        <v>21</v>
      </c>
      <c r="M181" s="140">
        <f>G181*(1+L181/100)</f>
        <v>0</v>
      </c>
      <c r="N181" s="138">
        <v>6.0000000000000002E-5</v>
      </c>
      <c r="O181" s="138">
        <f>ROUND(E181*N181,2)</f>
        <v>0</v>
      </c>
      <c r="P181" s="138">
        <v>0</v>
      </c>
      <c r="Q181" s="138">
        <f>ROUND(E181*P181,2)</f>
        <v>0</v>
      </c>
      <c r="R181" s="140" t="s">
        <v>1300</v>
      </c>
      <c r="S181" s="140" t="s">
        <v>929</v>
      </c>
      <c r="T181" s="141" t="s">
        <v>929</v>
      </c>
      <c r="U181" s="115">
        <v>0.42599999999999999</v>
      </c>
      <c r="V181" s="115">
        <f>ROUND(E181*U181,2)</f>
        <v>21.3</v>
      </c>
      <c r="W181" s="115"/>
      <c r="X181" s="115" t="s">
        <v>275</v>
      </c>
      <c r="Y181" s="115" t="s">
        <v>276</v>
      </c>
      <c r="Z181" s="108"/>
      <c r="AA181" s="108"/>
      <c r="AB181" s="108"/>
      <c r="AC181" s="108"/>
      <c r="AD181" s="108"/>
      <c r="AE181" s="108"/>
      <c r="AF181" s="108"/>
      <c r="AG181" s="108" t="s">
        <v>277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1" x14ac:dyDescent="0.2">
      <c r="A182" s="128">
        <v>100</v>
      </c>
      <c r="B182" s="129" t="s">
        <v>1303</v>
      </c>
      <c r="C182" s="145" t="s">
        <v>1304</v>
      </c>
      <c r="D182" s="130" t="s">
        <v>804</v>
      </c>
      <c r="E182" s="131">
        <v>50</v>
      </c>
      <c r="F182" s="132"/>
      <c r="G182" s="133">
        <f>ROUND(E182*F182,2)</f>
        <v>0</v>
      </c>
      <c r="H182" s="132"/>
      <c r="I182" s="133">
        <f>ROUND(E182*H182,2)</f>
        <v>0</v>
      </c>
      <c r="J182" s="132"/>
      <c r="K182" s="133">
        <f>ROUND(E182*J182,2)</f>
        <v>0</v>
      </c>
      <c r="L182" s="133">
        <v>21</v>
      </c>
      <c r="M182" s="133">
        <f>G182*(1+L182/100)</f>
        <v>0</v>
      </c>
      <c r="N182" s="131">
        <v>1E-3</v>
      </c>
      <c r="O182" s="131">
        <f>ROUND(E182*N182,2)</f>
        <v>0.05</v>
      </c>
      <c r="P182" s="131">
        <v>0</v>
      </c>
      <c r="Q182" s="131">
        <f>ROUND(E182*P182,2)</f>
        <v>0</v>
      </c>
      <c r="R182" s="133" t="s">
        <v>984</v>
      </c>
      <c r="S182" s="133" t="s">
        <v>929</v>
      </c>
      <c r="T182" s="134" t="s">
        <v>929</v>
      </c>
      <c r="U182" s="115">
        <v>0</v>
      </c>
      <c r="V182" s="115">
        <f>ROUND(E182*U182,2)</f>
        <v>0</v>
      </c>
      <c r="W182" s="115"/>
      <c r="X182" s="115" t="s">
        <v>463</v>
      </c>
      <c r="Y182" s="115" t="s">
        <v>276</v>
      </c>
      <c r="Z182" s="108"/>
      <c r="AA182" s="108"/>
      <c r="AB182" s="108"/>
      <c r="AC182" s="108"/>
      <c r="AD182" s="108"/>
      <c r="AE182" s="108"/>
      <c r="AF182" s="108"/>
      <c r="AG182" s="108" t="s">
        <v>464</v>
      </c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2" x14ac:dyDescent="0.2">
      <c r="A183" s="111"/>
      <c r="B183" s="112"/>
      <c r="C183" s="150" t="s">
        <v>2835</v>
      </c>
      <c r="D183" s="148"/>
      <c r="E183" s="149">
        <v>50</v>
      </c>
      <c r="F183" s="115"/>
      <c r="G183" s="115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325</v>
      </c>
      <c r="AH183" s="108">
        <v>5</v>
      </c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1" x14ac:dyDescent="0.2">
      <c r="A184" s="111">
        <v>101</v>
      </c>
      <c r="B184" s="112" t="s">
        <v>1305</v>
      </c>
      <c r="C184" s="152" t="s">
        <v>1306</v>
      </c>
      <c r="D184" s="113" t="s">
        <v>24</v>
      </c>
      <c r="E184" s="151"/>
      <c r="F184" s="116"/>
      <c r="G184" s="115">
        <f>ROUND(E184*F184,2)</f>
        <v>0</v>
      </c>
      <c r="H184" s="116"/>
      <c r="I184" s="115">
        <f>ROUND(E184*H184,2)</f>
        <v>0</v>
      </c>
      <c r="J184" s="116"/>
      <c r="K184" s="115">
        <f>ROUND(E184*J184,2)</f>
        <v>0</v>
      </c>
      <c r="L184" s="115">
        <v>21</v>
      </c>
      <c r="M184" s="115">
        <f>G184*(1+L184/100)</f>
        <v>0</v>
      </c>
      <c r="N184" s="114">
        <v>0</v>
      </c>
      <c r="O184" s="114">
        <f>ROUND(E184*N184,2)</f>
        <v>0</v>
      </c>
      <c r="P184" s="114">
        <v>0</v>
      </c>
      <c r="Q184" s="114">
        <f>ROUND(E184*P184,2)</f>
        <v>0</v>
      </c>
      <c r="R184" s="115" t="s">
        <v>1300</v>
      </c>
      <c r="S184" s="115" t="s">
        <v>929</v>
      </c>
      <c r="T184" s="115" t="s">
        <v>929</v>
      </c>
      <c r="U184" s="115">
        <v>0</v>
      </c>
      <c r="V184" s="115">
        <f>ROUND(E184*U184,2)</f>
        <v>0</v>
      </c>
      <c r="W184" s="115"/>
      <c r="X184" s="115" t="s">
        <v>991</v>
      </c>
      <c r="Y184" s="115" t="s">
        <v>276</v>
      </c>
      <c r="Z184" s="108"/>
      <c r="AA184" s="108"/>
      <c r="AB184" s="108"/>
      <c r="AC184" s="108"/>
      <c r="AD184" s="108"/>
      <c r="AE184" s="108"/>
      <c r="AF184" s="108"/>
      <c r="AG184" s="108" t="s">
        <v>992</v>
      </c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outlineLevel="2" x14ac:dyDescent="0.2">
      <c r="A185" s="111"/>
      <c r="B185" s="112"/>
      <c r="C185" s="271" t="s">
        <v>795</v>
      </c>
      <c r="D185" s="272"/>
      <c r="E185" s="272"/>
      <c r="F185" s="272"/>
      <c r="G185" s="272"/>
      <c r="H185" s="115"/>
      <c r="I185" s="115"/>
      <c r="J185" s="115"/>
      <c r="K185" s="115"/>
      <c r="L185" s="115"/>
      <c r="M185" s="115"/>
      <c r="N185" s="114"/>
      <c r="O185" s="114"/>
      <c r="P185" s="114"/>
      <c r="Q185" s="114"/>
      <c r="R185" s="115"/>
      <c r="S185" s="115"/>
      <c r="T185" s="115"/>
      <c r="U185" s="115"/>
      <c r="V185" s="115"/>
      <c r="W185" s="115"/>
      <c r="X185" s="115"/>
      <c r="Y185" s="115"/>
      <c r="Z185" s="108"/>
      <c r="AA185" s="108"/>
      <c r="AB185" s="108"/>
      <c r="AC185" s="108"/>
      <c r="AD185" s="108"/>
      <c r="AE185" s="108"/>
      <c r="AF185" s="108"/>
      <c r="AG185" s="108" t="s">
        <v>930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x14ac:dyDescent="0.2">
      <c r="A186" s="121" t="s">
        <v>268</v>
      </c>
      <c r="B186" s="122" t="s">
        <v>189</v>
      </c>
      <c r="C186" s="143" t="s">
        <v>190</v>
      </c>
      <c r="D186" s="123"/>
      <c r="E186" s="124"/>
      <c r="F186" s="125"/>
      <c r="G186" s="125">
        <f>SUMIF(AG187:AG194,"&lt;&gt;NOR",G187:G194)</f>
        <v>0</v>
      </c>
      <c r="H186" s="125"/>
      <c r="I186" s="125">
        <f>SUM(I187:I194)</f>
        <v>0</v>
      </c>
      <c r="J186" s="125"/>
      <c r="K186" s="125">
        <f>SUM(K187:K194)</f>
        <v>0</v>
      </c>
      <c r="L186" s="125"/>
      <c r="M186" s="125">
        <f>SUM(M187:M194)</f>
        <v>0</v>
      </c>
      <c r="N186" s="124"/>
      <c r="O186" s="124">
        <f>SUM(O187:O194)</f>
        <v>0</v>
      </c>
      <c r="P186" s="124"/>
      <c r="Q186" s="124">
        <f>SUM(Q187:Q194)</f>
        <v>0</v>
      </c>
      <c r="R186" s="125"/>
      <c r="S186" s="125"/>
      <c r="T186" s="126"/>
      <c r="U186" s="120"/>
      <c r="V186" s="120">
        <f>SUM(V187:V194)</f>
        <v>3.37</v>
      </c>
      <c r="W186" s="120"/>
      <c r="X186" s="120"/>
      <c r="Y186" s="120"/>
      <c r="AG186" t="s">
        <v>269</v>
      </c>
    </row>
    <row r="187" spans="1:60" ht="22.5" outlineLevel="1" x14ac:dyDescent="0.2">
      <c r="A187" s="128">
        <v>102</v>
      </c>
      <c r="B187" s="129" t="s">
        <v>1307</v>
      </c>
      <c r="C187" s="145" t="s">
        <v>1308</v>
      </c>
      <c r="D187" s="130" t="s">
        <v>493</v>
      </c>
      <c r="E187" s="131">
        <v>34</v>
      </c>
      <c r="F187" s="132"/>
      <c r="G187" s="133">
        <f>ROUND(E187*F187,2)</f>
        <v>0</v>
      </c>
      <c r="H187" s="132"/>
      <c r="I187" s="133">
        <f>ROUND(E187*H187,2)</f>
        <v>0</v>
      </c>
      <c r="J187" s="132"/>
      <c r="K187" s="133">
        <f>ROUND(E187*J187,2)</f>
        <v>0</v>
      </c>
      <c r="L187" s="133">
        <v>21</v>
      </c>
      <c r="M187" s="133">
        <f>G187*(1+L187/100)</f>
        <v>0</v>
      </c>
      <c r="N187" s="131">
        <v>6.9999999999999994E-5</v>
      </c>
      <c r="O187" s="131">
        <f>ROUND(E187*N187,2)</f>
        <v>0</v>
      </c>
      <c r="P187" s="131">
        <v>0</v>
      </c>
      <c r="Q187" s="131">
        <f>ROUND(E187*P187,2)</f>
        <v>0</v>
      </c>
      <c r="R187" s="133" t="s">
        <v>1309</v>
      </c>
      <c r="S187" s="133" t="s">
        <v>929</v>
      </c>
      <c r="T187" s="134" t="s">
        <v>929</v>
      </c>
      <c r="U187" s="115">
        <v>8.6999999999999994E-2</v>
      </c>
      <c r="V187" s="115">
        <f>ROUND(E187*U187,2)</f>
        <v>2.96</v>
      </c>
      <c r="W187" s="115"/>
      <c r="X187" s="115" t="s">
        <v>275</v>
      </c>
      <c r="Y187" s="115" t="s">
        <v>276</v>
      </c>
      <c r="Z187" s="108"/>
      <c r="AA187" s="108"/>
      <c r="AB187" s="108"/>
      <c r="AC187" s="108"/>
      <c r="AD187" s="108"/>
      <c r="AE187" s="108"/>
      <c r="AF187" s="108"/>
      <c r="AG187" s="108" t="s">
        <v>277</v>
      </c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outlineLevel="2" x14ac:dyDescent="0.2">
      <c r="A188" s="111"/>
      <c r="B188" s="112"/>
      <c r="C188" s="269" t="s">
        <v>1310</v>
      </c>
      <c r="D188" s="270"/>
      <c r="E188" s="270"/>
      <c r="F188" s="270"/>
      <c r="G188" s="270"/>
      <c r="H188" s="115"/>
      <c r="I188" s="115"/>
      <c r="J188" s="115"/>
      <c r="K188" s="115"/>
      <c r="L188" s="115"/>
      <c r="M188" s="115"/>
      <c r="N188" s="114"/>
      <c r="O188" s="114"/>
      <c r="P188" s="114"/>
      <c r="Q188" s="114"/>
      <c r="R188" s="115"/>
      <c r="S188" s="115"/>
      <c r="T188" s="115"/>
      <c r="U188" s="115"/>
      <c r="V188" s="115"/>
      <c r="W188" s="115"/>
      <c r="X188" s="115"/>
      <c r="Y188" s="115"/>
      <c r="Z188" s="108"/>
      <c r="AA188" s="108"/>
      <c r="AB188" s="108"/>
      <c r="AC188" s="108"/>
      <c r="AD188" s="108"/>
      <c r="AE188" s="108"/>
      <c r="AF188" s="108"/>
      <c r="AG188" s="108" t="s">
        <v>930</v>
      </c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</row>
    <row r="189" spans="1:60" outlineLevel="2" x14ac:dyDescent="0.2">
      <c r="A189" s="111"/>
      <c r="B189" s="112"/>
      <c r="C189" s="150" t="s">
        <v>2772</v>
      </c>
      <c r="D189" s="148"/>
      <c r="E189" s="149">
        <v>6</v>
      </c>
      <c r="F189" s="115"/>
      <c r="G189" s="115"/>
      <c r="H189" s="115"/>
      <c r="I189" s="115"/>
      <c r="J189" s="115"/>
      <c r="K189" s="115"/>
      <c r="L189" s="115"/>
      <c r="M189" s="115"/>
      <c r="N189" s="114"/>
      <c r="O189" s="114"/>
      <c r="P189" s="114"/>
      <c r="Q189" s="114"/>
      <c r="R189" s="115"/>
      <c r="S189" s="115"/>
      <c r="T189" s="115"/>
      <c r="U189" s="115"/>
      <c r="V189" s="115"/>
      <c r="W189" s="115"/>
      <c r="X189" s="115"/>
      <c r="Y189" s="115"/>
      <c r="Z189" s="108"/>
      <c r="AA189" s="108"/>
      <c r="AB189" s="108"/>
      <c r="AC189" s="108"/>
      <c r="AD189" s="108"/>
      <c r="AE189" s="108"/>
      <c r="AF189" s="108"/>
      <c r="AG189" s="108" t="s">
        <v>325</v>
      </c>
      <c r="AH189" s="108">
        <v>5</v>
      </c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3" x14ac:dyDescent="0.2">
      <c r="A190" s="111"/>
      <c r="B190" s="112"/>
      <c r="C190" s="150" t="s">
        <v>2773</v>
      </c>
      <c r="D190" s="148"/>
      <c r="E190" s="149">
        <v>14</v>
      </c>
      <c r="F190" s="115"/>
      <c r="G190" s="115"/>
      <c r="H190" s="115"/>
      <c r="I190" s="115"/>
      <c r="J190" s="115"/>
      <c r="K190" s="115"/>
      <c r="L190" s="115"/>
      <c r="M190" s="115"/>
      <c r="N190" s="114"/>
      <c r="O190" s="114"/>
      <c r="P190" s="114"/>
      <c r="Q190" s="114"/>
      <c r="R190" s="115"/>
      <c r="S190" s="115"/>
      <c r="T190" s="115"/>
      <c r="U190" s="115"/>
      <c r="V190" s="115"/>
      <c r="W190" s="115"/>
      <c r="X190" s="115"/>
      <c r="Y190" s="115"/>
      <c r="Z190" s="108"/>
      <c r="AA190" s="108"/>
      <c r="AB190" s="108"/>
      <c r="AC190" s="108"/>
      <c r="AD190" s="108"/>
      <c r="AE190" s="108"/>
      <c r="AF190" s="108"/>
      <c r="AG190" s="108" t="s">
        <v>325</v>
      </c>
      <c r="AH190" s="108">
        <v>5</v>
      </c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3" x14ac:dyDescent="0.2">
      <c r="A191" s="111"/>
      <c r="B191" s="112"/>
      <c r="C191" s="150" t="s">
        <v>2778</v>
      </c>
      <c r="D191" s="148"/>
      <c r="E191" s="149">
        <v>14</v>
      </c>
      <c r="F191" s="115"/>
      <c r="G191" s="115"/>
      <c r="H191" s="115"/>
      <c r="I191" s="115"/>
      <c r="J191" s="115"/>
      <c r="K191" s="115"/>
      <c r="L191" s="115"/>
      <c r="M191" s="115"/>
      <c r="N191" s="114"/>
      <c r="O191" s="114"/>
      <c r="P191" s="114"/>
      <c r="Q191" s="114"/>
      <c r="R191" s="115"/>
      <c r="S191" s="115"/>
      <c r="T191" s="115"/>
      <c r="U191" s="115"/>
      <c r="V191" s="115"/>
      <c r="W191" s="115"/>
      <c r="X191" s="115"/>
      <c r="Y191" s="115"/>
      <c r="Z191" s="108"/>
      <c r="AA191" s="108"/>
      <c r="AB191" s="108"/>
      <c r="AC191" s="108"/>
      <c r="AD191" s="108"/>
      <c r="AE191" s="108"/>
      <c r="AF191" s="108"/>
      <c r="AG191" s="108" t="s">
        <v>325</v>
      </c>
      <c r="AH191" s="108">
        <v>5</v>
      </c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ht="22.5" outlineLevel="1" x14ac:dyDescent="0.2">
      <c r="A192" s="128">
        <v>103</v>
      </c>
      <c r="B192" s="129" t="s">
        <v>1311</v>
      </c>
      <c r="C192" s="145" t="s">
        <v>1312</v>
      </c>
      <c r="D192" s="130" t="s">
        <v>493</v>
      </c>
      <c r="E192" s="131">
        <v>4</v>
      </c>
      <c r="F192" s="132"/>
      <c r="G192" s="133">
        <f>ROUND(E192*F192,2)</f>
        <v>0</v>
      </c>
      <c r="H192" s="132"/>
      <c r="I192" s="133">
        <f>ROUND(E192*H192,2)</f>
        <v>0</v>
      </c>
      <c r="J192" s="132"/>
      <c r="K192" s="133">
        <f>ROUND(E192*J192,2)</f>
        <v>0</v>
      </c>
      <c r="L192" s="133">
        <v>21</v>
      </c>
      <c r="M192" s="133">
        <f>G192*(1+L192/100)</f>
        <v>0</v>
      </c>
      <c r="N192" s="131">
        <v>9.0000000000000006E-5</v>
      </c>
      <c r="O192" s="131">
        <f>ROUND(E192*N192,2)</f>
        <v>0</v>
      </c>
      <c r="P192" s="131">
        <v>0</v>
      </c>
      <c r="Q192" s="131">
        <f>ROUND(E192*P192,2)</f>
        <v>0</v>
      </c>
      <c r="R192" s="133" t="s">
        <v>1309</v>
      </c>
      <c r="S192" s="133" t="s">
        <v>929</v>
      </c>
      <c r="T192" s="134" t="s">
        <v>929</v>
      </c>
      <c r="U192" s="115">
        <v>0.10299999999999999</v>
      </c>
      <c r="V192" s="115">
        <f>ROUND(E192*U192,2)</f>
        <v>0.41</v>
      </c>
      <c r="W192" s="115"/>
      <c r="X192" s="115" t="s">
        <v>275</v>
      </c>
      <c r="Y192" s="115" t="s">
        <v>276</v>
      </c>
      <c r="Z192" s="108"/>
      <c r="AA192" s="108"/>
      <c r="AB192" s="108"/>
      <c r="AC192" s="108"/>
      <c r="AD192" s="108"/>
      <c r="AE192" s="108"/>
      <c r="AF192" s="108"/>
      <c r="AG192" s="108" t="s">
        <v>277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outlineLevel="2" x14ac:dyDescent="0.2">
      <c r="A193" s="111"/>
      <c r="B193" s="112"/>
      <c r="C193" s="269" t="s">
        <v>1310</v>
      </c>
      <c r="D193" s="270"/>
      <c r="E193" s="270"/>
      <c r="F193" s="270"/>
      <c r="G193" s="270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8"/>
      <c r="AA193" s="108"/>
      <c r="AB193" s="108"/>
      <c r="AC193" s="108"/>
      <c r="AD193" s="108"/>
      <c r="AE193" s="108"/>
      <c r="AF193" s="108"/>
      <c r="AG193" s="108" t="s">
        <v>930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8"/>
      <c r="BB193" s="108"/>
      <c r="BC193" s="108"/>
      <c r="BD193" s="108"/>
      <c r="BE193" s="108"/>
      <c r="BF193" s="108"/>
      <c r="BG193" s="108"/>
      <c r="BH193" s="108"/>
    </row>
    <row r="194" spans="1:60" outlineLevel="2" x14ac:dyDescent="0.2">
      <c r="A194" s="111"/>
      <c r="B194" s="112"/>
      <c r="C194" s="150" t="s">
        <v>2779</v>
      </c>
      <c r="D194" s="148"/>
      <c r="E194" s="149">
        <v>4</v>
      </c>
      <c r="F194" s="115"/>
      <c r="G194" s="115"/>
      <c r="H194" s="115"/>
      <c r="I194" s="115"/>
      <c r="J194" s="115"/>
      <c r="K194" s="115"/>
      <c r="L194" s="115"/>
      <c r="M194" s="115"/>
      <c r="N194" s="114"/>
      <c r="O194" s="114"/>
      <c r="P194" s="114"/>
      <c r="Q194" s="114"/>
      <c r="R194" s="115"/>
      <c r="S194" s="115"/>
      <c r="T194" s="115"/>
      <c r="U194" s="115"/>
      <c r="V194" s="115"/>
      <c r="W194" s="115"/>
      <c r="X194" s="115"/>
      <c r="Y194" s="115"/>
      <c r="Z194" s="108"/>
      <c r="AA194" s="108"/>
      <c r="AB194" s="108"/>
      <c r="AC194" s="108"/>
      <c r="AD194" s="108"/>
      <c r="AE194" s="108"/>
      <c r="AF194" s="108"/>
      <c r="AG194" s="108" t="s">
        <v>325</v>
      </c>
      <c r="AH194" s="108">
        <v>5</v>
      </c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x14ac:dyDescent="0.2">
      <c r="A195" s="121" t="s">
        <v>268</v>
      </c>
      <c r="B195" s="122" t="s">
        <v>231</v>
      </c>
      <c r="C195" s="143" t="s">
        <v>232</v>
      </c>
      <c r="D195" s="123"/>
      <c r="E195" s="124"/>
      <c r="F195" s="125"/>
      <c r="G195" s="125">
        <f>SUMIF(AG196:AG202,"&lt;&gt;NOR",G196:G202)</f>
        <v>0</v>
      </c>
      <c r="H195" s="125"/>
      <c r="I195" s="125">
        <f>SUM(I196:I202)</f>
        <v>0</v>
      </c>
      <c r="J195" s="125"/>
      <c r="K195" s="125">
        <f>SUM(K196:K202)</f>
        <v>0</v>
      </c>
      <c r="L195" s="125"/>
      <c r="M195" s="125">
        <f>SUM(M196:M202)</f>
        <v>0</v>
      </c>
      <c r="N195" s="124"/>
      <c r="O195" s="124">
        <f>SUM(O196:O202)</f>
        <v>0</v>
      </c>
      <c r="P195" s="124"/>
      <c r="Q195" s="124">
        <f>SUM(Q196:Q202)</f>
        <v>0</v>
      </c>
      <c r="R195" s="125"/>
      <c r="S195" s="125"/>
      <c r="T195" s="126"/>
      <c r="U195" s="120"/>
      <c r="V195" s="120">
        <f>SUM(V196:V202)</f>
        <v>4.54</v>
      </c>
      <c r="W195" s="120"/>
      <c r="X195" s="120"/>
      <c r="Y195" s="120"/>
      <c r="AG195" t="s">
        <v>269</v>
      </c>
    </row>
    <row r="196" spans="1:60" outlineLevel="1" x14ac:dyDescent="0.2">
      <c r="A196" s="135">
        <v>104</v>
      </c>
      <c r="B196" s="136" t="s">
        <v>2626</v>
      </c>
      <c r="C196" s="144" t="s">
        <v>2627</v>
      </c>
      <c r="D196" s="137" t="s">
        <v>395</v>
      </c>
      <c r="E196" s="138">
        <v>0.05</v>
      </c>
      <c r="F196" s="139"/>
      <c r="G196" s="140">
        <f>ROUND(E196*F196,2)</f>
        <v>0</v>
      </c>
      <c r="H196" s="139"/>
      <c r="I196" s="140">
        <f>ROUND(E196*H196,2)</f>
        <v>0</v>
      </c>
      <c r="J196" s="139"/>
      <c r="K196" s="140">
        <f>ROUND(E196*J196,2)</f>
        <v>0</v>
      </c>
      <c r="L196" s="140">
        <v>21</v>
      </c>
      <c r="M196" s="140">
        <f>G196*(1+L196/100)</f>
        <v>0</v>
      </c>
      <c r="N196" s="138">
        <v>0</v>
      </c>
      <c r="O196" s="138">
        <f>ROUND(E196*N196,2)</f>
        <v>0</v>
      </c>
      <c r="P196" s="138">
        <v>0</v>
      </c>
      <c r="Q196" s="138">
        <f>ROUND(E196*P196,2)</f>
        <v>0</v>
      </c>
      <c r="R196" s="140"/>
      <c r="S196" s="140" t="s">
        <v>929</v>
      </c>
      <c r="T196" s="141" t="s">
        <v>274</v>
      </c>
      <c r="U196" s="115">
        <v>0</v>
      </c>
      <c r="V196" s="115">
        <f>ROUND(E196*U196,2)</f>
        <v>0</v>
      </c>
      <c r="W196" s="115"/>
      <c r="X196" s="115" t="s">
        <v>275</v>
      </c>
      <c r="Y196" s="115" t="s">
        <v>276</v>
      </c>
      <c r="Z196" s="108"/>
      <c r="AA196" s="108"/>
      <c r="AB196" s="108"/>
      <c r="AC196" s="108"/>
      <c r="AD196" s="108"/>
      <c r="AE196" s="108"/>
      <c r="AF196" s="108"/>
      <c r="AG196" s="108" t="s">
        <v>277</v>
      </c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8"/>
      <c r="BB196" s="108"/>
      <c r="BC196" s="108"/>
      <c r="BD196" s="108"/>
      <c r="BE196" s="108"/>
      <c r="BF196" s="108"/>
      <c r="BG196" s="108"/>
      <c r="BH196" s="108"/>
    </row>
    <row r="197" spans="1:60" outlineLevel="1" x14ac:dyDescent="0.2">
      <c r="A197" s="135">
        <v>105</v>
      </c>
      <c r="B197" s="136" t="s">
        <v>2628</v>
      </c>
      <c r="C197" s="144" t="s">
        <v>2629</v>
      </c>
      <c r="D197" s="137" t="s">
        <v>395</v>
      </c>
      <c r="E197" s="138">
        <v>0.86</v>
      </c>
      <c r="F197" s="139"/>
      <c r="G197" s="140">
        <f>ROUND(E197*F197,2)</f>
        <v>0</v>
      </c>
      <c r="H197" s="139"/>
      <c r="I197" s="140">
        <f>ROUND(E197*H197,2)</f>
        <v>0</v>
      </c>
      <c r="J197" s="139"/>
      <c r="K197" s="140">
        <f>ROUND(E197*J197,2)</f>
        <v>0</v>
      </c>
      <c r="L197" s="140">
        <v>21</v>
      </c>
      <c r="M197" s="140">
        <f>G197*(1+L197/100)</f>
        <v>0</v>
      </c>
      <c r="N197" s="138">
        <v>0</v>
      </c>
      <c r="O197" s="138">
        <f>ROUND(E197*N197,2)</f>
        <v>0</v>
      </c>
      <c r="P197" s="138">
        <v>0</v>
      </c>
      <c r="Q197" s="138">
        <f>ROUND(E197*P197,2)</f>
        <v>0</v>
      </c>
      <c r="R197" s="140"/>
      <c r="S197" s="140" t="s">
        <v>929</v>
      </c>
      <c r="T197" s="141" t="s">
        <v>274</v>
      </c>
      <c r="U197" s="115">
        <v>0</v>
      </c>
      <c r="V197" s="115">
        <f>ROUND(E197*U197,2)</f>
        <v>0</v>
      </c>
      <c r="W197" s="115"/>
      <c r="X197" s="115" t="s">
        <v>275</v>
      </c>
      <c r="Y197" s="115" t="s">
        <v>276</v>
      </c>
      <c r="Z197" s="108"/>
      <c r="AA197" s="108"/>
      <c r="AB197" s="108"/>
      <c r="AC197" s="108"/>
      <c r="AD197" s="108"/>
      <c r="AE197" s="108"/>
      <c r="AF197" s="108"/>
      <c r="AG197" s="108" t="s">
        <v>277</v>
      </c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108"/>
      <c r="AV197" s="108"/>
      <c r="AW197" s="108"/>
      <c r="AX197" s="108"/>
      <c r="AY197" s="108"/>
      <c r="AZ197" s="108"/>
      <c r="BA197" s="108"/>
      <c r="BB197" s="108"/>
      <c r="BC197" s="108"/>
      <c r="BD197" s="108"/>
      <c r="BE197" s="108"/>
      <c r="BF197" s="108"/>
      <c r="BG197" s="108"/>
      <c r="BH197" s="108"/>
    </row>
    <row r="198" spans="1:60" outlineLevel="1" x14ac:dyDescent="0.2">
      <c r="A198" s="135">
        <v>106</v>
      </c>
      <c r="B198" s="136" t="s">
        <v>906</v>
      </c>
      <c r="C198" s="144" t="s">
        <v>2633</v>
      </c>
      <c r="D198" s="137" t="s">
        <v>395</v>
      </c>
      <c r="E198" s="138">
        <v>9.6744800000000009</v>
      </c>
      <c r="F198" s="139"/>
      <c r="G198" s="140">
        <f>ROUND(E198*F198,2)</f>
        <v>0</v>
      </c>
      <c r="H198" s="139"/>
      <c r="I198" s="140">
        <f>ROUND(E198*H198,2)</f>
        <v>0</v>
      </c>
      <c r="J198" s="139"/>
      <c r="K198" s="140">
        <f>ROUND(E198*J198,2)</f>
        <v>0</v>
      </c>
      <c r="L198" s="140">
        <v>21</v>
      </c>
      <c r="M198" s="140">
        <f>G198*(1+L198/100)</f>
        <v>0</v>
      </c>
      <c r="N198" s="138">
        <v>0</v>
      </c>
      <c r="O198" s="138">
        <f>ROUND(E198*N198,2)</f>
        <v>0</v>
      </c>
      <c r="P198" s="138">
        <v>0</v>
      </c>
      <c r="Q198" s="138">
        <f>ROUND(E198*P198,2)</f>
        <v>0</v>
      </c>
      <c r="R198" s="140"/>
      <c r="S198" s="140" t="s">
        <v>929</v>
      </c>
      <c r="T198" s="141" t="s">
        <v>929</v>
      </c>
      <c r="U198" s="115">
        <v>0</v>
      </c>
      <c r="V198" s="115">
        <f>ROUND(E198*U198,2)</f>
        <v>0</v>
      </c>
      <c r="W198" s="115"/>
      <c r="X198" s="115" t="s">
        <v>1780</v>
      </c>
      <c r="Y198" s="115" t="s">
        <v>276</v>
      </c>
      <c r="Z198" s="108"/>
      <c r="AA198" s="108"/>
      <c r="AB198" s="108"/>
      <c r="AC198" s="108"/>
      <c r="AD198" s="108"/>
      <c r="AE198" s="108"/>
      <c r="AF198" s="108"/>
      <c r="AG198" s="108" t="s">
        <v>1781</v>
      </c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108"/>
      <c r="AV198" s="108"/>
      <c r="AW198" s="108"/>
      <c r="AX198" s="108"/>
      <c r="AY198" s="108"/>
      <c r="AZ198" s="108"/>
      <c r="BA198" s="108"/>
      <c r="BB198" s="108"/>
      <c r="BC198" s="108"/>
      <c r="BD198" s="108"/>
      <c r="BE198" s="108"/>
      <c r="BF198" s="108"/>
      <c r="BG198" s="108"/>
      <c r="BH198" s="108"/>
    </row>
    <row r="199" spans="1:60" ht="22.5" outlineLevel="1" x14ac:dyDescent="0.2">
      <c r="A199" s="128">
        <v>107</v>
      </c>
      <c r="B199" s="129" t="s">
        <v>2634</v>
      </c>
      <c r="C199" s="145" t="s">
        <v>2635</v>
      </c>
      <c r="D199" s="130" t="s">
        <v>395</v>
      </c>
      <c r="E199" s="131">
        <v>0.64497000000000004</v>
      </c>
      <c r="F199" s="132"/>
      <c r="G199" s="133">
        <f>ROUND(E199*F199,2)</f>
        <v>0</v>
      </c>
      <c r="H199" s="132"/>
      <c r="I199" s="133">
        <f>ROUND(E199*H199,2)</f>
        <v>0</v>
      </c>
      <c r="J199" s="132"/>
      <c r="K199" s="133">
        <f>ROUND(E199*J199,2)</f>
        <v>0</v>
      </c>
      <c r="L199" s="133">
        <v>21</v>
      </c>
      <c r="M199" s="133">
        <f>G199*(1+L199/100)</f>
        <v>0</v>
      </c>
      <c r="N199" s="131">
        <v>0</v>
      </c>
      <c r="O199" s="131">
        <f>ROUND(E199*N199,2)</f>
        <v>0</v>
      </c>
      <c r="P199" s="131">
        <v>0</v>
      </c>
      <c r="Q199" s="131">
        <f>ROUND(E199*P199,2)</f>
        <v>0</v>
      </c>
      <c r="R199" s="133"/>
      <c r="S199" s="133" t="s">
        <v>929</v>
      </c>
      <c r="T199" s="134" t="s">
        <v>929</v>
      </c>
      <c r="U199" s="115">
        <v>0.83199999999999996</v>
      </c>
      <c r="V199" s="115">
        <f>ROUND(E199*U199,2)</f>
        <v>0.54</v>
      </c>
      <c r="W199" s="115"/>
      <c r="X199" s="115" t="s">
        <v>1780</v>
      </c>
      <c r="Y199" s="115" t="s">
        <v>276</v>
      </c>
      <c r="Z199" s="108"/>
      <c r="AA199" s="108"/>
      <c r="AB199" s="108"/>
      <c r="AC199" s="108"/>
      <c r="AD199" s="108"/>
      <c r="AE199" s="108"/>
      <c r="AF199" s="108"/>
      <c r="AG199" s="108" t="s">
        <v>1781</v>
      </c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108"/>
      <c r="AV199" s="108"/>
      <c r="AW199" s="108"/>
      <c r="AX199" s="108"/>
      <c r="AY199" s="108"/>
      <c r="AZ199" s="108"/>
      <c r="BA199" s="108"/>
      <c r="BB199" s="108"/>
      <c r="BC199" s="108"/>
      <c r="BD199" s="108"/>
      <c r="BE199" s="108"/>
      <c r="BF199" s="108"/>
      <c r="BG199" s="108"/>
      <c r="BH199" s="108"/>
    </row>
    <row r="200" spans="1:60" ht="22.5" outlineLevel="2" x14ac:dyDescent="0.2">
      <c r="A200" s="111"/>
      <c r="B200" s="112"/>
      <c r="C200" s="258" t="s">
        <v>2636</v>
      </c>
      <c r="D200" s="259"/>
      <c r="E200" s="259"/>
      <c r="F200" s="259"/>
      <c r="G200" s="259"/>
      <c r="H200" s="115"/>
      <c r="I200" s="115"/>
      <c r="J200" s="115"/>
      <c r="K200" s="115"/>
      <c r="L200" s="115"/>
      <c r="M200" s="115"/>
      <c r="N200" s="114"/>
      <c r="O200" s="114"/>
      <c r="P200" s="114"/>
      <c r="Q200" s="114"/>
      <c r="R200" s="115"/>
      <c r="S200" s="115"/>
      <c r="T200" s="115"/>
      <c r="U200" s="115"/>
      <c r="V200" s="115"/>
      <c r="W200" s="115"/>
      <c r="X200" s="115"/>
      <c r="Y200" s="115"/>
      <c r="Z200" s="108"/>
      <c r="AA200" s="108"/>
      <c r="AB200" s="108"/>
      <c r="AC200" s="108"/>
      <c r="AD200" s="108"/>
      <c r="AE200" s="108"/>
      <c r="AF200" s="108"/>
      <c r="AG200" s="108" t="s">
        <v>286</v>
      </c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108"/>
      <c r="AV200" s="108"/>
      <c r="AW200" s="108"/>
      <c r="AX200" s="108"/>
      <c r="AY200" s="108"/>
      <c r="AZ200" s="108"/>
      <c r="BA200" s="142" t="str">
        <f>C200</f>
        <v>S naložením suti nebo vybouraných hmot do dopravního prostředku a na jejich vyložením, popřípadě přeložením na normální dopravní prostředek.</v>
      </c>
      <c r="BB200" s="108"/>
      <c r="BC200" s="108"/>
      <c r="BD200" s="108"/>
      <c r="BE200" s="108"/>
      <c r="BF200" s="108"/>
      <c r="BG200" s="108"/>
      <c r="BH200" s="108"/>
    </row>
    <row r="201" spans="1:60" outlineLevel="1" x14ac:dyDescent="0.2">
      <c r="A201" s="135">
        <v>108</v>
      </c>
      <c r="B201" s="136" t="s">
        <v>2637</v>
      </c>
      <c r="C201" s="144" t="s">
        <v>2638</v>
      </c>
      <c r="D201" s="137" t="s">
        <v>395</v>
      </c>
      <c r="E201" s="138">
        <v>6.4496599999999997</v>
      </c>
      <c r="F201" s="139"/>
      <c r="G201" s="140">
        <f>ROUND(E201*F201,2)</f>
        <v>0</v>
      </c>
      <c r="H201" s="139"/>
      <c r="I201" s="140">
        <f>ROUND(E201*H201,2)</f>
        <v>0</v>
      </c>
      <c r="J201" s="139"/>
      <c r="K201" s="140">
        <f>ROUND(E201*J201,2)</f>
        <v>0</v>
      </c>
      <c r="L201" s="140">
        <v>21</v>
      </c>
      <c r="M201" s="140">
        <f>G201*(1+L201/100)</f>
        <v>0</v>
      </c>
      <c r="N201" s="138">
        <v>0</v>
      </c>
      <c r="O201" s="138">
        <f>ROUND(E201*N201,2)</f>
        <v>0</v>
      </c>
      <c r="P201" s="138">
        <v>0</v>
      </c>
      <c r="Q201" s="138">
        <f>ROUND(E201*P201,2)</f>
        <v>0</v>
      </c>
      <c r="R201" s="140"/>
      <c r="S201" s="140" t="s">
        <v>929</v>
      </c>
      <c r="T201" s="141" t="s">
        <v>929</v>
      </c>
      <c r="U201" s="115">
        <v>0.36</v>
      </c>
      <c r="V201" s="115">
        <f>ROUND(E201*U201,2)</f>
        <v>2.3199999999999998</v>
      </c>
      <c r="W201" s="115"/>
      <c r="X201" s="115" t="s">
        <v>1780</v>
      </c>
      <c r="Y201" s="115" t="s">
        <v>276</v>
      </c>
      <c r="Z201" s="108"/>
      <c r="AA201" s="108"/>
      <c r="AB201" s="108"/>
      <c r="AC201" s="108"/>
      <c r="AD201" s="108"/>
      <c r="AE201" s="108"/>
      <c r="AF201" s="108"/>
      <c r="AG201" s="108" t="s">
        <v>1781</v>
      </c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108"/>
      <c r="AV201" s="108"/>
      <c r="AW201" s="108"/>
      <c r="AX201" s="108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</row>
    <row r="202" spans="1:60" outlineLevel="1" x14ac:dyDescent="0.2">
      <c r="A202" s="128">
        <v>109</v>
      </c>
      <c r="B202" s="129" t="s">
        <v>2639</v>
      </c>
      <c r="C202" s="145" t="s">
        <v>2640</v>
      </c>
      <c r="D202" s="130" t="s">
        <v>395</v>
      </c>
      <c r="E202" s="131">
        <v>0.64497000000000004</v>
      </c>
      <c r="F202" s="132"/>
      <c r="G202" s="133">
        <f>ROUND(E202*F202,2)</f>
        <v>0</v>
      </c>
      <c r="H202" s="132"/>
      <c r="I202" s="133">
        <f>ROUND(E202*H202,2)</f>
        <v>0</v>
      </c>
      <c r="J202" s="132"/>
      <c r="K202" s="133">
        <f>ROUND(E202*J202,2)</f>
        <v>0</v>
      </c>
      <c r="L202" s="133">
        <v>21</v>
      </c>
      <c r="M202" s="133">
        <f>G202*(1+L202/100)</f>
        <v>0</v>
      </c>
      <c r="N202" s="131">
        <v>0</v>
      </c>
      <c r="O202" s="131">
        <f>ROUND(E202*N202,2)</f>
        <v>0</v>
      </c>
      <c r="P202" s="131">
        <v>0</v>
      </c>
      <c r="Q202" s="131">
        <f>ROUND(E202*P202,2)</f>
        <v>0</v>
      </c>
      <c r="R202" s="133"/>
      <c r="S202" s="133" t="s">
        <v>929</v>
      </c>
      <c r="T202" s="134" t="s">
        <v>929</v>
      </c>
      <c r="U202" s="115">
        <v>2.6120000000000001</v>
      </c>
      <c r="V202" s="115">
        <f>ROUND(E202*U202,2)</f>
        <v>1.68</v>
      </c>
      <c r="W202" s="115"/>
      <c r="X202" s="115" t="s">
        <v>1780</v>
      </c>
      <c r="Y202" s="115" t="s">
        <v>276</v>
      </c>
      <c r="Z202" s="108"/>
      <c r="AA202" s="108"/>
      <c r="AB202" s="108"/>
      <c r="AC202" s="108"/>
      <c r="AD202" s="108"/>
      <c r="AE202" s="108"/>
      <c r="AF202" s="108"/>
      <c r="AG202" s="108" t="s">
        <v>1781</v>
      </c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108"/>
      <c r="AV202" s="108"/>
      <c r="AW202" s="108"/>
      <c r="AX202" s="108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</row>
    <row r="203" spans="1:60" x14ac:dyDescent="0.2">
      <c r="A203" s="3"/>
      <c r="B203" s="4"/>
      <c r="C203" s="146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E203">
        <v>12</v>
      </c>
      <c r="AF203">
        <v>21</v>
      </c>
      <c r="AG203" t="s">
        <v>254</v>
      </c>
    </row>
    <row r="204" spans="1:60" x14ac:dyDescent="0.2">
      <c r="A204" s="197"/>
      <c r="B204" s="198" t="s">
        <v>14</v>
      </c>
      <c r="C204" s="199"/>
      <c r="D204" s="200"/>
      <c r="E204" s="201"/>
      <c r="F204" s="201"/>
      <c r="G204" s="127">
        <f>G8+G13+G36+G38+G42+G73+G80+G108+G180+G186+G195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E204">
        <f>SUMIF(L7:L202,AE203,G7:G202)</f>
        <v>0</v>
      </c>
      <c r="AF204">
        <f>SUMIF(L7:L202,AF203,G7:G202)</f>
        <v>0</v>
      </c>
      <c r="AG204" t="s">
        <v>317</v>
      </c>
    </row>
    <row r="205" spans="1:60" x14ac:dyDescent="0.2">
      <c r="C205" s="147"/>
      <c r="D205" s="10"/>
      <c r="AG205" t="s">
        <v>318</v>
      </c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3r6WCGl2kowhS4NgmXumV7ccwYYa3xlccXtwQJcb7GoMpUWISo4DlIo0H07q3VB4qoUQk8kW2bCn0EVsj2dtg==" saltValue="PpLqRotbmPyYZA7NixNEsA==" spinCount="100000" sheet="1" formatRows="0"/>
  <mergeCells count="22">
    <mergeCell ref="C185:G185"/>
    <mergeCell ref="C188:G188"/>
    <mergeCell ref="C193:G193"/>
    <mergeCell ref="C200:G200"/>
    <mergeCell ref="C89:G89"/>
    <mergeCell ref="C91:G91"/>
    <mergeCell ref="C94:G94"/>
    <mergeCell ref="C96:G96"/>
    <mergeCell ref="C101:G101"/>
    <mergeCell ref="C105:G105"/>
    <mergeCell ref="C87:G87"/>
    <mergeCell ref="A1:G1"/>
    <mergeCell ref="C2:G2"/>
    <mergeCell ref="C3:G3"/>
    <mergeCell ref="C4:G4"/>
    <mergeCell ref="C10:G10"/>
    <mergeCell ref="C12:G12"/>
    <mergeCell ref="C44:G44"/>
    <mergeCell ref="C45:G45"/>
    <mergeCell ref="C72:G72"/>
    <mergeCell ref="C82:G82"/>
    <mergeCell ref="C84:G8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9E273-B3C2-48E4-BFE5-779F80DA500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75</v>
      </c>
      <c r="C4" s="264" t="s">
        <v>76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131</v>
      </c>
      <c r="C8" s="143" t="s">
        <v>132</v>
      </c>
      <c r="D8" s="123"/>
      <c r="E8" s="124"/>
      <c r="F8" s="125"/>
      <c r="G8" s="125">
        <f>SUMIF(AG9:AG19,"&lt;&gt;NOR",G9:G19)</f>
        <v>0</v>
      </c>
      <c r="H8" s="125"/>
      <c r="I8" s="125">
        <f>SUM(I9:I19)</f>
        <v>0</v>
      </c>
      <c r="J8" s="125"/>
      <c r="K8" s="125">
        <f>SUM(K9:K19)</f>
        <v>0</v>
      </c>
      <c r="L8" s="125"/>
      <c r="M8" s="125">
        <f>SUM(M9:M19)</f>
        <v>0</v>
      </c>
      <c r="N8" s="124"/>
      <c r="O8" s="124">
        <f>SUM(O9:O19)</f>
        <v>0</v>
      </c>
      <c r="P8" s="124"/>
      <c r="Q8" s="124">
        <f>SUM(Q9:Q19)</f>
        <v>0.14000000000000001</v>
      </c>
      <c r="R8" s="125"/>
      <c r="S8" s="125"/>
      <c r="T8" s="126"/>
      <c r="U8" s="120"/>
      <c r="V8" s="120">
        <f>SUM(V9:V19)</f>
        <v>11.36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2745</v>
      </c>
      <c r="C9" s="144" t="s">
        <v>2746</v>
      </c>
      <c r="D9" s="137" t="s">
        <v>468</v>
      </c>
      <c r="E9" s="138">
        <v>1</v>
      </c>
      <c r="F9" s="139"/>
      <c r="G9" s="140">
        <f>ROUND(E9*F9,2)</f>
        <v>0</v>
      </c>
      <c r="H9" s="139"/>
      <c r="I9" s="140">
        <f>ROUND(E9*H9,2)</f>
        <v>0</v>
      </c>
      <c r="J9" s="139"/>
      <c r="K9" s="140">
        <f>ROUND(E9*J9,2)</f>
        <v>0</v>
      </c>
      <c r="L9" s="140">
        <v>21</v>
      </c>
      <c r="M9" s="140">
        <f>G9*(1+L9/100)</f>
        <v>0</v>
      </c>
      <c r="N9" s="138">
        <v>6.9999999999999994E-5</v>
      </c>
      <c r="O9" s="138">
        <f>ROUND(E9*N9,2)</f>
        <v>0</v>
      </c>
      <c r="P9" s="138">
        <v>4.4999999999999997E-3</v>
      </c>
      <c r="Q9" s="138">
        <f>ROUND(E9*P9,2)</f>
        <v>0</v>
      </c>
      <c r="R9" s="140" t="s">
        <v>1188</v>
      </c>
      <c r="S9" s="140" t="s">
        <v>929</v>
      </c>
      <c r="T9" s="141" t="s">
        <v>929</v>
      </c>
      <c r="U9" s="115">
        <v>0.42</v>
      </c>
      <c r="V9" s="115">
        <f>ROUND(E9*U9,2)</f>
        <v>0.42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 x14ac:dyDescent="0.2">
      <c r="A10" s="135">
        <v>2</v>
      </c>
      <c r="B10" s="136" t="s">
        <v>2747</v>
      </c>
      <c r="C10" s="144" t="s">
        <v>2748</v>
      </c>
      <c r="D10" s="137" t="s">
        <v>493</v>
      </c>
      <c r="E10" s="138">
        <v>20</v>
      </c>
      <c r="F10" s="139"/>
      <c r="G10" s="140">
        <f>ROUND(E10*F10,2)</f>
        <v>0</v>
      </c>
      <c r="H10" s="139"/>
      <c r="I10" s="140">
        <f>ROUND(E10*H10,2)</f>
        <v>0</v>
      </c>
      <c r="J10" s="139"/>
      <c r="K10" s="140">
        <f>ROUND(E10*J10,2)</f>
        <v>0</v>
      </c>
      <c r="L10" s="140">
        <v>21</v>
      </c>
      <c r="M10" s="140">
        <f>G10*(1+L10/100)</f>
        <v>0</v>
      </c>
      <c r="N10" s="138">
        <v>5.0000000000000002E-5</v>
      </c>
      <c r="O10" s="138">
        <f>ROUND(E10*N10,2)</f>
        <v>0</v>
      </c>
      <c r="P10" s="138">
        <v>5.3200000000000001E-3</v>
      </c>
      <c r="Q10" s="138">
        <f>ROUND(E10*P10,2)</f>
        <v>0.11</v>
      </c>
      <c r="R10" s="140" t="s">
        <v>1188</v>
      </c>
      <c r="S10" s="140" t="s">
        <v>929</v>
      </c>
      <c r="T10" s="141" t="s">
        <v>929</v>
      </c>
      <c r="U10" s="115">
        <v>0.10299999999999999</v>
      </c>
      <c r="V10" s="115">
        <f>ROUND(E10*U10,2)</f>
        <v>2.06</v>
      </c>
      <c r="W10" s="115"/>
      <c r="X10" s="115" t="s">
        <v>275</v>
      </c>
      <c r="Y10" s="115" t="s">
        <v>276</v>
      </c>
      <c r="Z10" s="108"/>
      <c r="AA10" s="108"/>
      <c r="AB10" s="108"/>
      <c r="AC10" s="108"/>
      <c r="AD10" s="108"/>
      <c r="AE10" s="108"/>
      <c r="AF10" s="108"/>
      <c r="AG10" s="108" t="s">
        <v>277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 x14ac:dyDescent="0.2">
      <c r="A11" s="128">
        <v>3</v>
      </c>
      <c r="B11" s="129" t="s">
        <v>2303</v>
      </c>
      <c r="C11" s="145" t="s">
        <v>2304</v>
      </c>
      <c r="D11" s="130" t="s">
        <v>468</v>
      </c>
      <c r="E11" s="131">
        <v>3</v>
      </c>
      <c r="F11" s="132"/>
      <c r="G11" s="133">
        <f>ROUND(E11*F11,2)</f>
        <v>0</v>
      </c>
      <c r="H11" s="132"/>
      <c r="I11" s="133">
        <f>ROUND(E11*H11,2)</f>
        <v>0</v>
      </c>
      <c r="J11" s="132"/>
      <c r="K11" s="133">
        <f>ROUND(E11*J11,2)</f>
        <v>0</v>
      </c>
      <c r="L11" s="133">
        <v>21</v>
      </c>
      <c r="M11" s="133">
        <f>G11*(1+L11/100)</f>
        <v>0</v>
      </c>
      <c r="N11" s="131">
        <v>2.1000000000000001E-4</v>
      </c>
      <c r="O11" s="131">
        <f>ROUND(E11*N11,2)</f>
        <v>0</v>
      </c>
      <c r="P11" s="131">
        <v>3.5000000000000001E-3</v>
      </c>
      <c r="Q11" s="131">
        <f>ROUND(E11*P11,2)</f>
        <v>0.01</v>
      </c>
      <c r="R11" s="133" t="s">
        <v>1188</v>
      </c>
      <c r="S11" s="133" t="s">
        <v>929</v>
      </c>
      <c r="T11" s="134" t="s">
        <v>929</v>
      </c>
      <c r="U11" s="115">
        <v>0.374</v>
      </c>
      <c r="V11" s="115">
        <f>ROUND(E11*U11,2)</f>
        <v>1.1200000000000001</v>
      </c>
      <c r="W11" s="115"/>
      <c r="X11" s="115" t="s">
        <v>275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277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2" x14ac:dyDescent="0.2">
      <c r="A12" s="111"/>
      <c r="B12" s="112"/>
      <c r="C12" s="150" t="s">
        <v>2836</v>
      </c>
      <c r="D12" s="148"/>
      <c r="E12" s="149">
        <v>2</v>
      </c>
      <c r="F12" s="115"/>
      <c r="G12" s="115"/>
      <c r="H12" s="115"/>
      <c r="I12" s="115"/>
      <c r="J12" s="115"/>
      <c r="K12" s="115"/>
      <c r="L12" s="115"/>
      <c r="M12" s="115"/>
      <c r="N12" s="114"/>
      <c r="O12" s="114"/>
      <c r="P12" s="114"/>
      <c r="Q12" s="114"/>
      <c r="R12" s="115"/>
      <c r="S12" s="115"/>
      <c r="T12" s="115"/>
      <c r="U12" s="115"/>
      <c r="V12" s="115"/>
      <c r="W12" s="115"/>
      <c r="X12" s="115"/>
      <c r="Y12" s="115"/>
      <c r="Z12" s="108"/>
      <c r="AA12" s="108"/>
      <c r="AB12" s="108"/>
      <c r="AC12" s="108"/>
      <c r="AD12" s="108"/>
      <c r="AE12" s="108"/>
      <c r="AF12" s="108"/>
      <c r="AG12" s="108" t="s">
        <v>325</v>
      </c>
      <c r="AH12" s="108">
        <v>5</v>
      </c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3" x14ac:dyDescent="0.2">
      <c r="A13" s="111"/>
      <c r="B13" s="112"/>
      <c r="C13" s="150" t="s">
        <v>2837</v>
      </c>
      <c r="D13" s="148"/>
      <c r="E13" s="149">
        <v>1</v>
      </c>
      <c r="F13" s="115"/>
      <c r="G13" s="115"/>
      <c r="H13" s="115"/>
      <c r="I13" s="115"/>
      <c r="J13" s="115"/>
      <c r="K13" s="115"/>
      <c r="L13" s="115"/>
      <c r="M13" s="115"/>
      <c r="N13" s="114"/>
      <c r="O13" s="114"/>
      <c r="P13" s="114"/>
      <c r="Q13" s="114"/>
      <c r="R13" s="115"/>
      <c r="S13" s="115"/>
      <c r="T13" s="115"/>
      <c r="U13" s="115"/>
      <c r="V13" s="115"/>
      <c r="W13" s="115"/>
      <c r="X13" s="115"/>
      <c r="Y13" s="115"/>
      <c r="Z13" s="108"/>
      <c r="AA13" s="108"/>
      <c r="AB13" s="108"/>
      <c r="AC13" s="108"/>
      <c r="AD13" s="108"/>
      <c r="AE13" s="108"/>
      <c r="AF13" s="108"/>
      <c r="AG13" s="108" t="s">
        <v>325</v>
      </c>
      <c r="AH13" s="108">
        <v>5</v>
      </c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35">
        <v>4</v>
      </c>
      <c r="B14" s="136" t="s">
        <v>2311</v>
      </c>
      <c r="C14" s="144" t="s">
        <v>2312</v>
      </c>
      <c r="D14" s="137" t="s">
        <v>322</v>
      </c>
      <c r="E14" s="138">
        <v>10</v>
      </c>
      <c r="F14" s="139"/>
      <c r="G14" s="140">
        <f>ROUND(E14*F14,2)</f>
        <v>0</v>
      </c>
      <c r="H14" s="139"/>
      <c r="I14" s="140">
        <f>ROUND(E14*H14,2)</f>
        <v>0</v>
      </c>
      <c r="J14" s="139"/>
      <c r="K14" s="140">
        <f>ROUND(E14*J14,2)</f>
        <v>0</v>
      </c>
      <c r="L14" s="140">
        <v>21</v>
      </c>
      <c r="M14" s="140">
        <f>G14*(1+L14/100)</f>
        <v>0</v>
      </c>
      <c r="N14" s="138">
        <v>0</v>
      </c>
      <c r="O14" s="138">
        <f>ROUND(E14*N14,2)</f>
        <v>0</v>
      </c>
      <c r="P14" s="138">
        <v>0</v>
      </c>
      <c r="Q14" s="138">
        <f>ROUND(E14*P14,2)</f>
        <v>0</v>
      </c>
      <c r="R14" s="140"/>
      <c r="S14" s="140" t="s">
        <v>273</v>
      </c>
      <c r="T14" s="141" t="s">
        <v>274</v>
      </c>
      <c r="U14" s="115">
        <v>0</v>
      </c>
      <c r="V14" s="115">
        <f>ROUND(E14*U14,2)</f>
        <v>0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 x14ac:dyDescent="0.2">
      <c r="A15" s="135">
        <v>5</v>
      </c>
      <c r="B15" s="136" t="s">
        <v>2313</v>
      </c>
      <c r="C15" s="144" t="s">
        <v>2314</v>
      </c>
      <c r="D15" s="137" t="s">
        <v>938</v>
      </c>
      <c r="E15" s="138">
        <v>6</v>
      </c>
      <c r="F15" s="139"/>
      <c r="G15" s="140">
        <f>ROUND(E15*F15,2)</f>
        <v>0</v>
      </c>
      <c r="H15" s="139"/>
      <c r="I15" s="140">
        <f>ROUND(E15*H15,2)</f>
        <v>0</v>
      </c>
      <c r="J15" s="139"/>
      <c r="K15" s="140">
        <f>ROUND(E15*J15,2)</f>
        <v>0</v>
      </c>
      <c r="L15" s="140">
        <v>21</v>
      </c>
      <c r="M15" s="140">
        <f>G15*(1+L15/100)</f>
        <v>0</v>
      </c>
      <c r="N15" s="138">
        <v>0</v>
      </c>
      <c r="O15" s="138">
        <f>ROUND(E15*N15,2)</f>
        <v>0</v>
      </c>
      <c r="P15" s="138">
        <v>0</v>
      </c>
      <c r="Q15" s="138">
        <f>ROUND(E15*P15,2)</f>
        <v>0</v>
      </c>
      <c r="R15" s="140"/>
      <c r="S15" s="140" t="s">
        <v>273</v>
      </c>
      <c r="T15" s="141" t="s">
        <v>274</v>
      </c>
      <c r="U15" s="115">
        <v>1</v>
      </c>
      <c r="V15" s="115">
        <f>ROUND(E15*U15,2)</f>
        <v>6</v>
      </c>
      <c r="W15" s="115"/>
      <c r="X15" s="115" t="s">
        <v>275</v>
      </c>
      <c r="Y15" s="115" t="s">
        <v>276</v>
      </c>
      <c r="Z15" s="108"/>
      <c r="AA15" s="108"/>
      <c r="AB15" s="108"/>
      <c r="AC15" s="108"/>
      <c r="AD15" s="108"/>
      <c r="AE15" s="108"/>
      <c r="AF15" s="108"/>
      <c r="AG15" s="108" t="s">
        <v>277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1" x14ac:dyDescent="0.2">
      <c r="A16" s="128">
        <v>6</v>
      </c>
      <c r="B16" s="129" t="s">
        <v>2321</v>
      </c>
      <c r="C16" s="145" t="s">
        <v>2316</v>
      </c>
      <c r="D16" s="130" t="s">
        <v>322</v>
      </c>
      <c r="E16" s="131">
        <v>3.78</v>
      </c>
      <c r="F16" s="132"/>
      <c r="G16" s="133">
        <f>ROUND(E16*F16,2)</f>
        <v>0</v>
      </c>
      <c r="H16" s="132"/>
      <c r="I16" s="133">
        <f>ROUND(E16*H16,2)</f>
        <v>0</v>
      </c>
      <c r="J16" s="132"/>
      <c r="K16" s="133">
        <f>ROUND(E16*J16,2)</f>
        <v>0</v>
      </c>
      <c r="L16" s="133">
        <v>21</v>
      </c>
      <c r="M16" s="133">
        <f>G16*(1+L16/100)</f>
        <v>0</v>
      </c>
      <c r="N16" s="131">
        <v>0</v>
      </c>
      <c r="O16" s="131">
        <f>ROUND(E16*N16,2)</f>
        <v>0</v>
      </c>
      <c r="P16" s="131">
        <v>2.0999999999999999E-3</v>
      </c>
      <c r="Q16" s="131">
        <f>ROUND(E16*P16,2)</f>
        <v>0.01</v>
      </c>
      <c r="R16" s="133"/>
      <c r="S16" s="133" t="s">
        <v>929</v>
      </c>
      <c r="T16" s="134" t="s">
        <v>929</v>
      </c>
      <c r="U16" s="115">
        <v>0.2</v>
      </c>
      <c r="V16" s="115">
        <f>ROUND(E16*U16,2)</f>
        <v>0.76</v>
      </c>
      <c r="W16" s="115"/>
      <c r="X16" s="115" t="s">
        <v>275</v>
      </c>
      <c r="Y16" s="115" t="s">
        <v>276</v>
      </c>
      <c r="Z16" s="108"/>
      <c r="AA16" s="108"/>
      <c r="AB16" s="108"/>
      <c r="AC16" s="108"/>
      <c r="AD16" s="108"/>
      <c r="AE16" s="108"/>
      <c r="AF16" s="108"/>
      <c r="AG16" s="108" t="s">
        <v>277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2" x14ac:dyDescent="0.2">
      <c r="A17" s="111"/>
      <c r="B17" s="112"/>
      <c r="C17" s="150" t="s">
        <v>2838</v>
      </c>
      <c r="D17" s="148"/>
      <c r="E17" s="149">
        <v>3.78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325</v>
      </c>
      <c r="AH17" s="108">
        <v>5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28">
        <v>7</v>
      </c>
      <c r="B18" s="129" t="s">
        <v>2325</v>
      </c>
      <c r="C18" s="145" t="s">
        <v>2326</v>
      </c>
      <c r="D18" s="130" t="s">
        <v>322</v>
      </c>
      <c r="E18" s="131">
        <v>5</v>
      </c>
      <c r="F18" s="132"/>
      <c r="G18" s="133">
        <f>ROUND(E18*F18,2)</f>
        <v>0</v>
      </c>
      <c r="H18" s="132"/>
      <c r="I18" s="133">
        <f>ROUND(E18*H18,2)</f>
        <v>0</v>
      </c>
      <c r="J18" s="132"/>
      <c r="K18" s="133">
        <f>ROUND(E18*J18,2)</f>
        <v>0</v>
      </c>
      <c r="L18" s="133">
        <v>21</v>
      </c>
      <c r="M18" s="133">
        <f>G18*(1+L18/100)</f>
        <v>0</v>
      </c>
      <c r="N18" s="131">
        <v>0</v>
      </c>
      <c r="O18" s="131">
        <f>ROUND(E18*N18,2)</f>
        <v>0</v>
      </c>
      <c r="P18" s="131">
        <v>2.2000000000000001E-3</v>
      </c>
      <c r="Q18" s="131">
        <f>ROUND(E18*P18,2)</f>
        <v>0.01</v>
      </c>
      <c r="R18" s="133"/>
      <c r="S18" s="133" t="s">
        <v>929</v>
      </c>
      <c r="T18" s="134" t="s">
        <v>929</v>
      </c>
      <c r="U18" s="115">
        <v>0.2</v>
      </c>
      <c r="V18" s="115">
        <f>ROUND(E18*U18,2)</f>
        <v>1</v>
      </c>
      <c r="W18" s="115"/>
      <c r="X18" s="115" t="s">
        <v>275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277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2" x14ac:dyDescent="0.2">
      <c r="A19" s="111"/>
      <c r="B19" s="112"/>
      <c r="C19" s="150" t="s">
        <v>2839</v>
      </c>
      <c r="D19" s="148"/>
      <c r="E19" s="149">
        <v>5</v>
      </c>
      <c r="F19" s="115"/>
      <c r="G19" s="115"/>
      <c r="H19" s="115"/>
      <c r="I19" s="115"/>
      <c r="J19" s="115"/>
      <c r="K19" s="115"/>
      <c r="L19" s="115"/>
      <c r="M19" s="115"/>
      <c r="N19" s="114"/>
      <c r="O19" s="114"/>
      <c r="P19" s="114"/>
      <c r="Q19" s="114"/>
      <c r="R19" s="115"/>
      <c r="S19" s="115"/>
      <c r="T19" s="115"/>
      <c r="U19" s="115"/>
      <c r="V19" s="115"/>
      <c r="W19" s="115"/>
      <c r="X19" s="115"/>
      <c r="Y19" s="115"/>
      <c r="Z19" s="108"/>
      <c r="AA19" s="108"/>
      <c r="AB19" s="108"/>
      <c r="AC19" s="108"/>
      <c r="AD19" s="108"/>
      <c r="AE19" s="108"/>
      <c r="AF19" s="108"/>
      <c r="AG19" s="108" t="s">
        <v>325</v>
      </c>
      <c r="AH19" s="108">
        <v>5</v>
      </c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x14ac:dyDescent="0.2">
      <c r="A20" s="121" t="s">
        <v>268</v>
      </c>
      <c r="B20" s="122" t="s">
        <v>137</v>
      </c>
      <c r="C20" s="143" t="s">
        <v>138</v>
      </c>
      <c r="D20" s="123"/>
      <c r="E20" s="124"/>
      <c r="F20" s="125"/>
      <c r="G20" s="125">
        <f>SUMIF(AG21:AG21,"&lt;&gt;NOR",G21:G21)</f>
        <v>0</v>
      </c>
      <c r="H20" s="125"/>
      <c r="I20" s="125">
        <f>SUM(I21:I21)</f>
        <v>0</v>
      </c>
      <c r="J20" s="125"/>
      <c r="K20" s="125">
        <f>SUM(K21:K21)</f>
        <v>0</v>
      </c>
      <c r="L20" s="125"/>
      <c r="M20" s="125">
        <f>SUM(M21:M21)</f>
        <v>0</v>
      </c>
      <c r="N20" s="124"/>
      <c r="O20" s="124">
        <f>SUM(O21:O21)</f>
        <v>0.04</v>
      </c>
      <c r="P20" s="124"/>
      <c r="Q20" s="124">
        <f>SUM(Q21:Q21)</f>
        <v>0</v>
      </c>
      <c r="R20" s="125"/>
      <c r="S20" s="125"/>
      <c r="T20" s="126"/>
      <c r="U20" s="120"/>
      <c r="V20" s="120">
        <f>SUM(V21:V21)</f>
        <v>5.14</v>
      </c>
      <c r="W20" s="120"/>
      <c r="X20" s="120"/>
      <c r="Y20" s="120"/>
      <c r="AG20" t="s">
        <v>269</v>
      </c>
    </row>
    <row r="21" spans="1:60" outlineLevel="1" x14ac:dyDescent="0.2">
      <c r="A21" s="135">
        <v>8</v>
      </c>
      <c r="B21" s="136" t="s">
        <v>1919</v>
      </c>
      <c r="C21" s="144" t="s">
        <v>1920</v>
      </c>
      <c r="D21" s="137" t="s">
        <v>322</v>
      </c>
      <c r="E21" s="138">
        <v>24</v>
      </c>
      <c r="F21" s="139"/>
      <c r="G21" s="140">
        <f>ROUND(E21*F21,2)</f>
        <v>0</v>
      </c>
      <c r="H21" s="139"/>
      <c r="I21" s="140">
        <f>ROUND(E21*H21,2)</f>
        <v>0</v>
      </c>
      <c r="J21" s="139"/>
      <c r="K21" s="140">
        <f>ROUND(E21*J21,2)</f>
        <v>0</v>
      </c>
      <c r="L21" s="140">
        <v>21</v>
      </c>
      <c r="M21" s="140">
        <f>G21*(1+L21/100)</f>
        <v>0</v>
      </c>
      <c r="N21" s="138">
        <v>1.58E-3</v>
      </c>
      <c r="O21" s="138">
        <f>ROUND(E21*N21,2)</f>
        <v>0.04</v>
      </c>
      <c r="P21" s="138">
        <v>0</v>
      </c>
      <c r="Q21" s="138">
        <f>ROUND(E21*P21,2)</f>
        <v>0</v>
      </c>
      <c r="R21" s="140" t="s">
        <v>928</v>
      </c>
      <c r="S21" s="140" t="s">
        <v>929</v>
      </c>
      <c r="T21" s="141" t="s">
        <v>929</v>
      </c>
      <c r="U21" s="115">
        <v>0.214</v>
      </c>
      <c r="V21" s="115">
        <f>ROUND(E21*U21,2)</f>
        <v>5.14</v>
      </c>
      <c r="W21" s="115"/>
      <c r="X21" s="115" t="s">
        <v>275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277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x14ac:dyDescent="0.2">
      <c r="A22" s="121" t="s">
        <v>268</v>
      </c>
      <c r="B22" s="122" t="s">
        <v>149</v>
      </c>
      <c r="C22" s="143" t="s">
        <v>150</v>
      </c>
      <c r="D22" s="123"/>
      <c r="E22" s="124"/>
      <c r="F22" s="125"/>
      <c r="G22" s="125">
        <f>SUMIF(AG23:AG25,"&lt;&gt;NOR",G23:G25)</f>
        <v>0</v>
      </c>
      <c r="H22" s="125"/>
      <c r="I22" s="125">
        <f>SUM(I23:I25)</f>
        <v>0</v>
      </c>
      <c r="J22" s="125"/>
      <c r="K22" s="125">
        <f>SUM(K23:K25)</f>
        <v>0</v>
      </c>
      <c r="L22" s="125"/>
      <c r="M22" s="125">
        <f>SUM(M23:M25)</f>
        <v>0</v>
      </c>
      <c r="N22" s="124"/>
      <c r="O22" s="124">
        <f>SUM(O23:O25)</f>
        <v>0</v>
      </c>
      <c r="P22" s="124"/>
      <c r="Q22" s="124">
        <f>SUM(Q23:Q25)</f>
        <v>0</v>
      </c>
      <c r="R22" s="125"/>
      <c r="S22" s="125"/>
      <c r="T22" s="126"/>
      <c r="U22" s="120"/>
      <c r="V22" s="120">
        <f>SUM(V23:V25)</f>
        <v>40</v>
      </c>
      <c r="W22" s="120"/>
      <c r="X22" s="120"/>
      <c r="Y22" s="120"/>
      <c r="AG22" t="s">
        <v>269</v>
      </c>
    </row>
    <row r="23" spans="1:60" outlineLevel="1" x14ac:dyDescent="0.2">
      <c r="A23" s="135">
        <v>9</v>
      </c>
      <c r="B23" s="136" t="s">
        <v>936</v>
      </c>
      <c r="C23" s="144" t="s">
        <v>937</v>
      </c>
      <c r="D23" s="137" t="s">
        <v>938</v>
      </c>
      <c r="E23" s="138">
        <v>10</v>
      </c>
      <c r="F23" s="139"/>
      <c r="G23" s="140">
        <f>ROUND(E23*F23,2)</f>
        <v>0</v>
      </c>
      <c r="H23" s="139"/>
      <c r="I23" s="140">
        <f>ROUND(E23*H23,2)</f>
        <v>0</v>
      </c>
      <c r="J23" s="139"/>
      <c r="K23" s="140">
        <f>ROUND(E23*J23,2)</f>
        <v>0</v>
      </c>
      <c r="L23" s="140">
        <v>21</v>
      </c>
      <c r="M23" s="140">
        <f>G23*(1+L23/100)</f>
        <v>0</v>
      </c>
      <c r="N23" s="138">
        <v>0</v>
      </c>
      <c r="O23" s="138">
        <f>ROUND(E23*N23,2)</f>
        <v>0</v>
      </c>
      <c r="P23" s="138">
        <v>0</v>
      </c>
      <c r="Q23" s="138">
        <f>ROUND(E23*P23,2)</f>
        <v>0</v>
      </c>
      <c r="R23" s="140" t="s">
        <v>939</v>
      </c>
      <c r="S23" s="140" t="s">
        <v>929</v>
      </c>
      <c r="T23" s="141" t="s">
        <v>929</v>
      </c>
      <c r="U23" s="115">
        <v>1</v>
      </c>
      <c r="V23" s="115">
        <f>ROUND(E23*U23,2)</f>
        <v>10</v>
      </c>
      <c r="W23" s="115"/>
      <c r="X23" s="115" t="s">
        <v>940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941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 x14ac:dyDescent="0.2">
      <c r="A24" s="135">
        <v>10</v>
      </c>
      <c r="B24" s="136" t="s">
        <v>2258</v>
      </c>
      <c r="C24" s="144" t="s">
        <v>2259</v>
      </c>
      <c r="D24" s="137" t="s">
        <v>938</v>
      </c>
      <c r="E24" s="138">
        <v>6</v>
      </c>
      <c r="F24" s="139"/>
      <c r="G24" s="140">
        <f>ROUND(E24*F24,2)</f>
        <v>0</v>
      </c>
      <c r="H24" s="139"/>
      <c r="I24" s="140">
        <f>ROUND(E24*H24,2)</f>
        <v>0</v>
      </c>
      <c r="J24" s="139"/>
      <c r="K24" s="140">
        <f>ROUND(E24*J24,2)</f>
        <v>0</v>
      </c>
      <c r="L24" s="140">
        <v>21</v>
      </c>
      <c r="M24" s="140">
        <f>G24*(1+L24/100)</f>
        <v>0</v>
      </c>
      <c r="N24" s="138">
        <v>0</v>
      </c>
      <c r="O24" s="138">
        <f>ROUND(E24*N24,2)</f>
        <v>0</v>
      </c>
      <c r="P24" s="138">
        <v>0</v>
      </c>
      <c r="Q24" s="138">
        <f>ROUND(E24*P24,2)</f>
        <v>0</v>
      </c>
      <c r="R24" s="140"/>
      <c r="S24" s="140" t="s">
        <v>273</v>
      </c>
      <c r="T24" s="141" t="s">
        <v>929</v>
      </c>
      <c r="U24" s="115">
        <v>1</v>
      </c>
      <c r="V24" s="115">
        <f>ROUND(E24*U24,2)</f>
        <v>6</v>
      </c>
      <c r="W24" s="115"/>
      <c r="X24" s="115" t="s">
        <v>940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941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1" x14ac:dyDescent="0.2">
      <c r="A25" s="135">
        <v>11</v>
      </c>
      <c r="B25" s="136" t="s">
        <v>948</v>
      </c>
      <c r="C25" s="144" t="s">
        <v>949</v>
      </c>
      <c r="D25" s="137" t="s">
        <v>938</v>
      </c>
      <c r="E25" s="138">
        <v>24</v>
      </c>
      <c r="F25" s="139"/>
      <c r="G25" s="140">
        <f>ROUND(E25*F25,2)</f>
        <v>0</v>
      </c>
      <c r="H25" s="139"/>
      <c r="I25" s="140">
        <f>ROUND(E25*H25,2)</f>
        <v>0</v>
      </c>
      <c r="J25" s="139"/>
      <c r="K25" s="140">
        <f>ROUND(E25*J25,2)</f>
        <v>0</v>
      </c>
      <c r="L25" s="140">
        <v>21</v>
      </c>
      <c r="M25" s="140">
        <f>G25*(1+L25/100)</f>
        <v>0</v>
      </c>
      <c r="N25" s="138">
        <v>0</v>
      </c>
      <c r="O25" s="138">
        <f>ROUND(E25*N25,2)</f>
        <v>0</v>
      </c>
      <c r="P25" s="138">
        <v>0</v>
      </c>
      <c r="Q25" s="138">
        <f>ROUND(E25*P25,2)</f>
        <v>0</v>
      </c>
      <c r="R25" s="140"/>
      <c r="S25" s="140" t="s">
        <v>273</v>
      </c>
      <c r="T25" s="141" t="s">
        <v>274</v>
      </c>
      <c r="U25" s="115">
        <v>1</v>
      </c>
      <c r="V25" s="115">
        <f>ROUND(E25*U25,2)</f>
        <v>24</v>
      </c>
      <c r="W25" s="115"/>
      <c r="X25" s="115" t="s">
        <v>940</v>
      </c>
      <c r="Y25" s="115" t="s">
        <v>276</v>
      </c>
      <c r="Z25" s="108"/>
      <c r="AA25" s="108"/>
      <c r="AB25" s="108"/>
      <c r="AC25" s="108"/>
      <c r="AD25" s="108"/>
      <c r="AE25" s="108"/>
      <c r="AF25" s="108"/>
      <c r="AG25" s="108" t="s">
        <v>941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x14ac:dyDescent="0.2">
      <c r="A26" s="121" t="s">
        <v>268</v>
      </c>
      <c r="B26" s="122" t="s">
        <v>156</v>
      </c>
      <c r="C26" s="143" t="s">
        <v>157</v>
      </c>
      <c r="D26" s="123"/>
      <c r="E26" s="124"/>
      <c r="F26" s="125"/>
      <c r="G26" s="125">
        <f>SUMIF(AG27:AG38,"&lt;&gt;NOR",G27:G38)</f>
        <v>0</v>
      </c>
      <c r="H26" s="125"/>
      <c r="I26" s="125">
        <f>SUM(I27:I38)</f>
        <v>0</v>
      </c>
      <c r="J26" s="125"/>
      <c r="K26" s="125">
        <f>SUM(K27:K38)</f>
        <v>0</v>
      </c>
      <c r="L26" s="125"/>
      <c r="M26" s="125">
        <f>SUM(M27:M38)</f>
        <v>0</v>
      </c>
      <c r="N26" s="124"/>
      <c r="O26" s="124">
        <f>SUM(O27:O38)</f>
        <v>0.02</v>
      </c>
      <c r="P26" s="124"/>
      <c r="Q26" s="124">
        <f>SUM(Q27:Q38)</f>
        <v>0</v>
      </c>
      <c r="R26" s="125"/>
      <c r="S26" s="125"/>
      <c r="T26" s="126"/>
      <c r="U26" s="120"/>
      <c r="V26" s="120">
        <f>SUM(V27:V38)</f>
        <v>3</v>
      </c>
      <c r="W26" s="120"/>
      <c r="X26" s="120"/>
      <c r="Y26" s="120"/>
      <c r="AG26" t="s">
        <v>269</v>
      </c>
    </row>
    <row r="27" spans="1:60" outlineLevel="1" x14ac:dyDescent="0.2">
      <c r="A27" s="128">
        <v>12</v>
      </c>
      <c r="B27" s="129" t="s">
        <v>2343</v>
      </c>
      <c r="C27" s="145" t="s">
        <v>2344</v>
      </c>
      <c r="D27" s="130" t="s">
        <v>493</v>
      </c>
      <c r="E27" s="131">
        <v>6</v>
      </c>
      <c r="F27" s="132"/>
      <c r="G27" s="133">
        <f>ROUND(E27*F27,2)</f>
        <v>0</v>
      </c>
      <c r="H27" s="132"/>
      <c r="I27" s="133">
        <f>ROUND(E27*H27,2)</f>
        <v>0</v>
      </c>
      <c r="J27" s="132"/>
      <c r="K27" s="133">
        <f>ROUND(E27*J27,2)</f>
        <v>0</v>
      </c>
      <c r="L27" s="133">
        <v>21</v>
      </c>
      <c r="M27" s="133">
        <f>G27*(1+L27/100)</f>
        <v>0</v>
      </c>
      <c r="N27" s="131">
        <v>0</v>
      </c>
      <c r="O27" s="131">
        <f>ROUND(E27*N27,2)</f>
        <v>0</v>
      </c>
      <c r="P27" s="131">
        <v>0</v>
      </c>
      <c r="Q27" s="131">
        <f>ROUND(E27*P27,2)</f>
        <v>0</v>
      </c>
      <c r="R27" s="133" t="s">
        <v>995</v>
      </c>
      <c r="S27" s="133" t="s">
        <v>929</v>
      </c>
      <c r="T27" s="134" t="s">
        <v>929</v>
      </c>
      <c r="U27" s="115">
        <v>0.13500000000000001</v>
      </c>
      <c r="V27" s="115">
        <f>ROUND(E27*U27,2)</f>
        <v>0.81</v>
      </c>
      <c r="W27" s="115"/>
      <c r="X27" s="115" t="s">
        <v>275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277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2" x14ac:dyDescent="0.2">
      <c r="A28" s="111"/>
      <c r="B28" s="112"/>
      <c r="C28" s="150" t="s">
        <v>2840</v>
      </c>
      <c r="D28" s="148"/>
      <c r="E28" s="149">
        <v>6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325</v>
      </c>
      <c r="AH28" s="108">
        <v>5</v>
      </c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 x14ac:dyDescent="0.2">
      <c r="A29" s="128">
        <v>13</v>
      </c>
      <c r="B29" s="129" t="s">
        <v>2347</v>
      </c>
      <c r="C29" s="145" t="s">
        <v>2348</v>
      </c>
      <c r="D29" s="130" t="s">
        <v>493</v>
      </c>
      <c r="E29" s="131">
        <v>10</v>
      </c>
      <c r="F29" s="132"/>
      <c r="G29" s="133">
        <f>ROUND(E29*F29,2)</f>
        <v>0</v>
      </c>
      <c r="H29" s="132"/>
      <c r="I29" s="133">
        <f>ROUND(E29*H29,2)</f>
        <v>0</v>
      </c>
      <c r="J29" s="132"/>
      <c r="K29" s="133">
        <f>ROUND(E29*J29,2)</f>
        <v>0</v>
      </c>
      <c r="L29" s="133">
        <v>21</v>
      </c>
      <c r="M29" s="133">
        <f>G29*(1+L29/100)</f>
        <v>0</v>
      </c>
      <c r="N29" s="131">
        <v>0</v>
      </c>
      <c r="O29" s="131">
        <f>ROUND(E29*N29,2)</f>
        <v>0</v>
      </c>
      <c r="P29" s="131">
        <v>0</v>
      </c>
      <c r="Q29" s="131">
        <f>ROUND(E29*P29,2)</f>
        <v>0</v>
      </c>
      <c r="R29" s="133" t="s">
        <v>995</v>
      </c>
      <c r="S29" s="133" t="s">
        <v>929</v>
      </c>
      <c r="T29" s="134" t="s">
        <v>929</v>
      </c>
      <c r="U29" s="115">
        <v>0.19500000000000001</v>
      </c>
      <c r="V29" s="115">
        <f>ROUND(E29*U29,2)</f>
        <v>1.95</v>
      </c>
      <c r="W29" s="115"/>
      <c r="X29" s="115" t="s">
        <v>275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277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150" t="s">
        <v>2841</v>
      </c>
      <c r="D30" s="148"/>
      <c r="E30" s="149">
        <v>10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325</v>
      </c>
      <c r="AH30" s="108">
        <v>5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 x14ac:dyDescent="0.2">
      <c r="A31" s="135">
        <v>14</v>
      </c>
      <c r="B31" s="136" t="s">
        <v>2354</v>
      </c>
      <c r="C31" s="144" t="s">
        <v>2355</v>
      </c>
      <c r="D31" s="137" t="s">
        <v>2356</v>
      </c>
      <c r="E31" s="138">
        <v>1</v>
      </c>
      <c r="F31" s="139"/>
      <c r="G31" s="140">
        <f>ROUND(E31*F31,2)</f>
        <v>0</v>
      </c>
      <c r="H31" s="139"/>
      <c r="I31" s="140">
        <f>ROUND(E31*H31,2)</f>
        <v>0</v>
      </c>
      <c r="J31" s="139"/>
      <c r="K31" s="140">
        <f>ROUND(E31*J31,2)</f>
        <v>0</v>
      </c>
      <c r="L31" s="140">
        <v>21</v>
      </c>
      <c r="M31" s="140">
        <f>G31*(1+L31/100)</f>
        <v>0</v>
      </c>
      <c r="N31" s="138">
        <v>0</v>
      </c>
      <c r="O31" s="138">
        <f>ROUND(E31*N31,2)</f>
        <v>0</v>
      </c>
      <c r="P31" s="138">
        <v>0</v>
      </c>
      <c r="Q31" s="138">
        <f>ROUND(E31*P31,2)</f>
        <v>0</v>
      </c>
      <c r="R31" s="140"/>
      <c r="S31" s="140" t="s">
        <v>273</v>
      </c>
      <c r="T31" s="141" t="s">
        <v>274</v>
      </c>
      <c r="U31" s="115">
        <v>0.24199999999999999</v>
      </c>
      <c r="V31" s="115">
        <f>ROUND(E31*U31,2)</f>
        <v>0.24</v>
      </c>
      <c r="W31" s="115"/>
      <c r="X31" s="115" t="s">
        <v>275</v>
      </c>
      <c r="Y31" s="115" t="s">
        <v>276</v>
      </c>
      <c r="Z31" s="108"/>
      <c r="AA31" s="108"/>
      <c r="AB31" s="108"/>
      <c r="AC31" s="108"/>
      <c r="AD31" s="108"/>
      <c r="AE31" s="108"/>
      <c r="AF31" s="108"/>
      <c r="AG31" s="108" t="s">
        <v>277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ht="22.5" outlineLevel="1" x14ac:dyDescent="0.2">
      <c r="A32" s="135">
        <v>15</v>
      </c>
      <c r="B32" s="136" t="s">
        <v>2361</v>
      </c>
      <c r="C32" s="144" t="s">
        <v>2362</v>
      </c>
      <c r="D32" s="137" t="s">
        <v>468</v>
      </c>
      <c r="E32" s="138">
        <v>2</v>
      </c>
      <c r="F32" s="139"/>
      <c r="G32" s="140">
        <f>ROUND(E32*F32,2)</f>
        <v>0</v>
      </c>
      <c r="H32" s="139"/>
      <c r="I32" s="140">
        <f>ROUND(E32*H32,2)</f>
        <v>0</v>
      </c>
      <c r="J32" s="139"/>
      <c r="K32" s="140">
        <f>ROUND(E32*J32,2)</f>
        <v>0</v>
      </c>
      <c r="L32" s="140">
        <v>21</v>
      </c>
      <c r="M32" s="140">
        <f>G32*(1+L32/100)</f>
        <v>0</v>
      </c>
      <c r="N32" s="138">
        <v>0</v>
      </c>
      <c r="O32" s="138">
        <f>ROUND(E32*N32,2)</f>
        <v>0</v>
      </c>
      <c r="P32" s="138">
        <v>0</v>
      </c>
      <c r="Q32" s="138">
        <f>ROUND(E32*P32,2)</f>
        <v>0</v>
      </c>
      <c r="R32" s="140" t="s">
        <v>984</v>
      </c>
      <c r="S32" s="140" t="s">
        <v>929</v>
      </c>
      <c r="T32" s="141" t="s">
        <v>929</v>
      </c>
      <c r="U32" s="115">
        <v>0</v>
      </c>
      <c r="V32" s="115">
        <f>ROUND(E32*U32,2)</f>
        <v>0</v>
      </c>
      <c r="W32" s="115"/>
      <c r="X32" s="115" t="s">
        <v>463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464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ht="33.75" outlineLevel="1" x14ac:dyDescent="0.2">
      <c r="A33" s="128">
        <v>16</v>
      </c>
      <c r="B33" s="129" t="s">
        <v>2775</v>
      </c>
      <c r="C33" s="145" t="s">
        <v>2776</v>
      </c>
      <c r="D33" s="130" t="s">
        <v>493</v>
      </c>
      <c r="E33" s="131">
        <v>6</v>
      </c>
      <c r="F33" s="132"/>
      <c r="G33" s="133">
        <f>ROUND(E33*F33,2)</f>
        <v>0</v>
      </c>
      <c r="H33" s="132"/>
      <c r="I33" s="133">
        <f>ROUND(E33*H33,2)</f>
        <v>0</v>
      </c>
      <c r="J33" s="132"/>
      <c r="K33" s="133">
        <f>ROUND(E33*J33,2)</f>
        <v>0</v>
      </c>
      <c r="L33" s="133">
        <v>21</v>
      </c>
      <c r="M33" s="133">
        <f>G33*(1+L33/100)</f>
        <v>0</v>
      </c>
      <c r="N33" s="131">
        <v>8.0000000000000004E-4</v>
      </c>
      <c r="O33" s="131">
        <f>ROUND(E33*N33,2)</f>
        <v>0</v>
      </c>
      <c r="P33" s="131">
        <v>0</v>
      </c>
      <c r="Q33" s="131">
        <f>ROUND(E33*P33,2)</f>
        <v>0</v>
      </c>
      <c r="R33" s="133" t="s">
        <v>984</v>
      </c>
      <c r="S33" s="133" t="s">
        <v>929</v>
      </c>
      <c r="T33" s="134" t="s">
        <v>929</v>
      </c>
      <c r="U33" s="115">
        <v>0</v>
      </c>
      <c r="V33" s="115">
        <f>ROUND(E33*U33,2)</f>
        <v>0</v>
      </c>
      <c r="W33" s="115"/>
      <c r="X33" s="115" t="s">
        <v>463</v>
      </c>
      <c r="Y33" s="115" t="s">
        <v>276</v>
      </c>
      <c r="Z33" s="108"/>
      <c r="AA33" s="108"/>
      <c r="AB33" s="108"/>
      <c r="AC33" s="108"/>
      <c r="AD33" s="108"/>
      <c r="AE33" s="108"/>
      <c r="AF33" s="108"/>
      <c r="AG33" s="108" t="s">
        <v>464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 x14ac:dyDescent="0.2">
      <c r="A34" s="111"/>
      <c r="B34" s="112"/>
      <c r="C34" s="150" t="s">
        <v>2842</v>
      </c>
      <c r="D34" s="148"/>
      <c r="E34" s="149">
        <v>6</v>
      </c>
      <c r="F34" s="115"/>
      <c r="G34" s="115"/>
      <c r="H34" s="115"/>
      <c r="I34" s="115"/>
      <c r="J34" s="115"/>
      <c r="K34" s="115"/>
      <c r="L34" s="115"/>
      <c r="M34" s="115"/>
      <c r="N34" s="114"/>
      <c r="O34" s="114"/>
      <c r="P34" s="114"/>
      <c r="Q34" s="114"/>
      <c r="R34" s="115"/>
      <c r="S34" s="115"/>
      <c r="T34" s="115"/>
      <c r="U34" s="115"/>
      <c r="V34" s="115"/>
      <c r="W34" s="115"/>
      <c r="X34" s="115"/>
      <c r="Y34" s="115"/>
      <c r="Z34" s="108"/>
      <c r="AA34" s="108"/>
      <c r="AB34" s="108"/>
      <c r="AC34" s="108"/>
      <c r="AD34" s="108"/>
      <c r="AE34" s="108"/>
      <c r="AF34" s="108"/>
      <c r="AG34" s="108" t="s">
        <v>325</v>
      </c>
      <c r="AH34" s="108">
        <v>5</v>
      </c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ht="33.75" outlineLevel="1" x14ac:dyDescent="0.2">
      <c r="A35" s="128">
        <v>17</v>
      </c>
      <c r="B35" s="129" t="s">
        <v>2372</v>
      </c>
      <c r="C35" s="145" t="s">
        <v>2373</v>
      </c>
      <c r="D35" s="130" t="s">
        <v>493</v>
      </c>
      <c r="E35" s="131">
        <v>10</v>
      </c>
      <c r="F35" s="132"/>
      <c r="G35" s="133">
        <f>ROUND(E35*F35,2)</f>
        <v>0</v>
      </c>
      <c r="H35" s="132"/>
      <c r="I35" s="133">
        <f>ROUND(E35*H35,2)</f>
        <v>0</v>
      </c>
      <c r="J35" s="132"/>
      <c r="K35" s="133">
        <f>ROUND(E35*J35,2)</f>
        <v>0</v>
      </c>
      <c r="L35" s="133">
        <v>21</v>
      </c>
      <c r="M35" s="133">
        <f>G35*(1+L35/100)</f>
        <v>0</v>
      </c>
      <c r="N35" s="131">
        <v>1.72E-3</v>
      </c>
      <c r="O35" s="131">
        <f>ROUND(E35*N35,2)</f>
        <v>0.02</v>
      </c>
      <c r="P35" s="131">
        <v>0</v>
      </c>
      <c r="Q35" s="131">
        <f>ROUND(E35*P35,2)</f>
        <v>0</v>
      </c>
      <c r="R35" s="133" t="s">
        <v>984</v>
      </c>
      <c r="S35" s="133" t="s">
        <v>929</v>
      </c>
      <c r="T35" s="134" t="s">
        <v>929</v>
      </c>
      <c r="U35" s="115">
        <v>0</v>
      </c>
      <c r="V35" s="115">
        <f>ROUND(E35*U35,2)</f>
        <v>0</v>
      </c>
      <c r="W35" s="115"/>
      <c r="X35" s="115" t="s">
        <v>463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464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150" t="s">
        <v>2843</v>
      </c>
      <c r="D36" s="148"/>
      <c r="E36" s="149">
        <v>10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325</v>
      </c>
      <c r="AH36" s="108">
        <v>5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 x14ac:dyDescent="0.2">
      <c r="A37" s="111">
        <v>18</v>
      </c>
      <c r="B37" s="112" t="s">
        <v>989</v>
      </c>
      <c r="C37" s="152" t="s">
        <v>990</v>
      </c>
      <c r="D37" s="113" t="s">
        <v>24</v>
      </c>
      <c r="E37" s="151"/>
      <c r="F37" s="116"/>
      <c r="G37" s="115">
        <f>ROUND(E37*F37,2)</f>
        <v>0</v>
      </c>
      <c r="H37" s="116"/>
      <c r="I37" s="115">
        <f>ROUND(E37*H37,2)</f>
        <v>0</v>
      </c>
      <c r="J37" s="116"/>
      <c r="K37" s="115">
        <f>ROUND(E37*J37,2)</f>
        <v>0</v>
      </c>
      <c r="L37" s="115">
        <v>21</v>
      </c>
      <c r="M37" s="115">
        <f>G37*(1+L37/100)</f>
        <v>0</v>
      </c>
      <c r="N37" s="114">
        <v>0</v>
      </c>
      <c r="O37" s="114">
        <f>ROUND(E37*N37,2)</f>
        <v>0</v>
      </c>
      <c r="P37" s="114">
        <v>0</v>
      </c>
      <c r="Q37" s="114">
        <f>ROUND(E37*P37,2)</f>
        <v>0</v>
      </c>
      <c r="R37" s="115" t="s">
        <v>954</v>
      </c>
      <c r="S37" s="115" t="s">
        <v>929</v>
      </c>
      <c r="T37" s="115" t="s">
        <v>929</v>
      </c>
      <c r="U37" s="115">
        <v>0</v>
      </c>
      <c r="V37" s="115">
        <f>ROUND(E37*U37,2)</f>
        <v>0</v>
      </c>
      <c r="W37" s="115"/>
      <c r="X37" s="115" t="s">
        <v>991</v>
      </c>
      <c r="Y37" s="115" t="s">
        <v>276</v>
      </c>
      <c r="Z37" s="108"/>
      <c r="AA37" s="108"/>
      <c r="AB37" s="108"/>
      <c r="AC37" s="108"/>
      <c r="AD37" s="108"/>
      <c r="AE37" s="108"/>
      <c r="AF37" s="108"/>
      <c r="AG37" s="108" t="s">
        <v>992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 x14ac:dyDescent="0.2">
      <c r="A38" s="111"/>
      <c r="B38" s="112"/>
      <c r="C38" s="271" t="s">
        <v>795</v>
      </c>
      <c r="D38" s="272"/>
      <c r="E38" s="272"/>
      <c r="F38" s="272"/>
      <c r="G38" s="272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930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x14ac:dyDescent="0.2">
      <c r="A39" s="121" t="s">
        <v>268</v>
      </c>
      <c r="B39" s="122" t="s">
        <v>170</v>
      </c>
      <c r="C39" s="143" t="s">
        <v>151</v>
      </c>
      <c r="D39" s="123"/>
      <c r="E39" s="124"/>
      <c r="F39" s="125"/>
      <c r="G39" s="125">
        <f>SUMIF(AG40:AG42,"&lt;&gt;NOR",G40:G42)</f>
        <v>0</v>
      </c>
      <c r="H39" s="125"/>
      <c r="I39" s="125">
        <f>SUM(I40:I42)</f>
        <v>0</v>
      </c>
      <c r="J39" s="125"/>
      <c r="K39" s="125">
        <f>SUM(K40:K42)</f>
        <v>0</v>
      </c>
      <c r="L39" s="125"/>
      <c r="M39" s="125">
        <f>SUM(M40:M42)</f>
        <v>0</v>
      </c>
      <c r="N39" s="124"/>
      <c r="O39" s="124">
        <f>SUM(O40:O42)</f>
        <v>0</v>
      </c>
      <c r="P39" s="124"/>
      <c r="Q39" s="124">
        <f>SUM(Q40:Q42)</f>
        <v>0</v>
      </c>
      <c r="R39" s="125"/>
      <c r="S39" s="125"/>
      <c r="T39" s="126"/>
      <c r="U39" s="120"/>
      <c r="V39" s="120">
        <f>SUM(V40:V42)</f>
        <v>0.28000000000000003</v>
      </c>
      <c r="W39" s="120"/>
      <c r="X39" s="120"/>
      <c r="Y39" s="120"/>
      <c r="AG39" t="s">
        <v>269</v>
      </c>
    </row>
    <row r="40" spans="1:60" outlineLevel="1" x14ac:dyDescent="0.2">
      <c r="A40" s="135">
        <v>19</v>
      </c>
      <c r="B40" s="136" t="s">
        <v>2429</v>
      </c>
      <c r="C40" s="144" t="s">
        <v>2430</v>
      </c>
      <c r="D40" s="137" t="s">
        <v>1159</v>
      </c>
      <c r="E40" s="138">
        <v>1</v>
      </c>
      <c r="F40" s="139"/>
      <c r="G40" s="140">
        <f>ROUND(E40*F40,2)</f>
        <v>0</v>
      </c>
      <c r="H40" s="139"/>
      <c r="I40" s="140">
        <f>ROUND(E40*H40,2)</f>
        <v>0</v>
      </c>
      <c r="J40" s="139"/>
      <c r="K40" s="140">
        <f>ROUND(E40*J40,2)</f>
        <v>0</v>
      </c>
      <c r="L40" s="140">
        <v>21</v>
      </c>
      <c r="M40" s="140">
        <f>G40*(1+L40/100)</f>
        <v>0</v>
      </c>
      <c r="N40" s="138">
        <v>0</v>
      </c>
      <c r="O40" s="138">
        <f>ROUND(E40*N40,2)</f>
        <v>0</v>
      </c>
      <c r="P40" s="138">
        <v>0</v>
      </c>
      <c r="Q40" s="138">
        <f>ROUND(E40*P40,2)</f>
        <v>0</v>
      </c>
      <c r="R40" s="140" t="s">
        <v>1188</v>
      </c>
      <c r="S40" s="140" t="s">
        <v>929</v>
      </c>
      <c r="T40" s="141" t="s">
        <v>929</v>
      </c>
      <c r="U40" s="115">
        <v>0.28100000000000003</v>
      </c>
      <c r="V40" s="115">
        <f>ROUND(E40*U40,2)</f>
        <v>0.28000000000000003</v>
      </c>
      <c r="W40" s="115"/>
      <c r="X40" s="115" t="s">
        <v>275</v>
      </c>
      <c r="Y40" s="115" t="s">
        <v>276</v>
      </c>
      <c r="Z40" s="108"/>
      <c r="AA40" s="108"/>
      <c r="AB40" s="108"/>
      <c r="AC40" s="108"/>
      <c r="AD40" s="108"/>
      <c r="AE40" s="108"/>
      <c r="AF40" s="108"/>
      <c r="AG40" s="108" t="s">
        <v>277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ht="22.5" outlineLevel="1" x14ac:dyDescent="0.2">
      <c r="A41" s="128">
        <v>20</v>
      </c>
      <c r="B41" s="129" t="s">
        <v>2786</v>
      </c>
      <c r="C41" s="145" t="s">
        <v>2787</v>
      </c>
      <c r="D41" s="130" t="s">
        <v>976</v>
      </c>
      <c r="E41" s="131">
        <v>1</v>
      </c>
      <c r="F41" s="132"/>
      <c r="G41" s="133">
        <f>ROUND(E41*F41,2)</f>
        <v>0</v>
      </c>
      <c r="H41" s="132"/>
      <c r="I41" s="133">
        <f>ROUND(E41*H41,2)</f>
        <v>0</v>
      </c>
      <c r="J41" s="132"/>
      <c r="K41" s="133">
        <f>ROUND(E41*J41,2)</f>
        <v>0</v>
      </c>
      <c r="L41" s="133">
        <v>21</v>
      </c>
      <c r="M41" s="133">
        <f>G41*(1+L41/100)</f>
        <v>0</v>
      </c>
      <c r="N41" s="131">
        <v>0</v>
      </c>
      <c r="O41" s="131">
        <f>ROUND(E41*N41,2)</f>
        <v>0</v>
      </c>
      <c r="P41" s="131">
        <v>0</v>
      </c>
      <c r="Q41" s="131">
        <f>ROUND(E41*P41,2)</f>
        <v>0</v>
      </c>
      <c r="R41" s="133"/>
      <c r="S41" s="133" t="s">
        <v>273</v>
      </c>
      <c r="T41" s="134" t="s">
        <v>274</v>
      </c>
      <c r="U41" s="115">
        <v>0</v>
      </c>
      <c r="V41" s="115">
        <f>ROUND(E41*U41,2)</f>
        <v>0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277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 x14ac:dyDescent="0.2">
      <c r="A42" s="111">
        <v>21</v>
      </c>
      <c r="B42" s="112" t="s">
        <v>1211</v>
      </c>
      <c r="C42" s="152" t="s">
        <v>1212</v>
      </c>
      <c r="D42" s="113" t="s">
        <v>24</v>
      </c>
      <c r="E42" s="151"/>
      <c r="F42" s="116"/>
      <c r="G42" s="115">
        <f>ROUND(E42*F42,2)</f>
        <v>0</v>
      </c>
      <c r="H42" s="116"/>
      <c r="I42" s="115">
        <f>ROUND(E42*H42,2)</f>
        <v>0</v>
      </c>
      <c r="J42" s="116"/>
      <c r="K42" s="115">
        <f>ROUND(E42*J42,2)</f>
        <v>0</v>
      </c>
      <c r="L42" s="115">
        <v>21</v>
      </c>
      <c r="M42" s="115">
        <f>G42*(1+L42/100)</f>
        <v>0</v>
      </c>
      <c r="N42" s="114">
        <v>0</v>
      </c>
      <c r="O42" s="114">
        <f>ROUND(E42*N42,2)</f>
        <v>0</v>
      </c>
      <c r="P42" s="114">
        <v>0</v>
      </c>
      <c r="Q42" s="114">
        <f>ROUND(E42*P42,2)</f>
        <v>0</v>
      </c>
      <c r="R42" s="115" t="s">
        <v>1188</v>
      </c>
      <c r="S42" s="115" t="s">
        <v>929</v>
      </c>
      <c r="T42" s="115" t="s">
        <v>929</v>
      </c>
      <c r="U42" s="115">
        <v>0</v>
      </c>
      <c r="V42" s="115">
        <f>ROUND(E42*U42,2)</f>
        <v>0</v>
      </c>
      <c r="W42" s="115"/>
      <c r="X42" s="115" t="s">
        <v>991</v>
      </c>
      <c r="Y42" s="115" t="s">
        <v>276</v>
      </c>
      <c r="Z42" s="108"/>
      <c r="AA42" s="108"/>
      <c r="AB42" s="108"/>
      <c r="AC42" s="108"/>
      <c r="AD42" s="108"/>
      <c r="AE42" s="108"/>
      <c r="AF42" s="108"/>
      <c r="AG42" s="108" t="s">
        <v>992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x14ac:dyDescent="0.2">
      <c r="A43" s="121" t="s">
        <v>268</v>
      </c>
      <c r="B43" s="122" t="s">
        <v>171</v>
      </c>
      <c r="C43" s="143" t="s">
        <v>172</v>
      </c>
      <c r="D43" s="123"/>
      <c r="E43" s="124"/>
      <c r="F43" s="125"/>
      <c r="G43" s="125">
        <f>SUMIF(AG44:AG52,"&lt;&gt;NOR",G44:G52)</f>
        <v>0</v>
      </c>
      <c r="H43" s="125"/>
      <c r="I43" s="125">
        <f>SUM(I44:I52)</f>
        <v>0</v>
      </c>
      <c r="J43" s="125"/>
      <c r="K43" s="125">
        <f>SUM(K44:K52)</f>
        <v>0</v>
      </c>
      <c r="L43" s="125"/>
      <c r="M43" s="125">
        <f>SUM(M44:M52)</f>
        <v>0</v>
      </c>
      <c r="N43" s="124"/>
      <c r="O43" s="124">
        <f>SUM(O44:O52)</f>
        <v>0.15000000000000002</v>
      </c>
      <c r="P43" s="124"/>
      <c r="Q43" s="124">
        <f>SUM(Q44:Q52)</f>
        <v>0</v>
      </c>
      <c r="R43" s="125"/>
      <c r="S43" s="125"/>
      <c r="T43" s="126"/>
      <c r="U43" s="120"/>
      <c r="V43" s="120">
        <f>SUM(V44:V52)</f>
        <v>13.2</v>
      </c>
      <c r="W43" s="120"/>
      <c r="X43" s="120"/>
      <c r="Y43" s="120"/>
      <c r="AG43" t="s">
        <v>269</v>
      </c>
    </row>
    <row r="44" spans="1:60" ht="22.5" outlineLevel="1" x14ac:dyDescent="0.2">
      <c r="A44" s="128">
        <v>22</v>
      </c>
      <c r="B44" s="129" t="s">
        <v>2700</v>
      </c>
      <c r="C44" s="145" t="s">
        <v>2701</v>
      </c>
      <c r="D44" s="130" t="s">
        <v>493</v>
      </c>
      <c r="E44" s="131">
        <v>6</v>
      </c>
      <c r="F44" s="132"/>
      <c r="G44" s="133">
        <f>ROUND(E44*F44,2)</f>
        <v>0</v>
      </c>
      <c r="H44" s="132"/>
      <c r="I44" s="133">
        <f>ROUND(E44*H44,2)</f>
        <v>0</v>
      </c>
      <c r="J44" s="132"/>
      <c r="K44" s="133">
        <f>ROUND(E44*J44,2)</f>
        <v>0</v>
      </c>
      <c r="L44" s="133">
        <v>21</v>
      </c>
      <c r="M44" s="133">
        <f>G44*(1+L44/100)</f>
        <v>0</v>
      </c>
      <c r="N44" s="131">
        <v>8.1700000000000002E-3</v>
      </c>
      <c r="O44" s="131">
        <f>ROUND(E44*N44,2)</f>
        <v>0.05</v>
      </c>
      <c r="P44" s="131">
        <v>0</v>
      </c>
      <c r="Q44" s="131">
        <f>ROUND(E44*P44,2)</f>
        <v>0</v>
      </c>
      <c r="R44" s="133" t="s">
        <v>1188</v>
      </c>
      <c r="S44" s="133" t="s">
        <v>929</v>
      </c>
      <c r="T44" s="134" t="s">
        <v>929</v>
      </c>
      <c r="U44" s="115">
        <v>0.73499999999999999</v>
      </c>
      <c r="V44" s="115">
        <f>ROUND(E44*U44,2)</f>
        <v>4.41</v>
      </c>
      <c r="W44" s="115"/>
      <c r="X44" s="115" t="s">
        <v>275</v>
      </c>
      <c r="Y44" s="115" t="s">
        <v>276</v>
      </c>
      <c r="Z44" s="108"/>
      <c r="AA44" s="108"/>
      <c r="AB44" s="108"/>
      <c r="AC44" s="108"/>
      <c r="AD44" s="108"/>
      <c r="AE44" s="108"/>
      <c r="AF44" s="108"/>
      <c r="AG44" s="108" t="s">
        <v>277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2" x14ac:dyDescent="0.2">
      <c r="A45" s="111"/>
      <c r="B45" s="112"/>
      <c r="C45" s="258" t="s">
        <v>1215</v>
      </c>
      <c r="D45" s="259"/>
      <c r="E45" s="259"/>
      <c r="F45" s="259"/>
      <c r="G45" s="259"/>
      <c r="H45" s="115"/>
      <c r="I45" s="115"/>
      <c r="J45" s="115"/>
      <c r="K45" s="115"/>
      <c r="L45" s="115"/>
      <c r="M45" s="115"/>
      <c r="N45" s="114"/>
      <c r="O45" s="114"/>
      <c r="P45" s="114"/>
      <c r="Q45" s="114"/>
      <c r="R45" s="115"/>
      <c r="S45" s="115"/>
      <c r="T45" s="115"/>
      <c r="U45" s="115"/>
      <c r="V45" s="115"/>
      <c r="W45" s="115"/>
      <c r="X45" s="115"/>
      <c r="Y45" s="115"/>
      <c r="Z45" s="108"/>
      <c r="AA45" s="108"/>
      <c r="AB45" s="108"/>
      <c r="AC45" s="108"/>
      <c r="AD45" s="108"/>
      <c r="AE45" s="108"/>
      <c r="AF45" s="108"/>
      <c r="AG45" s="108" t="s">
        <v>286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ht="22.5" outlineLevel="1" x14ac:dyDescent="0.2">
      <c r="A46" s="128">
        <v>23</v>
      </c>
      <c r="B46" s="129" t="s">
        <v>2470</v>
      </c>
      <c r="C46" s="145" t="s">
        <v>2471</v>
      </c>
      <c r="D46" s="130" t="s">
        <v>493</v>
      </c>
      <c r="E46" s="131">
        <v>10</v>
      </c>
      <c r="F46" s="132"/>
      <c r="G46" s="133">
        <f>ROUND(E46*F46,2)</f>
        <v>0</v>
      </c>
      <c r="H46" s="132"/>
      <c r="I46" s="133">
        <f>ROUND(E46*H46,2)</f>
        <v>0</v>
      </c>
      <c r="J46" s="132"/>
      <c r="K46" s="133">
        <f>ROUND(E46*J46,2)</f>
        <v>0</v>
      </c>
      <c r="L46" s="133">
        <v>21</v>
      </c>
      <c r="M46" s="133">
        <f>G46*(1+L46/100)</f>
        <v>0</v>
      </c>
      <c r="N46" s="131">
        <v>1.0120000000000001E-2</v>
      </c>
      <c r="O46" s="131">
        <f>ROUND(E46*N46,2)</f>
        <v>0.1</v>
      </c>
      <c r="P46" s="131">
        <v>0</v>
      </c>
      <c r="Q46" s="131">
        <f>ROUND(E46*P46,2)</f>
        <v>0</v>
      </c>
      <c r="R46" s="133" t="s">
        <v>1188</v>
      </c>
      <c r="S46" s="133" t="s">
        <v>929</v>
      </c>
      <c r="T46" s="134" t="s">
        <v>929</v>
      </c>
      <c r="U46" s="115">
        <v>0.82799999999999996</v>
      </c>
      <c r="V46" s="115">
        <f>ROUND(E46*U46,2)</f>
        <v>8.2799999999999994</v>
      </c>
      <c r="W46" s="115"/>
      <c r="X46" s="115" t="s">
        <v>275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277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 x14ac:dyDescent="0.2">
      <c r="A47" s="111"/>
      <c r="B47" s="112"/>
      <c r="C47" s="258" t="s">
        <v>1215</v>
      </c>
      <c r="D47" s="259"/>
      <c r="E47" s="259"/>
      <c r="F47" s="259"/>
      <c r="G47" s="259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286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ht="22.5" outlineLevel="1" x14ac:dyDescent="0.2">
      <c r="A48" s="128">
        <v>24</v>
      </c>
      <c r="B48" s="129" t="s">
        <v>2491</v>
      </c>
      <c r="C48" s="145" t="s">
        <v>2492</v>
      </c>
      <c r="D48" s="130" t="s">
        <v>493</v>
      </c>
      <c r="E48" s="131">
        <v>16</v>
      </c>
      <c r="F48" s="132"/>
      <c r="G48" s="133">
        <f>ROUND(E48*F48,2)</f>
        <v>0</v>
      </c>
      <c r="H48" s="132"/>
      <c r="I48" s="133">
        <f>ROUND(E48*H48,2)</f>
        <v>0</v>
      </c>
      <c r="J48" s="132"/>
      <c r="K48" s="133">
        <f>ROUND(E48*J48,2)</f>
        <v>0</v>
      </c>
      <c r="L48" s="133">
        <v>21</v>
      </c>
      <c r="M48" s="133">
        <f>G48*(1+L48/100)</f>
        <v>0</v>
      </c>
      <c r="N48" s="131">
        <v>0</v>
      </c>
      <c r="O48" s="131">
        <f>ROUND(E48*N48,2)</f>
        <v>0</v>
      </c>
      <c r="P48" s="131">
        <v>0</v>
      </c>
      <c r="Q48" s="131">
        <f>ROUND(E48*P48,2)</f>
        <v>0</v>
      </c>
      <c r="R48" s="133" t="s">
        <v>1188</v>
      </c>
      <c r="S48" s="133" t="s">
        <v>929</v>
      </c>
      <c r="T48" s="134" t="s">
        <v>929</v>
      </c>
      <c r="U48" s="115">
        <v>3.2000000000000001E-2</v>
      </c>
      <c r="V48" s="115">
        <f>ROUND(E48*U48,2)</f>
        <v>0.51</v>
      </c>
      <c r="W48" s="115"/>
      <c r="X48" s="115" t="s">
        <v>275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277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 x14ac:dyDescent="0.2">
      <c r="A49" s="111"/>
      <c r="B49" s="112"/>
      <c r="C49" s="258" t="s">
        <v>1035</v>
      </c>
      <c r="D49" s="259"/>
      <c r="E49" s="259"/>
      <c r="F49" s="259"/>
      <c r="G49" s="259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286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2" x14ac:dyDescent="0.2">
      <c r="A50" s="111"/>
      <c r="B50" s="112"/>
      <c r="C50" s="150" t="s">
        <v>2843</v>
      </c>
      <c r="D50" s="148"/>
      <c r="E50" s="149">
        <v>10</v>
      </c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325</v>
      </c>
      <c r="AH50" s="108">
        <v>5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3" x14ac:dyDescent="0.2">
      <c r="A51" s="111"/>
      <c r="B51" s="112"/>
      <c r="C51" s="150" t="s">
        <v>2842</v>
      </c>
      <c r="D51" s="148"/>
      <c r="E51" s="149">
        <v>6</v>
      </c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325</v>
      </c>
      <c r="AH51" s="108">
        <v>5</v>
      </c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1" x14ac:dyDescent="0.2">
      <c r="A52" s="111">
        <v>25</v>
      </c>
      <c r="B52" s="112" t="s">
        <v>1237</v>
      </c>
      <c r="C52" s="152" t="s">
        <v>1238</v>
      </c>
      <c r="D52" s="113" t="s">
        <v>24</v>
      </c>
      <c r="E52" s="151"/>
      <c r="F52" s="116"/>
      <c r="G52" s="115">
        <f>ROUND(E52*F52,2)</f>
        <v>0</v>
      </c>
      <c r="H52" s="116"/>
      <c r="I52" s="115">
        <f>ROUND(E52*H52,2)</f>
        <v>0</v>
      </c>
      <c r="J52" s="116"/>
      <c r="K52" s="115">
        <f>ROUND(E52*J52,2)</f>
        <v>0</v>
      </c>
      <c r="L52" s="115">
        <v>21</v>
      </c>
      <c r="M52" s="115">
        <f>G52*(1+L52/100)</f>
        <v>0</v>
      </c>
      <c r="N52" s="114">
        <v>0</v>
      </c>
      <c r="O52" s="114">
        <f>ROUND(E52*N52,2)</f>
        <v>0</v>
      </c>
      <c r="P52" s="114">
        <v>0</v>
      </c>
      <c r="Q52" s="114">
        <f>ROUND(E52*P52,2)</f>
        <v>0</v>
      </c>
      <c r="R52" s="115" t="s">
        <v>1188</v>
      </c>
      <c r="S52" s="115" t="s">
        <v>929</v>
      </c>
      <c r="T52" s="115" t="s">
        <v>929</v>
      </c>
      <c r="U52" s="115">
        <v>0</v>
      </c>
      <c r="V52" s="115">
        <f>ROUND(E52*U52,2)</f>
        <v>0</v>
      </c>
      <c r="W52" s="115"/>
      <c r="X52" s="115" t="s">
        <v>991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992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x14ac:dyDescent="0.2">
      <c r="A53" s="121" t="s">
        <v>268</v>
      </c>
      <c r="B53" s="122" t="s">
        <v>173</v>
      </c>
      <c r="C53" s="143" t="s">
        <v>174</v>
      </c>
      <c r="D53" s="123"/>
      <c r="E53" s="124"/>
      <c r="F53" s="125"/>
      <c r="G53" s="125">
        <f>SUMIF(AG54:AG90,"&lt;&gt;NOR",G54:G90)</f>
        <v>0</v>
      </c>
      <c r="H53" s="125"/>
      <c r="I53" s="125">
        <f>SUM(I54:I90)</f>
        <v>0</v>
      </c>
      <c r="J53" s="125"/>
      <c r="K53" s="125">
        <f>SUM(K54:K90)</f>
        <v>0</v>
      </c>
      <c r="L53" s="125"/>
      <c r="M53" s="125">
        <f>SUM(M54:M90)</f>
        <v>0</v>
      </c>
      <c r="N53" s="124"/>
      <c r="O53" s="124">
        <f>SUM(O54:O90)</f>
        <v>0.02</v>
      </c>
      <c r="P53" s="124"/>
      <c r="Q53" s="124">
        <f>SUM(Q54:Q90)</f>
        <v>0</v>
      </c>
      <c r="R53" s="125"/>
      <c r="S53" s="125"/>
      <c r="T53" s="126"/>
      <c r="U53" s="120"/>
      <c r="V53" s="120">
        <f>SUM(V54:V90)</f>
        <v>18.650000000000002</v>
      </c>
      <c r="W53" s="120"/>
      <c r="X53" s="120"/>
      <c r="Y53" s="120"/>
      <c r="AG53" t="s">
        <v>269</v>
      </c>
    </row>
    <row r="54" spans="1:60" outlineLevel="1" x14ac:dyDescent="0.2">
      <c r="A54" s="128">
        <v>26</v>
      </c>
      <c r="B54" s="129" t="s">
        <v>2802</v>
      </c>
      <c r="C54" s="145" t="s">
        <v>2803</v>
      </c>
      <c r="D54" s="130" t="s">
        <v>468</v>
      </c>
      <c r="E54" s="131">
        <v>2</v>
      </c>
      <c r="F54" s="132"/>
      <c r="G54" s="133">
        <f>ROUND(E54*F54,2)</f>
        <v>0</v>
      </c>
      <c r="H54" s="132"/>
      <c r="I54" s="133">
        <f>ROUND(E54*H54,2)</f>
        <v>0</v>
      </c>
      <c r="J54" s="132"/>
      <c r="K54" s="133">
        <f>ROUND(E54*J54,2)</f>
        <v>0</v>
      </c>
      <c r="L54" s="133">
        <v>21</v>
      </c>
      <c r="M54" s="133">
        <f>G54*(1+L54/100)</f>
        <v>0</v>
      </c>
      <c r="N54" s="131">
        <v>0</v>
      </c>
      <c r="O54" s="131">
        <f>ROUND(E54*N54,2)</f>
        <v>0</v>
      </c>
      <c r="P54" s="131">
        <v>0</v>
      </c>
      <c r="Q54" s="131">
        <f>ROUND(E54*P54,2)</f>
        <v>0</v>
      </c>
      <c r="R54" s="133" t="s">
        <v>1188</v>
      </c>
      <c r="S54" s="133" t="s">
        <v>929</v>
      </c>
      <c r="T54" s="134" t="s">
        <v>929</v>
      </c>
      <c r="U54" s="115">
        <v>0.26800000000000002</v>
      </c>
      <c r="V54" s="115">
        <f>ROUND(E54*U54,2)</f>
        <v>0.54</v>
      </c>
      <c r="W54" s="115"/>
      <c r="X54" s="115" t="s">
        <v>275</v>
      </c>
      <c r="Y54" s="115" t="s">
        <v>276</v>
      </c>
      <c r="Z54" s="108"/>
      <c r="AA54" s="108"/>
      <c r="AB54" s="108"/>
      <c r="AC54" s="108"/>
      <c r="AD54" s="108"/>
      <c r="AE54" s="108"/>
      <c r="AF54" s="108"/>
      <c r="AG54" s="108" t="s">
        <v>277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150" t="s">
        <v>2844</v>
      </c>
      <c r="D55" s="148"/>
      <c r="E55" s="149">
        <v>1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5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3" x14ac:dyDescent="0.2">
      <c r="A56" s="111"/>
      <c r="B56" s="112"/>
      <c r="C56" s="150" t="s">
        <v>2845</v>
      </c>
      <c r="D56" s="148"/>
      <c r="E56" s="149">
        <v>1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325</v>
      </c>
      <c r="AH56" s="108">
        <v>5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 x14ac:dyDescent="0.2">
      <c r="A57" s="128">
        <v>27</v>
      </c>
      <c r="B57" s="129" t="s">
        <v>1262</v>
      </c>
      <c r="C57" s="145" t="s">
        <v>1263</v>
      </c>
      <c r="D57" s="130" t="s">
        <v>468</v>
      </c>
      <c r="E57" s="131">
        <v>1</v>
      </c>
      <c r="F57" s="132"/>
      <c r="G57" s="133">
        <f>ROUND(E57*F57,2)</f>
        <v>0</v>
      </c>
      <c r="H57" s="132"/>
      <c r="I57" s="133">
        <f>ROUND(E57*H57,2)</f>
        <v>0</v>
      </c>
      <c r="J57" s="132"/>
      <c r="K57" s="133">
        <f>ROUND(E57*J57,2)</f>
        <v>0</v>
      </c>
      <c r="L57" s="133">
        <v>21</v>
      </c>
      <c r="M57" s="133">
        <f>G57*(1+L57/100)</f>
        <v>0</v>
      </c>
      <c r="N57" s="131">
        <v>0</v>
      </c>
      <c r="O57" s="131">
        <f>ROUND(E57*N57,2)</f>
        <v>0</v>
      </c>
      <c r="P57" s="131">
        <v>0</v>
      </c>
      <c r="Q57" s="131">
        <f>ROUND(E57*P57,2)</f>
        <v>0</v>
      </c>
      <c r="R57" s="133" t="s">
        <v>1188</v>
      </c>
      <c r="S57" s="133" t="s">
        <v>929</v>
      </c>
      <c r="T57" s="134" t="s">
        <v>929</v>
      </c>
      <c r="U57" s="115">
        <v>0.35</v>
      </c>
      <c r="V57" s="115">
        <f>ROUND(E57*U57,2)</f>
        <v>0.35</v>
      </c>
      <c r="W57" s="115"/>
      <c r="X57" s="115" t="s">
        <v>275</v>
      </c>
      <c r="Y57" s="115" t="s">
        <v>276</v>
      </c>
      <c r="Z57" s="108"/>
      <c r="AA57" s="108"/>
      <c r="AB57" s="108"/>
      <c r="AC57" s="108"/>
      <c r="AD57" s="108"/>
      <c r="AE57" s="108"/>
      <c r="AF57" s="108"/>
      <c r="AG57" s="108" t="s">
        <v>277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2" x14ac:dyDescent="0.2">
      <c r="A58" s="111"/>
      <c r="B58" s="112"/>
      <c r="C58" s="150" t="s">
        <v>1649</v>
      </c>
      <c r="D58" s="148"/>
      <c r="E58" s="149">
        <v>1</v>
      </c>
      <c r="F58" s="115"/>
      <c r="G58" s="115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325</v>
      </c>
      <c r="AH58" s="108">
        <v>5</v>
      </c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1" x14ac:dyDescent="0.2">
      <c r="A59" s="135">
        <v>28</v>
      </c>
      <c r="B59" s="136" t="s">
        <v>2527</v>
      </c>
      <c r="C59" s="144" t="s">
        <v>2528</v>
      </c>
      <c r="D59" s="137" t="s">
        <v>468</v>
      </c>
      <c r="E59" s="138">
        <v>4</v>
      </c>
      <c r="F59" s="139"/>
      <c r="G59" s="140">
        <f t="shared" ref="G59:G71" si="0">ROUND(E59*F59,2)</f>
        <v>0</v>
      </c>
      <c r="H59" s="139"/>
      <c r="I59" s="140">
        <f t="shared" ref="I59:I71" si="1">ROUND(E59*H59,2)</f>
        <v>0</v>
      </c>
      <c r="J59" s="139"/>
      <c r="K59" s="140">
        <f t="shared" ref="K59:K71" si="2">ROUND(E59*J59,2)</f>
        <v>0</v>
      </c>
      <c r="L59" s="140">
        <v>21</v>
      </c>
      <c r="M59" s="140">
        <f t="shared" ref="M59:M71" si="3">G59*(1+L59/100)</f>
        <v>0</v>
      </c>
      <c r="N59" s="138">
        <v>1E-4</v>
      </c>
      <c r="O59" s="138">
        <f t="shared" ref="O59:O71" si="4">ROUND(E59*N59,2)</f>
        <v>0</v>
      </c>
      <c r="P59" s="138">
        <v>0</v>
      </c>
      <c r="Q59" s="138">
        <f t="shared" ref="Q59:Q71" si="5">ROUND(E59*P59,2)</f>
        <v>0</v>
      </c>
      <c r="R59" s="140" t="s">
        <v>1188</v>
      </c>
      <c r="S59" s="140" t="s">
        <v>929</v>
      </c>
      <c r="T59" s="141" t="s">
        <v>929</v>
      </c>
      <c r="U59" s="115">
        <v>6.2E-2</v>
      </c>
      <c r="V59" s="115">
        <f t="shared" ref="V59:V71" si="6">ROUND(E59*U59,2)</f>
        <v>0.25</v>
      </c>
      <c r="W59" s="115"/>
      <c r="X59" s="115" t="s">
        <v>275</v>
      </c>
      <c r="Y59" s="115" t="s">
        <v>276</v>
      </c>
      <c r="Z59" s="108"/>
      <c r="AA59" s="108"/>
      <c r="AB59" s="108"/>
      <c r="AC59" s="108"/>
      <c r="AD59" s="108"/>
      <c r="AE59" s="108"/>
      <c r="AF59" s="108"/>
      <c r="AG59" s="108" t="s">
        <v>277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1" x14ac:dyDescent="0.2">
      <c r="A60" s="135">
        <v>29</v>
      </c>
      <c r="B60" s="136" t="s">
        <v>1268</v>
      </c>
      <c r="C60" s="144" t="s">
        <v>1269</v>
      </c>
      <c r="D60" s="137" t="s">
        <v>468</v>
      </c>
      <c r="E60" s="138">
        <v>4</v>
      </c>
      <c r="F60" s="139"/>
      <c r="G60" s="140">
        <f t="shared" si="0"/>
        <v>0</v>
      </c>
      <c r="H60" s="139"/>
      <c r="I60" s="140">
        <f t="shared" si="1"/>
        <v>0</v>
      </c>
      <c r="J60" s="139"/>
      <c r="K60" s="140">
        <f t="shared" si="2"/>
        <v>0</v>
      </c>
      <c r="L60" s="140">
        <v>21</v>
      </c>
      <c r="M60" s="140">
        <f t="shared" si="3"/>
        <v>0</v>
      </c>
      <c r="N60" s="138">
        <v>1.8000000000000001E-4</v>
      </c>
      <c r="O60" s="138">
        <f t="shared" si="4"/>
        <v>0</v>
      </c>
      <c r="P60" s="138">
        <v>0</v>
      </c>
      <c r="Q60" s="138">
        <f t="shared" si="5"/>
        <v>0</v>
      </c>
      <c r="R60" s="140" t="s">
        <v>1188</v>
      </c>
      <c r="S60" s="140" t="s">
        <v>929</v>
      </c>
      <c r="T60" s="141" t="s">
        <v>929</v>
      </c>
      <c r="U60" s="115">
        <v>0.16500000000000001</v>
      </c>
      <c r="V60" s="115">
        <f t="shared" si="6"/>
        <v>0.66</v>
      </c>
      <c r="W60" s="115"/>
      <c r="X60" s="115" t="s">
        <v>275</v>
      </c>
      <c r="Y60" s="115" t="s">
        <v>276</v>
      </c>
      <c r="Z60" s="108"/>
      <c r="AA60" s="108"/>
      <c r="AB60" s="108"/>
      <c r="AC60" s="108"/>
      <c r="AD60" s="108"/>
      <c r="AE60" s="108"/>
      <c r="AF60" s="108"/>
      <c r="AG60" s="108" t="s">
        <v>277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 x14ac:dyDescent="0.2">
      <c r="A61" s="135">
        <v>30</v>
      </c>
      <c r="B61" s="136" t="s">
        <v>2714</v>
      </c>
      <c r="C61" s="144" t="s">
        <v>2715</v>
      </c>
      <c r="D61" s="137" t="s">
        <v>468</v>
      </c>
      <c r="E61" s="138">
        <v>4</v>
      </c>
      <c r="F61" s="139"/>
      <c r="G61" s="140">
        <f t="shared" si="0"/>
        <v>0</v>
      </c>
      <c r="H61" s="139"/>
      <c r="I61" s="140">
        <f t="shared" si="1"/>
        <v>0</v>
      </c>
      <c r="J61" s="139"/>
      <c r="K61" s="140">
        <f t="shared" si="2"/>
        <v>0</v>
      </c>
      <c r="L61" s="140">
        <v>21</v>
      </c>
      <c r="M61" s="140">
        <f t="shared" si="3"/>
        <v>0</v>
      </c>
      <c r="N61" s="138">
        <v>6.8000000000000005E-4</v>
      </c>
      <c r="O61" s="138">
        <f t="shared" si="4"/>
        <v>0</v>
      </c>
      <c r="P61" s="138">
        <v>0</v>
      </c>
      <c r="Q61" s="138">
        <f t="shared" si="5"/>
        <v>0</v>
      </c>
      <c r="R61" s="140" t="s">
        <v>1188</v>
      </c>
      <c r="S61" s="140" t="s">
        <v>929</v>
      </c>
      <c r="T61" s="141" t="s">
        <v>929</v>
      </c>
      <c r="U61" s="115">
        <v>0.26900000000000002</v>
      </c>
      <c r="V61" s="115">
        <f t="shared" si="6"/>
        <v>1.08</v>
      </c>
      <c r="W61" s="115"/>
      <c r="X61" s="115" t="s">
        <v>275</v>
      </c>
      <c r="Y61" s="115" t="s">
        <v>276</v>
      </c>
      <c r="Z61" s="108"/>
      <c r="AA61" s="108"/>
      <c r="AB61" s="108"/>
      <c r="AC61" s="108"/>
      <c r="AD61" s="108"/>
      <c r="AE61" s="108"/>
      <c r="AF61" s="108"/>
      <c r="AG61" s="108" t="s">
        <v>277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1" x14ac:dyDescent="0.2">
      <c r="A62" s="135">
        <v>31</v>
      </c>
      <c r="B62" s="136" t="s">
        <v>2716</v>
      </c>
      <c r="C62" s="144" t="s">
        <v>2717</v>
      </c>
      <c r="D62" s="137" t="s">
        <v>468</v>
      </c>
      <c r="E62" s="138">
        <v>2</v>
      </c>
      <c r="F62" s="139"/>
      <c r="G62" s="140">
        <f t="shared" si="0"/>
        <v>0</v>
      </c>
      <c r="H62" s="139"/>
      <c r="I62" s="140">
        <f t="shared" si="1"/>
        <v>0</v>
      </c>
      <c r="J62" s="139"/>
      <c r="K62" s="140">
        <f t="shared" si="2"/>
        <v>0</v>
      </c>
      <c r="L62" s="140">
        <v>21</v>
      </c>
      <c r="M62" s="140">
        <f t="shared" si="3"/>
        <v>0</v>
      </c>
      <c r="N62" s="138">
        <v>1.0399999999999999E-3</v>
      </c>
      <c r="O62" s="138">
        <f t="shared" si="4"/>
        <v>0</v>
      </c>
      <c r="P62" s="138">
        <v>0</v>
      </c>
      <c r="Q62" s="138">
        <f t="shared" si="5"/>
        <v>0</v>
      </c>
      <c r="R62" s="140" t="s">
        <v>1188</v>
      </c>
      <c r="S62" s="140" t="s">
        <v>929</v>
      </c>
      <c r="T62" s="141" t="s">
        <v>929</v>
      </c>
      <c r="U62" s="115">
        <v>0.35099999999999998</v>
      </c>
      <c r="V62" s="115">
        <f t="shared" si="6"/>
        <v>0.7</v>
      </c>
      <c r="W62" s="115"/>
      <c r="X62" s="115" t="s">
        <v>275</v>
      </c>
      <c r="Y62" s="115" t="s">
        <v>276</v>
      </c>
      <c r="Z62" s="108"/>
      <c r="AA62" s="108"/>
      <c r="AB62" s="108"/>
      <c r="AC62" s="108"/>
      <c r="AD62" s="108"/>
      <c r="AE62" s="108"/>
      <c r="AF62" s="108"/>
      <c r="AG62" s="108" t="s">
        <v>277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1" x14ac:dyDescent="0.2">
      <c r="A63" s="135">
        <v>32</v>
      </c>
      <c r="B63" s="136" t="s">
        <v>1270</v>
      </c>
      <c r="C63" s="144" t="s">
        <v>1271</v>
      </c>
      <c r="D63" s="137" t="s">
        <v>468</v>
      </c>
      <c r="E63" s="138">
        <v>4</v>
      </c>
      <c r="F63" s="139"/>
      <c r="G63" s="140">
        <f t="shared" si="0"/>
        <v>0</v>
      </c>
      <c r="H63" s="139"/>
      <c r="I63" s="140">
        <f t="shared" si="1"/>
        <v>0</v>
      </c>
      <c r="J63" s="139"/>
      <c r="K63" s="140">
        <f t="shared" si="2"/>
        <v>0</v>
      </c>
      <c r="L63" s="140">
        <v>21</v>
      </c>
      <c r="M63" s="140">
        <f t="shared" si="3"/>
        <v>0</v>
      </c>
      <c r="N63" s="138">
        <v>1.6299999999999999E-3</v>
      </c>
      <c r="O63" s="138">
        <f t="shared" si="4"/>
        <v>0.01</v>
      </c>
      <c r="P63" s="138">
        <v>0</v>
      </c>
      <c r="Q63" s="138">
        <f t="shared" si="5"/>
        <v>0</v>
      </c>
      <c r="R63" s="140" t="s">
        <v>1188</v>
      </c>
      <c r="S63" s="140" t="s">
        <v>929</v>
      </c>
      <c r="T63" s="141" t="s">
        <v>929</v>
      </c>
      <c r="U63" s="115">
        <v>0.42399999999999999</v>
      </c>
      <c r="V63" s="115">
        <f t="shared" si="6"/>
        <v>1.7</v>
      </c>
      <c r="W63" s="115"/>
      <c r="X63" s="115" t="s">
        <v>275</v>
      </c>
      <c r="Y63" s="115" t="s">
        <v>276</v>
      </c>
      <c r="Z63" s="108"/>
      <c r="AA63" s="108"/>
      <c r="AB63" s="108"/>
      <c r="AC63" s="108"/>
      <c r="AD63" s="108"/>
      <c r="AE63" s="108"/>
      <c r="AF63" s="108"/>
      <c r="AG63" s="108" t="s">
        <v>277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 x14ac:dyDescent="0.2">
      <c r="A64" s="135">
        <v>33</v>
      </c>
      <c r="B64" s="136" t="s">
        <v>2718</v>
      </c>
      <c r="C64" s="144" t="s">
        <v>2719</v>
      </c>
      <c r="D64" s="137" t="s">
        <v>468</v>
      </c>
      <c r="E64" s="138">
        <v>1</v>
      </c>
      <c r="F64" s="139"/>
      <c r="G64" s="140">
        <f t="shared" si="0"/>
        <v>0</v>
      </c>
      <c r="H64" s="139"/>
      <c r="I64" s="140">
        <f t="shared" si="1"/>
        <v>0</v>
      </c>
      <c r="J64" s="139"/>
      <c r="K64" s="140">
        <f t="shared" si="2"/>
        <v>0</v>
      </c>
      <c r="L64" s="140">
        <v>21</v>
      </c>
      <c r="M64" s="140">
        <f t="shared" si="3"/>
        <v>0</v>
      </c>
      <c r="N64" s="138">
        <v>6.8000000000000005E-4</v>
      </c>
      <c r="O64" s="138">
        <f t="shared" si="4"/>
        <v>0</v>
      </c>
      <c r="P64" s="138">
        <v>0</v>
      </c>
      <c r="Q64" s="138">
        <f t="shared" si="5"/>
        <v>0</v>
      </c>
      <c r="R64" s="140" t="s">
        <v>1188</v>
      </c>
      <c r="S64" s="140" t="s">
        <v>929</v>
      </c>
      <c r="T64" s="141" t="s">
        <v>929</v>
      </c>
      <c r="U64" s="115">
        <v>0.35099999999999998</v>
      </c>
      <c r="V64" s="115">
        <f t="shared" si="6"/>
        <v>0.35</v>
      </c>
      <c r="W64" s="115"/>
      <c r="X64" s="115" t="s">
        <v>275</v>
      </c>
      <c r="Y64" s="115" t="s">
        <v>276</v>
      </c>
      <c r="Z64" s="108"/>
      <c r="AA64" s="108"/>
      <c r="AB64" s="108"/>
      <c r="AC64" s="108"/>
      <c r="AD64" s="108"/>
      <c r="AE64" s="108"/>
      <c r="AF64" s="108"/>
      <c r="AG64" s="108" t="s">
        <v>277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 x14ac:dyDescent="0.2">
      <c r="A65" s="135">
        <v>34</v>
      </c>
      <c r="B65" s="136" t="s">
        <v>2720</v>
      </c>
      <c r="C65" s="144" t="s">
        <v>2721</v>
      </c>
      <c r="D65" s="137" t="s">
        <v>468</v>
      </c>
      <c r="E65" s="138">
        <v>2</v>
      </c>
      <c r="F65" s="139"/>
      <c r="G65" s="140">
        <f t="shared" si="0"/>
        <v>0</v>
      </c>
      <c r="H65" s="139"/>
      <c r="I65" s="140">
        <f t="shared" si="1"/>
        <v>0</v>
      </c>
      <c r="J65" s="139"/>
      <c r="K65" s="140">
        <f t="shared" si="2"/>
        <v>0</v>
      </c>
      <c r="L65" s="140">
        <v>21</v>
      </c>
      <c r="M65" s="140">
        <f t="shared" si="3"/>
        <v>0</v>
      </c>
      <c r="N65" s="138">
        <v>8.4000000000000003E-4</v>
      </c>
      <c r="O65" s="138">
        <f t="shared" si="4"/>
        <v>0</v>
      </c>
      <c r="P65" s="138">
        <v>0</v>
      </c>
      <c r="Q65" s="138">
        <f t="shared" si="5"/>
        <v>0</v>
      </c>
      <c r="R65" s="140" t="s">
        <v>1188</v>
      </c>
      <c r="S65" s="140" t="s">
        <v>929</v>
      </c>
      <c r="T65" s="141" t="s">
        <v>929</v>
      </c>
      <c r="U65" s="115">
        <v>0.16500000000000001</v>
      </c>
      <c r="V65" s="115">
        <f t="shared" si="6"/>
        <v>0.33</v>
      </c>
      <c r="W65" s="115"/>
      <c r="X65" s="115" t="s">
        <v>275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277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1" x14ac:dyDescent="0.2">
      <c r="A66" s="135">
        <v>35</v>
      </c>
      <c r="B66" s="136" t="s">
        <v>2539</v>
      </c>
      <c r="C66" s="144" t="s">
        <v>2540</v>
      </c>
      <c r="D66" s="137" t="s">
        <v>468</v>
      </c>
      <c r="E66" s="138">
        <v>4</v>
      </c>
      <c r="F66" s="139"/>
      <c r="G66" s="140">
        <f t="shared" si="0"/>
        <v>0</v>
      </c>
      <c r="H66" s="139"/>
      <c r="I66" s="140">
        <f t="shared" si="1"/>
        <v>0</v>
      </c>
      <c r="J66" s="139"/>
      <c r="K66" s="140">
        <f t="shared" si="2"/>
        <v>0</v>
      </c>
      <c r="L66" s="140">
        <v>21</v>
      </c>
      <c r="M66" s="140">
        <f t="shared" si="3"/>
        <v>0</v>
      </c>
      <c r="N66" s="138">
        <v>1.1800000000000001E-3</v>
      </c>
      <c r="O66" s="138">
        <f t="shared" si="4"/>
        <v>0</v>
      </c>
      <c r="P66" s="138">
        <v>0</v>
      </c>
      <c r="Q66" s="138">
        <f t="shared" si="5"/>
        <v>0</v>
      </c>
      <c r="R66" s="140" t="s">
        <v>1188</v>
      </c>
      <c r="S66" s="140" t="s">
        <v>929</v>
      </c>
      <c r="T66" s="141" t="s">
        <v>929</v>
      </c>
      <c r="U66" s="115">
        <v>0.21</v>
      </c>
      <c r="V66" s="115">
        <f t="shared" si="6"/>
        <v>0.84</v>
      </c>
      <c r="W66" s="115"/>
      <c r="X66" s="115" t="s">
        <v>275</v>
      </c>
      <c r="Y66" s="115" t="s">
        <v>276</v>
      </c>
      <c r="Z66" s="108"/>
      <c r="AA66" s="108"/>
      <c r="AB66" s="108"/>
      <c r="AC66" s="108"/>
      <c r="AD66" s="108"/>
      <c r="AE66" s="108"/>
      <c r="AF66" s="108"/>
      <c r="AG66" s="108" t="s">
        <v>277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ht="22.5" outlineLevel="1" x14ac:dyDescent="0.2">
      <c r="A67" s="135">
        <v>36</v>
      </c>
      <c r="B67" s="136" t="s">
        <v>1272</v>
      </c>
      <c r="C67" s="144" t="s">
        <v>2543</v>
      </c>
      <c r="D67" s="137" t="s">
        <v>468</v>
      </c>
      <c r="E67" s="138">
        <v>6</v>
      </c>
      <c r="F67" s="139"/>
      <c r="G67" s="140">
        <f t="shared" si="0"/>
        <v>0</v>
      </c>
      <c r="H67" s="139"/>
      <c r="I67" s="140">
        <f t="shared" si="1"/>
        <v>0</v>
      </c>
      <c r="J67" s="139"/>
      <c r="K67" s="140">
        <f t="shared" si="2"/>
        <v>0</v>
      </c>
      <c r="L67" s="140">
        <v>21</v>
      </c>
      <c r="M67" s="140">
        <f t="shared" si="3"/>
        <v>0</v>
      </c>
      <c r="N67" s="138">
        <v>1.3999999999999999E-4</v>
      </c>
      <c r="O67" s="138">
        <f t="shared" si="4"/>
        <v>0</v>
      </c>
      <c r="P67" s="138">
        <v>0</v>
      </c>
      <c r="Q67" s="138">
        <f t="shared" si="5"/>
        <v>0</v>
      </c>
      <c r="R67" s="140" t="s">
        <v>1188</v>
      </c>
      <c r="S67" s="140" t="s">
        <v>929</v>
      </c>
      <c r="T67" s="141" t="s">
        <v>929</v>
      </c>
      <c r="U67" s="115">
        <v>8.2000000000000003E-2</v>
      </c>
      <c r="V67" s="115">
        <f t="shared" si="6"/>
        <v>0.49</v>
      </c>
      <c r="W67" s="115"/>
      <c r="X67" s="115" t="s">
        <v>275</v>
      </c>
      <c r="Y67" s="115" t="s">
        <v>276</v>
      </c>
      <c r="Z67" s="108"/>
      <c r="AA67" s="108"/>
      <c r="AB67" s="108"/>
      <c r="AC67" s="108"/>
      <c r="AD67" s="108"/>
      <c r="AE67" s="108"/>
      <c r="AF67" s="108"/>
      <c r="AG67" s="108" t="s">
        <v>277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1" x14ac:dyDescent="0.2">
      <c r="A68" s="135">
        <v>37</v>
      </c>
      <c r="B68" s="136" t="s">
        <v>2722</v>
      </c>
      <c r="C68" s="144" t="s">
        <v>2723</v>
      </c>
      <c r="D68" s="137" t="s">
        <v>468</v>
      </c>
      <c r="E68" s="138">
        <v>1</v>
      </c>
      <c r="F68" s="139"/>
      <c r="G68" s="140">
        <f t="shared" si="0"/>
        <v>0</v>
      </c>
      <c r="H68" s="139"/>
      <c r="I68" s="140">
        <f t="shared" si="1"/>
        <v>0</v>
      </c>
      <c r="J68" s="139"/>
      <c r="K68" s="140">
        <f t="shared" si="2"/>
        <v>0</v>
      </c>
      <c r="L68" s="140">
        <v>21</v>
      </c>
      <c r="M68" s="140">
        <f t="shared" si="3"/>
        <v>0</v>
      </c>
      <c r="N68" s="138">
        <v>8.4000000000000003E-4</v>
      </c>
      <c r="O68" s="138">
        <f t="shared" si="4"/>
        <v>0</v>
      </c>
      <c r="P68" s="138">
        <v>0</v>
      </c>
      <c r="Q68" s="138">
        <f t="shared" si="5"/>
        <v>0</v>
      </c>
      <c r="R68" s="140" t="s">
        <v>1188</v>
      </c>
      <c r="S68" s="140" t="s">
        <v>929</v>
      </c>
      <c r="T68" s="141" t="s">
        <v>929</v>
      </c>
      <c r="U68" s="115">
        <v>0.35099999999999998</v>
      </c>
      <c r="V68" s="115">
        <f t="shared" si="6"/>
        <v>0.35</v>
      </c>
      <c r="W68" s="115"/>
      <c r="X68" s="115" t="s">
        <v>275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277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 x14ac:dyDescent="0.2">
      <c r="A69" s="135">
        <v>38</v>
      </c>
      <c r="B69" s="136" t="s">
        <v>2546</v>
      </c>
      <c r="C69" s="144" t="s">
        <v>2547</v>
      </c>
      <c r="D69" s="137" t="s">
        <v>468</v>
      </c>
      <c r="E69" s="138">
        <v>1</v>
      </c>
      <c r="F69" s="139"/>
      <c r="G69" s="140">
        <f t="shared" si="0"/>
        <v>0</v>
      </c>
      <c r="H69" s="139"/>
      <c r="I69" s="140">
        <f t="shared" si="1"/>
        <v>0</v>
      </c>
      <c r="J69" s="139"/>
      <c r="K69" s="140">
        <f t="shared" si="2"/>
        <v>0</v>
      </c>
      <c r="L69" s="140">
        <v>21</v>
      </c>
      <c r="M69" s="140">
        <f t="shared" si="3"/>
        <v>0</v>
      </c>
      <c r="N69" s="138">
        <v>1.42E-3</v>
      </c>
      <c r="O69" s="138">
        <f t="shared" si="4"/>
        <v>0</v>
      </c>
      <c r="P69" s="138">
        <v>0</v>
      </c>
      <c r="Q69" s="138">
        <f t="shared" si="5"/>
        <v>0</v>
      </c>
      <c r="R69" s="140" t="s">
        <v>1188</v>
      </c>
      <c r="S69" s="140" t="s">
        <v>929</v>
      </c>
      <c r="T69" s="141" t="s">
        <v>929</v>
      </c>
      <c r="U69" s="115">
        <v>0.42399999999999999</v>
      </c>
      <c r="V69" s="115">
        <f t="shared" si="6"/>
        <v>0.42</v>
      </c>
      <c r="W69" s="115"/>
      <c r="X69" s="115" t="s">
        <v>275</v>
      </c>
      <c r="Y69" s="115" t="s">
        <v>276</v>
      </c>
      <c r="Z69" s="108"/>
      <c r="AA69" s="108"/>
      <c r="AB69" s="108"/>
      <c r="AC69" s="108"/>
      <c r="AD69" s="108"/>
      <c r="AE69" s="108"/>
      <c r="AF69" s="108"/>
      <c r="AG69" s="108" t="s">
        <v>277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ht="22.5" outlineLevel="1" x14ac:dyDescent="0.2">
      <c r="A70" s="135">
        <v>39</v>
      </c>
      <c r="B70" s="136" t="s">
        <v>2548</v>
      </c>
      <c r="C70" s="144" t="s">
        <v>2549</v>
      </c>
      <c r="D70" s="137" t="s">
        <v>468</v>
      </c>
      <c r="E70" s="138">
        <v>2</v>
      </c>
      <c r="F70" s="139"/>
      <c r="G70" s="140">
        <f t="shared" si="0"/>
        <v>0</v>
      </c>
      <c r="H70" s="139"/>
      <c r="I70" s="140">
        <f t="shared" si="1"/>
        <v>0</v>
      </c>
      <c r="J70" s="139"/>
      <c r="K70" s="140">
        <f t="shared" si="2"/>
        <v>0</v>
      </c>
      <c r="L70" s="140">
        <v>21</v>
      </c>
      <c r="M70" s="140">
        <f t="shared" si="3"/>
        <v>0</v>
      </c>
      <c r="N70" s="138">
        <v>7.2999999999999996E-4</v>
      </c>
      <c r="O70" s="138">
        <f t="shared" si="4"/>
        <v>0</v>
      </c>
      <c r="P70" s="138">
        <v>0</v>
      </c>
      <c r="Q70" s="138">
        <f t="shared" si="5"/>
        <v>0</v>
      </c>
      <c r="R70" s="140" t="s">
        <v>1188</v>
      </c>
      <c r="S70" s="140" t="s">
        <v>929</v>
      </c>
      <c r="T70" s="141" t="s">
        <v>929</v>
      </c>
      <c r="U70" s="115">
        <v>0.38100000000000001</v>
      </c>
      <c r="V70" s="115">
        <f t="shared" si="6"/>
        <v>0.76</v>
      </c>
      <c r="W70" s="115"/>
      <c r="X70" s="115" t="s">
        <v>275</v>
      </c>
      <c r="Y70" s="115" t="s">
        <v>276</v>
      </c>
      <c r="Z70" s="108"/>
      <c r="AA70" s="108"/>
      <c r="AB70" s="108"/>
      <c r="AC70" s="108"/>
      <c r="AD70" s="108"/>
      <c r="AE70" s="108"/>
      <c r="AF70" s="108"/>
      <c r="AG70" s="108" t="s">
        <v>277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 x14ac:dyDescent="0.2">
      <c r="A71" s="128">
        <v>40</v>
      </c>
      <c r="B71" s="129" t="s">
        <v>2556</v>
      </c>
      <c r="C71" s="145" t="s">
        <v>2557</v>
      </c>
      <c r="D71" s="130" t="s">
        <v>1159</v>
      </c>
      <c r="E71" s="131">
        <v>2</v>
      </c>
      <c r="F71" s="132"/>
      <c r="G71" s="133">
        <f t="shared" si="0"/>
        <v>0</v>
      </c>
      <c r="H71" s="132"/>
      <c r="I71" s="133">
        <f t="shared" si="1"/>
        <v>0</v>
      </c>
      <c r="J71" s="132"/>
      <c r="K71" s="133">
        <f t="shared" si="2"/>
        <v>0</v>
      </c>
      <c r="L71" s="133">
        <v>21</v>
      </c>
      <c r="M71" s="133">
        <f t="shared" si="3"/>
        <v>0</v>
      </c>
      <c r="N71" s="131">
        <v>1.09E-3</v>
      </c>
      <c r="O71" s="131">
        <f t="shared" si="4"/>
        <v>0</v>
      </c>
      <c r="P71" s="131">
        <v>0</v>
      </c>
      <c r="Q71" s="131">
        <f t="shared" si="5"/>
        <v>0</v>
      </c>
      <c r="R71" s="133" t="s">
        <v>1188</v>
      </c>
      <c r="S71" s="133" t="s">
        <v>929</v>
      </c>
      <c r="T71" s="134" t="s">
        <v>929</v>
      </c>
      <c r="U71" s="115">
        <v>1.319</v>
      </c>
      <c r="V71" s="115">
        <f t="shared" si="6"/>
        <v>2.64</v>
      </c>
      <c r="W71" s="115"/>
      <c r="X71" s="115" t="s">
        <v>275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277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2" x14ac:dyDescent="0.2">
      <c r="A72" s="111"/>
      <c r="B72" s="112"/>
      <c r="C72" s="150" t="s">
        <v>2846</v>
      </c>
      <c r="D72" s="148"/>
      <c r="E72" s="149">
        <v>2</v>
      </c>
      <c r="F72" s="115"/>
      <c r="G72" s="115"/>
      <c r="H72" s="115"/>
      <c r="I72" s="115"/>
      <c r="J72" s="115"/>
      <c r="K72" s="115"/>
      <c r="L72" s="115"/>
      <c r="M72" s="115"/>
      <c r="N72" s="114"/>
      <c r="O72" s="114"/>
      <c r="P72" s="114"/>
      <c r="Q72" s="114"/>
      <c r="R72" s="115"/>
      <c r="S72" s="115"/>
      <c r="T72" s="115"/>
      <c r="U72" s="115"/>
      <c r="V72" s="115"/>
      <c r="W72" s="115"/>
      <c r="X72" s="115"/>
      <c r="Y72" s="115"/>
      <c r="Z72" s="108"/>
      <c r="AA72" s="108"/>
      <c r="AB72" s="108"/>
      <c r="AC72" s="108"/>
      <c r="AD72" s="108"/>
      <c r="AE72" s="108"/>
      <c r="AF72" s="108"/>
      <c r="AG72" s="108" t="s">
        <v>325</v>
      </c>
      <c r="AH72" s="108">
        <v>5</v>
      </c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 x14ac:dyDescent="0.2">
      <c r="A73" s="135">
        <v>41</v>
      </c>
      <c r="B73" s="136" t="s">
        <v>2558</v>
      </c>
      <c r="C73" s="144" t="s">
        <v>2559</v>
      </c>
      <c r="D73" s="137" t="s">
        <v>468</v>
      </c>
      <c r="E73" s="138">
        <v>4</v>
      </c>
      <c r="F73" s="139"/>
      <c r="G73" s="140">
        <f>ROUND(E73*F73,2)</f>
        <v>0</v>
      </c>
      <c r="H73" s="139"/>
      <c r="I73" s="140">
        <f>ROUND(E73*H73,2)</f>
        <v>0</v>
      </c>
      <c r="J73" s="139"/>
      <c r="K73" s="140">
        <f>ROUND(E73*J73,2)</f>
        <v>0</v>
      </c>
      <c r="L73" s="140">
        <v>21</v>
      </c>
      <c r="M73" s="140">
        <f>G73*(1+L73/100)</f>
        <v>0</v>
      </c>
      <c r="N73" s="138">
        <v>5.1000000000000004E-4</v>
      </c>
      <c r="O73" s="138">
        <f>ROUND(E73*N73,2)</f>
        <v>0</v>
      </c>
      <c r="P73" s="138">
        <v>0</v>
      </c>
      <c r="Q73" s="138">
        <f>ROUND(E73*P73,2)</f>
        <v>0</v>
      </c>
      <c r="R73" s="140" t="s">
        <v>1188</v>
      </c>
      <c r="S73" s="140" t="s">
        <v>929</v>
      </c>
      <c r="T73" s="141" t="s">
        <v>929</v>
      </c>
      <c r="U73" s="115">
        <v>0.251</v>
      </c>
      <c r="V73" s="115">
        <f>ROUND(E73*U73,2)</f>
        <v>1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277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 x14ac:dyDescent="0.2">
      <c r="A74" s="135">
        <v>42</v>
      </c>
      <c r="B74" s="136" t="s">
        <v>2560</v>
      </c>
      <c r="C74" s="144" t="s">
        <v>2561</v>
      </c>
      <c r="D74" s="137" t="s">
        <v>468</v>
      </c>
      <c r="E74" s="138">
        <v>8</v>
      </c>
      <c r="F74" s="139"/>
      <c r="G74" s="140">
        <f>ROUND(E74*F74,2)</f>
        <v>0</v>
      </c>
      <c r="H74" s="139"/>
      <c r="I74" s="140">
        <f>ROUND(E74*H74,2)</f>
        <v>0</v>
      </c>
      <c r="J74" s="139"/>
      <c r="K74" s="140">
        <f>ROUND(E74*J74,2)</f>
        <v>0</v>
      </c>
      <c r="L74" s="140">
        <v>21</v>
      </c>
      <c r="M74" s="140">
        <f>G74*(1+L74/100)</f>
        <v>0</v>
      </c>
      <c r="N74" s="138">
        <v>2.4000000000000001E-4</v>
      </c>
      <c r="O74" s="138">
        <f>ROUND(E74*N74,2)</f>
        <v>0</v>
      </c>
      <c r="P74" s="138">
        <v>0</v>
      </c>
      <c r="Q74" s="138">
        <f>ROUND(E74*P74,2)</f>
        <v>0</v>
      </c>
      <c r="R74" s="140" t="s">
        <v>1188</v>
      </c>
      <c r="S74" s="140" t="s">
        <v>929</v>
      </c>
      <c r="T74" s="141" t="s">
        <v>929</v>
      </c>
      <c r="U74" s="115">
        <v>0.27800000000000002</v>
      </c>
      <c r="V74" s="115">
        <f>ROUND(E74*U74,2)</f>
        <v>2.2200000000000002</v>
      </c>
      <c r="W74" s="115"/>
      <c r="X74" s="115" t="s">
        <v>275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277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 x14ac:dyDescent="0.2">
      <c r="A75" s="128">
        <v>43</v>
      </c>
      <c r="B75" s="129" t="s">
        <v>2562</v>
      </c>
      <c r="C75" s="145" t="s">
        <v>2563</v>
      </c>
      <c r="D75" s="130" t="s">
        <v>468</v>
      </c>
      <c r="E75" s="131">
        <v>2</v>
      </c>
      <c r="F75" s="132"/>
      <c r="G75" s="133">
        <f>ROUND(E75*F75,2)</f>
        <v>0</v>
      </c>
      <c r="H75" s="132"/>
      <c r="I75" s="133">
        <f>ROUND(E75*H75,2)</f>
        <v>0</v>
      </c>
      <c r="J75" s="132"/>
      <c r="K75" s="133">
        <f>ROUND(E75*J75,2)</f>
        <v>0</v>
      </c>
      <c r="L75" s="133">
        <v>21</v>
      </c>
      <c r="M75" s="133">
        <f>G75*(1+L75/100)</f>
        <v>0</v>
      </c>
      <c r="N75" s="131">
        <v>0</v>
      </c>
      <c r="O75" s="131">
        <f>ROUND(E75*N75,2)</f>
        <v>0</v>
      </c>
      <c r="P75" s="131">
        <v>0</v>
      </c>
      <c r="Q75" s="131">
        <f>ROUND(E75*P75,2)</f>
        <v>0</v>
      </c>
      <c r="R75" s="133"/>
      <c r="S75" s="133" t="s">
        <v>929</v>
      </c>
      <c r="T75" s="134" t="s">
        <v>929</v>
      </c>
      <c r="U75" s="115">
        <v>1.1200000000000001</v>
      </c>
      <c r="V75" s="115">
        <f>ROUND(E75*U75,2)</f>
        <v>2.2400000000000002</v>
      </c>
      <c r="W75" s="115"/>
      <c r="X75" s="115" t="s">
        <v>275</v>
      </c>
      <c r="Y75" s="115" t="s">
        <v>276</v>
      </c>
      <c r="Z75" s="108"/>
      <c r="AA75" s="108"/>
      <c r="AB75" s="108"/>
      <c r="AC75" s="108"/>
      <c r="AD75" s="108"/>
      <c r="AE75" s="108"/>
      <c r="AF75" s="108"/>
      <c r="AG75" s="108" t="s">
        <v>277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outlineLevel="2" x14ac:dyDescent="0.2">
      <c r="A76" s="111"/>
      <c r="B76" s="112"/>
      <c r="C76" s="150" t="s">
        <v>2847</v>
      </c>
      <c r="D76" s="148"/>
      <c r="E76" s="149">
        <v>1</v>
      </c>
      <c r="F76" s="115"/>
      <c r="G76" s="115"/>
      <c r="H76" s="115"/>
      <c r="I76" s="115"/>
      <c r="J76" s="115"/>
      <c r="K76" s="115"/>
      <c r="L76" s="115"/>
      <c r="M76" s="115"/>
      <c r="N76" s="114"/>
      <c r="O76" s="114"/>
      <c r="P76" s="114"/>
      <c r="Q76" s="114"/>
      <c r="R76" s="115"/>
      <c r="S76" s="115"/>
      <c r="T76" s="115"/>
      <c r="U76" s="115"/>
      <c r="V76" s="115"/>
      <c r="W76" s="115"/>
      <c r="X76" s="115"/>
      <c r="Y76" s="115"/>
      <c r="Z76" s="108"/>
      <c r="AA76" s="108"/>
      <c r="AB76" s="108"/>
      <c r="AC76" s="108"/>
      <c r="AD76" s="108"/>
      <c r="AE76" s="108"/>
      <c r="AF76" s="108"/>
      <c r="AG76" s="108" t="s">
        <v>325</v>
      </c>
      <c r="AH76" s="108">
        <v>5</v>
      </c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3" x14ac:dyDescent="0.2">
      <c r="A77" s="111"/>
      <c r="B77" s="112"/>
      <c r="C77" s="150" t="s">
        <v>1650</v>
      </c>
      <c r="D77" s="148"/>
      <c r="E77" s="149">
        <v>1</v>
      </c>
      <c r="F77" s="115"/>
      <c r="G77" s="115"/>
      <c r="H77" s="115"/>
      <c r="I77" s="115"/>
      <c r="J77" s="115"/>
      <c r="K77" s="115"/>
      <c r="L77" s="115"/>
      <c r="M77" s="115"/>
      <c r="N77" s="114"/>
      <c r="O77" s="114"/>
      <c r="P77" s="114"/>
      <c r="Q77" s="114"/>
      <c r="R77" s="115"/>
      <c r="S77" s="115"/>
      <c r="T77" s="115"/>
      <c r="U77" s="115"/>
      <c r="V77" s="115"/>
      <c r="W77" s="115"/>
      <c r="X77" s="115"/>
      <c r="Y77" s="115"/>
      <c r="Z77" s="108"/>
      <c r="AA77" s="108"/>
      <c r="AB77" s="108"/>
      <c r="AC77" s="108"/>
      <c r="AD77" s="108"/>
      <c r="AE77" s="108"/>
      <c r="AF77" s="108"/>
      <c r="AG77" s="108" t="s">
        <v>325</v>
      </c>
      <c r="AH77" s="108">
        <v>5</v>
      </c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outlineLevel="1" x14ac:dyDescent="0.2">
      <c r="A78" s="135">
        <v>44</v>
      </c>
      <c r="B78" s="136" t="s">
        <v>2564</v>
      </c>
      <c r="C78" s="144" t="s">
        <v>2565</v>
      </c>
      <c r="D78" s="137" t="s">
        <v>468</v>
      </c>
      <c r="E78" s="138">
        <v>4</v>
      </c>
      <c r="F78" s="139"/>
      <c r="G78" s="140">
        <f>ROUND(E78*F78,2)</f>
        <v>0</v>
      </c>
      <c r="H78" s="139"/>
      <c r="I78" s="140">
        <f>ROUND(E78*H78,2)</f>
        <v>0</v>
      </c>
      <c r="J78" s="139"/>
      <c r="K78" s="140">
        <f>ROUND(E78*J78,2)</f>
        <v>0</v>
      </c>
      <c r="L78" s="140">
        <v>21</v>
      </c>
      <c r="M78" s="140">
        <f>G78*(1+L78/100)</f>
        <v>0</v>
      </c>
      <c r="N78" s="138">
        <v>2.5699999999999998E-3</v>
      </c>
      <c r="O78" s="138">
        <f>ROUND(E78*N78,2)</f>
        <v>0.01</v>
      </c>
      <c r="P78" s="138">
        <v>0</v>
      </c>
      <c r="Q78" s="138">
        <f>ROUND(E78*P78,2)</f>
        <v>0</v>
      </c>
      <c r="R78" s="140"/>
      <c r="S78" s="140" t="s">
        <v>273</v>
      </c>
      <c r="T78" s="141" t="s">
        <v>2400</v>
      </c>
      <c r="U78" s="115">
        <v>0.433</v>
      </c>
      <c r="V78" s="115">
        <f>ROUND(E78*U78,2)</f>
        <v>1.73</v>
      </c>
      <c r="W78" s="115"/>
      <c r="X78" s="115" t="s">
        <v>275</v>
      </c>
      <c r="Y78" s="115" t="s">
        <v>276</v>
      </c>
      <c r="Z78" s="108"/>
      <c r="AA78" s="108"/>
      <c r="AB78" s="108"/>
      <c r="AC78" s="108"/>
      <c r="AD78" s="108"/>
      <c r="AE78" s="108"/>
      <c r="AF78" s="108"/>
      <c r="AG78" s="108" t="s">
        <v>277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ht="33.75" outlineLevel="1" x14ac:dyDescent="0.2">
      <c r="A79" s="135">
        <v>45</v>
      </c>
      <c r="B79" s="136" t="s">
        <v>2819</v>
      </c>
      <c r="C79" s="144" t="s">
        <v>2820</v>
      </c>
      <c r="D79" s="137" t="s">
        <v>468</v>
      </c>
      <c r="E79" s="138">
        <v>1</v>
      </c>
      <c r="F79" s="139"/>
      <c r="G79" s="140">
        <f>ROUND(E79*F79,2)</f>
        <v>0</v>
      </c>
      <c r="H79" s="139"/>
      <c r="I79" s="140">
        <f>ROUND(E79*H79,2)</f>
        <v>0</v>
      </c>
      <c r="J79" s="139"/>
      <c r="K79" s="140">
        <f>ROUND(E79*J79,2)</f>
        <v>0</v>
      </c>
      <c r="L79" s="140">
        <v>21</v>
      </c>
      <c r="M79" s="140">
        <f>G79*(1+L79/100)</f>
        <v>0</v>
      </c>
      <c r="N79" s="138">
        <v>1.2800000000000001E-3</v>
      </c>
      <c r="O79" s="138">
        <f>ROUND(E79*N79,2)</f>
        <v>0</v>
      </c>
      <c r="P79" s="138">
        <v>0</v>
      </c>
      <c r="Q79" s="138">
        <f>ROUND(E79*P79,2)</f>
        <v>0</v>
      </c>
      <c r="R79" s="140" t="s">
        <v>984</v>
      </c>
      <c r="S79" s="140" t="s">
        <v>929</v>
      </c>
      <c r="T79" s="141" t="s">
        <v>929</v>
      </c>
      <c r="U79" s="115">
        <v>0</v>
      </c>
      <c r="V79" s="115">
        <f>ROUND(E79*U79,2)</f>
        <v>0</v>
      </c>
      <c r="W79" s="115"/>
      <c r="X79" s="115" t="s">
        <v>463</v>
      </c>
      <c r="Y79" s="115" t="s">
        <v>276</v>
      </c>
      <c r="Z79" s="108"/>
      <c r="AA79" s="108"/>
      <c r="AB79" s="108"/>
      <c r="AC79" s="108"/>
      <c r="AD79" s="108"/>
      <c r="AE79" s="108"/>
      <c r="AF79" s="108"/>
      <c r="AG79" s="108" t="s">
        <v>464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1" x14ac:dyDescent="0.2">
      <c r="A80" s="135">
        <v>46</v>
      </c>
      <c r="B80" s="136" t="s">
        <v>2586</v>
      </c>
      <c r="C80" s="144" t="s">
        <v>2587</v>
      </c>
      <c r="D80" s="137" t="s">
        <v>468</v>
      </c>
      <c r="E80" s="138">
        <v>2</v>
      </c>
      <c r="F80" s="139"/>
      <c r="G80" s="140">
        <f>ROUND(E80*F80,2)</f>
        <v>0</v>
      </c>
      <c r="H80" s="139"/>
      <c r="I80" s="140">
        <f>ROUND(E80*H80,2)</f>
        <v>0</v>
      </c>
      <c r="J80" s="139"/>
      <c r="K80" s="140">
        <f>ROUND(E80*J80,2)</f>
        <v>0</v>
      </c>
      <c r="L80" s="140">
        <v>21</v>
      </c>
      <c r="M80" s="140">
        <f>G80*(1+L80/100)</f>
        <v>0</v>
      </c>
      <c r="N80" s="138">
        <v>0</v>
      </c>
      <c r="O80" s="138">
        <f>ROUND(E80*N80,2)</f>
        <v>0</v>
      </c>
      <c r="P80" s="138">
        <v>0</v>
      </c>
      <c r="Q80" s="138">
        <f>ROUND(E80*P80,2)</f>
        <v>0</v>
      </c>
      <c r="R80" s="140"/>
      <c r="S80" s="140" t="s">
        <v>273</v>
      </c>
      <c r="T80" s="141" t="s">
        <v>274</v>
      </c>
      <c r="U80" s="115">
        <v>0</v>
      </c>
      <c r="V80" s="115">
        <f>ROUND(E80*U80,2)</f>
        <v>0</v>
      </c>
      <c r="W80" s="115"/>
      <c r="X80" s="115" t="s">
        <v>463</v>
      </c>
      <c r="Y80" s="115" t="s">
        <v>276</v>
      </c>
      <c r="Z80" s="108"/>
      <c r="AA80" s="108"/>
      <c r="AB80" s="108"/>
      <c r="AC80" s="108"/>
      <c r="AD80" s="108"/>
      <c r="AE80" s="108"/>
      <c r="AF80" s="108"/>
      <c r="AG80" s="108" t="s">
        <v>464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35">
        <v>47</v>
      </c>
      <c r="B81" s="136" t="s">
        <v>2590</v>
      </c>
      <c r="C81" s="144" t="s">
        <v>2591</v>
      </c>
      <c r="D81" s="137" t="s">
        <v>468</v>
      </c>
      <c r="E81" s="138">
        <v>4</v>
      </c>
      <c r="F81" s="139"/>
      <c r="G81" s="140">
        <f>ROUND(E81*F81,2)</f>
        <v>0</v>
      </c>
      <c r="H81" s="139"/>
      <c r="I81" s="140">
        <f>ROUND(E81*H81,2)</f>
        <v>0</v>
      </c>
      <c r="J81" s="139"/>
      <c r="K81" s="140">
        <f>ROUND(E81*J81,2)</f>
        <v>0</v>
      </c>
      <c r="L81" s="140">
        <v>21</v>
      </c>
      <c r="M81" s="140">
        <f>G81*(1+L81/100)</f>
        <v>0</v>
      </c>
      <c r="N81" s="138">
        <v>0</v>
      </c>
      <c r="O81" s="138">
        <f>ROUND(E81*N81,2)</f>
        <v>0</v>
      </c>
      <c r="P81" s="138">
        <v>0</v>
      </c>
      <c r="Q81" s="138">
        <f>ROUND(E81*P81,2)</f>
        <v>0</v>
      </c>
      <c r="R81" s="140"/>
      <c r="S81" s="140" t="s">
        <v>273</v>
      </c>
      <c r="T81" s="141" t="s">
        <v>274</v>
      </c>
      <c r="U81" s="115">
        <v>0</v>
      </c>
      <c r="V81" s="115">
        <f>ROUND(E81*U81,2)</f>
        <v>0</v>
      </c>
      <c r="W81" s="115"/>
      <c r="X81" s="115" t="s">
        <v>463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464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 x14ac:dyDescent="0.2">
      <c r="A82" s="128">
        <v>48</v>
      </c>
      <c r="B82" s="129" t="s">
        <v>2595</v>
      </c>
      <c r="C82" s="145" t="s">
        <v>2596</v>
      </c>
      <c r="D82" s="130" t="s">
        <v>468</v>
      </c>
      <c r="E82" s="131">
        <v>4</v>
      </c>
      <c r="F82" s="132"/>
      <c r="G82" s="133">
        <f>ROUND(E82*F82,2)</f>
        <v>0</v>
      </c>
      <c r="H82" s="132"/>
      <c r="I82" s="133">
        <f>ROUND(E82*H82,2)</f>
        <v>0</v>
      </c>
      <c r="J82" s="132"/>
      <c r="K82" s="133">
        <f>ROUND(E82*J82,2)</f>
        <v>0</v>
      </c>
      <c r="L82" s="133">
        <v>21</v>
      </c>
      <c r="M82" s="133">
        <f>G82*(1+L82/100)</f>
        <v>0</v>
      </c>
      <c r="N82" s="131">
        <v>0</v>
      </c>
      <c r="O82" s="131">
        <f>ROUND(E82*N82,2)</f>
        <v>0</v>
      </c>
      <c r="P82" s="131">
        <v>0</v>
      </c>
      <c r="Q82" s="131">
        <f>ROUND(E82*P82,2)</f>
        <v>0</v>
      </c>
      <c r="R82" s="133"/>
      <c r="S82" s="133" t="s">
        <v>273</v>
      </c>
      <c r="T82" s="134" t="s">
        <v>274</v>
      </c>
      <c r="U82" s="115">
        <v>0</v>
      </c>
      <c r="V82" s="115">
        <f>ROUND(E82*U82,2)</f>
        <v>0</v>
      </c>
      <c r="W82" s="115"/>
      <c r="X82" s="115" t="s">
        <v>463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464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outlineLevel="2" x14ac:dyDescent="0.2">
      <c r="A83" s="111"/>
      <c r="B83" s="112"/>
      <c r="C83" s="150" t="s">
        <v>2848</v>
      </c>
      <c r="D83" s="148"/>
      <c r="E83" s="149">
        <v>4</v>
      </c>
      <c r="F83" s="115"/>
      <c r="G83" s="115"/>
      <c r="H83" s="115"/>
      <c r="I83" s="115"/>
      <c r="J83" s="115"/>
      <c r="K83" s="115"/>
      <c r="L83" s="115"/>
      <c r="M83" s="115"/>
      <c r="N83" s="114"/>
      <c r="O83" s="114"/>
      <c r="P83" s="114"/>
      <c r="Q83" s="114"/>
      <c r="R83" s="115"/>
      <c r="S83" s="115"/>
      <c r="T83" s="115"/>
      <c r="U83" s="115"/>
      <c r="V83" s="115"/>
      <c r="W83" s="115"/>
      <c r="X83" s="115"/>
      <c r="Y83" s="115"/>
      <c r="Z83" s="108"/>
      <c r="AA83" s="108"/>
      <c r="AB83" s="108"/>
      <c r="AC83" s="108"/>
      <c r="AD83" s="108"/>
      <c r="AE83" s="108"/>
      <c r="AF83" s="108"/>
      <c r="AG83" s="108" t="s">
        <v>325</v>
      </c>
      <c r="AH83" s="108">
        <v>5</v>
      </c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ht="22.5" outlineLevel="1" x14ac:dyDescent="0.2">
      <c r="A84" s="128">
        <v>49</v>
      </c>
      <c r="B84" s="129" t="s">
        <v>2825</v>
      </c>
      <c r="C84" s="145" t="s">
        <v>2826</v>
      </c>
      <c r="D84" s="130" t="s">
        <v>468</v>
      </c>
      <c r="E84" s="131">
        <v>1</v>
      </c>
      <c r="F84" s="132"/>
      <c r="G84" s="133">
        <f>ROUND(E84*F84,2)</f>
        <v>0</v>
      </c>
      <c r="H84" s="132"/>
      <c r="I84" s="133">
        <f>ROUND(E84*H84,2)</f>
        <v>0</v>
      </c>
      <c r="J84" s="132"/>
      <c r="K84" s="133">
        <f>ROUND(E84*J84,2)</f>
        <v>0</v>
      </c>
      <c r="L84" s="133">
        <v>21</v>
      </c>
      <c r="M84" s="133">
        <f>G84*(1+L84/100)</f>
        <v>0</v>
      </c>
      <c r="N84" s="131">
        <v>0</v>
      </c>
      <c r="O84" s="131">
        <f>ROUND(E84*N84,2)</f>
        <v>0</v>
      </c>
      <c r="P84" s="131">
        <v>0</v>
      </c>
      <c r="Q84" s="131">
        <f>ROUND(E84*P84,2)</f>
        <v>0</v>
      </c>
      <c r="R84" s="133"/>
      <c r="S84" s="133" t="s">
        <v>273</v>
      </c>
      <c r="T84" s="134" t="s">
        <v>274</v>
      </c>
      <c r="U84" s="115">
        <v>0</v>
      </c>
      <c r="V84" s="115">
        <f>ROUND(E84*U84,2)</f>
        <v>0</v>
      </c>
      <c r="W84" s="115"/>
      <c r="X84" s="115" t="s">
        <v>463</v>
      </c>
      <c r="Y84" s="115" t="s">
        <v>276</v>
      </c>
      <c r="Z84" s="108"/>
      <c r="AA84" s="108"/>
      <c r="AB84" s="108"/>
      <c r="AC84" s="108"/>
      <c r="AD84" s="108"/>
      <c r="AE84" s="108"/>
      <c r="AF84" s="108"/>
      <c r="AG84" s="108" t="s">
        <v>464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2" x14ac:dyDescent="0.2">
      <c r="A85" s="111"/>
      <c r="B85" s="112"/>
      <c r="C85" s="150" t="s">
        <v>2845</v>
      </c>
      <c r="D85" s="148"/>
      <c r="E85" s="149">
        <v>1</v>
      </c>
      <c r="F85" s="115"/>
      <c r="G85" s="115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325</v>
      </c>
      <c r="AH85" s="108">
        <v>5</v>
      </c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1" x14ac:dyDescent="0.2">
      <c r="A86" s="135">
        <v>50</v>
      </c>
      <c r="B86" s="136" t="s">
        <v>2829</v>
      </c>
      <c r="C86" s="144" t="s">
        <v>2830</v>
      </c>
      <c r="D86" s="137" t="s">
        <v>468</v>
      </c>
      <c r="E86" s="138">
        <v>1</v>
      </c>
      <c r="F86" s="139"/>
      <c r="G86" s="140">
        <f>ROUND(E86*F86,2)</f>
        <v>0</v>
      </c>
      <c r="H86" s="139"/>
      <c r="I86" s="140">
        <f>ROUND(E86*H86,2)</f>
        <v>0</v>
      </c>
      <c r="J86" s="139"/>
      <c r="K86" s="140">
        <f>ROUND(E86*J86,2)</f>
        <v>0</v>
      </c>
      <c r="L86" s="140">
        <v>21</v>
      </c>
      <c r="M86" s="140">
        <f>G86*(1+L86/100)</f>
        <v>0</v>
      </c>
      <c r="N86" s="138">
        <v>0</v>
      </c>
      <c r="O86" s="138">
        <f>ROUND(E86*N86,2)</f>
        <v>0</v>
      </c>
      <c r="P86" s="138">
        <v>0</v>
      </c>
      <c r="Q86" s="138">
        <f>ROUND(E86*P86,2)</f>
        <v>0</v>
      </c>
      <c r="R86" s="140"/>
      <c r="S86" s="140" t="s">
        <v>273</v>
      </c>
      <c r="T86" s="141" t="s">
        <v>274</v>
      </c>
      <c r="U86" s="115">
        <v>0</v>
      </c>
      <c r="V86" s="115">
        <f>ROUND(E86*U86,2)</f>
        <v>0</v>
      </c>
      <c r="W86" s="115"/>
      <c r="X86" s="115" t="s">
        <v>463</v>
      </c>
      <c r="Y86" s="115" t="s">
        <v>276</v>
      </c>
      <c r="Z86" s="108"/>
      <c r="AA86" s="108"/>
      <c r="AB86" s="108"/>
      <c r="AC86" s="108"/>
      <c r="AD86" s="108"/>
      <c r="AE86" s="108"/>
      <c r="AF86" s="108"/>
      <c r="AG86" s="108" t="s">
        <v>464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 x14ac:dyDescent="0.2">
      <c r="A87" s="135">
        <v>51</v>
      </c>
      <c r="B87" s="136" t="s">
        <v>2831</v>
      </c>
      <c r="C87" s="144" t="s">
        <v>2832</v>
      </c>
      <c r="D87" s="137" t="s">
        <v>468</v>
      </c>
      <c r="E87" s="138">
        <v>1</v>
      </c>
      <c r="F87" s="139"/>
      <c r="G87" s="140">
        <f>ROUND(E87*F87,2)</f>
        <v>0</v>
      </c>
      <c r="H87" s="139"/>
      <c r="I87" s="140">
        <f>ROUND(E87*H87,2)</f>
        <v>0</v>
      </c>
      <c r="J87" s="139"/>
      <c r="K87" s="140">
        <f>ROUND(E87*J87,2)</f>
        <v>0</v>
      </c>
      <c r="L87" s="140">
        <v>21</v>
      </c>
      <c r="M87" s="140">
        <f>G87*(1+L87/100)</f>
        <v>0</v>
      </c>
      <c r="N87" s="138">
        <v>0</v>
      </c>
      <c r="O87" s="138">
        <f>ROUND(E87*N87,2)</f>
        <v>0</v>
      </c>
      <c r="P87" s="138">
        <v>0</v>
      </c>
      <c r="Q87" s="138">
        <f>ROUND(E87*P87,2)</f>
        <v>0</v>
      </c>
      <c r="R87" s="140"/>
      <c r="S87" s="140" t="s">
        <v>273</v>
      </c>
      <c r="T87" s="141" t="s">
        <v>274</v>
      </c>
      <c r="U87" s="115">
        <v>0</v>
      </c>
      <c r="V87" s="115">
        <f>ROUND(E87*U87,2)</f>
        <v>0</v>
      </c>
      <c r="W87" s="115"/>
      <c r="X87" s="115" t="s">
        <v>463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464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ht="22.5" outlineLevel="1" x14ac:dyDescent="0.2">
      <c r="A88" s="128">
        <v>52</v>
      </c>
      <c r="B88" s="129" t="s">
        <v>2833</v>
      </c>
      <c r="C88" s="145" t="s">
        <v>2834</v>
      </c>
      <c r="D88" s="130" t="s">
        <v>468</v>
      </c>
      <c r="E88" s="131">
        <v>1</v>
      </c>
      <c r="F88" s="132"/>
      <c r="G88" s="133">
        <f>ROUND(E88*F88,2)</f>
        <v>0</v>
      </c>
      <c r="H88" s="132"/>
      <c r="I88" s="133">
        <f>ROUND(E88*H88,2)</f>
        <v>0</v>
      </c>
      <c r="J88" s="132"/>
      <c r="K88" s="133">
        <f>ROUND(E88*J88,2)</f>
        <v>0</v>
      </c>
      <c r="L88" s="133">
        <v>21</v>
      </c>
      <c r="M88" s="133">
        <f>G88*(1+L88/100)</f>
        <v>0</v>
      </c>
      <c r="N88" s="131">
        <v>0</v>
      </c>
      <c r="O88" s="131">
        <f>ROUND(E88*N88,2)</f>
        <v>0</v>
      </c>
      <c r="P88" s="131">
        <v>0</v>
      </c>
      <c r="Q88" s="131">
        <f>ROUND(E88*P88,2)</f>
        <v>0</v>
      </c>
      <c r="R88" s="133"/>
      <c r="S88" s="133" t="s">
        <v>273</v>
      </c>
      <c r="T88" s="134" t="s">
        <v>274</v>
      </c>
      <c r="U88" s="115">
        <v>0</v>
      </c>
      <c r="V88" s="115">
        <f>ROUND(E88*U88,2)</f>
        <v>0</v>
      </c>
      <c r="W88" s="115"/>
      <c r="X88" s="115" t="s">
        <v>463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464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2" x14ac:dyDescent="0.2">
      <c r="A89" s="111"/>
      <c r="B89" s="112"/>
      <c r="C89" s="150" t="s">
        <v>1649</v>
      </c>
      <c r="D89" s="148"/>
      <c r="E89" s="149">
        <v>1</v>
      </c>
      <c r="F89" s="115"/>
      <c r="G89" s="115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325</v>
      </c>
      <c r="AH89" s="108">
        <v>5</v>
      </c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outlineLevel="1" x14ac:dyDescent="0.2">
      <c r="A90" s="111">
        <v>53</v>
      </c>
      <c r="B90" s="112" t="s">
        <v>1296</v>
      </c>
      <c r="C90" s="152" t="s">
        <v>1297</v>
      </c>
      <c r="D90" s="113" t="s">
        <v>24</v>
      </c>
      <c r="E90" s="151"/>
      <c r="F90" s="116"/>
      <c r="G90" s="115">
        <f>ROUND(E90*F90,2)</f>
        <v>0</v>
      </c>
      <c r="H90" s="116"/>
      <c r="I90" s="115">
        <f>ROUND(E90*H90,2)</f>
        <v>0</v>
      </c>
      <c r="J90" s="116"/>
      <c r="K90" s="115">
        <f>ROUND(E90*J90,2)</f>
        <v>0</v>
      </c>
      <c r="L90" s="115">
        <v>21</v>
      </c>
      <c r="M90" s="115">
        <f>G90*(1+L90/100)</f>
        <v>0</v>
      </c>
      <c r="N90" s="114">
        <v>0</v>
      </c>
      <c r="O90" s="114">
        <f>ROUND(E90*N90,2)</f>
        <v>0</v>
      </c>
      <c r="P90" s="114">
        <v>0</v>
      </c>
      <c r="Q90" s="114">
        <f>ROUND(E90*P90,2)</f>
        <v>0</v>
      </c>
      <c r="R90" s="115" t="s">
        <v>1188</v>
      </c>
      <c r="S90" s="115" t="s">
        <v>929</v>
      </c>
      <c r="T90" s="115" t="s">
        <v>2400</v>
      </c>
      <c r="U90" s="115">
        <v>0</v>
      </c>
      <c r="V90" s="115">
        <f>ROUND(E90*U90,2)</f>
        <v>0</v>
      </c>
      <c r="W90" s="115"/>
      <c r="X90" s="115" t="s">
        <v>991</v>
      </c>
      <c r="Y90" s="115" t="s">
        <v>276</v>
      </c>
      <c r="Z90" s="108"/>
      <c r="AA90" s="108"/>
      <c r="AB90" s="108"/>
      <c r="AC90" s="108"/>
      <c r="AD90" s="108"/>
      <c r="AE90" s="108"/>
      <c r="AF90" s="108"/>
      <c r="AG90" s="108" t="s">
        <v>992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x14ac:dyDescent="0.2">
      <c r="A91" s="121" t="s">
        <v>268</v>
      </c>
      <c r="B91" s="122" t="s">
        <v>185</v>
      </c>
      <c r="C91" s="143" t="s">
        <v>186</v>
      </c>
      <c r="D91" s="123"/>
      <c r="E91" s="124"/>
      <c r="F91" s="125"/>
      <c r="G91" s="125">
        <f>SUMIF(AG92:AG96,"&lt;&gt;NOR",G92:G96)</f>
        <v>0</v>
      </c>
      <c r="H91" s="125"/>
      <c r="I91" s="125">
        <f>SUM(I92:I96)</f>
        <v>0</v>
      </c>
      <c r="J91" s="125"/>
      <c r="K91" s="125">
        <f>SUM(K92:K96)</f>
        <v>0</v>
      </c>
      <c r="L91" s="125"/>
      <c r="M91" s="125">
        <f>SUM(M92:M96)</f>
        <v>0</v>
      </c>
      <c r="N91" s="124"/>
      <c r="O91" s="124">
        <f>SUM(O92:O96)</f>
        <v>0.03</v>
      </c>
      <c r="P91" s="124"/>
      <c r="Q91" s="124">
        <f>SUM(Q92:Q96)</f>
        <v>0</v>
      </c>
      <c r="R91" s="125"/>
      <c r="S91" s="125"/>
      <c r="T91" s="126"/>
      <c r="U91" s="120"/>
      <c r="V91" s="120">
        <f>SUM(V92:V96)</f>
        <v>12.78</v>
      </c>
      <c r="W91" s="120"/>
      <c r="X91" s="120"/>
      <c r="Y91" s="120"/>
      <c r="AG91" t="s">
        <v>269</v>
      </c>
    </row>
    <row r="92" spans="1:60" outlineLevel="1" x14ac:dyDescent="0.2">
      <c r="A92" s="135">
        <v>54</v>
      </c>
      <c r="B92" s="136" t="s">
        <v>1298</v>
      </c>
      <c r="C92" s="144" t="s">
        <v>1299</v>
      </c>
      <c r="D92" s="137" t="s">
        <v>804</v>
      </c>
      <c r="E92" s="138">
        <v>30</v>
      </c>
      <c r="F92" s="139"/>
      <c r="G92" s="140">
        <f>ROUND(E92*F92,2)</f>
        <v>0</v>
      </c>
      <c r="H92" s="139"/>
      <c r="I92" s="140">
        <f>ROUND(E92*H92,2)</f>
        <v>0</v>
      </c>
      <c r="J92" s="139"/>
      <c r="K92" s="140">
        <f>ROUND(E92*J92,2)</f>
        <v>0</v>
      </c>
      <c r="L92" s="140">
        <v>21</v>
      </c>
      <c r="M92" s="140">
        <f>G92*(1+L92/100)</f>
        <v>0</v>
      </c>
      <c r="N92" s="138">
        <v>6.0000000000000002E-5</v>
      </c>
      <c r="O92" s="138">
        <f>ROUND(E92*N92,2)</f>
        <v>0</v>
      </c>
      <c r="P92" s="138">
        <v>0</v>
      </c>
      <c r="Q92" s="138">
        <f>ROUND(E92*P92,2)</f>
        <v>0</v>
      </c>
      <c r="R92" s="140" t="s">
        <v>1300</v>
      </c>
      <c r="S92" s="140" t="s">
        <v>929</v>
      </c>
      <c r="T92" s="141" t="s">
        <v>929</v>
      </c>
      <c r="U92" s="115">
        <v>0.42599999999999999</v>
      </c>
      <c r="V92" s="115">
        <f>ROUND(E92*U92,2)</f>
        <v>12.78</v>
      </c>
      <c r="W92" s="115"/>
      <c r="X92" s="115" t="s">
        <v>275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277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 x14ac:dyDescent="0.2">
      <c r="A93" s="128">
        <v>55</v>
      </c>
      <c r="B93" s="129" t="s">
        <v>1303</v>
      </c>
      <c r="C93" s="145" t="s">
        <v>1304</v>
      </c>
      <c r="D93" s="130" t="s">
        <v>804</v>
      </c>
      <c r="E93" s="131">
        <v>30</v>
      </c>
      <c r="F93" s="132"/>
      <c r="G93" s="133">
        <f>ROUND(E93*F93,2)</f>
        <v>0</v>
      </c>
      <c r="H93" s="132"/>
      <c r="I93" s="133">
        <f>ROUND(E93*H93,2)</f>
        <v>0</v>
      </c>
      <c r="J93" s="132"/>
      <c r="K93" s="133">
        <f>ROUND(E93*J93,2)</f>
        <v>0</v>
      </c>
      <c r="L93" s="133">
        <v>21</v>
      </c>
      <c r="M93" s="133">
        <f>G93*(1+L93/100)</f>
        <v>0</v>
      </c>
      <c r="N93" s="131">
        <v>1E-3</v>
      </c>
      <c r="O93" s="131">
        <f>ROUND(E93*N93,2)</f>
        <v>0.03</v>
      </c>
      <c r="P93" s="131">
        <v>0</v>
      </c>
      <c r="Q93" s="131">
        <f>ROUND(E93*P93,2)</f>
        <v>0</v>
      </c>
      <c r="R93" s="133" t="s">
        <v>984</v>
      </c>
      <c r="S93" s="133" t="s">
        <v>929</v>
      </c>
      <c r="T93" s="134" t="s">
        <v>929</v>
      </c>
      <c r="U93" s="115">
        <v>0</v>
      </c>
      <c r="V93" s="115">
        <f>ROUND(E93*U93,2)</f>
        <v>0</v>
      </c>
      <c r="W93" s="115"/>
      <c r="X93" s="115" t="s">
        <v>463</v>
      </c>
      <c r="Y93" s="115" t="s">
        <v>276</v>
      </c>
      <c r="Z93" s="108"/>
      <c r="AA93" s="108"/>
      <c r="AB93" s="108"/>
      <c r="AC93" s="108"/>
      <c r="AD93" s="108"/>
      <c r="AE93" s="108"/>
      <c r="AF93" s="108"/>
      <c r="AG93" s="108" t="s">
        <v>464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 x14ac:dyDescent="0.2">
      <c r="A94" s="111"/>
      <c r="B94" s="112"/>
      <c r="C94" s="150" t="s">
        <v>2849</v>
      </c>
      <c r="D94" s="148"/>
      <c r="E94" s="149">
        <v>30</v>
      </c>
      <c r="F94" s="115"/>
      <c r="G94" s="115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325</v>
      </c>
      <c r="AH94" s="108">
        <v>5</v>
      </c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 x14ac:dyDescent="0.2">
      <c r="A95" s="111">
        <v>56</v>
      </c>
      <c r="B95" s="112" t="s">
        <v>1305</v>
      </c>
      <c r="C95" s="152" t="s">
        <v>1306</v>
      </c>
      <c r="D95" s="113" t="s">
        <v>24</v>
      </c>
      <c r="E95" s="151"/>
      <c r="F95" s="116"/>
      <c r="G95" s="115">
        <f>ROUND(E95*F95,2)</f>
        <v>0</v>
      </c>
      <c r="H95" s="116"/>
      <c r="I95" s="115">
        <f>ROUND(E95*H95,2)</f>
        <v>0</v>
      </c>
      <c r="J95" s="116"/>
      <c r="K95" s="115">
        <f>ROUND(E95*J95,2)</f>
        <v>0</v>
      </c>
      <c r="L95" s="115">
        <v>21</v>
      </c>
      <c r="M95" s="115">
        <f>G95*(1+L95/100)</f>
        <v>0</v>
      </c>
      <c r="N95" s="114">
        <v>0</v>
      </c>
      <c r="O95" s="114">
        <f>ROUND(E95*N95,2)</f>
        <v>0</v>
      </c>
      <c r="P95" s="114">
        <v>0</v>
      </c>
      <c r="Q95" s="114">
        <f>ROUND(E95*P95,2)</f>
        <v>0</v>
      </c>
      <c r="R95" s="115" t="s">
        <v>1300</v>
      </c>
      <c r="S95" s="115" t="s">
        <v>929</v>
      </c>
      <c r="T95" s="115" t="s">
        <v>929</v>
      </c>
      <c r="U95" s="115">
        <v>0</v>
      </c>
      <c r="V95" s="115">
        <f>ROUND(E95*U95,2)</f>
        <v>0</v>
      </c>
      <c r="W95" s="115"/>
      <c r="X95" s="115" t="s">
        <v>991</v>
      </c>
      <c r="Y95" s="115" t="s">
        <v>276</v>
      </c>
      <c r="Z95" s="108"/>
      <c r="AA95" s="108"/>
      <c r="AB95" s="108"/>
      <c r="AC95" s="108"/>
      <c r="AD95" s="108"/>
      <c r="AE95" s="108"/>
      <c r="AF95" s="108"/>
      <c r="AG95" s="108" t="s">
        <v>992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 x14ac:dyDescent="0.2">
      <c r="A96" s="111"/>
      <c r="B96" s="112"/>
      <c r="C96" s="271" t="s">
        <v>795</v>
      </c>
      <c r="D96" s="272"/>
      <c r="E96" s="272"/>
      <c r="F96" s="272"/>
      <c r="G96" s="272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930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x14ac:dyDescent="0.2">
      <c r="A97" s="121" t="s">
        <v>268</v>
      </c>
      <c r="B97" s="122" t="s">
        <v>189</v>
      </c>
      <c r="C97" s="143" t="s">
        <v>190</v>
      </c>
      <c r="D97" s="123"/>
      <c r="E97" s="124"/>
      <c r="F97" s="125"/>
      <c r="G97" s="125">
        <f>SUMIF(AG98:AG100,"&lt;&gt;NOR",G98:G100)</f>
        <v>0</v>
      </c>
      <c r="H97" s="125"/>
      <c r="I97" s="125">
        <f>SUM(I98:I100)</f>
        <v>0</v>
      </c>
      <c r="J97" s="125"/>
      <c r="K97" s="125">
        <f>SUM(K98:K100)</f>
        <v>0</v>
      </c>
      <c r="L97" s="125"/>
      <c r="M97" s="125">
        <f>SUM(M98:M100)</f>
        <v>0</v>
      </c>
      <c r="N97" s="124"/>
      <c r="O97" s="124">
        <f>SUM(O98:O100)</f>
        <v>0</v>
      </c>
      <c r="P97" s="124"/>
      <c r="Q97" s="124">
        <f>SUM(Q98:Q100)</f>
        <v>0</v>
      </c>
      <c r="R97" s="125"/>
      <c r="S97" s="125"/>
      <c r="T97" s="126"/>
      <c r="U97" s="120"/>
      <c r="V97" s="120">
        <f>SUM(V98:V100)</f>
        <v>0.87</v>
      </c>
      <c r="W97" s="120"/>
      <c r="X97" s="120"/>
      <c r="Y97" s="120"/>
      <c r="AG97" t="s">
        <v>269</v>
      </c>
    </row>
    <row r="98" spans="1:60" ht="22.5" outlineLevel="1" x14ac:dyDescent="0.2">
      <c r="A98" s="128">
        <v>57</v>
      </c>
      <c r="B98" s="129" t="s">
        <v>1307</v>
      </c>
      <c r="C98" s="145" t="s">
        <v>1308</v>
      </c>
      <c r="D98" s="130" t="s">
        <v>493</v>
      </c>
      <c r="E98" s="131">
        <v>10</v>
      </c>
      <c r="F98" s="132"/>
      <c r="G98" s="133">
        <f>ROUND(E98*F98,2)</f>
        <v>0</v>
      </c>
      <c r="H98" s="132"/>
      <c r="I98" s="133">
        <f>ROUND(E98*H98,2)</f>
        <v>0</v>
      </c>
      <c r="J98" s="132"/>
      <c r="K98" s="133">
        <f>ROUND(E98*J98,2)</f>
        <v>0</v>
      </c>
      <c r="L98" s="133">
        <v>21</v>
      </c>
      <c r="M98" s="133">
        <f>G98*(1+L98/100)</f>
        <v>0</v>
      </c>
      <c r="N98" s="131">
        <v>6.9999999999999994E-5</v>
      </c>
      <c r="O98" s="131">
        <f>ROUND(E98*N98,2)</f>
        <v>0</v>
      </c>
      <c r="P98" s="131">
        <v>0</v>
      </c>
      <c r="Q98" s="131">
        <f>ROUND(E98*P98,2)</f>
        <v>0</v>
      </c>
      <c r="R98" s="133" t="s">
        <v>1309</v>
      </c>
      <c r="S98" s="133" t="s">
        <v>929</v>
      </c>
      <c r="T98" s="134" t="s">
        <v>929</v>
      </c>
      <c r="U98" s="115">
        <v>8.6999999999999994E-2</v>
      </c>
      <c r="V98" s="115">
        <f>ROUND(E98*U98,2)</f>
        <v>0.87</v>
      </c>
      <c r="W98" s="115"/>
      <c r="X98" s="115" t="s">
        <v>275</v>
      </c>
      <c r="Y98" s="115" t="s">
        <v>276</v>
      </c>
      <c r="Z98" s="108"/>
      <c r="AA98" s="108"/>
      <c r="AB98" s="108"/>
      <c r="AC98" s="108"/>
      <c r="AD98" s="108"/>
      <c r="AE98" s="108"/>
      <c r="AF98" s="108"/>
      <c r="AG98" s="108" t="s">
        <v>277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2" x14ac:dyDescent="0.2">
      <c r="A99" s="111"/>
      <c r="B99" s="112"/>
      <c r="C99" s="269" t="s">
        <v>1310</v>
      </c>
      <c r="D99" s="270"/>
      <c r="E99" s="270"/>
      <c r="F99" s="270"/>
      <c r="G99" s="270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930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2" x14ac:dyDescent="0.2">
      <c r="A100" s="111"/>
      <c r="B100" s="112"/>
      <c r="C100" s="150" t="s">
        <v>2843</v>
      </c>
      <c r="D100" s="148"/>
      <c r="E100" s="149">
        <v>10</v>
      </c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325</v>
      </c>
      <c r="AH100" s="108">
        <v>5</v>
      </c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x14ac:dyDescent="0.2">
      <c r="A101" s="121" t="s">
        <v>268</v>
      </c>
      <c r="B101" s="122" t="s">
        <v>231</v>
      </c>
      <c r="C101" s="143" t="s">
        <v>232</v>
      </c>
      <c r="D101" s="123"/>
      <c r="E101" s="124"/>
      <c r="F101" s="125"/>
      <c r="G101" s="125">
        <f>SUMIF(AG102:AG108,"&lt;&gt;NOR",G102:G108)</f>
        <v>0</v>
      </c>
      <c r="H101" s="125"/>
      <c r="I101" s="125">
        <f>SUM(I102:I108)</f>
        <v>0</v>
      </c>
      <c r="J101" s="125"/>
      <c r="K101" s="125">
        <f>SUM(K102:K108)</f>
        <v>0</v>
      </c>
      <c r="L101" s="125"/>
      <c r="M101" s="125">
        <f>SUM(M102:M108)</f>
        <v>0</v>
      </c>
      <c r="N101" s="124"/>
      <c r="O101" s="124">
        <f>SUM(O102:O108)</f>
        <v>0</v>
      </c>
      <c r="P101" s="124"/>
      <c r="Q101" s="124">
        <f>SUM(Q102:Q108)</f>
        <v>0</v>
      </c>
      <c r="R101" s="125"/>
      <c r="S101" s="125"/>
      <c r="T101" s="126"/>
      <c r="U101" s="120"/>
      <c r="V101" s="120">
        <f>SUM(V102:V108)</f>
        <v>1</v>
      </c>
      <c r="W101" s="120"/>
      <c r="X101" s="120"/>
      <c r="Y101" s="120"/>
      <c r="AG101" t="s">
        <v>269</v>
      </c>
    </row>
    <row r="102" spans="1:60" outlineLevel="1" x14ac:dyDescent="0.2">
      <c r="A102" s="135">
        <v>58</v>
      </c>
      <c r="B102" s="136" t="s">
        <v>2626</v>
      </c>
      <c r="C102" s="144" t="s">
        <v>2627</v>
      </c>
      <c r="D102" s="137" t="s">
        <v>395</v>
      </c>
      <c r="E102" s="138">
        <v>2.5000000000000001E-2</v>
      </c>
      <c r="F102" s="139"/>
      <c r="G102" s="140">
        <f>ROUND(E102*F102,2)</f>
        <v>0</v>
      </c>
      <c r="H102" s="139"/>
      <c r="I102" s="140">
        <f>ROUND(E102*H102,2)</f>
        <v>0</v>
      </c>
      <c r="J102" s="139"/>
      <c r="K102" s="140">
        <f>ROUND(E102*J102,2)</f>
        <v>0</v>
      </c>
      <c r="L102" s="140">
        <v>21</v>
      </c>
      <c r="M102" s="140">
        <f>G102*(1+L102/100)</f>
        <v>0</v>
      </c>
      <c r="N102" s="138">
        <v>0</v>
      </c>
      <c r="O102" s="138">
        <f>ROUND(E102*N102,2)</f>
        <v>0</v>
      </c>
      <c r="P102" s="138">
        <v>0</v>
      </c>
      <c r="Q102" s="138">
        <f>ROUND(E102*P102,2)</f>
        <v>0</v>
      </c>
      <c r="R102" s="140"/>
      <c r="S102" s="140" t="s">
        <v>929</v>
      </c>
      <c r="T102" s="141" t="s">
        <v>274</v>
      </c>
      <c r="U102" s="115">
        <v>0</v>
      </c>
      <c r="V102" s="115">
        <f>ROUND(E102*U102,2)</f>
        <v>0</v>
      </c>
      <c r="W102" s="115"/>
      <c r="X102" s="115" t="s">
        <v>275</v>
      </c>
      <c r="Y102" s="115" t="s">
        <v>276</v>
      </c>
      <c r="Z102" s="108"/>
      <c r="AA102" s="108"/>
      <c r="AB102" s="108"/>
      <c r="AC102" s="108"/>
      <c r="AD102" s="108"/>
      <c r="AE102" s="108"/>
      <c r="AF102" s="108"/>
      <c r="AG102" s="108" t="s">
        <v>277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1" x14ac:dyDescent="0.2">
      <c r="A103" s="135">
        <v>59</v>
      </c>
      <c r="B103" s="136" t="s">
        <v>2628</v>
      </c>
      <c r="C103" s="144" t="s">
        <v>2629</v>
      </c>
      <c r="D103" s="137" t="s">
        <v>395</v>
      </c>
      <c r="E103" s="138">
        <v>0.23</v>
      </c>
      <c r="F103" s="139"/>
      <c r="G103" s="140">
        <f>ROUND(E103*F103,2)</f>
        <v>0</v>
      </c>
      <c r="H103" s="139"/>
      <c r="I103" s="140">
        <f>ROUND(E103*H103,2)</f>
        <v>0</v>
      </c>
      <c r="J103" s="139"/>
      <c r="K103" s="140">
        <f>ROUND(E103*J103,2)</f>
        <v>0</v>
      </c>
      <c r="L103" s="140">
        <v>21</v>
      </c>
      <c r="M103" s="140">
        <f>G103*(1+L103/100)</f>
        <v>0</v>
      </c>
      <c r="N103" s="138">
        <v>0</v>
      </c>
      <c r="O103" s="138">
        <f>ROUND(E103*N103,2)</f>
        <v>0</v>
      </c>
      <c r="P103" s="138">
        <v>0</v>
      </c>
      <c r="Q103" s="138">
        <f>ROUND(E103*P103,2)</f>
        <v>0</v>
      </c>
      <c r="R103" s="140"/>
      <c r="S103" s="140" t="s">
        <v>929</v>
      </c>
      <c r="T103" s="141" t="s">
        <v>274</v>
      </c>
      <c r="U103" s="115">
        <v>0</v>
      </c>
      <c r="V103" s="115">
        <f>ROUND(E103*U103,2)</f>
        <v>0</v>
      </c>
      <c r="W103" s="115"/>
      <c r="X103" s="115" t="s">
        <v>275</v>
      </c>
      <c r="Y103" s="115" t="s">
        <v>276</v>
      </c>
      <c r="Z103" s="108"/>
      <c r="AA103" s="108"/>
      <c r="AB103" s="108"/>
      <c r="AC103" s="108"/>
      <c r="AD103" s="108"/>
      <c r="AE103" s="108"/>
      <c r="AF103" s="108"/>
      <c r="AG103" s="108" t="s">
        <v>277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 x14ac:dyDescent="0.2">
      <c r="A104" s="135">
        <v>60</v>
      </c>
      <c r="B104" s="136" t="s">
        <v>906</v>
      </c>
      <c r="C104" s="144" t="s">
        <v>2633</v>
      </c>
      <c r="D104" s="137" t="s">
        <v>395</v>
      </c>
      <c r="E104" s="138">
        <v>2.10507</v>
      </c>
      <c r="F104" s="139"/>
      <c r="G104" s="140">
        <f>ROUND(E104*F104,2)</f>
        <v>0</v>
      </c>
      <c r="H104" s="139"/>
      <c r="I104" s="140">
        <f>ROUND(E104*H104,2)</f>
        <v>0</v>
      </c>
      <c r="J104" s="139"/>
      <c r="K104" s="140">
        <f>ROUND(E104*J104,2)</f>
        <v>0</v>
      </c>
      <c r="L104" s="140">
        <v>21</v>
      </c>
      <c r="M104" s="140">
        <f>G104*(1+L104/100)</f>
        <v>0</v>
      </c>
      <c r="N104" s="138">
        <v>0</v>
      </c>
      <c r="O104" s="138">
        <f>ROUND(E104*N104,2)</f>
        <v>0</v>
      </c>
      <c r="P104" s="138">
        <v>0</v>
      </c>
      <c r="Q104" s="138">
        <f>ROUND(E104*P104,2)</f>
        <v>0</v>
      </c>
      <c r="R104" s="140"/>
      <c r="S104" s="140" t="s">
        <v>929</v>
      </c>
      <c r="T104" s="141" t="s">
        <v>929</v>
      </c>
      <c r="U104" s="115">
        <v>0</v>
      </c>
      <c r="V104" s="115">
        <f>ROUND(E104*U104,2)</f>
        <v>0</v>
      </c>
      <c r="W104" s="115"/>
      <c r="X104" s="115" t="s">
        <v>1780</v>
      </c>
      <c r="Y104" s="115" t="s">
        <v>276</v>
      </c>
      <c r="Z104" s="108"/>
      <c r="AA104" s="108"/>
      <c r="AB104" s="108"/>
      <c r="AC104" s="108"/>
      <c r="AD104" s="108"/>
      <c r="AE104" s="108"/>
      <c r="AF104" s="108"/>
      <c r="AG104" s="108" t="s">
        <v>1781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ht="22.5" outlineLevel="1" x14ac:dyDescent="0.2">
      <c r="A105" s="128">
        <v>61</v>
      </c>
      <c r="B105" s="129" t="s">
        <v>2634</v>
      </c>
      <c r="C105" s="145" t="s">
        <v>2635</v>
      </c>
      <c r="D105" s="130" t="s">
        <v>395</v>
      </c>
      <c r="E105" s="131">
        <v>0.14033999999999999</v>
      </c>
      <c r="F105" s="132"/>
      <c r="G105" s="133">
        <f>ROUND(E105*F105,2)</f>
        <v>0</v>
      </c>
      <c r="H105" s="132"/>
      <c r="I105" s="133">
        <f>ROUND(E105*H105,2)</f>
        <v>0</v>
      </c>
      <c r="J105" s="132"/>
      <c r="K105" s="133">
        <f>ROUND(E105*J105,2)</f>
        <v>0</v>
      </c>
      <c r="L105" s="133">
        <v>21</v>
      </c>
      <c r="M105" s="133">
        <f>G105*(1+L105/100)</f>
        <v>0</v>
      </c>
      <c r="N105" s="131">
        <v>0</v>
      </c>
      <c r="O105" s="131">
        <f>ROUND(E105*N105,2)</f>
        <v>0</v>
      </c>
      <c r="P105" s="131">
        <v>0</v>
      </c>
      <c r="Q105" s="131">
        <f>ROUND(E105*P105,2)</f>
        <v>0</v>
      </c>
      <c r="R105" s="133"/>
      <c r="S105" s="133" t="s">
        <v>929</v>
      </c>
      <c r="T105" s="134" t="s">
        <v>929</v>
      </c>
      <c r="U105" s="115">
        <v>0.83199999999999996</v>
      </c>
      <c r="V105" s="115">
        <f>ROUND(E105*U105,2)</f>
        <v>0.12</v>
      </c>
      <c r="W105" s="115"/>
      <c r="X105" s="115" t="s">
        <v>1780</v>
      </c>
      <c r="Y105" s="115" t="s">
        <v>276</v>
      </c>
      <c r="Z105" s="108"/>
      <c r="AA105" s="108"/>
      <c r="AB105" s="108"/>
      <c r="AC105" s="108"/>
      <c r="AD105" s="108"/>
      <c r="AE105" s="108"/>
      <c r="AF105" s="108"/>
      <c r="AG105" s="108" t="s">
        <v>1781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ht="22.5" outlineLevel="2" x14ac:dyDescent="0.2">
      <c r="A106" s="111"/>
      <c r="B106" s="112"/>
      <c r="C106" s="258" t="s">
        <v>2636</v>
      </c>
      <c r="D106" s="259"/>
      <c r="E106" s="259"/>
      <c r="F106" s="259"/>
      <c r="G106" s="259"/>
      <c r="H106" s="115"/>
      <c r="I106" s="115"/>
      <c r="J106" s="115"/>
      <c r="K106" s="115"/>
      <c r="L106" s="115"/>
      <c r="M106" s="115"/>
      <c r="N106" s="114"/>
      <c r="O106" s="114"/>
      <c r="P106" s="114"/>
      <c r="Q106" s="114"/>
      <c r="R106" s="115"/>
      <c r="S106" s="115"/>
      <c r="T106" s="115"/>
      <c r="U106" s="115"/>
      <c r="V106" s="115"/>
      <c r="W106" s="115"/>
      <c r="X106" s="115"/>
      <c r="Y106" s="115"/>
      <c r="Z106" s="108"/>
      <c r="AA106" s="108"/>
      <c r="AB106" s="108"/>
      <c r="AC106" s="108"/>
      <c r="AD106" s="108"/>
      <c r="AE106" s="108"/>
      <c r="AF106" s="108"/>
      <c r="AG106" s="108" t="s">
        <v>286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42" t="str">
        <f>C106</f>
        <v>S naložením suti nebo vybouraných hmot do dopravního prostředku a na jejich vyložením, popřípadě přeložením na normální dopravní prostředek.</v>
      </c>
      <c r="BB106" s="108"/>
      <c r="BC106" s="108"/>
      <c r="BD106" s="108"/>
      <c r="BE106" s="108"/>
      <c r="BF106" s="108"/>
      <c r="BG106" s="108"/>
      <c r="BH106" s="108"/>
    </row>
    <row r="107" spans="1:60" outlineLevel="1" x14ac:dyDescent="0.2">
      <c r="A107" s="135">
        <v>62</v>
      </c>
      <c r="B107" s="136" t="s">
        <v>2637</v>
      </c>
      <c r="C107" s="144" t="s">
        <v>2638</v>
      </c>
      <c r="D107" s="137" t="s">
        <v>395</v>
      </c>
      <c r="E107" s="138">
        <v>1.4033800000000001</v>
      </c>
      <c r="F107" s="139"/>
      <c r="G107" s="140">
        <f>ROUND(E107*F107,2)</f>
        <v>0</v>
      </c>
      <c r="H107" s="139"/>
      <c r="I107" s="140">
        <f>ROUND(E107*H107,2)</f>
        <v>0</v>
      </c>
      <c r="J107" s="139"/>
      <c r="K107" s="140">
        <f>ROUND(E107*J107,2)</f>
        <v>0</v>
      </c>
      <c r="L107" s="140">
        <v>21</v>
      </c>
      <c r="M107" s="140">
        <f>G107*(1+L107/100)</f>
        <v>0</v>
      </c>
      <c r="N107" s="138">
        <v>0</v>
      </c>
      <c r="O107" s="138">
        <f>ROUND(E107*N107,2)</f>
        <v>0</v>
      </c>
      <c r="P107" s="138">
        <v>0</v>
      </c>
      <c r="Q107" s="138">
        <f>ROUND(E107*P107,2)</f>
        <v>0</v>
      </c>
      <c r="R107" s="140"/>
      <c r="S107" s="140" t="s">
        <v>929</v>
      </c>
      <c r="T107" s="141" t="s">
        <v>929</v>
      </c>
      <c r="U107" s="115">
        <v>0.36</v>
      </c>
      <c r="V107" s="115">
        <f>ROUND(E107*U107,2)</f>
        <v>0.51</v>
      </c>
      <c r="W107" s="115"/>
      <c r="X107" s="115" t="s">
        <v>1780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1781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1" x14ac:dyDescent="0.2">
      <c r="A108" s="128">
        <v>63</v>
      </c>
      <c r="B108" s="129" t="s">
        <v>2639</v>
      </c>
      <c r="C108" s="145" t="s">
        <v>2640</v>
      </c>
      <c r="D108" s="130" t="s">
        <v>395</v>
      </c>
      <c r="E108" s="131">
        <v>0.14033999999999999</v>
      </c>
      <c r="F108" s="132"/>
      <c r="G108" s="133">
        <f>ROUND(E108*F108,2)</f>
        <v>0</v>
      </c>
      <c r="H108" s="132"/>
      <c r="I108" s="133">
        <f>ROUND(E108*H108,2)</f>
        <v>0</v>
      </c>
      <c r="J108" s="132"/>
      <c r="K108" s="133">
        <f>ROUND(E108*J108,2)</f>
        <v>0</v>
      </c>
      <c r="L108" s="133">
        <v>21</v>
      </c>
      <c r="M108" s="133">
        <f>G108*(1+L108/100)</f>
        <v>0</v>
      </c>
      <c r="N108" s="131">
        <v>0</v>
      </c>
      <c r="O108" s="131">
        <f>ROUND(E108*N108,2)</f>
        <v>0</v>
      </c>
      <c r="P108" s="131">
        <v>0</v>
      </c>
      <c r="Q108" s="131">
        <f>ROUND(E108*P108,2)</f>
        <v>0</v>
      </c>
      <c r="R108" s="133"/>
      <c r="S108" s="133" t="s">
        <v>929</v>
      </c>
      <c r="T108" s="134" t="s">
        <v>929</v>
      </c>
      <c r="U108" s="115">
        <v>2.6120000000000001</v>
      </c>
      <c r="V108" s="115">
        <f>ROUND(E108*U108,2)</f>
        <v>0.37</v>
      </c>
      <c r="W108" s="115"/>
      <c r="X108" s="115" t="s">
        <v>1780</v>
      </c>
      <c r="Y108" s="115" t="s">
        <v>276</v>
      </c>
      <c r="Z108" s="108"/>
      <c r="AA108" s="108"/>
      <c r="AB108" s="108"/>
      <c r="AC108" s="108"/>
      <c r="AD108" s="108"/>
      <c r="AE108" s="108"/>
      <c r="AF108" s="108"/>
      <c r="AG108" s="108" t="s">
        <v>1781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x14ac:dyDescent="0.2">
      <c r="A109" s="3"/>
      <c r="B109" s="4"/>
      <c r="C109" s="146"/>
      <c r="D109" s="6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E109">
        <v>12</v>
      </c>
      <c r="AF109">
        <v>21</v>
      </c>
      <c r="AG109" t="s">
        <v>254</v>
      </c>
    </row>
    <row r="110" spans="1:60" x14ac:dyDescent="0.2">
      <c r="A110" s="197"/>
      <c r="B110" s="198" t="s">
        <v>14</v>
      </c>
      <c r="C110" s="199"/>
      <c r="D110" s="200"/>
      <c r="E110" s="201"/>
      <c r="F110" s="201"/>
      <c r="G110" s="127">
        <f>G8+G20+G22+G26+G39+G43+G53+G91+G97+G101</f>
        <v>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f>SUMIF(L7:L108,AE109,G7:G108)</f>
        <v>0</v>
      </c>
      <c r="AF110">
        <f>SUMIF(L7:L108,AF109,G7:G108)</f>
        <v>0</v>
      </c>
      <c r="AG110" t="s">
        <v>317</v>
      </c>
    </row>
    <row r="111" spans="1:60" x14ac:dyDescent="0.2">
      <c r="C111" s="147"/>
      <c r="D111" s="10"/>
      <c r="AG111" t="s">
        <v>318</v>
      </c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Yj60J8gcvODV2A9aYQ2tB2SyF4dP+dZv5yOa8CnnjMMo5fCvxe5l7/7BtDS7pLCrSBF35QoQb0a9ngxEBZXRw==" saltValue="Y7lK3SJecmsS9MD5/Mem+w==" spinCount="100000" sheet="1" formatRows="0"/>
  <mergeCells count="11">
    <mergeCell ref="C47:G47"/>
    <mergeCell ref="C49:G49"/>
    <mergeCell ref="C96:G96"/>
    <mergeCell ref="C99:G99"/>
    <mergeCell ref="C106:G106"/>
    <mergeCell ref="C45:G45"/>
    <mergeCell ref="A1:G1"/>
    <mergeCell ref="C2:G2"/>
    <mergeCell ref="C3:G3"/>
    <mergeCell ref="C4:G4"/>
    <mergeCell ref="C38:G3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9603-46CA-418C-96C4-CC446BAEAC5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77</v>
      </c>
      <c r="C4" s="264" t="s">
        <v>78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131</v>
      </c>
      <c r="C8" s="143" t="s">
        <v>132</v>
      </c>
      <c r="D8" s="123"/>
      <c r="E8" s="124"/>
      <c r="F8" s="125"/>
      <c r="G8" s="125">
        <f>SUMIF(AG9:AG16,"&lt;&gt;NOR",G9:G16)</f>
        <v>0</v>
      </c>
      <c r="H8" s="125"/>
      <c r="I8" s="125">
        <f>SUM(I9:I16)</f>
        <v>0</v>
      </c>
      <c r="J8" s="125"/>
      <c r="K8" s="125">
        <f>SUM(K9:K16)</f>
        <v>0</v>
      </c>
      <c r="L8" s="125"/>
      <c r="M8" s="125">
        <f>SUM(M9:M16)</f>
        <v>0</v>
      </c>
      <c r="N8" s="124"/>
      <c r="O8" s="124">
        <f>SUM(O9:O16)</f>
        <v>0</v>
      </c>
      <c r="P8" s="124"/>
      <c r="Q8" s="124">
        <f>SUM(Q9:Q16)</f>
        <v>0.04</v>
      </c>
      <c r="R8" s="125"/>
      <c r="S8" s="125"/>
      <c r="T8" s="126"/>
      <c r="U8" s="120"/>
      <c r="V8" s="120">
        <f>SUM(V9:V16)</f>
        <v>6.6300000000000008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2747</v>
      </c>
      <c r="C9" s="144" t="s">
        <v>2748</v>
      </c>
      <c r="D9" s="137" t="s">
        <v>493</v>
      </c>
      <c r="E9" s="138">
        <v>4</v>
      </c>
      <c r="F9" s="139"/>
      <c r="G9" s="140">
        <f>ROUND(E9*F9,2)</f>
        <v>0</v>
      </c>
      <c r="H9" s="139"/>
      <c r="I9" s="140">
        <f>ROUND(E9*H9,2)</f>
        <v>0</v>
      </c>
      <c r="J9" s="139"/>
      <c r="K9" s="140">
        <f>ROUND(E9*J9,2)</f>
        <v>0</v>
      </c>
      <c r="L9" s="140">
        <v>21</v>
      </c>
      <c r="M9" s="140">
        <f>G9*(1+L9/100)</f>
        <v>0</v>
      </c>
      <c r="N9" s="138">
        <v>5.0000000000000002E-5</v>
      </c>
      <c r="O9" s="138">
        <f>ROUND(E9*N9,2)</f>
        <v>0</v>
      </c>
      <c r="P9" s="138">
        <v>5.3200000000000001E-3</v>
      </c>
      <c r="Q9" s="138">
        <f>ROUND(E9*P9,2)</f>
        <v>0.02</v>
      </c>
      <c r="R9" s="140" t="s">
        <v>1188</v>
      </c>
      <c r="S9" s="140" t="s">
        <v>929</v>
      </c>
      <c r="T9" s="141" t="s">
        <v>929</v>
      </c>
      <c r="U9" s="115">
        <v>0.10299999999999999</v>
      </c>
      <c r="V9" s="115">
        <f>ROUND(E9*U9,2)</f>
        <v>0.41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 x14ac:dyDescent="0.2">
      <c r="A10" s="135">
        <v>2</v>
      </c>
      <c r="B10" s="136" t="s">
        <v>2303</v>
      </c>
      <c r="C10" s="144" t="s">
        <v>2304</v>
      </c>
      <c r="D10" s="137" t="s">
        <v>468</v>
      </c>
      <c r="E10" s="138">
        <v>5</v>
      </c>
      <c r="F10" s="139"/>
      <c r="G10" s="140">
        <f>ROUND(E10*F10,2)</f>
        <v>0</v>
      </c>
      <c r="H10" s="139"/>
      <c r="I10" s="140">
        <f>ROUND(E10*H10,2)</f>
        <v>0</v>
      </c>
      <c r="J10" s="139"/>
      <c r="K10" s="140">
        <f>ROUND(E10*J10,2)</f>
        <v>0</v>
      </c>
      <c r="L10" s="140">
        <v>21</v>
      </c>
      <c r="M10" s="140">
        <f>G10*(1+L10/100)</f>
        <v>0</v>
      </c>
      <c r="N10" s="138">
        <v>2.1000000000000001E-4</v>
      </c>
      <c r="O10" s="138">
        <f>ROUND(E10*N10,2)</f>
        <v>0</v>
      </c>
      <c r="P10" s="138">
        <v>3.5000000000000001E-3</v>
      </c>
      <c r="Q10" s="138">
        <f>ROUND(E10*P10,2)</f>
        <v>0.02</v>
      </c>
      <c r="R10" s="140" t="s">
        <v>1188</v>
      </c>
      <c r="S10" s="140" t="s">
        <v>929</v>
      </c>
      <c r="T10" s="141" t="s">
        <v>929</v>
      </c>
      <c r="U10" s="115">
        <v>0.374</v>
      </c>
      <c r="V10" s="115">
        <f>ROUND(E10*U10,2)</f>
        <v>1.87</v>
      </c>
      <c r="W10" s="115"/>
      <c r="X10" s="115" t="s">
        <v>275</v>
      </c>
      <c r="Y10" s="115" t="s">
        <v>276</v>
      </c>
      <c r="Z10" s="108"/>
      <c r="AA10" s="108"/>
      <c r="AB10" s="108"/>
      <c r="AC10" s="108"/>
      <c r="AD10" s="108"/>
      <c r="AE10" s="108"/>
      <c r="AF10" s="108"/>
      <c r="AG10" s="108" t="s">
        <v>277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 x14ac:dyDescent="0.2">
      <c r="A11" s="135">
        <v>3</v>
      </c>
      <c r="B11" s="136" t="s">
        <v>2311</v>
      </c>
      <c r="C11" s="144" t="s">
        <v>2312</v>
      </c>
      <c r="D11" s="137" t="s">
        <v>322</v>
      </c>
      <c r="E11" s="138">
        <v>10</v>
      </c>
      <c r="F11" s="139"/>
      <c r="G11" s="140">
        <f>ROUND(E11*F11,2)</f>
        <v>0</v>
      </c>
      <c r="H11" s="139"/>
      <c r="I11" s="140">
        <f>ROUND(E11*H11,2)</f>
        <v>0</v>
      </c>
      <c r="J11" s="139"/>
      <c r="K11" s="140">
        <f>ROUND(E11*J11,2)</f>
        <v>0</v>
      </c>
      <c r="L11" s="140">
        <v>21</v>
      </c>
      <c r="M11" s="140">
        <f>G11*(1+L11/100)</f>
        <v>0</v>
      </c>
      <c r="N11" s="138">
        <v>0</v>
      </c>
      <c r="O11" s="138">
        <f>ROUND(E11*N11,2)</f>
        <v>0</v>
      </c>
      <c r="P11" s="138">
        <v>0</v>
      </c>
      <c r="Q11" s="138">
        <f>ROUND(E11*P11,2)</f>
        <v>0</v>
      </c>
      <c r="R11" s="140"/>
      <c r="S11" s="140" t="s">
        <v>273</v>
      </c>
      <c r="T11" s="141" t="s">
        <v>274</v>
      </c>
      <c r="U11" s="115">
        <v>0</v>
      </c>
      <c r="V11" s="115">
        <f>ROUND(E11*U11,2)</f>
        <v>0</v>
      </c>
      <c r="W11" s="115"/>
      <c r="X11" s="115" t="s">
        <v>275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277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 x14ac:dyDescent="0.2">
      <c r="A12" s="135">
        <v>4</v>
      </c>
      <c r="B12" s="136" t="s">
        <v>2313</v>
      </c>
      <c r="C12" s="144" t="s">
        <v>2314</v>
      </c>
      <c r="D12" s="137" t="s">
        <v>938</v>
      </c>
      <c r="E12" s="138">
        <v>4</v>
      </c>
      <c r="F12" s="139"/>
      <c r="G12" s="140">
        <f>ROUND(E12*F12,2)</f>
        <v>0</v>
      </c>
      <c r="H12" s="139"/>
      <c r="I12" s="140">
        <f>ROUND(E12*H12,2)</f>
        <v>0</v>
      </c>
      <c r="J12" s="139"/>
      <c r="K12" s="140">
        <f>ROUND(E12*J12,2)</f>
        <v>0</v>
      </c>
      <c r="L12" s="140">
        <v>21</v>
      </c>
      <c r="M12" s="140">
        <f>G12*(1+L12/100)</f>
        <v>0</v>
      </c>
      <c r="N12" s="138">
        <v>0</v>
      </c>
      <c r="O12" s="138">
        <f>ROUND(E12*N12,2)</f>
        <v>0</v>
      </c>
      <c r="P12" s="138">
        <v>0</v>
      </c>
      <c r="Q12" s="138">
        <f>ROUND(E12*P12,2)</f>
        <v>0</v>
      </c>
      <c r="R12" s="140"/>
      <c r="S12" s="140" t="s">
        <v>273</v>
      </c>
      <c r="T12" s="141" t="s">
        <v>274</v>
      </c>
      <c r="U12" s="115">
        <v>1</v>
      </c>
      <c r="V12" s="115">
        <f>ROUND(E12*U12,2)</f>
        <v>4</v>
      </c>
      <c r="W12" s="115"/>
      <c r="X12" s="115" t="s">
        <v>275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277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 x14ac:dyDescent="0.2">
      <c r="A13" s="128">
        <v>5</v>
      </c>
      <c r="B13" s="129" t="s">
        <v>2321</v>
      </c>
      <c r="C13" s="145" t="s">
        <v>2316</v>
      </c>
      <c r="D13" s="130" t="s">
        <v>322</v>
      </c>
      <c r="E13" s="131">
        <v>0.75600000000000001</v>
      </c>
      <c r="F13" s="132"/>
      <c r="G13" s="133">
        <f>ROUND(E13*F13,2)</f>
        <v>0</v>
      </c>
      <c r="H13" s="132"/>
      <c r="I13" s="133">
        <f>ROUND(E13*H13,2)</f>
        <v>0</v>
      </c>
      <c r="J13" s="132"/>
      <c r="K13" s="133">
        <f>ROUND(E13*J13,2)</f>
        <v>0</v>
      </c>
      <c r="L13" s="133">
        <v>21</v>
      </c>
      <c r="M13" s="133">
        <f>G13*(1+L13/100)</f>
        <v>0</v>
      </c>
      <c r="N13" s="131">
        <v>0</v>
      </c>
      <c r="O13" s="131">
        <f>ROUND(E13*N13,2)</f>
        <v>0</v>
      </c>
      <c r="P13" s="131">
        <v>2.0999999999999999E-3</v>
      </c>
      <c r="Q13" s="131">
        <f>ROUND(E13*P13,2)</f>
        <v>0</v>
      </c>
      <c r="R13" s="133"/>
      <c r="S13" s="133" t="s">
        <v>929</v>
      </c>
      <c r="T13" s="134" t="s">
        <v>929</v>
      </c>
      <c r="U13" s="115">
        <v>0.2</v>
      </c>
      <c r="V13" s="115">
        <f>ROUND(E13*U13,2)</f>
        <v>0.15</v>
      </c>
      <c r="W13" s="115"/>
      <c r="X13" s="115" t="s">
        <v>275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277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2" x14ac:dyDescent="0.2">
      <c r="A14" s="111"/>
      <c r="B14" s="112"/>
      <c r="C14" s="150" t="s">
        <v>2850</v>
      </c>
      <c r="D14" s="148"/>
      <c r="E14" s="149">
        <v>0.75600000000000001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325</v>
      </c>
      <c r="AH14" s="108">
        <v>5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 x14ac:dyDescent="0.2">
      <c r="A15" s="128">
        <v>6</v>
      </c>
      <c r="B15" s="129" t="s">
        <v>2325</v>
      </c>
      <c r="C15" s="145" t="s">
        <v>2326</v>
      </c>
      <c r="D15" s="130" t="s">
        <v>322</v>
      </c>
      <c r="E15" s="131">
        <v>1</v>
      </c>
      <c r="F15" s="132"/>
      <c r="G15" s="133">
        <f>ROUND(E15*F15,2)</f>
        <v>0</v>
      </c>
      <c r="H15" s="132"/>
      <c r="I15" s="133">
        <f>ROUND(E15*H15,2)</f>
        <v>0</v>
      </c>
      <c r="J15" s="132"/>
      <c r="K15" s="133">
        <f>ROUND(E15*J15,2)</f>
        <v>0</v>
      </c>
      <c r="L15" s="133">
        <v>21</v>
      </c>
      <c r="M15" s="133">
        <f>G15*(1+L15/100)</f>
        <v>0</v>
      </c>
      <c r="N15" s="131">
        <v>0</v>
      </c>
      <c r="O15" s="131">
        <f>ROUND(E15*N15,2)</f>
        <v>0</v>
      </c>
      <c r="P15" s="131">
        <v>2.2000000000000001E-3</v>
      </c>
      <c r="Q15" s="131">
        <f>ROUND(E15*P15,2)</f>
        <v>0</v>
      </c>
      <c r="R15" s="133"/>
      <c r="S15" s="133" t="s">
        <v>929</v>
      </c>
      <c r="T15" s="134" t="s">
        <v>929</v>
      </c>
      <c r="U15" s="115">
        <v>0.2</v>
      </c>
      <c r="V15" s="115">
        <f>ROUND(E15*U15,2)</f>
        <v>0.2</v>
      </c>
      <c r="W15" s="115"/>
      <c r="X15" s="115" t="s">
        <v>275</v>
      </c>
      <c r="Y15" s="115" t="s">
        <v>276</v>
      </c>
      <c r="Z15" s="108"/>
      <c r="AA15" s="108"/>
      <c r="AB15" s="108"/>
      <c r="AC15" s="108"/>
      <c r="AD15" s="108"/>
      <c r="AE15" s="108"/>
      <c r="AF15" s="108"/>
      <c r="AG15" s="108" t="s">
        <v>277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2" x14ac:dyDescent="0.2">
      <c r="A16" s="111"/>
      <c r="B16" s="112"/>
      <c r="C16" s="150" t="s">
        <v>2851</v>
      </c>
      <c r="D16" s="148"/>
      <c r="E16" s="149">
        <v>1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325</v>
      </c>
      <c r="AH16" s="108">
        <v>5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x14ac:dyDescent="0.2">
      <c r="A17" s="121" t="s">
        <v>268</v>
      </c>
      <c r="B17" s="122" t="s">
        <v>149</v>
      </c>
      <c r="C17" s="143" t="s">
        <v>150</v>
      </c>
      <c r="D17" s="123"/>
      <c r="E17" s="124"/>
      <c r="F17" s="125"/>
      <c r="G17" s="125">
        <f>SUMIF(AG18:AG20,"&lt;&gt;NOR",G18:G20)</f>
        <v>0</v>
      </c>
      <c r="H17" s="125"/>
      <c r="I17" s="125">
        <f>SUM(I18:I20)</f>
        <v>0</v>
      </c>
      <c r="J17" s="125"/>
      <c r="K17" s="125">
        <f>SUM(K18:K20)</f>
        <v>0</v>
      </c>
      <c r="L17" s="125"/>
      <c r="M17" s="125">
        <f>SUM(M18:M20)</f>
        <v>0</v>
      </c>
      <c r="N17" s="124"/>
      <c r="O17" s="124">
        <f>SUM(O18:O20)</f>
        <v>0</v>
      </c>
      <c r="P17" s="124"/>
      <c r="Q17" s="124">
        <f>SUM(Q18:Q20)</f>
        <v>0</v>
      </c>
      <c r="R17" s="125"/>
      <c r="S17" s="125"/>
      <c r="T17" s="126"/>
      <c r="U17" s="120"/>
      <c r="V17" s="120">
        <f>SUM(V18:V20)</f>
        <v>31</v>
      </c>
      <c r="W17" s="120"/>
      <c r="X17" s="120"/>
      <c r="Y17" s="120"/>
      <c r="AG17" t="s">
        <v>269</v>
      </c>
    </row>
    <row r="18" spans="1:60" outlineLevel="1" x14ac:dyDescent="0.2">
      <c r="A18" s="135">
        <v>7</v>
      </c>
      <c r="B18" s="136" t="s">
        <v>936</v>
      </c>
      <c r="C18" s="144" t="s">
        <v>937</v>
      </c>
      <c r="D18" s="137" t="s">
        <v>938</v>
      </c>
      <c r="E18" s="138">
        <v>6</v>
      </c>
      <c r="F18" s="139"/>
      <c r="G18" s="140">
        <f>ROUND(E18*F18,2)</f>
        <v>0</v>
      </c>
      <c r="H18" s="139"/>
      <c r="I18" s="140">
        <f>ROUND(E18*H18,2)</f>
        <v>0</v>
      </c>
      <c r="J18" s="139"/>
      <c r="K18" s="140">
        <f>ROUND(E18*J18,2)</f>
        <v>0</v>
      </c>
      <c r="L18" s="140">
        <v>21</v>
      </c>
      <c r="M18" s="140">
        <f>G18*(1+L18/100)</f>
        <v>0</v>
      </c>
      <c r="N18" s="138">
        <v>0</v>
      </c>
      <c r="O18" s="138">
        <f>ROUND(E18*N18,2)</f>
        <v>0</v>
      </c>
      <c r="P18" s="138">
        <v>0</v>
      </c>
      <c r="Q18" s="138">
        <f>ROUND(E18*P18,2)</f>
        <v>0</v>
      </c>
      <c r="R18" s="140" t="s">
        <v>939</v>
      </c>
      <c r="S18" s="140" t="s">
        <v>929</v>
      </c>
      <c r="T18" s="141" t="s">
        <v>929</v>
      </c>
      <c r="U18" s="115">
        <v>1</v>
      </c>
      <c r="V18" s="115">
        <f>ROUND(E18*U18,2)</f>
        <v>6</v>
      </c>
      <c r="W18" s="115"/>
      <c r="X18" s="115" t="s">
        <v>940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941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35">
        <v>8</v>
      </c>
      <c r="B19" s="136" t="s">
        <v>2258</v>
      </c>
      <c r="C19" s="144" t="s">
        <v>2259</v>
      </c>
      <c r="D19" s="137" t="s">
        <v>938</v>
      </c>
      <c r="E19" s="138">
        <v>1</v>
      </c>
      <c r="F19" s="139"/>
      <c r="G19" s="140">
        <f>ROUND(E19*F19,2)</f>
        <v>0</v>
      </c>
      <c r="H19" s="139"/>
      <c r="I19" s="140">
        <f>ROUND(E19*H19,2)</f>
        <v>0</v>
      </c>
      <c r="J19" s="139"/>
      <c r="K19" s="140">
        <f>ROUND(E19*J19,2)</f>
        <v>0</v>
      </c>
      <c r="L19" s="140">
        <v>21</v>
      </c>
      <c r="M19" s="140">
        <f>G19*(1+L19/100)</f>
        <v>0</v>
      </c>
      <c r="N19" s="138">
        <v>0</v>
      </c>
      <c r="O19" s="138">
        <f>ROUND(E19*N19,2)</f>
        <v>0</v>
      </c>
      <c r="P19" s="138">
        <v>0</v>
      </c>
      <c r="Q19" s="138">
        <f>ROUND(E19*P19,2)</f>
        <v>0</v>
      </c>
      <c r="R19" s="140"/>
      <c r="S19" s="140" t="s">
        <v>273</v>
      </c>
      <c r="T19" s="141" t="s">
        <v>929</v>
      </c>
      <c r="U19" s="115">
        <v>1</v>
      </c>
      <c r="V19" s="115">
        <f>ROUND(E19*U19,2)</f>
        <v>1</v>
      </c>
      <c r="W19" s="115"/>
      <c r="X19" s="115" t="s">
        <v>940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941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 x14ac:dyDescent="0.2">
      <c r="A20" s="135">
        <v>9</v>
      </c>
      <c r="B20" s="136" t="s">
        <v>948</v>
      </c>
      <c r="C20" s="144" t="s">
        <v>949</v>
      </c>
      <c r="D20" s="137" t="s">
        <v>938</v>
      </c>
      <c r="E20" s="138">
        <v>24</v>
      </c>
      <c r="F20" s="139"/>
      <c r="G20" s="140">
        <f>ROUND(E20*F20,2)</f>
        <v>0</v>
      </c>
      <c r="H20" s="139"/>
      <c r="I20" s="140">
        <f>ROUND(E20*H20,2)</f>
        <v>0</v>
      </c>
      <c r="J20" s="139"/>
      <c r="K20" s="140">
        <f>ROUND(E20*J20,2)</f>
        <v>0</v>
      </c>
      <c r="L20" s="140">
        <v>21</v>
      </c>
      <c r="M20" s="140">
        <f>G20*(1+L20/100)</f>
        <v>0</v>
      </c>
      <c r="N20" s="138">
        <v>0</v>
      </c>
      <c r="O20" s="138">
        <f>ROUND(E20*N20,2)</f>
        <v>0</v>
      </c>
      <c r="P20" s="138">
        <v>0</v>
      </c>
      <c r="Q20" s="138">
        <f>ROUND(E20*P20,2)</f>
        <v>0</v>
      </c>
      <c r="R20" s="140"/>
      <c r="S20" s="140" t="s">
        <v>273</v>
      </c>
      <c r="T20" s="141" t="s">
        <v>274</v>
      </c>
      <c r="U20" s="115">
        <v>1</v>
      </c>
      <c r="V20" s="115">
        <f>ROUND(E20*U20,2)</f>
        <v>24</v>
      </c>
      <c r="W20" s="115"/>
      <c r="X20" s="115" t="s">
        <v>940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941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x14ac:dyDescent="0.2">
      <c r="A21" s="121" t="s">
        <v>268</v>
      </c>
      <c r="B21" s="122" t="s">
        <v>156</v>
      </c>
      <c r="C21" s="143" t="s">
        <v>157</v>
      </c>
      <c r="D21" s="123"/>
      <c r="E21" s="124"/>
      <c r="F21" s="125"/>
      <c r="G21" s="125">
        <f>SUMIF(AG22:AG30,"&lt;&gt;NOR",G22:G30)</f>
        <v>0</v>
      </c>
      <c r="H21" s="125"/>
      <c r="I21" s="125">
        <f>SUM(I22:I30)</f>
        <v>0</v>
      </c>
      <c r="J21" s="125"/>
      <c r="K21" s="125">
        <f>SUM(K22:K30)</f>
        <v>0</v>
      </c>
      <c r="L21" s="125"/>
      <c r="M21" s="125">
        <f>SUM(M22:M30)</f>
        <v>0</v>
      </c>
      <c r="N21" s="124"/>
      <c r="O21" s="124">
        <f>SUM(O22:O30)</f>
        <v>0.01</v>
      </c>
      <c r="P21" s="124"/>
      <c r="Q21" s="124">
        <f>SUM(Q22:Q30)</f>
        <v>0</v>
      </c>
      <c r="R21" s="125"/>
      <c r="S21" s="125"/>
      <c r="T21" s="126"/>
      <c r="U21" s="120"/>
      <c r="V21" s="120">
        <f>SUM(V22:V30)</f>
        <v>1.02</v>
      </c>
      <c r="W21" s="120"/>
      <c r="X21" s="120"/>
      <c r="Y21" s="120"/>
      <c r="AG21" t="s">
        <v>269</v>
      </c>
    </row>
    <row r="22" spans="1:60" outlineLevel="1" x14ac:dyDescent="0.2">
      <c r="A22" s="128">
        <v>10</v>
      </c>
      <c r="B22" s="129" t="s">
        <v>2347</v>
      </c>
      <c r="C22" s="145" t="s">
        <v>2348</v>
      </c>
      <c r="D22" s="130" t="s">
        <v>493</v>
      </c>
      <c r="E22" s="131">
        <v>4</v>
      </c>
      <c r="F22" s="132"/>
      <c r="G22" s="133">
        <f>ROUND(E22*F22,2)</f>
        <v>0</v>
      </c>
      <c r="H22" s="132"/>
      <c r="I22" s="133">
        <f>ROUND(E22*H22,2)</f>
        <v>0</v>
      </c>
      <c r="J22" s="132"/>
      <c r="K22" s="133">
        <f>ROUND(E22*J22,2)</f>
        <v>0</v>
      </c>
      <c r="L22" s="133">
        <v>21</v>
      </c>
      <c r="M22" s="133">
        <f>G22*(1+L22/100)</f>
        <v>0</v>
      </c>
      <c r="N22" s="131">
        <v>0</v>
      </c>
      <c r="O22" s="131">
        <f>ROUND(E22*N22,2)</f>
        <v>0</v>
      </c>
      <c r="P22" s="131">
        <v>0</v>
      </c>
      <c r="Q22" s="131">
        <f>ROUND(E22*P22,2)</f>
        <v>0</v>
      </c>
      <c r="R22" s="133" t="s">
        <v>995</v>
      </c>
      <c r="S22" s="133" t="s">
        <v>929</v>
      </c>
      <c r="T22" s="134" t="s">
        <v>929</v>
      </c>
      <c r="U22" s="115">
        <v>0.19500000000000001</v>
      </c>
      <c r="V22" s="115">
        <f>ROUND(E22*U22,2)</f>
        <v>0.78</v>
      </c>
      <c r="W22" s="115"/>
      <c r="X22" s="115" t="s">
        <v>275</v>
      </c>
      <c r="Y22" s="115" t="s">
        <v>276</v>
      </c>
      <c r="Z22" s="108"/>
      <c r="AA22" s="108"/>
      <c r="AB22" s="108"/>
      <c r="AC22" s="108"/>
      <c r="AD22" s="108"/>
      <c r="AE22" s="108"/>
      <c r="AF22" s="108"/>
      <c r="AG22" s="108" t="s">
        <v>277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2" x14ac:dyDescent="0.2">
      <c r="A23" s="111"/>
      <c r="B23" s="112"/>
      <c r="C23" s="150" t="s">
        <v>2852</v>
      </c>
      <c r="D23" s="148"/>
      <c r="E23" s="149">
        <v>4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325</v>
      </c>
      <c r="AH23" s="108">
        <v>5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1" x14ac:dyDescent="0.2">
      <c r="A24" s="135">
        <v>11</v>
      </c>
      <c r="B24" s="136" t="s">
        <v>2354</v>
      </c>
      <c r="C24" s="144" t="s">
        <v>2355</v>
      </c>
      <c r="D24" s="137" t="s">
        <v>2356</v>
      </c>
      <c r="E24" s="138">
        <v>1</v>
      </c>
      <c r="F24" s="139"/>
      <c r="G24" s="140">
        <f>ROUND(E24*F24,2)</f>
        <v>0</v>
      </c>
      <c r="H24" s="139"/>
      <c r="I24" s="140">
        <f>ROUND(E24*H24,2)</f>
        <v>0</v>
      </c>
      <c r="J24" s="139"/>
      <c r="K24" s="140">
        <f>ROUND(E24*J24,2)</f>
        <v>0</v>
      </c>
      <c r="L24" s="140">
        <v>21</v>
      </c>
      <c r="M24" s="140">
        <f>G24*(1+L24/100)</f>
        <v>0</v>
      </c>
      <c r="N24" s="138">
        <v>0</v>
      </c>
      <c r="O24" s="138">
        <f>ROUND(E24*N24,2)</f>
        <v>0</v>
      </c>
      <c r="P24" s="138">
        <v>0</v>
      </c>
      <c r="Q24" s="138">
        <f>ROUND(E24*P24,2)</f>
        <v>0</v>
      </c>
      <c r="R24" s="140"/>
      <c r="S24" s="140" t="s">
        <v>273</v>
      </c>
      <c r="T24" s="141" t="s">
        <v>274</v>
      </c>
      <c r="U24" s="115">
        <v>0.24199999999999999</v>
      </c>
      <c r="V24" s="115">
        <f>ROUND(E24*U24,2)</f>
        <v>0.24</v>
      </c>
      <c r="W24" s="115"/>
      <c r="X24" s="115" t="s">
        <v>275</v>
      </c>
      <c r="Y24" s="115" t="s">
        <v>276</v>
      </c>
      <c r="Z24" s="108"/>
      <c r="AA24" s="108"/>
      <c r="AB24" s="108"/>
      <c r="AC24" s="108"/>
      <c r="AD24" s="108"/>
      <c r="AE24" s="108"/>
      <c r="AF24" s="108"/>
      <c r="AG24" s="108" t="s">
        <v>277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ht="22.5" outlineLevel="1" x14ac:dyDescent="0.2">
      <c r="A25" s="135">
        <v>12</v>
      </c>
      <c r="B25" s="136" t="s">
        <v>2361</v>
      </c>
      <c r="C25" s="144" t="s">
        <v>2362</v>
      </c>
      <c r="D25" s="137" t="s">
        <v>468</v>
      </c>
      <c r="E25" s="138">
        <v>2</v>
      </c>
      <c r="F25" s="139"/>
      <c r="G25" s="140">
        <f>ROUND(E25*F25,2)</f>
        <v>0</v>
      </c>
      <c r="H25" s="139"/>
      <c r="I25" s="140">
        <f>ROUND(E25*H25,2)</f>
        <v>0</v>
      </c>
      <c r="J25" s="139"/>
      <c r="K25" s="140">
        <f>ROUND(E25*J25,2)</f>
        <v>0</v>
      </c>
      <c r="L25" s="140">
        <v>21</v>
      </c>
      <c r="M25" s="140">
        <f>G25*(1+L25/100)</f>
        <v>0</v>
      </c>
      <c r="N25" s="138">
        <v>0</v>
      </c>
      <c r="O25" s="138">
        <f>ROUND(E25*N25,2)</f>
        <v>0</v>
      </c>
      <c r="P25" s="138">
        <v>0</v>
      </c>
      <c r="Q25" s="138">
        <f>ROUND(E25*P25,2)</f>
        <v>0</v>
      </c>
      <c r="R25" s="140" t="s">
        <v>984</v>
      </c>
      <c r="S25" s="140" t="s">
        <v>929</v>
      </c>
      <c r="T25" s="141" t="s">
        <v>929</v>
      </c>
      <c r="U25" s="115">
        <v>0</v>
      </c>
      <c r="V25" s="115">
        <f>ROUND(E25*U25,2)</f>
        <v>0</v>
      </c>
      <c r="W25" s="115"/>
      <c r="X25" s="115" t="s">
        <v>463</v>
      </c>
      <c r="Y25" s="115" t="s">
        <v>276</v>
      </c>
      <c r="Z25" s="108"/>
      <c r="AA25" s="108"/>
      <c r="AB25" s="108"/>
      <c r="AC25" s="108"/>
      <c r="AD25" s="108"/>
      <c r="AE25" s="108"/>
      <c r="AF25" s="108"/>
      <c r="AG25" s="108" t="s">
        <v>464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ht="33.75" outlineLevel="1" x14ac:dyDescent="0.2">
      <c r="A26" s="135">
        <v>13</v>
      </c>
      <c r="B26" s="136" t="s">
        <v>2775</v>
      </c>
      <c r="C26" s="144" t="s">
        <v>2776</v>
      </c>
      <c r="D26" s="137" t="s">
        <v>493</v>
      </c>
      <c r="E26" s="138">
        <v>6</v>
      </c>
      <c r="F26" s="139"/>
      <c r="G26" s="140">
        <f>ROUND(E26*F26,2)</f>
        <v>0</v>
      </c>
      <c r="H26" s="139"/>
      <c r="I26" s="140">
        <f>ROUND(E26*H26,2)</f>
        <v>0</v>
      </c>
      <c r="J26" s="139"/>
      <c r="K26" s="140">
        <f>ROUND(E26*J26,2)</f>
        <v>0</v>
      </c>
      <c r="L26" s="140">
        <v>21</v>
      </c>
      <c r="M26" s="140">
        <f>G26*(1+L26/100)</f>
        <v>0</v>
      </c>
      <c r="N26" s="138">
        <v>8.0000000000000004E-4</v>
      </c>
      <c r="O26" s="138">
        <f>ROUND(E26*N26,2)</f>
        <v>0</v>
      </c>
      <c r="P26" s="138">
        <v>0</v>
      </c>
      <c r="Q26" s="138">
        <f>ROUND(E26*P26,2)</f>
        <v>0</v>
      </c>
      <c r="R26" s="140" t="s">
        <v>984</v>
      </c>
      <c r="S26" s="140" t="s">
        <v>929</v>
      </c>
      <c r="T26" s="141" t="s">
        <v>929</v>
      </c>
      <c r="U26" s="115">
        <v>0</v>
      </c>
      <c r="V26" s="115">
        <f>ROUND(E26*U26,2)</f>
        <v>0</v>
      </c>
      <c r="W26" s="115"/>
      <c r="X26" s="115" t="s">
        <v>463</v>
      </c>
      <c r="Y26" s="115" t="s">
        <v>276</v>
      </c>
      <c r="Z26" s="108"/>
      <c r="AA26" s="108"/>
      <c r="AB26" s="108"/>
      <c r="AC26" s="108"/>
      <c r="AD26" s="108"/>
      <c r="AE26" s="108"/>
      <c r="AF26" s="108"/>
      <c r="AG26" s="108" t="s">
        <v>464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ht="33.75" outlineLevel="1" x14ac:dyDescent="0.2">
      <c r="A27" s="128">
        <v>14</v>
      </c>
      <c r="B27" s="129" t="s">
        <v>2372</v>
      </c>
      <c r="C27" s="145" t="s">
        <v>2373</v>
      </c>
      <c r="D27" s="130" t="s">
        <v>493</v>
      </c>
      <c r="E27" s="131">
        <v>4</v>
      </c>
      <c r="F27" s="132"/>
      <c r="G27" s="133">
        <f>ROUND(E27*F27,2)</f>
        <v>0</v>
      </c>
      <c r="H27" s="132"/>
      <c r="I27" s="133">
        <f>ROUND(E27*H27,2)</f>
        <v>0</v>
      </c>
      <c r="J27" s="132"/>
      <c r="K27" s="133">
        <f>ROUND(E27*J27,2)</f>
        <v>0</v>
      </c>
      <c r="L27" s="133">
        <v>21</v>
      </c>
      <c r="M27" s="133">
        <f>G27*(1+L27/100)</f>
        <v>0</v>
      </c>
      <c r="N27" s="131">
        <v>1.72E-3</v>
      </c>
      <c r="O27" s="131">
        <f>ROUND(E27*N27,2)</f>
        <v>0.01</v>
      </c>
      <c r="P27" s="131">
        <v>0</v>
      </c>
      <c r="Q27" s="131">
        <f>ROUND(E27*P27,2)</f>
        <v>0</v>
      </c>
      <c r="R27" s="133" t="s">
        <v>984</v>
      </c>
      <c r="S27" s="133" t="s">
        <v>929</v>
      </c>
      <c r="T27" s="134" t="s">
        <v>929</v>
      </c>
      <c r="U27" s="115">
        <v>0</v>
      </c>
      <c r="V27" s="115">
        <f>ROUND(E27*U27,2)</f>
        <v>0</v>
      </c>
      <c r="W27" s="115"/>
      <c r="X27" s="115" t="s">
        <v>463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464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2" x14ac:dyDescent="0.2">
      <c r="A28" s="111"/>
      <c r="B28" s="112"/>
      <c r="C28" s="150" t="s">
        <v>2853</v>
      </c>
      <c r="D28" s="148"/>
      <c r="E28" s="149">
        <v>4</v>
      </c>
      <c r="F28" s="115"/>
      <c r="G28" s="115"/>
      <c r="H28" s="115"/>
      <c r="I28" s="115"/>
      <c r="J28" s="115"/>
      <c r="K28" s="115"/>
      <c r="L28" s="115"/>
      <c r="M28" s="115"/>
      <c r="N28" s="114"/>
      <c r="O28" s="114"/>
      <c r="P28" s="114"/>
      <c r="Q28" s="114"/>
      <c r="R28" s="115"/>
      <c r="S28" s="115"/>
      <c r="T28" s="115"/>
      <c r="U28" s="115"/>
      <c r="V28" s="115"/>
      <c r="W28" s="115"/>
      <c r="X28" s="115"/>
      <c r="Y28" s="115"/>
      <c r="Z28" s="108"/>
      <c r="AA28" s="108"/>
      <c r="AB28" s="108"/>
      <c r="AC28" s="108"/>
      <c r="AD28" s="108"/>
      <c r="AE28" s="108"/>
      <c r="AF28" s="108"/>
      <c r="AG28" s="108" t="s">
        <v>325</v>
      </c>
      <c r="AH28" s="108">
        <v>5</v>
      </c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 x14ac:dyDescent="0.2">
      <c r="A29" s="111">
        <v>15</v>
      </c>
      <c r="B29" s="112" t="s">
        <v>989</v>
      </c>
      <c r="C29" s="152" t="s">
        <v>990</v>
      </c>
      <c r="D29" s="113" t="s">
        <v>24</v>
      </c>
      <c r="E29" s="151"/>
      <c r="F29" s="116"/>
      <c r="G29" s="115">
        <f>ROUND(E29*F29,2)</f>
        <v>0</v>
      </c>
      <c r="H29" s="116"/>
      <c r="I29" s="115">
        <f>ROUND(E29*H29,2)</f>
        <v>0</v>
      </c>
      <c r="J29" s="116"/>
      <c r="K29" s="115">
        <f>ROUND(E29*J29,2)</f>
        <v>0</v>
      </c>
      <c r="L29" s="115">
        <v>21</v>
      </c>
      <c r="M29" s="115">
        <f>G29*(1+L29/100)</f>
        <v>0</v>
      </c>
      <c r="N29" s="114">
        <v>0</v>
      </c>
      <c r="O29" s="114">
        <f>ROUND(E29*N29,2)</f>
        <v>0</v>
      </c>
      <c r="P29" s="114">
        <v>0</v>
      </c>
      <c r="Q29" s="114">
        <f>ROUND(E29*P29,2)</f>
        <v>0</v>
      </c>
      <c r="R29" s="115" t="s">
        <v>954</v>
      </c>
      <c r="S29" s="115" t="s">
        <v>929</v>
      </c>
      <c r="T29" s="115" t="s">
        <v>929</v>
      </c>
      <c r="U29" s="115">
        <v>0</v>
      </c>
      <c r="V29" s="115">
        <f>ROUND(E29*U29,2)</f>
        <v>0</v>
      </c>
      <c r="W29" s="115"/>
      <c r="X29" s="115" t="s">
        <v>991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992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271" t="s">
        <v>795</v>
      </c>
      <c r="D30" s="272"/>
      <c r="E30" s="272"/>
      <c r="F30" s="272"/>
      <c r="G30" s="272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930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x14ac:dyDescent="0.2">
      <c r="A31" s="121" t="s">
        <v>268</v>
      </c>
      <c r="B31" s="122" t="s">
        <v>171</v>
      </c>
      <c r="C31" s="143" t="s">
        <v>172</v>
      </c>
      <c r="D31" s="123"/>
      <c r="E31" s="124"/>
      <c r="F31" s="125"/>
      <c r="G31" s="125">
        <f>SUMIF(AG32:AG37,"&lt;&gt;NOR",G32:G37)</f>
        <v>0</v>
      </c>
      <c r="H31" s="125"/>
      <c r="I31" s="125">
        <f>SUM(I32:I37)</f>
        <v>0</v>
      </c>
      <c r="J31" s="125"/>
      <c r="K31" s="125">
        <f>SUM(K32:K37)</f>
        <v>0</v>
      </c>
      <c r="L31" s="125"/>
      <c r="M31" s="125">
        <f>SUM(M32:M37)</f>
        <v>0</v>
      </c>
      <c r="N31" s="124"/>
      <c r="O31" s="124">
        <f>SUM(O32:O37)</f>
        <v>0.04</v>
      </c>
      <c r="P31" s="124"/>
      <c r="Q31" s="124">
        <f>SUM(Q32:Q37)</f>
        <v>0</v>
      </c>
      <c r="R31" s="125"/>
      <c r="S31" s="125"/>
      <c r="T31" s="126"/>
      <c r="U31" s="120"/>
      <c r="V31" s="120">
        <f>SUM(V32:V37)</f>
        <v>3.44</v>
      </c>
      <c r="W31" s="120"/>
      <c r="X31" s="120"/>
      <c r="Y31" s="120"/>
      <c r="AG31" t="s">
        <v>269</v>
      </c>
    </row>
    <row r="32" spans="1:60" ht="22.5" outlineLevel="1" x14ac:dyDescent="0.2">
      <c r="A32" s="128">
        <v>16</v>
      </c>
      <c r="B32" s="129" t="s">
        <v>2470</v>
      </c>
      <c r="C32" s="145" t="s">
        <v>2471</v>
      </c>
      <c r="D32" s="130" t="s">
        <v>493</v>
      </c>
      <c r="E32" s="131">
        <v>4</v>
      </c>
      <c r="F32" s="132"/>
      <c r="G32" s="133">
        <f>ROUND(E32*F32,2)</f>
        <v>0</v>
      </c>
      <c r="H32" s="132"/>
      <c r="I32" s="133">
        <f>ROUND(E32*H32,2)</f>
        <v>0</v>
      </c>
      <c r="J32" s="132"/>
      <c r="K32" s="133">
        <f>ROUND(E32*J32,2)</f>
        <v>0</v>
      </c>
      <c r="L32" s="133">
        <v>21</v>
      </c>
      <c r="M32" s="133">
        <f>G32*(1+L32/100)</f>
        <v>0</v>
      </c>
      <c r="N32" s="131">
        <v>1.0120000000000001E-2</v>
      </c>
      <c r="O32" s="131">
        <f>ROUND(E32*N32,2)</f>
        <v>0.04</v>
      </c>
      <c r="P32" s="131">
        <v>0</v>
      </c>
      <c r="Q32" s="131">
        <f>ROUND(E32*P32,2)</f>
        <v>0</v>
      </c>
      <c r="R32" s="133" t="s">
        <v>1188</v>
      </c>
      <c r="S32" s="133" t="s">
        <v>929</v>
      </c>
      <c r="T32" s="134" t="s">
        <v>929</v>
      </c>
      <c r="U32" s="115">
        <v>0.82799999999999996</v>
      </c>
      <c r="V32" s="115">
        <f>ROUND(E32*U32,2)</f>
        <v>3.31</v>
      </c>
      <c r="W32" s="115"/>
      <c r="X32" s="115" t="s">
        <v>275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277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 x14ac:dyDescent="0.2">
      <c r="A33" s="111"/>
      <c r="B33" s="112"/>
      <c r="C33" s="258" t="s">
        <v>1215</v>
      </c>
      <c r="D33" s="259"/>
      <c r="E33" s="259"/>
      <c r="F33" s="259"/>
      <c r="G33" s="259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286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ht="22.5" outlineLevel="1" x14ac:dyDescent="0.2">
      <c r="A34" s="128">
        <v>17</v>
      </c>
      <c r="B34" s="129" t="s">
        <v>2491</v>
      </c>
      <c r="C34" s="145" t="s">
        <v>2492</v>
      </c>
      <c r="D34" s="130" t="s">
        <v>493</v>
      </c>
      <c r="E34" s="131">
        <v>4</v>
      </c>
      <c r="F34" s="132"/>
      <c r="G34" s="133">
        <f>ROUND(E34*F34,2)</f>
        <v>0</v>
      </c>
      <c r="H34" s="132"/>
      <c r="I34" s="133">
        <f>ROUND(E34*H34,2)</f>
        <v>0</v>
      </c>
      <c r="J34" s="132"/>
      <c r="K34" s="133">
        <f>ROUND(E34*J34,2)</f>
        <v>0</v>
      </c>
      <c r="L34" s="133">
        <v>21</v>
      </c>
      <c r="M34" s="133">
        <f>G34*(1+L34/100)</f>
        <v>0</v>
      </c>
      <c r="N34" s="131">
        <v>0</v>
      </c>
      <c r="O34" s="131">
        <f>ROUND(E34*N34,2)</f>
        <v>0</v>
      </c>
      <c r="P34" s="131">
        <v>0</v>
      </c>
      <c r="Q34" s="131">
        <f>ROUND(E34*P34,2)</f>
        <v>0</v>
      </c>
      <c r="R34" s="133" t="s">
        <v>1188</v>
      </c>
      <c r="S34" s="133" t="s">
        <v>929</v>
      </c>
      <c r="T34" s="134" t="s">
        <v>929</v>
      </c>
      <c r="U34" s="115">
        <v>3.2000000000000001E-2</v>
      </c>
      <c r="V34" s="115">
        <f>ROUND(E34*U34,2)</f>
        <v>0.13</v>
      </c>
      <c r="W34" s="115"/>
      <c r="X34" s="115" t="s">
        <v>275</v>
      </c>
      <c r="Y34" s="115" t="s">
        <v>276</v>
      </c>
      <c r="Z34" s="108"/>
      <c r="AA34" s="108"/>
      <c r="AB34" s="108"/>
      <c r="AC34" s="108"/>
      <c r="AD34" s="108"/>
      <c r="AE34" s="108"/>
      <c r="AF34" s="108"/>
      <c r="AG34" s="108" t="s">
        <v>277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outlineLevel="2" x14ac:dyDescent="0.2">
      <c r="A35" s="111"/>
      <c r="B35" s="112"/>
      <c r="C35" s="258" t="s">
        <v>1035</v>
      </c>
      <c r="D35" s="259"/>
      <c r="E35" s="259"/>
      <c r="F35" s="259"/>
      <c r="G35" s="259"/>
      <c r="H35" s="115"/>
      <c r="I35" s="115"/>
      <c r="J35" s="115"/>
      <c r="K35" s="115"/>
      <c r="L35" s="115"/>
      <c r="M35" s="115"/>
      <c r="N35" s="114"/>
      <c r="O35" s="114"/>
      <c r="P35" s="114"/>
      <c r="Q35" s="114"/>
      <c r="R35" s="115"/>
      <c r="S35" s="115"/>
      <c r="T35" s="115"/>
      <c r="U35" s="115"/>
      <c r="V35" s="115"/>
      <c r="W35" s="115"/>
      <c r="X35" s="115"/>
      <c r="Y35" s="115"/>
      <c r="Z35" s="108"/>
      <c r="AA35" s="108"/>
      <c r="AB35" s="108"/>
      <c r="AC35" s="108"/>
      <c r="AD35" s="108"/>
      <c r="AE35" s="108"/>
      <c r="AF35" s="108"/>
      <c r="AG35" s="108" t="s">
        <v>286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150" t="s">
        <v>2853</v>
      </c>
      <c r="D36" s="148"/>
      <c r="E36" s="149">
        <v>4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325</v>
      </c>
      <c r="AH36" s="108">
        <v>5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1" x14ac:dyDescent="0.2">
      <c r="A37" s="111">
        <v>18</v>
      </c>
      <c r="B37" s="112" t="s">
        <v>1237</v>
      </c>
      <c r="C37" s="152" t="s">
        <v>1238</v>
      </c>
      <c r="D37" s="113" t="s">
        <v>24</v>
      </c>
      <c r="E37" s="151"/>
      <c r="F37" s="116"/>
      <c r="G37" s="115">
        <f>ROUND(E37*F37,2)</f>
        <v>0</v>
      </c>
      <c r="H37" s="116"/>
      <c r="I37" s="115">
        <f>ROUND(E37*H37,2)</f>
        <v>0</v>
      </c>
      <c r="J37" s="116"/>
      <c r="K37" s="115">
        <f>ROUND(E37*J37,2)</f>
        <v>0</v>
      </c>
      <c r="L37" s="115">
        <v>21</v>
      </c>
      <c r="M37" s="115">
        <f>G37*(1+L37/100)</f>
        <v>0</v>
      </c>
      <c r="N37" s="114">
        <v>0</v>
      </c>
      <c r="O37" s="114">
        <f>ROUND(E37*N37,2)</f>
        <v>0</v>
      </c>
      <c r="P37" s="114">
        <v>0</v>
      </c>
      <c r="Q37" s="114">
        <f>ROUND(E37*P37,2)</f>
        <v>0</v>
      </c>
      <c r="R37" s="115" t="s">
        <v>1188</v>
      </c>
      <c r="S37" s="115" t="s">
        <v>929</v>
      </c>
      <c r="T37" s="115" t="s">
        <v>929</v>
      </c>
      <c r="U37" s="115">
        <v>0</v>
      </c>
      <c r="V37" s="115">
        <f>ROUND(E37*U37,2)</f>
        <v>0</v>
      </c>
      <c r="W37" s="115"/>
      <c r="X37" s="115" t="s">
        <v>991</v>
      </c>
      <c r="Y37" s="115" t="s">
        <v>276</v>
      </c>
      <c r="Z37" s="108"/>
      <c r="AA37" s="108"/>
      <c r="AB37" s="108"/>
      <c r="AC37" s="108"/>
      <c r="AD37" s="108"/>
      <c r="AE37" s="108"/>
      <c r="AF37" s="108"/>
      <c r="AG37" s="108" t="s">
        <v>992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x14ac:dyDescent="0.2">
      <c r="A38" s="121" t="s">
        <v>268</v>
      </c>
      <c r="B38" s="122" t="s">
        <v>173</v>
      </c>
      <c r="C38" s="143" t="s">
        <v>174</v>
      </c>
      <c r="D38" s="123"/>
      <c r="E38" s="124"/>
      <c r="F38" s="125"/>
      <c r="G38" s="125">
        <f>SUMIF(AG39:AG51,"&lt;&gt;NOR",G39:G51)</f>
        <v>0</v>
      </c>
      <c r="H38" s="125"/>
      <c r="I38" s="125">
        <f>SUM(I39:I51)</f>
        <v>0</v>
      </c>
      <c r="J38" s="125"/>
      <c r="K38" s="125">
        <f>SUM(K39:K51)</f>
        <v>0</v>
      </c>
      <c r="L38" s="125"/>
      <c r="M38" s="125">
        <f>SUM(M39:M51)</f>
        <v>0</v>
      </c>
      <c r="N38" s="124"/>
      <c r="O38" s="124">
        <f>SUM(O39:O51)</f>
        <v>0.01</v>
      </c>
      <c r="P38" s="124"/>
      <c r="Q38" s="124">
        <f>SUM(Q39:Q51)</f>
        <v>0</v>
      </c>
      <c r="R38" s="125"/>
      <c r="S38" s="125"/>
      <c r="T38" s="126"/>
      <c r="U38" s="120"/>
      <c r="V38" s="120">
        <f>SUM(V39:V51)</f>
        <v>5.4099999999999993</v>
      </c>
      <c r="W38" s="120"/>
      <c r="X38" s="120"/>
      <c r="Y38" s="120"/>
      <c r="AG38" t="s">
        <v>269</v>
      </c>
    </row>
    <row r="39" spans="1:60" outlineLevel="1" x14ac:dyDescent="0.2">
      <c r="A39" s="128">
        <v>19</v>
      </c>
      <c r="B39" s="129" t="s">
        <v>1262</v>
      </c>
      <c r="C39" s="145" t="s">
        <v>1263</v>
      </c>
      <c r="D39" s="130" t="s">
        <v>468</v>
      </c>
      <c r="E39" s="131">
        <v>1</v>
      </c>
      <c r="F39" s="132"/>
      <c r="G39" s="133">
        <f>ROUND(E39*F39,2)</f>
        <v>0</v>
      </c>
      <c r="H39" s="132"/>
      <c r="I39" s="133">
        <f>ROUND(E39*H39,2)</f>
        <v>0</v>
      </c>
      <c r="J39" s="132"/>
      <c r="K39" s="133">
        <f>ROUND(E39*J39,2)</f>
        <v>0</v>
      </c>
      <c r="L39" s="133">
        <v>21</v>
      </c>
      <c r="M39" s="133">
        <f>G39*(1+L39/100)</f>
        <v>0</v>
      </c>
      <c r="N39" s="131">
        <v>0</v>
      </c>
      <c r="O39" s="131">
        <f>ROUND(E39*N39,2)</f>
        <v>0</v>
      </c>
      <c r="P39" s="131">
        <v>0</v>
      </c>
      <c r="Q39" s="131">
        <f>ROUND(E39*P39,2)</f>
        <v>0</v>
      </c>
      <c r="R39" s="133" t="s">
        <v>1188</v>
      </c>
      <c r="S39" s="133" t="s">
        <v>929</v>
      </c>
      <c r="T39" s="134" t="s">
        <v>929</v>
      </c>
      <c r="U39" s="115">
        <v>0.35</v>
      </c>
      <c r="V39" s="115">
        <f>ROUND(E39*U39,2)</f>
        <v>0.35</v>
      </c>
      <c r="W39" s="115"/>
      <c r="X39" s="115" t="s">
        <v>275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277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 x14ac:dyDescent="0.2">
      <c r="A40" s="111"/>
      <c r="B40" s="112"/>
      <c r="C40" s="150" t="s">
        <v>2854</v>
      </c>
      <c r="D40" s="148"/>
      <c r="E40" s="149">
        <v>1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325</v>
      </c>
      <c r="AH40" s="108">
        <v>5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 x14ac:dyDescent="0.2">
      <c r="A41" s="135">
        <v>20</v>
      </c>
      <c r="B41" s="136" t="s">
        <v>1270</v>
      </c>
      <c r="C41" s="144" t="s">
        <v>1271</v>
      </c>
      <c r="D41" s="137" t="s">
        <v>468</v>
      </c>
      <c r="E41" s="138">
        <v>4</v>
      </c>
      <c r="F41" s="139"/>
      <c r="G41" s="140">
        <f t="shared" ref="G41:G46" si="0">ROUND(E41*F41,2)</f>
        <v>0</v>
      </c>
      <c r="H41" s="139"/>
      <c r="I41" s="140">
        <f t="shared" ref="I41:I46" si="1">ROUND(E41*H41,2)</f>
        <v>0</v>
      </c>
      <c r="J41" s="139"/>
      <c r="K41" s="140">
        <f t="shared" ref="K41:K46" si="2">ROUND(E41*J41,2)</f>
        <v>0</v>
      </c>
      <c r="L41" s="140">
        <v>21</v>
      </c>
      <c r="M41" s="140">
        <f t="shared" ref="M41:M46" si="3">G41*(1+L41/100)</f>
        <v>0</v>
      </c>
      <c r="N41" s="138">
        <v>1.6299999999999999E-3</v>
      </c>
      <c r="O41" s="138">
        <f t="shared" ref="O41:O46" si="4">ROUND(E41*N41,2)</f>
        <v>0.01</v>
      </c>
      <c r="P41" s="138">
        <v>0</v>
      </c>
      <c r="Q41" s="138">
        <f t="shared" ref="Q41:Q46" si="5">ROUND(E41*P41,2)</f>
        <v>0</v>
      </c>
      <c r="R41" s="140" t="s">
        <v>1188</v>
      </c>
      <c r="S41" s="140" t="s">
        <v>929</v>
      </c>
      <c r="T41" s="141" t="s">
        <v>929</v>
      </c>
      <c r="U41" s="115">
        <v>0.42399999999999999</v>
      </c>
      <c r="V41" s="115">
        <f t="shared" ref="V41:V46" si="6">ROUND(E41*U41,2)</f>
        <v>1.7</v>
      </c>
      <c r="W41" s="115"/>
      <c r="X41" s="115" t="s">
        <v>275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277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 x14ac:dyDescent="0.2">
      <c r="A42" s="135">
        <v>21</v>
      </c>
      <c r="B42" s="136" t="s">
        <v>2539</v>
      </c>
      <c r="C42" s="144" t="s">
        <v>2540</v>
      </c>
      <c r="D42" s="137" t="s">
        <v>468</v>
      </c>
      <c r="E42" s="138">
        <v>4</v>
      </c>
      <c r="F42" s="139"/>
      <c r="G42" s="140">
        <f t="shared" si="0"/>
        <v>0</v>
      </c>
      <c r="H42" s="139"/>
      <c r="I42" s="140">
        <f t="shared" si="1"/>
        <v>0</v>
      </c>
      <c r="J42" s="139"/>
      <c r="K42" s="140">
        <f t="shared" si="2"/>
        <v>0</v>
      </c>
      <c r="L42" s="140">
        <v>21</v>
      </c>
      <c r="M42" s="140">
        <f t="shared" si="3"/>
        <v>0</v>
      </c>
      <c r="N42" s="138">
        <v>1.1800000000000001E-3</v>
      </c>
      <c r="O42" s="138">
        <f t="shared" si="4"/>
        <v>0</v>
      </c>
      <c r="P42" s="138">
        <v>0</v>
      </c>
      <c r="Q42" s="138">
        <f t="shared" si="5"/>
        <v>0</v>
      </c>
      <c r="R42" s="140" t="s">
        <v>1188</v>
      </c>
      <c r="S42" s="140" t="s">
        <v>929</v>
      </c>
      <c r="T42" s="141" t="s">
        <v>929</v>
      </c>
      <c r="U42" s="115">
        <v>0.21</v>
      </c>
      <c r="V42" s="115">
        <f t="shared" si="6"/>
        <v>0.84</v>
      </c>
      <c r="W42" s="115"/>
      <c r="X42" s="115" t="s">
        <v>275</v>
      </c>
      <c r="Y42" s="115" t="s">
        <v>276</v>
      </c>
      <c r="Z42" s="108"/>
      <c r="AA42" s="108"/>
      <c r="AB42" s="108"/>
      <c r="AC42" s="108"/>
      <c r="AD42" s="108"/>
      <c r="AE42" s="108"/>
      <c r="AF42" s="108"/>
      <c r="AG42" s="108" t="s">
        <v>277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ht="22.5" outlineLevel="1" x14ac:dyDescent="0.2">
      <c r="A43" s="135">
        <v>22</v>
      </c>
      <c r="B43" s="136" t="s">
        <v>1272</v>
      </c>
      <c r="C43" s="144" t="s">
        <v>2543</v>
      </c>
      <c r="D43" s="137" t="s">
        <v>468</v>
      </c>
      <c r="E43" s="138">
        <v>1</v>
      </c>
      <c r="F43" s="139"/>
      <c r="G43" s="140">
        <f t="shared" si="0"/>
        <v>0</v>
      </c>
      <c r="H43" s="139"/>
      <c r="I43" s="140">
        <f t="shared" si="1"/>
        <v>0</v>
      </c>
      <c r="J43" s="139"/>
      <c r="K43" s="140">
        <f t="shared" si="2"/>
        <v>0</v>
      </c>
      <c r="L43" s="140">
        <v>21</v>
      </c>
      <c r="M43" s="140">
        <f t="shared" si="3"/>
        <v>0</v>
      </c>
      <c r="N43" s="138">
        <v>1.3999999999999999E-4</v>
      </c>
      <c r="O43" s="138">
        <f t="shared" si="4"/>
        <v>0</v>
      </c>
      <c r="P43" s="138">
        <v>0</v>
      </c>
      <c r="Q43" s="138">
        <f t="shared" si="5"/>
        <v>0</v>
      </c>
      <c r="R43" s="140" t="s">
        <v>1188</v>
      </c>
      <c r="S43" s="140" t="s">
        <v>929</v>
      </c>
      <c r="T43" s="141" t="s">
        <v>929</v>
      </c>
      <c r="U43" s="115">
        <v>8.2000000000000003E-2</v>
      </c>
      <c r="V43" s="115">
        <f t="shared" si="6"/>
        <v>0.08</v>
      </c>
      <c r="W43" s="115"/>
      <c r="X43" s="115" t="s">
        <v>275</v>
      </c>
      <c r="Y43" s="115" t="s">
        <v>276</v>
      </c>
      <c r="Z43" s="108"/>
      <c r="AA43" s="108"/>
      <c r="AB43" s="108"/>
      <c r="AC43" s="108"/>
      <c r="AD43" s="108"/>
      <c r="AE43" s="108"/>
      <c r="AF43" s="108"/>
      <c r="AG43" s="108" t="s">
        <v>277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ht="22.5" outlineLevel="1" x14ac:dyDescent="0.2">
      <c r="A44" s="135">
        <v>23</v>
      </c>
      <c r="B44" s="136" t="s">
        <v>2548</v>
      </c>
      <c r="C44" s="144" t="s">
        <v>2549</v>
      </c>
      <c r="D44" s="137" t="s">
        <v>468</v>
      </c>
      <c r="E44" s="138">
        <v>2</v>
      </c>
      <c r="F44" s="139"/>
      <c r="G44" s="140">
        <f t="shared" si="0"/>
        <v>0</v>
      </c>
      <c r="H44" s="139"/>
      <c r="I44" s="140">
        <f t="shared" si="1"/>
        <v>0</v>
      </c>
      <c r="J44" s="139"/>
      <c r="K44" s="140">
        <f t="shared" si="2"/>
        <v>0</v>
      </c>
      <c r="L44" s="140">
        <v>21</v>
      </c>
      <c r="M44" s="140">
        <f t="shared" si="3"/>
        <v>0</v>
      </c>
      <c r="N44" s="138">
        <v>7.2999999999999996E-4</v>
      </c>
      <c r="O44" s="138">
        <f t="shared" si="4"/>
        <v>0</v>
      </c>
      <c r="P44" s="138">
        <v>0</v>
      </c>
      <c r="Q44" s="138">
        <f t="shared" si="5"/>
        <v>0</v>
      </c>
      <c r="R44" s="140" t="s">
        <v>1188</v>
      </c>
      <c r="S44" s="140" t="s">
        <v>929</v>
      </c>
      <c r="T44" s="141" t="s">
        <v>929</v>
      </c>
      <c r="U44" s="115">
        <v>0.38100000000000001</v>
      </c>
      <c r="V44" s="115">
        <f t="shared" si="6"/>
        <v>0.76</v>
      </c>
      <c r="W44" s="115"/>
      <c r="X44" s="115" t="s">
        <v>275</v>
      </c>
      <c r="Y44" s="115" t="s">
        <v>276</v>
      </c>
      <c r="Z44" s="108"/>
      <c r="AA44" s="108"/>
      <c r="AB44" s="108"/>
      <c r="AC44" s="108"/>
      <c r="AD44" s="108"/>
      <c r="AE44" s="108"/>
      <c r="AF44" s="108"/>
      <c r="AG44" s="108" t="s">
        <v>277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 x14ac:dyDescent="0.2">
      <c r="A45" s="135">
        <v>24</v>
      </c>
      <c r="B45" s="136" t="s">
        <v>2560</v>
      </c>
      <c r="C45" s="144" t="s">
        <v>2561</v>
      </c>
      <c r="D45" s="137" t="s">
        <v>468</v>
      </c>
      <c r="E45" s="138">
        <v>2</v>
      </c>
      <c r="F45" s="139"/>
      <c r="G45" s="140">
        <f t="shared" si="0"/>
        <v>0</v>
      </c>
      <c r="H45" s="139"/>
      <c r="I45" s="140">
        <f t="shared" si="1"/>
        <v>0</v>
      </c>
      <c r="J45" s="139"/>
      <c r="K45" s="140">
        <f t="shared" si="2"/>
        <v>0</v>
      </c>
      <c r="L45" s="140">
        <v>21</v>
      </c>
      <c r="M45" s="140">
        <f t="shared" si="3"/>
        <v>0</v>
      </c>
      <c r="N45" s="138">
        <v>2.4000000000000001E-4</v>
      </c>
      <c r="O45" s="138">
        <f t="shared" si="4"/>
        <v>0</v>
      </c>
      <c r="P45" s="138">
        <v>0</v>
      </c>
      <c r="Q45" s="138">
        <f t="shared" si="5"/>
        <v>0</v>
      </c>
      <c r="R45" s="140" t="s">
        <v>1188</v>
      </c>
      <c r="S45" s="140" t="s">
        <v>929</v>
      </c>
      <c r="T45" s="141" t="s">
        <v>929</v>
      </c>
      <c r="U45" s="115">
        <v>0.27800000000000002</v>
      </c>
      <c r="V45" s="115">
        <f t="shared" si="6"/>
        <v>0.56000000000000005</v>
      </c>
      <c r="W45" s="115"/>
      <c r="X45" s="115" t="s">
        <v>275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277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 x14ac:dyDescent="0.2">
      <c r="A46" s="128">
        <v>25</v>
      </c>
      <c r="B46" s="129" t="s">
        <v>2562</v>
      </c>
      <c r="C46" s="145" t="s">
        <v>2563</v>
      </c>
      <c r="D46" s="130" t="s">
        <v>468</v>
      </c>
      <c r="E46" s="131">
        <v>1</v>
      </c>
      <c r="F46" s="132"/>
      <c r="G46" s="133">
        <f t="shared" si="0"/>
        <v>0</v>
      </c>
      <c r="H46" s="132"/>
      <c r="I46" s="133">
        <f t="shared" si="1"/>
        <v>0</v>
      </c>
      <c r="J46" s="132"/>
      <c r="K46" s="133">
        <f t="shared" si="2"/>
        <v>0</v>
      </c>
      <c r="L46" s="133">
        <v>21</v>
      </c>
      <c r="M46" s="133">
        <f t="shared" si="3"/>
        <v>0</v>
      </c>
      <c r="N46" s="131">
        <v>0</v>
      </c>
      <c r="O46" s="131">
        <f t="shared" si="4"/>
        <v>0</v>
      </c>
      <c r="P46" s="131">
        <v>0</v>
      </c>
      <c r="Q46" s="131">
        <f t="shared" si="5"/>
        <v>0</v>
      </c>
      <c r="R46" s="133"/>
      <c r="S46" s="133" t="s">
        <v>929</v>
      </c>
      <c r="T46" s="134" t="s">
        <v>929</v>
      </c>
      <c r="U46" s="115">
        <v>1.1200000000000001</v>
      </c>
      <c r="V46" s="115">
        <f t="shared" si="6"/>
        <v>1.1200000000000001</v>
      </c>
      <c r="W46" s="115"/>
      <c r="X46" s="115" t="s">
        <v>275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277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outlineLevel="2" x14ac:dyDescent="0.2">
      <c r="A47" s="111"/>
      <c r="B47" s="112"/>
      <c r="C47" s="150" t="s">
        <v>2837</v>
      </c>
      <c r="D47" s="148"/>
      <c r="E47" s="149">
        <v>1</v>
      </c>
      <c r="F47" s="115"/>
      <c r="G47" s="115"/>
      <c r="H47" s="115"/>
      <c r="I47" s="115"/>
      <c r="J47" s="115"/>
      <c r="K47" s="115"/>
      <c r="L47" s="115"/>
      <c r="M47" s="115"/>
      <c r="N47" s="114"/>
      <c r="O47" s="114"/>
      <c r="P47" s="114"/>
      <c r="Q47" s="114"/>
      <c r="R47" s="115"/>
      <c r="S47" s="115"/>
      <c r="T47" s="115"/>
      <c r="U47" s="115"/>
      <c r="V47" s="115"/>
      <c r="W47" s="115"/>
      <c r="X47" s="115"/>
      <c r="Y47" s="115"/>
      <c r="Z47" s="108"/>
      <c r="AA47" s="108"/>
      <c r="AB47" s="108"/>
      <c r="AC47" s="108"/>
      <c r="AD47" s="108"/>
      <c r="AE47" s="108"/>
      <c r="AF47" s="108"/>
      <c r="AG47" s="108" t="s">
        <v>325</v>
      </c>
      <c r="AH47" s="108">
        <v>5</v>
      </c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outlineLevel="1" x14ac:dyDescent="0.2">
      <c r="A48" s="135">
        <v>26</v>
      </c>
      <c r="B48" s="136" t="s">
        <v>2831</v>
      </c>
      <c r="C48" s="144" t="s">
        <v>2832</v>
      </c>
      <c r="D48" s="137" t="s">
        <v>468</v>
      </c>
      <c r="E48" s="138">
        <v>1</v>
      </c>
      <c r="F48" s="139"/>
      <c r="G48" s="140">
        <f>ROUND(E48*F48,2)</f>
        <v>0</v>
      </c>
      <c r="H48" s="139"/>
      <c r="I48" s="140">
        <f>ROUND(E48*H48,2)</f>
        <v>0</v>
      </c>
      <c r="J48" s="139"/>
      <c r="K48" s="140">
        <f>ROUND(E48*J48,2)</f>
        <v>0</v>
      </c>
      <c r="L48" s="140">
        <v>21</v>
      </c>
      <c r="M48" s="140">
        <f>G48*(1+L48/100)</f>
        <v>0</v>
      </c>
      <c r="N48" s="138">
        <v>0</v>
      </c>
      <c r="O48" s="138">
        <f>ROUND(E48*N48,2)</f>
        <v>0</v>
      </c>
      <c r="P48" s="138">
        <v>0</v>
      </c>
      <c r="Q48" s="138">
        <f>ROUND(E48*P48,2)</f>
        <v>0</v>
      </c>
      <c r="R48" s="140"/>
      <c r="S48" s="140" t="s">
        <v>273</v>
      </c>
      <c r="T48" s="141" t="s">
        <v>274</v>
      </c>
      <c r="U48" s="115">
        <v>0</v>
      </c>
      <c r="V48" s="115">
        <f>ROUND(E48*U48,2)</f>
        <v>0</v>
      </c>
      <c r="W48" s="115"/>
      <c r="X48" s="115" t="s">
        <v>463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464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ht="22.5" outlineLevel="1" x14ac:dyDescent="0.2">
      <c r="A49" s="128">
        <v>27</v>
      </c>
      <c r="B49" s="129" t="s">
        <v>2833</v>
      </c>
      <c r="C49" s="145" t="s">
        <v>2834</v>
      </c>
      <c r="D49" s="130" t="s">
        <v>468</v>
      </c>
      <c r="E49" s="131">
        <v>1</v>
      </c>
      <c r="F49" s="132"/>
      <c r="G49" s="133">
        <f>ROUND(E49*F49,2)</f>
        <v>0</v>
      </c>
      <c r="H49" s="132"/>
      <c r="I49" s="133">
        <f>ROUND(E49*H49,2)</f>
        <v>0</v>
      </c>
      <c r="J49" s="132"/>
      <c r="K49" s="133">
        <f>ROUND(E49*J49,2)</f>
        <v>0</v>
      </c>
      <c r="L49" s="133">
        <v>21</v>
      </c>
      <c r="M49" s="133">
        <f>G49*(1+L49/100)</f>
        <v>0</v>
      </c>
      <c r="N49" s="131">
        <v>0</v>
      </c>
      <c r="O49" s="131">
        <f>ROUND(E49*N49,2)</f>
        <v>0</v>
      </c>
      <c r="P49" s="131">
        <v>0</v>
      </c>
      <c r="Q49" s="131">
        <f>ROUND(E49*P49,2)</f>
        <v>0</v>
      </c>
      <c r="R49" s="133"/>
      <c r="S49" s="133" t="s">
        <v>273</v>
      </c>
      <c r="T49" s="134" t="s">
        <v>274</v>
      </c>
      <c r="U49" s="115">
        <v>0</v>
      </c>
      <c r="V49" s="115">
        <f>ROUND(E49*U49,2)</f>
        <v>0</v>
      </c>
      <c r="W49" s="115"/>
      <c r="X49" s="115" t="s">
        <v>463</v>
      </c>
      <c r="Y49" s="115" t="s">
        <v>276</v>
      </c>
      <c r="Z49" s="108"/>
      <c r="AA49" s="108"/>
      <c r="AB49" s="108"/>
      <c r="AC49" s="108"/>
      <c r="AD49" s="108"/>
      <c r="AE49" s="108"/>
      <c r="AF49" s="108"/>
      <c r="AG49" s="108" t="s">
        <v>464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outlineLevel="2" x14ac:dyDescent="0.2">
      <c r="A50" s="111"/>
      <c r="B50" s="112"/>
      <c r="C50" s="150" t="s">
        <v>2854</v>
      </c>
      <c r="D50" s="148"/>
      <c r="E50" s="149">
        <v>1</v>
      </c>
      <c r="F50" s="115"/>
      <c r="G50" s="115"/>
      <c r="H50" s="115"/>
      <c r="I50" s="115"/>
      <c r="J50" s="115"/>
      <c r="K50" s="115"/>
      <c r="L50" s="115"/>
      <c r="M50" s="115"/>
      <c r="N50" s="114"/>
      <c r="O50" s="114"/>
      <c r="P50" s="114"/>
      <c r="Q50" s="114"/>
      <c r="R50" s="115"/>
      <c r="S50" s="115"/>
      <c r="T50" s="115"/>
      <c r="U50" s="115"/>
      <c r="V50" s="115"/>
      <c r="W50" s="115"/>
      <c r="X50" s="115"/>
      <c r="Y50" s="115"/>
      <c r="Z50" s="108"/>
      <c r="AA50" s="108"/>
      <c r="AB50" s="108"/>
      <c r="AC50" s="108"/>
      <c r="AD50" s="108"/>
      <c r="AE50" s="108"/>
      <c r="AF50" s="108"/>
      <c r="AG50" s="108" t="s">
        <v>325</v>
      </c>
      <c r="AH50" s="108">
        <v>5</v>
      </c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1" x14ac:dyDescent="0.2">
      <c r="A51" s="111">
        <v>28</v>
      </c>
      <c r="B51" s="112" t="s">
        <v>1296</v>
      </c>
      <c r="C51" s="152" t="s">
        <v>1297</v>
      </c>
      <c r="D51" s="113" t="s">
        <v>24</v>
      </c>
      <c r="E51" s="151"/>
      <c r="F51" s="116"/>
      <c r="G51" s="115">
        <f>ROUND(E51*F51,2)</f>
        <v>0</v>
      </c>
      <c r="H51" s="116"/>
      <c r="I51" s="115">
        <f>ROUND(E51*H51,2)</f>
        <v>0</v>
      </c>
      <c r="J51" s="116"/>
      <c r="K51" s="115">
        <f>ROUND(E51*J51,2)</f>
        <v>0</v>
      </c>
      <c r="L51" s="115">
        <v>21</v>
      </c>
      <c r="M51" s="115">
        <f>G51*(1+L51/100)</f>
        <v>0</v>
      </c>
      <c r="N51" s="114">
        <v>0</v>
      </c>
      <c r="O51" s="114">
        <f>ROUND(E51*N51,2)</f>
        <v>0</v>
      </c>
      <c r="P51" s="114">
        <v>0</v>
      </c>
      <c r="Q51" s="114">
        <f>ROUND(E51*P51,2)</f>
        <v>0</v>
      </c>
      <c r="R51" s="115" t="s">
        <v>1188</v>
      </c>
      <c r="S51" s="115" t="s">
        <v>929</v>
      </c>
      <c r="T51" s="115" t="s">
        <v>2400</v>
      </c>
      <c r="U51" s="115">
        <v>0</v>
      </c>
      <c r="V51" s="115">
        <f>ROUND(E51*U51,2)</f>
        <v>0</v>
      </c>
      <c r="W51" s="115"/>
      <c r="X51" s="115" t="s">
        <v>991</v>
      </c>
      <c r="Y51" s="115" t="s">
        <v>276</v>
      </c>
      <c r="Z51" s="108"/>
      <c r="AA51" s="108"/>
      <c r="AB51" s="108"/>
      <c r="AC51" s="108"/>
      <c r="AD51" s="108"/>
      <c r="AE51" s="108"/>
      <c r="AF51" s="108"/>
      <c r="AG51" s="108" t="s">
        <v>992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x14ac:dyDescent="0.2">
      <c r="A52" s="121" t="s">
        <v>268</v>
      </c>
      <c r="B52" s="122" t="s">
        <v>185</v>
      </c>
      <c r="C52" s="143" t="s">
        <v>186</v>
      </c>
      <c r="D52" s="123"/>
      <c r="E52" s="124"/>
      <c r="F52" s="125"/>
      <c r="G52" s="125">
        <f>SUMIF(AG53:AG57,"&lt;&gt;NOR",G53:G57)</f>
        <v>0</v>
      </c>
      <c r="H52" s="125"/>
      <c r="I52" s="125">
        <f>SUM(I53:I57)</f>
        <v>0</v>
      </c>
      <c r="J52" s="125"/>
      <c r="K52" s="125">
        <f>SUM(K53:K57)</f>
        <v>0</v>
      </c>
      <c r="L52" s="125"/>
      <c r="M52" s="125">
        <f>SUM(M53:M57)</f>
        <v>0</v>
      </c>
      <c r="N52" s="124"/>
      <c r="O52" s="124">
        <f>SUM(O53:O57)</f>
        <v>0.01</v>
      </c>
      <c r="P52" s="124"/>
      <c r="Q52" s="124">
        <f>SUM(Q53:Q57)</f>
        <v>0</v>
      </c>
      <c r="R52" s="125"/>
      <c r="S52" s="125"/>
      <c r="T52" s="126"/>
      <c r="U52" s="120"/>
      <c r="V52" s="120">
        <f>SUM(V53:V57)</f>
        <v>4.26</v>
      </c>
      <c r="W52" s="120"/>
      <c r="X52" s="120"/>
      <c r="Y52" s="120"/>
      <c r="AG52" t="s">
        <v>269</v>
      </c>
    </row>
    <row r="53" spans="1:60" outlineLevel="1" x14ac:dyDescent="0.2">
      <c r="A53" s="135">
        <v>29</v>
      </c>
      <c r="B53" s="136" t="s">
        <v>1298</v>
      </c>
      <c r="C53" s="144" t="s">
        <v>1299</v>
      </c>
      <c r="D53" s="137" t="s">
        <v>804</v>
      </c>
      <c r="E53" s="138">
        <v>10</v>
      </c>
      <c r="F53" s="139"/>
      <c r="G53" s="140">
        <f>ROUND(E53*F53,2)</f>
        <v>0</v>
      </c>
      <c r="H53" s="139"/>
      <c r="I53" s="140">
        <f>ROUND(E53*H53,2)</f>
        <v>0</v>
      </c>
      <c r="J53" s="139"/>
      <c r="K53" s="140">
        <f>ROUND(E53*J53,2)</f>
        <v>0</v>
      </c>
      <c r="L53" s="140">
        <v>21</v>
      </c>
      <c r="M53" s="140">
        <f>G53*(1+L53/100)</f>
        <v>0</v>
      </c>
      <c r="N53" s="138">
        <v>6.0000000000000002E-5</v>
      </c>
      <c r="O53" s="138">
        <f>ROUND(E53*N53,2)</f>
        <v>0</v>
      </c>
      <c r="P53" s="138">
        <v>0</v>
      </c>
      <c r="Q53" s="138">
        <f>ROUND(E53*P53,2)</f>
        <v>0</v>
      </c>
      <c r="R53" s="140" t="s">
        <v>1300</v>
      </c>
      <c r="S53" s="140" t="s">
        <v>929</v>
      </c>
      <c r="T53" s="141" t="s">
        <v>929</v>
      </c>
      <c r="U53" s="115">
        <v>0.42599999999999999</v>
      </c>
      <c r="V53" s="115">
        <f>ROUND(E53*U53,2)</f>
        <v>4.26</v>
      </c>
      <c r="W53" s="115"/>
      <c r="X53" s="115" t="s">
        <v>275</v>
      </c>
      <c r="Y53" s="115" t="s">
        <v>276</v>
      </c>
      <c r="Z53" s="108"/>
      <c r="AA53" s="108"/>
      <c r="AB53" s="108"/>
      <c r="AC53" s="108"/>
      <c r="AD53" s="108"/>
      <c r="AE53" s="108"/>
      <c r="AF53" s="108"/>
      <c r="AG53" s="108" t="s">
        <v>277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outlineLevel="1" x14ac:dyDescent="0.2">
      <c r="A54" s="128">
        <v>30</v>
      </c>
      <c r="B54" s="129" t="s">
        <v>1303</v>
      </c>
      <c r="C54" s="145" t="s">
        <v>1304</v>
      </c>
      <c r="D54" s="130" t="s">
        <v>804</v>
      </c>
      <c r="E54" s="131">
        <v>10</v>
      </c>
      <c r="F54" s="132"/>
      <c r="G54" s="133">
        <f>ROUND(E54*F54,2)</f>
        <v>0</v>
      </c>
      <c r="H54" s="132"/>
      <c r="I54" s="133">
        <f>ROUND(E54*H54,2)</f>
        <v>0</v>
      </c>
      <c r="J54" s="132"/>
      <c r="K54" s="133">
        <f>ROUND(E54*J54,2)</f>
        <v>0</v>
      </c>
      <c r="L54" s="133">
        <v>21</v>
      </c>
      <c r="M54" s="133">
        <f>G54*(1+L54/100)</f>
        <v>0</v>
      </c>
      <c r="N54" s="131">
        <v>1E-3</v>
      </c>
      <c r="O54" s="131">
        <f>ROUND(E54*N54,2)</f>
        <v>0.01</v>
      </c>
      <c r="P54" s="131">
        <v>0</v>
      </c>
      <c r="Q54" s="131">
        <f>ROUND(E54*P54,2)</f>
        <v>0</v>
      </c>
      <c r="R54" s="133" t="s">
        <v>984</v>
      </c>
      <c r="S54" s="133" t="s">
        <v>929</v>
      </c>
      <c r="T54" s="134" t="s">
        <v>929</v>
      </c>
      <c r="U54" s="115">
        <v>0</v>
      </c>
      <c r="V54" s="115">
        <f>ROUND(E54*U54,2)</f>
        <v>0</v>
      </c>
      <c r="W54" s="115"/>
      <c r="X54" s="115" t="s">
        <v>463</v>
      </c>
      <c r="Y54" s="115" t="s">
        <v>276</v>
      </c>
      <c r="Z54" s="108"/>
      <c r="AA54" s="108"/>
      <c r="AB54" s="108"/>
      <c r="AC54" s="108"/>
      <c r="AD54" s="108"/>
      <c r="AE54" s="108"/>
      <c r="AF54" s="108"/>
      <c r="AG54" s="108" t="s">
        <v>464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150" t="s">
        <v>2855</v>
      </c>
      <c r="D55" s="148"/>
      <c r="E55" s="149">
        <v>10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5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 x14ac:dyDescent="0.2">
      <c r="A56" s="111">
        <v>31</v>
      </c>
      <c r="B56" s="112" t="s">
        <v>1305</v>
      </c>
      <c r="C56" s="152" t="s">
        <v>1306</v>
      </c>
      <c r="D56" s="113" t="s">
        <v>24</v>
      </c>
      <c r="E56" s="151"/>
      <c r="F56" s="116"/>
      <c r="G56" s="115">
        <f>ROUND(E56*F56,2)</f>
        <v>0</v>
      </c>
      <c r="H56" s="116"/>
      <c r="I56" s="115">
        <f>ROUND(E56*H56,2)</f>
        <v>0</v>
      </c>
      <c r="J56" s="116"/>
      <c r="K56" s="115">
        <f>ROUND(E56*J56,2)</f>
        <v>0</v>
      </c>
      <c r="L56" s="115">
        <v>21</v>
      </c>
      <c r="M56" s="115">
        <f>G56*(1+L56/100)</f>
        <v>0</v>
      </c>
      <c r="N56" s="114">
        <v>0</v>
      </c>
      <c r="O56" s="114">
        <f>ROUND(E56*N56,2)</f>
        <v>0</v>
      </c>
      <c r="P56" s="114">
        <v>0</v>
      </c>
      <c r="Q56" s="114">
        <f>ROUND(E56*P56,2)</f>
        <v>0</v>
      </c>
      <c r="R56" s="115" t="s">
        <v>1300</v>
      </c>
      <c r="S56" s="115" t="s">
        <v>929</v>
      </c>
      <c r="T56" s="115" t="s">
        <v>929</v>
      </c>
      <c r="U56" s="115">
        <v>0</v>
      </c>
      <c r="V56" s="115">
        <f>ROUND(E56*U56,2)</f>
        <v>0</v>
      </c>
      <c r="W56" s="115"/>
      <c r="X56" s="115" t="s">
        <v>991</v>
      </c>
      <c r="Y56" s="115" t="s">
        <v>276</v>
      </c>
      <c r="Z56" s="108"/>
      <c r="AA56" s="108"/>
      <c r="AB56" s="108"/>
      <c r="AC56" s="108"/>
      <c r="AD56" s="108"/>
      <c r="AE56" s="108"/>
      <c r="AF56" s="108"/>
      <c r="AG56" s="108" t="s">
        <v>992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2" x14ac:dyDescent="0.2">
      <c r="A57" s="111"/>
      <c r="B57" s="112"/>
      <c r="C57" s="271" t="s">
        <v>795</v>
      </c>
      <c r="D57" s="272"/>
      <c r="E57" s="272"/>
      <c r="F57" s="272"/>
      <c r="G57" s="272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930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x14ac:dyDescent="0.2">
      <c r="A58" s="121" t="s">
        <v>268</v>
      </c>
      <c r="B58" s="122" t="s">
        <v>189</v>
      </c>
      <c r="C58" s="143" t="s">
        <v>190</v>
      </c>
      <c r="D58" s="123"/>
      <c r="E58" s="124"/>
      <c r="F58" s="125"/>
      <c r="G58" s="125">
        <f>SUMIF(AG59:AG61,"&lt;&gt;NOR",G59:G61)</f>
        <v>0</v>
      </c>
      <c r="H58" s="125"/>
      <c r="I58" s="125">
        <f>SUM(I59:I61)</f>
        <v>0</v>
      </c>
      <c r="J58" s="125"/>
      <c r="K58" s="125">
        <f>SUM(K59:K61)</f>
        <v>0</v>
      </c>
      <c r="L58" s="125"/>
      <c r="M58" s="125">
        <f>SUM(M59:M61)</f>
        <v>0</v>
      </c>
      <c r="N58" s="124"/>
      <c r="O58" s="124">
        <f>SUM(O59:O61)</f>
        <v>0</v>
      </c>
      <c r="P58" s="124"/>
      <c r="Q58" s="124">
        <f>SUM(Q59:Q61)</f>
        <v>0</v>
      </c>
      <c r="R58" s="125"/>
      <c r="S58" s="125"/>
      <c r="T58" s="126"/>
      <c r="U58" s="120"/>
      <c r="V58" s="120">
        <f>SUM(V59:V61)</f>
        <v>0.35</v>
      </c>
      <c r="W58" s="120"/>
      <c r="X58" s="120"/>
      <c r="Y58" s="120"/>
      <c r="AG58" t="s">
        <v>269</v>
      </c>
    </row>
    <row r="59" spans="1:60" ht="22.5" outlineLevel="1" x14ac:dyDescent="0.2">
      <c r="A59" s="128">
        <v>32</v>
      </c>
      <c r="B59" s="129" t="s">
        <v>1307</v>
      </c>
      <c r="C59" s="145" t="s">
        <v>1308</v>
      </c>
      <c r="D59" s="130" t="s">
        <v>493</v>
      </c>
      <c r="E59" s="131">
        <v>4</v>
      </c>
      <c r="F59" s="132"/>
      <c r="G59" s="133">
        <f>ROUND(E59*F59,2)</f>
        <v>0</v>
      </c>
      <c r="H59" s="132"/>
      <c r="I59" s="133">
        <f>ROUND(E59*H59,2)</f>
        <v>0</v>
      </c>
      <c r="J59" s="132"/>
      <c r="K59" s="133">
        <f>ROUND(E59*J59,2)</f>
        <v>0</v>
      </c>
      <c r="L59" s="133">
        <v>21</v>
      </c>
      <c r="M59" s="133">
        <f>G59*(1+L59/100)</f>
        <v>0</v>
      </c>
      <c r="N59" s="131">
        <v>6.9999999999999994E-5</v>
      </c>
      <c r="O59" s="131">
        <f>ROUND(E59*N59,2)</f>
        <v>0</v>
      </c>
      <c r="P59" s="131">
        <v>0</v>
      </c>
      <c r="Q59" s="131">
        <f>ROUND(E59*P59,2)</f>
        <v>0</v>
      </c>
      <c r="R59" s="133" t="s">
        <v>1309</v>
      </c>
      <c r="S59" s="133" t="s">
        <v>929</v>
      </c>
      <c r="T59" s="134" t="s">
        <v>929</v>
      </c>
      <c r="U59" s="115">
        <v>8.6999999999999994E-2</v>
      </c>
      <c r="V59" s="115">
        <f>ROUND(E59*U59,2)</f>
        <v>0.35</v>
      </c>
      <c r="W59" s="115"/>
      <c r="X59" s="115" t="s">
        <v>275</v>
      </c>
      <c r="Y59" s="115" t="s">
        <v>276</v>
      </c>
      <c r="Z59" s="108"/>
      <c r="AA59" s="108"/>
      <c r="AB59" s="108"/>
      <c r="AC59" s="108"/>
      <c r="AD59" s="108"/>
      <c r="AE59" s="108"/>
      <c r="AF59" s="108"/>
      <c r="AG59" s="108" t="s">
        <v>277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 x14ac:dyDescent="0.2">
      <c r="A60" s="111"/>
      <c r="B60" s="112"/>
      <c r="C60" s="269" t="s">
        <v>1310</v>
      </c>
      <c r="D60" s="270"/>
      <c r="E60" s="270"/>
      <c r="F60" s="270"/>
      <c r="G60" s="270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930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2" x14ac:dyDescent="0.2">
      <c r="A61" s="111"/>
      <c r="B61" s="112"/>
      <c r="C61" s="150" t="s">
        <v>2853</v>
      </c>
      <c r="D61" s="148"/>
      <c r="E61" s="149">
        <v>4</v>
      </c>
      <c r="F61" s="115"/>
      <c r="G61" s="115"/>
      <c r="H61" s="115"/>
      <c r="I61" s="115"/>
      <c r="J61" s="115"/>
      <c r="K61" s="115"/>
      <c r="L61" s="115"/>
      <c r="M61" s="115"/>
      <c r="N61" s="114"/>
      <c r="O61" s="114"/>
      <c r="P61" s="114"/>
      <c r="Q61" s="114"/>
      <c r="R61" s="115"/>
      <c r="S61" s="115"/>
      <c r="T61" s="115"/>
      <c r="U61" s="115"/>
      <c r="V61" s="115"/>
      <c r="W61" s="115"/>
      <c r="X61" s="115"/>
      <c r="Y61" s="115"/>
      <c r="Z61" s="108"/>
      <c r="AA61" s="108"/>
      <c r="AB61" s="108"/>
      <c r="AC61" s="108"/>
      <c r="AD61" s="108"/>
      <c r="AE61" s="108"/>
      <c r="AF61" s="108"/>
      <c r="AG61" s="108" t="s">
        <v>325</v>
      </c>
      <c r="AH61" s="108">
        <v>5</v>
      </c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x14ac:dyDescent="0.2">
      <c r="A62" s="121" t="s">
        <v>268</v>
      </c>
      <c r="B62" s="122" t="s">
        <v>231</v>
      </c>
      <c r="C62" s="143" t="s">
        <v>232</v>
      </c>
      <c r="D62" s="123"/>
      <c r="E62" s="124"/>
      <c r="F62" s="125"/>
      <c r="G62" s="125">
        <f>SUMIF(AG63:AG69,"&lt;&gt;NOR",G63:G69)</f>
        <v>0</v>
      </c>
      <c r="H62" s="125"/>
      <c r="I62" s="125">
        <f>SUM(I63:I69)</f>
        <v>0</v>
      </c>
      <c r="J62" s="125"/>
      <c r="K62" s="125">
        <f>SUM(K63:K69)</f>
        <v>0</v>
      </c>
      <c r="L62" s="125"/>
      <c r="M62" s="125">
        <f>SUM(M63:M69)</f>
        <v>0</v>
      </c>
      <c r="N62" s="124"/>
      <c r="O62" s="124">
        <f>SUM(O63:O69)</f>
        <v>0</v>
      </c>
      <c r="P62" s="124"/>
      <c r="Q62" s="124">
        <f>SUM(Q63:Q69)</f>
        <v>0</v>
      </c>
      <c r="R62" s="125"/>
      <c r="S62" s="125"/>
      <c r="T62" s="126"/>
      <c r="U62" s="120"/>
      <c r="V62" s="120">
        <f>SUM(V63:V69)</f>
        <v>0.3</v>
      </c>
      <c r="W62" s="120"/>
      <c r="X62" s="120"/>
      <c r="Y62" s="120"/>
      <c r="AG62" t="s">
        <v>269</v>
      </c>
    </row>
    <row r="63" spans="1:60" outlineLevel="1" x14ac:dyDescent="0.2">
      <c r="A63" s="135">
        <v>33</v>
      </c>
      <c r="B63" s="136" t="s">
        <v>2626</v>
      </c>
      <c r="C63" s="144" t="s">
        <v>2627</v>
      </c>
      <c r="D63" s="137" t="s">
        <v>395</v>
      </c>
      <c r="E63" s="138">
        <v>0.01</v>
      </c>
      <c r="F63" s="139"/>
      <c r="G63" s="140">
        <f>ROUND(E63*F63,2)</f>
        <v>0</v>
      </c>
      <c r="H63" s="139"/>
      <c r="I63" s="140">
        <f>ROUND(E63*H63,2)</f>
        <v>0</v>
      </c>
      <c r="J63" s="139"/>
      <c r="K63" s="140">
        <f>ROUND(E63*J63,2)</f>
        <v>0</v>
      </c>
      <c r="L63" s="140">
        <v>21</v>
      </c>
      <c r="M63" s="140">
        <f>G63*(1+L63/100)</f>
        <v>0</v>
      </c>
      <c r="N63" s="138">
        <v>0</v>
      </c>
      <c r="O63" s="138">
        <f>ROUND(E63*N63,2)</f>
        <v>0</v>
      </c>
      <c r="P63" s="138">
        <v>0</v>
      </c>
      <c r="Q63" s="138">
        <f>ROUND(E63*P63,2)</f>
        <v>0</v>
      </c>
      <c r="R63" s="140"/>
      <c r="S63" s="140" t="s">
        <v>929</v>
      </c>
      <c r="T63" s="141" t="s">
        <v>274</v>
      </c>
      <c r="U63" s="115">
        <v>0</v>
      </c>
      <c r="V63" s="115">
        <f>ROUND(E63*U63,2)</f>
        <v>0</v>
      </c>
      <c r="W63" s="115"/>
      <c r="X63" s="115" t="s">
        <v>275</v>
      </c>
      <c r="Y63" s="115" t="s">
        <v>276</v>
      </c>
      <c r="Z63" s="108"/>
      <c r="AA63" s="108"/>
      <c r="AB63" s="108"/>
      <c r="AC63" s="108"/>
      <c r="AD63" s="108"/>
      <c r="AE63" s="108"/>
      <c r="AF63" s="108"/>
      <c r="AG63" s="108" t="s">
        <v>277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1" x14ac:dyDescent="0.2">
      <c r="A64" s="135">
        <v>34</v>
      </c>
      <c r="B64" s="136" t="s">
        <v>2628</v>
      </c>
      <c r="C64" s="144" t="s">
        <v>2629</v>
      </c>
      <c r="D64" s="137" t="s">
        <v>395</v>
      </c>
      <c r="E64" s="138">
        <v>0.05</v>
      </c>
      <c r="F64" s="139"/>
      <c r="G64" s="140">
        <f>ROUND(E64*F64,2)</f>
        <v>0</v>
      </c>
      <c r="H64" s="139"/>
      <c r="I64" s="140">
        <f>ROUND(E64*H64,2)</f>
        <v>0</v>
      </c>
      <c r="J64" s="139"/>
      <c r="K64" s="140">
        <f>ROUND(E64*J64,2)</f>
        <v>0</v>
      </c>
      <c r="L64" s="140">
        <v>21</v>
      </c>
      <c r="M64" s="140">
        <f>G64*(1+L64/100)</f>
        <v>0</v>
      </c>
      <c r="N64" s="138">
        <v>0</v>
      </c>
      <c r="O64" s="138">
        <f>ROUND(E64*N64,2)</f>
        <v>0</v>
      </c>
      <c r="P64" s="138">
        <v>0</v>
      </c>
      <c r="Q64" s="138">
        <f>ROUND(E64*P64,2)</f>
        <v>0</v>
      </c>
      <c r="R64" s="140"/>
      <c r="S64" s="140" t="s">
        <v>929</v>
      </c>
      <c r="T64" s="141" t="s">
        <v>274</v>
      </c>
      <c r="U64" s="115">
        <v>0</v>
      </c>
      <c r="V64" s="115">
        <f>ROUND(E64*U64,2)</f>
        <v>0</v>
      </c>
      <c r="W64" s="115"/>
      <c r="X64" s="115" t="s">
        <v>275</v>
      </c>
      <c r="Y64" s="115" t="s">
        <v>276</v>
      </c>
      <c r="Z64" s="108"/>
      <c r="AA64" s="108"/>
      <c r="AB64" s="108"/>
      <c r="AC64" s="108"/>
      <c r="AD64" s="108"/>
      <c r="AE64" s="108"/>
      <c r="AF64" s="108"/>
      <c r="AG64" s="108" t="s">
        <v>277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 x14ac:dyDescent="0.2">
      <c r="A65" s="135">
        <v>35</v>
      </c>
      <c r="B65" s="136" t="s">
        <v>906</v>
      </c>
      <c r="C65" s="144" t="s">
        <v>2633</v>
      </c>
      <c r="D65" s="137" t="s">
        <v>395</v>
      </c>
      <c r="E65" s="138">
        <v>0.63851000000000002</v>
      </c>
      <c r="F65" s="139"/>
      <c r="G65" s="140">
        <f>ROUND(E65*F65,2)</f>
        <v>0</v>
      </c>
      <c r="H65" s="139"/>
      <c r="I65" s="140">
        <f>ROUND(E65*H65,2)</f>
        <v>0</v>
      </c>
      <c r="J65" s="139"/>
      <c r="K65" s="140">
        <f>ROUND(E65*J65,2)</f>
        <v>0</v>
      </c>
      <c r="L65" s="140">
        <v>21</v>
      </c>
      <c r="M65" s="140">
        <f>G65*(1+L65/100)</f>
        <v>0</v>
      </c>
      <c r="N65" s="138">
        <v>0</v>
      </c>
      <c r="O65" s="138">
        <f>ROUND(E65*N65,2)</f>
        <v>0</v>
      </c>
      <c r="P65" s="138">
        <v>0</v>
      </c>
      <c r="Q65" s="138">
        <f>ROUND(E65*P65,2)</f>
        <v>0</v>
      </c>
      <c r="R65" s="140"/>
      <c r="S65" s="140" t="s">
        <v>929</v>
      </c>
      <c r="T65" s="141" t="s">
        <v>929</v>
      </c>
      <c r="U65" s="115">
        <v>0</v>
      </c>
      <c r="V65" s="115">
        <f>ROUND(E65*U65,2)</f>
        <v>0</v>
      </c>
      <c r="W65" s="115"/>
      <c r="X65" s="115" t="s">
        <v>1780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1781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ht="22.5" outlineLevel="1" x14ac:dyDescent="0.2">
      <c r="A66" s="128">
        <v>36</v>
      </c>
      <c r="B66" s="129" t="s">
        <v>2634</v>
      </c>
      <c r="C66" s="145" t="s">
        <v>2635</v>
      </c>
      <c r="D66" s="130" t="s">
        <v>395</v>
      </c>
      <c r="E66" s="131">
        <v>4.2569999999999997E-2</v>
      </c>
      <c r="F66" s="132"/>
      <c r="G66" s="133">
        <f>ROUND(E66*F66,2)</f>
        <v>0</v>
      </c>
      <c r="H66" s="132"/>
      <c r="I66" s="133">
        <f>ROUND(E66*H66,2)</f>
        <v>0</v>
      </c>
      <c r="J66" s="132"/>
      <c r="K66" s="133">
        <f>ROUND(E66*J66,2)</f>
        <v>0</v>
      </c>
      <c r="L66" s="133">
        <v>21</v>
      </c>
      <c r="M66" s="133">
        <f>G66*(1+L66/100)</f>
        <v>0</v>
      </c>
      <c r="N66" s="131">
        <v>0</v>
      </c>
      <c r="O66" s="131">
        <f>ROUND(E66*N66,2)</f>
        <v>0</v>
      </c>
      <c r="P66" s="131">
        <v>0</v>
      </c>
      <c r="Q66" s="131">
        <f>ROUND(E66*P66,2)</f>
        <v>0</v>
      </c>
      <c r="R66" s="133"/>
      <c r="S66" s="133" t="s">
        <v>929</v>
      </c>
      <c r="T66" s="134" t="s">
        <v>929</v>
      </c>
      <c r="U66" s="115">
        <v>0.83199999999999996</v>
      </c>
      <c r="V66" s="115">
        <f>ROUND(E66*U66,2)</f>
        <v>0.04</v>
      </c>
      <c r="W66" s="115"/>
      <c r="X66" s="115" t="s">
        <v>1780</v>
      </c>
      <c r="Y66" s="115" t="s">
        <v>276</v>
      </c>
      <c r="Z66" s="108"/>
      <c r="AA66" s="108"/>
      <c r="AB66" s="108"/>
      <c r="AC66" s="108"/>
      <c r="AD66" s="108"/>
      <c r="AE66" s="108"/>
      <c r="AF66" s="108"/>
      <c r="AG66" s="108" t="s">
        <v>1781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ht="22.5" outlineLevel="2" x14ac:dyDescent="0.2">
      <c r="A67" s="111"/>
      <c r="B67" s="112"/>
      <c r="C67" s="258" t="s">
        <v>2636</v>
      </c>
      <c r="D67" s="259"/>
      <c r="E67" s="259"/>
      <c r="F67" s="259"/>
      <c r="G67" s="259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286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42" t="str">
        <f>C67</f>
        <v>S naložením suti nebo vybouraných hmot do dopravního prostředku a na jejich vyložením, popřípadě přeložením na normální dopravní prostředek.</v>
      </c>
      <c r="BB67" s="108"/>
      <c r="BC67" s="108"/>
      <c r="BD67" s="108"/>
      <c r="BE67" s="108"/>
      <c r="BF67" s="108"/>
      <c r="BG67" s="108"/>
      <c r="BH67" s="108"/>
    </row>
    <row r="68" spans="1:60" outlineLevel="1" x14ac:dyDescent="0.2">
      <c r="A68" s="135">
        <v>37</v>
      </c>
      <c r="B68" s="136" t="s">
        <v>2637</v>
      </c>
      <c r="C68" s="144" t="s">
        <v>2638</v>
      </c>
      <c r="D68" s="137" t="s">
        <v>395</v>
      </c>
      <c r="E68" s="138">
        <v>0.42568</v>
      </c>
      <c r="F68" s="139"/>
      <c r="G68" s="140">
        <f>ROUND(E68*F68,2)</f>
        <v>0</v>
      </c>
      <c r="H68" s="139"/>
      <c r="I68" s="140">
        <f>ROUND(E68*H68,2)</f>
        <v>0</v>
      </c>
      <c r="J68" s="139"/>
      <c r="K68" s="140">
        <f>ROUND(E68*J68,2)</f>
        <v>0</v>
      </c>
      <c r="L68" s="140">
        <v>21</v>
      </c>
      <c r="M68" s="140">
        <f>G68*(1+L68/100)</f>
        <v>0</v>
      </c>
      <c r="N68" s="138">
        <v>0</v>
      </c>
      <c r="O68" s="138">
        <f>ROUND(E68*N68,2)</f>
        <v>0</v>
      </c>
      <c r="P68" s="138">
        <v>0</v>
      </c>
      <c r="Q68" s="138">
        <f>ROUND(E68*P68,2)</f>
        <v>0</v>
      </c>
      <c r="R68" s="140"/>
      <c r="S68" s="140" t="s">
        <v>929</v>
      </c>
      <c r="T68" s="141" t="s">
        <v>929</v>
      </c>
      <c r="U68" s="115">
        <v>0.36</v>
      </c>
      <c r="V68" s="115">
        <f>ROUND(E68*U68,2)</f>
        <v>0.15</v>
      </c>
      <c r="W68" s="115"/>
      <c r="X68" s="115" t="s">
        <v>1780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1781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 x14ac:dyDescent="0.2">
      <c r="A69" s="128">
        <v>38</v>
      </c>
      <c r="B69" s="129" t="s">
        <v>2639</v>
      </c>
      <c r="C69" s="145" t="s">
        <v>2640</v>
      </c>
      <c r="D69" s="130" t="s">
        <v>395</v>
      </c>
      <c r="E69" s="131">
        <v>4.2569999999999997E-2</v>
      </c>
      <c r="F69" s="132"/>
      <c r="G69" s="133">
        <f>ROUND(E69*F69,2)</f>
        <v>0</v>
      </c>
      <c r="H69" s="132"/>
      <c r="I69" s="133">
        <f>ROUND(E69*H69,2)</f>
        <v>0</v>
      </c>
      <c r="J69" s="132"/>
      <c r="K69" s="133">
        <f>ROUND(E69*J69,2)</f>
        <v>0</v>
      </c>
      <c r="L69" s="133">
        <v>21</v>
      </c>
      <c r="M69" s="133">
        <f>G69*(1+L69/100)</f>
        <v>0</v>
      </c>
      <c r="N69" s="131">
        <v>0</v>
      </c>
      <c r="O69" s="131">
        <f>ROUND(E69*N69,2)</f>
        <v>0</v>
      </c>
      <c r="P69" s="131">
        <v>0</v>
      </c>
      <c r="Q69" s="131">
        <f>ROUND(E69*P69,2)</f>
        <v>0</v>
      </c>
      <c r="R69" s="133"/>
      <c r="S69" s="133" t="s">
        <v>929</v>
      </c>
      <c r="T69" s="134" t="s">
        <v>929</v>
      </c>
      <c r="U69" s="115">
        <v>2.6120000000000001</v>
      </c>
      <c r="V69" s="115">
        <f>ROUND(E69*U69,2)</f>
        <v>0.11</v>
      </c>
      <c r="W69" s="115"/>
      <c r="X69" s="115" t="s">
        <v>1780</v>
      </c>
      <c r="Y69" s="115" t="s">
        <v>276</v>
      </c>
      <c r="Z69" s="108"/>
      <c r="AA69" s="108"/>
      <c r="AB69" s="108"/>
      <c r="AC69" s="108"/>
      <c r="AD69" s="108"/>
      <c r="AE69" s="108"/>
      <c r="AF69" s="108"/>
      <c r="AG69" s="108" t="s">
        <v>1781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x14ac:dyDescent="0.2">
      <c r="A70" s="3"/>
      <c r="B70" s="4"/>
      <c r="C70" s="146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254</v>
      </c>
    </row>
    <row r="71" spans="1:60" x14ac:dyDescent="0.2">
      <c r="A71" s="197"/>
      <c r="B71" s="198" t="s">
        <v>14</v>
      </c>
      <c r="C71" s="199"/>
      <c r="D71" s="200"/>
      <c r="E71" s="201"/>
      <c r="F71" s="201"/>
      <c r="G71" s="127">
        <f>G8+G17+G21+G31+G38+G52+G58+G62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317</v>
      </c>
    </row>
    <row r="72" spans="1:60" x14ac:dyDescent="0.2">
      <c r="C72" s="147"/>
      <c r="D72" s="10"/>
      <c r="AG72" t="s">
        <v>318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w1MvV43ZfOcoZ9apN0qHSIoVsBBobX+qmwgTo481gfizGRRDiY1tTdBBJKmw3GZyeuGX/ntxKACZV/dQk7SSA==" saltValue="Lh+BbJKjWgVo//UKAhjsYw==" spinCount="100000" sheet="1" formatRows="0"/>
  <mergeCells count="10">
    <mergeCell ref="C35:G35"/>
    <mergeCell ref="C57:G57"/>
    <mergeCell ref="C60:G60"/>
    <mergeCell ref="C67:G67"/>
    <mergeCell ref="A1:G1"/>
    <mergeCell ref="C2:G2"/>
    <mergeCell ref="C3:G3"/>
    <mergeCell ref="C4:G4"/>
    <mergeCell ref="C30:G30"/>
    <mergeCell ref="C33:G3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71944-3E94-405B-8036-5A010FD098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79</v>
      </c>
      <c r="C4" s="264" t="s">
        <v>80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131</v>
      </c>
      <c r="C8" s="143" t="s">
        <v>132</v>
      </c>
      <c r="D8" s="123"/>
      <c r="E8" s="124"/>
      <c r="F8" s="125"/>
      <c r="G8" s="125">
        <f>SUMIF(AG9:AG26,"&lt;&gt;NOR",G9:G26)</f>
        <v>0</v>
      </c>
      <c r="H8" s="125"/>
      <c r="I8" s="125">
        <f>SUM(I9:I26)</f>
        <v>0</v>
      </c>
      <c r="J8" s="125"/>
      <c r="K8" s="125">
        <f>SUM(K9:K26)</f>
        <v>0</v>
      </c>
      <c r="L8" s="125"/>
      <c r="M8" s="125">
        <f>SUM(M9:M26)</f>
        <v>0</v>
      </c>
      <c r="N8" s="124"/>
      <c r="O8" s="124">
        <f>SUM(O9:O26)</f>
        <v>0.01</v>
      </c>
      <c r="P8" s="124"/>
      <c r="Q8" s="124">
        <f>SUM(Q9:Q26)</f>
        <v>0.44000000000000006</v>
      </c>
      <c r="R8" s="125"/>
      <c r="S8" s="125"/>
      <c r="T8" s="126"/>
      <c r="U8" s="120"/>
      <c r="V8" s="120">
        <f>SUM(V9:V26)</f>
        <v>26.330000000000002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2745</v>
      </c>
      <c r="C9" s="144" t="s">
        <v>2746</v>
      </c>
      <c r="D9" s="137" t="s">
        <v>468</v>
      </c>
      <c r="E9" s="138">
        <v>2</v>
      </c>
      <c r="F9" s="139"/>
      <c r="G9" s="140">
        <f>ROUND(E9*F9,2)</f>
        <v>0</v>
      </c>
      <c r="H9" s="139"/>
      <c r="I9" s="140">
        <f>ROUND(E9*H9,2)</f>
        <v>0</v>
      </c>
      <c r="J9" s="139"/>
      <c r="K9" s="140">
        <f>ROUND(E9*J9,2)</f>
        <v>0</v>
      </c>
      <c r="L9" s="140">
        <v>21</v>
      </c>
      <c r="M9" s="140">
        <f>G9*(1+L9/100)</f>
        <v>0</v>
      </c>
      <c r="N9" s="138">
        <v>6.9999999999999994E-5</v>
      </c>
      <c r="O9" s="138">
        <f>ROUND(E9*N9,2)</f>
        <v>0</v>
      </c>
      <c r="P9" s="138">
        <v>4.4999999999999997E-3</v>
      </c>
      <c r="Q9" s="138">
        <f>ROUND(E9*P9,2)</f>
        <v>0.01</v>
      </c>
      <c r="R9" s="140" t="s">
        <v>1188</v>
      </c>
      <c r="S9" s="140" t="s">
        <v>929</v>
      </c>
      <c r="T9" s="141" t="s">
        <v>929</v>
      </c>
      <c r="U9" s="115">
        <v>0.42</v>
      </c>
      <c r="V9" s="115">
        <f>ROUND(E9*U9,2)</f>
        <v>0.84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 x14ac:dyDescent="0.2">
      <c r="A10" s="135">
        <v>2</v>
      </c>
      <c r="B10" s="136" t="s">
        <v>2291</v>
      </c>
      <c r="C10" s="144" t="s">
        <v>2292</v>
      </c>
      <c r="D10" s="137" t="s">
        <v>493</v>
      </c>
      <c r="E10" s="138">
        <v>10</v>
      </c>
      <c r="F10" s="139"/>
      <c r="G10" s="140">
        <f>ROUND(E10*F10,2)</f>
        <v>0</v>
      </c>
      <c r="H10" s="139"/>
      <c r="I10" s="140">
        <f>ROUND(E10*H10,2)</f>
        <v>0</v>
      </c>
      <c r="J10" s="139"/>
      <c r="K10" s="140">
        <f>ROUND(E10*J10,2)</f>
        <v>0</v>
      </c>
      <c r="L10" s="140">
        <v>21</v>
      </c>
      <c r="M10" s="140">
        <f>G10*(1+L10/100)</f>
        <v>0</v>
      </c>
      <c r="N10" s="138">
        <v>2.0000000000000002E-5</v>
      </c>
      <c r="O10" s="138">
        <f>ROUND(E10*N10,2)</f>
        <v>0</v>
      </c>
      <c r="P10" s="138">
        <v>3.2000000000000002E-3</v>
      </c>
      <c r="Q10" s="138">
        <f>ROUND(E10*P10,2)</f>
        <v>0.03</v>
      </c>
      <c r="R10" s="140" t="s">
        <v>1188</v>
      </c>
      <c r="S10" s="140" t="s">
        <v>929</v>
      </c>
      <c r="T10" s="141" t="s">
        <v>929</v>
      </c>
      <c r="U10" s="115">
        <v>5.2999999999999999E-2</v>
      </c>
      <c r="V10" s="115">
        <f>ROUND(E10*U10,2)</f>
        <v>0.53</v>
      </c>
      <c r="W10" s="115"/>
      <c r="X10" s="115" t="s">
        <v>275</v>
      </c>
      <c r="Y10" s="115" t="s">
        <v>276</v>
      </c>
      <c r="Z10" s="108"/>
      <c r="AA10" s="108"/>
      <c r="AB10" s="108"/>
      <c r="AC10" s="108"/>
      <c r="AD10" s="108"/>
      <c r="AE10" s="108"/>
      <c r="AF10" s="108"/>
      <c r="AG10" s="108" t="s">
        <v>277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 x14ac:dyDescent="0.2">
      <c r="A11" s="135">
        <v>3</v>
      </c>
      <c r="B11" s="136" t="s">
        <v>2747</v>
      </c>
      <c r="C11" s="144" t="s">
        <v>2748</v>
      </c>
      <c r="D11" s="137" t="s">
        <v>493</v>
      </c>
      <c r="E11" s="138">
        <v>16</v>
      </c>
      <c r="F11" s="139"/>
      <c r="G11" s="140">
        <f>ROUND(E11*F11,2)</f>
        <v>0</v>
      </c>
      <c r="H11" s="139"/>
      <c r="I11" s="140">
        <f>ROUND(E11*H11,2)</f>
        <v>0</v>
      </c>
      <c r="J11" s="139"/>
      <c r="K11" s="140">
        <f>ROUND(E11*J11,2)</f>
        <v>0</v>
      </c>
      <c r="L11" s="140">
        <v>21</v>
      </c>
      <c r="M11" s="140">
        <f>G11*(1+L11/100)</f>
        <v>0</v>
      </c>
      <c r="N11" s="138">
        <v>5.0000000000000002E-5</v>
      </c>
      <c r="O11" s="138">
        <f>ROUND(E11*N11,2)</f>
        <v>0</v>
      </c>
      <c r="P11" s="138">
        <v>5.3200000000000001E-3</v>
      </c>
      <c r="Q11" s="138">
        <f>ROUND(E11*P11,2)</f>
        <v>0.09</v>
      </c>
      <c r="R11" s="140" t="s">
        <v>1188</v>
      </c>
      <c r="S11" s="140" t="s">
        <v>929</v>
      </c>
      <c r="T11" s="141" t="s">
        <v>929</v>
      </c>
      <c r="U11" s="115">
        <v>0.10299999999999999</v>
      </c>
      <c r="V11" s="115">
        <f>ROUND(E11*U11,2)</f>
        <v>1.65</v>
      </c>
      <c r="W11" s="115"/>
      <c r="X11" s="115" t="s">
        <v>275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277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 x14ac:dyDescent="0.2">
      <c r="A12" s="135">
        <v>4</v>
      </c>
      <c r="B12" s="136" t="s">
        <v>2856</v>
      </c>
      <c r="C12" s="144" t="s">
        <v>2857</v>
      </c>
      <c r="D12" s="137" t="s">
        <v>493</v>
      </c>
      <c r="E12" s="138">
        <v>20</v>
      </c>
      <c r="F12" s="139"/>
      <c r="G12" s="140">
        <f>ROUND(E12*F12,2)</f>
        <v>0</v>
      </c>
      <c r="H12" s="139"/>
      <c r="I12" s="140">
        <f>ROUND(E12*H12,2)</f>
        <v>0</v>
      </c>
      <c r="J12" s="139"/>
      <c r="K12" s="140">
        <f>ROUND(E12*J12,2)</f>
        <v>0</v>
      </c>
      <c r="L12" s="140">
        <v>21</v>
      </c>
      <c r="M12" s="140">
        <f>G12*(1+L12/100)</f>
        <v>0</v>
      </c>
      <c r="N12" s="138">
        <v>6.0000000000000002E-5</v>
      </c>
      <c r="O12" s="138">
        <f>ROUND(E12*N12,2)</f>
        <v>0</v>
      </c>
      <c r="P12" s="138">
        <v>8.4100000000000008E-3</v>
      </c>
      <c r="Q12" s="138">
        <f>ROUND(E12*P12,2)</f>
        <v>0.17</v>
      </c>
      <c r="R12" s="140" t="s">
        <v>1188</v>
      </c>
      <c r="S12" s="140" t="s">
        <v>929</v>
      </c>
      <c r="T12" s="141" t="s">
        <v>929</v>
      </c>
      <c r="U12" s="115">
        <v>0.187</v>
      </c>
      <c r="V12" s="115">
        <f>ROUND(E12*U12,2)</f>
        <v>3.74</v>
      </c>
      <c r="W12" s="115"/>
      <c r="X12" s="115" t="s">
        <v>275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277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 x14ac:dyDescent="0.2">
      <c r="A13" s="128">
        <v>5</v>
      </c>
      <c r="B13" s="129" t="s">
        <v>2303</v>
      </c>
      <c r="C13" s="145" t="s">
        <v>2304</v>
      </c>
      <c r="D13" s="130" t="s">
        <v>468</v>
      </c>
      <c r="E13" s="131">
        <v>28</v>
      </c>
      <c r="F13" s="132"/>
      <c r="G13" s="133">
        <f>ROUND(E13*F13,2)</f>
        <v>0</v>
      </c>
      <c r="H13" s="132"/>
      <c r="I13" s="133">
        <f>ROUND(E13*H13,2)</f>
        <v>0</v>
      </c>
      <c r="J13" s="132"/>
      <c r="K13" s="133">
        <f>ROUND(E13*J13,2)</f>
        <v>0</v>
      </c>
      <c r="L13" s="133">
        <v>21</v>
      </c>
      <c r="M13" s="133">
        <f>G13*(1+L13/100)</f>
        <v>0</v>
      </c>
      <c r="N13" s="131">
        <v>2.1000000000000001E-4</v>
      </c>
      <c r="O13" s="131">
        <f>ROUND(E13*N13,2)</f>
        <v>0.01</v>
      </c>
      <c r="P13" s="131">
        <v>3.5000000000000001E-3</v>
      </c>
      <c r="Q13" s="131">
        <f>ROUND(E13*P13,2)</f>
        <v>0.1</v>
      </c>
      <c r="R13" s="133" t="s">
        <v>1188</v>
      </c>
      <c r="S13" s="133" t="s">
        <v>929</v>
      </c>
      <c r="T13" s="134" t="s">
        <v>929</v>
      </c>
      <c r="U13" s="115">
        <v>0.374</v>
      </c>
      <c r="V13" s="115">
        <f>ROUND(E13*U13,2)</f>
        <v>10.47</v>
      </c>
      <c r="W13" s="115"/>
      <c r="X13" s="115" t="s">
        <v>275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277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2" x14ac:dyDescent="0.2">
      <c r="A14" s="111"/>
      <c r="B14" s="112"/>
      <c r="C14" s="150" t="s">
        <v>2858</v>
      </c>
      <c r="D14" s="148"/>
      <c r="E14" s="149">
        <v>10</v>
      </c>
      <c r="F14" s="115"/>
      <c r="G14" s="115"/>
      <c r="H14" s="115"/>
      <c r="I14" s="115"/>
      <c r="J14" s="115"/>
      <c r="K14" s="115"/>
      <c r="L14" s="115"/>
      <c r="M14" s="115"/>
      <c r="N14" s="114"/>
      <c r="O14" s="114"/>
      <c r="P14" s="114"/>
      <c r="Q14" s="114"/>
      <c r="R14" s="115"/>
      <c r="S14" s="115"/>
      <c r="T14" s="115"/>
      <c r="U14" s="115"/>
      <c r="V14" s="115"/>
      <c r="W14" s="115"/>
      <c r="X14" s="115"/>
      <c r="Y14" s="115"/>
      <c r="Z14" s="108"/>
      <c r="AA14" s="108"/>
      <c r="AB14" s="108"/>
      <c r="AC14" s="108"/>
      <c r="AD14" s="108"/>
      <c r="AE14" s="108"/>
      <c r="AF14" s="108"/>
      <c r="AG14" s="108" t="s">
        <v>325</v>
      </c>
      <c r="AH14" s="108">
        <v>5</v>
      </c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3" x14ac:dyDescent="0.2">
      <c r="A15" s="111"/>
      <c r="B15" s="112"/>
      <c r="C15" s="150" t="s">
        <v>2859</v>
      </c>
      <c r="D15" s="148"/>
      <c r="E15" s="149">
        <v>8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325</v>
      </c>
      <c r="AH15" s="108">
        <v>5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 x14ac:dyDescent="0.2">
      <c r="A16" s="111"/>
      <c r="B16" s="112"/>
      <c r="C16" s="150" t="s">
        <v>2860</v>
      </c>
      <c r="D16" s="148"/>
      <c r="E16" s="149">
        <v>1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325</v>
      </c>
      <c r="AH16" s="108">
        <v>5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3" x14ac:dyDescent="0.2">
      <c r="A17" s="111"/>
      <c r="B17" s="112"/>
      <c r="C17" s="150" t="s">
        <v>2861</v>
      </c>
      <c r="D17" s="148"/>
      <c r="E17" s="149">
        <v>9</v>
      </c>
      <c r="F17" s="115"/>
      <c r="G17" s="115"/>
      <c r="H17" s="115"/>
      <c r="I17" s="115"/>
      <c r="J17" s="115"/>
      <c r="K17" s="115"/>
      <c r="L17" s="115"/>
      <c r="M17" s="115"/>
      <c r="N17" s="114"/>
      <c r="O17" s="114"/>
      <c r="P17" s="114"/>
      <c r="Q17" s="114"/>
      <c r="R17" s="115"/>
      <c r="S17" s="115"/>
      <c r="T17" s="115"/>
      <c r="U17" s="115"/>
      <c r="V17" s="115"/>
      <c r="W17" s="115"/>
      <c r="X17" s="115"/>
      <c r="Y17" s="115"/>
      <c r="Z17" s="108"/>
      <c r="AA17" s="108"/>
      <c r="AB17" s="108"/>
      <c r="AC17" s="108"/>
      <c r="AD17" s="108"/>
      <c r="AE17" s="108"/>
      <c r="AF17" s="108"/>
      <c r="AG17" s="108" t="s">
        <v>325</v>
      </c>
      <c r="AH17" s="108">
        <v>5</v>
      </c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35">
        <v>6</v>
      </c>
      <c r="B18" s="136" t="s">
        <v>2311</v>
      </c>
      <c r="C18" s="144" t="s">
        <v>2312</v>
      </c>
      <c r="D18" s="137" t="s">
        <v>322</v>
      </c>
      <c r="E18" s="138">
        <v>40</v>
      </c>
      <c r="F18" s="139"/>
      <c r="G18" s="140">
        <f>ROUND(E18*F18,2)</f>
        <v>0</v>
      </c>
      <c r="H18" s="139"/>
      <c r="I18" s="140">
        <f>ROUND(E18*H18,2)</f>
        <v>0</v>
      </c>
      <c r="J18" s="139"/>
      <c r="K18" s="140">
        <f>ROUND(E18*J18,2)</f>
        <v>0</v>
      </c>
      <c r="L18" s="140">
        <v>21</v>
      </c>
      <c r="M18" s="140">
        <f>G18*(1+L18/100)</f>
        <v>0</v>
      </c>
      <c r="N18" s="138">
        <v>0</v>
      </c>
      <c r="O18" s="138">
        <f>ROUND(E18*N18,2)</f>
        <v>0</v>
      </c>
      <c r="P18" s="138">
        <v>0</v>
      </c>
      <c r="Q18" s="138">
        <f>ROUND(E18*P18,2)</f>
        <v>0</v>
      </c>
      <c r="R18" s="140"/>
      <c r="S18" s="140" t="s">
        <v>273</v>
      </c>
      <c r="T18" s="141" t="s">
        <v>274</v>
      </c>
      <c r="U18" s="115">
        <v>0</v>
      </c>
      <c r="V18" s="115">
        <f>ROUND(E18*U18,2)</f>
        <v>0</v>
      </c>
      <c r="W18" s="115"/>
      <c r="X18" s="115" t="s">
        <v>275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277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35">
        <v>7</v>
      </c>
      <c r="B19" s="136" t="s">
        <v>2313</v>
      </c>
      <c r="C19" s="144" t="s">
        <v>2314</v>
      </c>
      <c r="D19" s="137" t="s">
        <v>938</v>
      </c>
      <c r="E19" s="138">
        <v>6</v>
      </c>
      <c r="F19" s="139"/>
      <c r="G19" s="140">
        <f>ROUND(E19*F19,2)</f>
        <v>0</v>
      </c>
      <c r="H19" s="139"/>
      <c r="I19" s="140">
        <f>ROUND(E19*H19,2)</f>
        <v>0</v>
      </c>
      <c r="J19" s="139"/>
      <c r="K19" s="140">
        <f>ROUND(E19*J19,2)</f>
        <v>0</v>
      </c>
      <c r="L19" s="140">
        <v>21</v>
      </c>
      <c r="M19" s="140">
        <f>G19*(1+L19/100)</f>
        <v>0</v>
      </c>
      <c r="N19" s="138">
        <v>0</v>
      </c>
      <c r="O19" s="138">
        <f>ROUND(E19*N19,2)</f>
        <v>0</v>
      </c>
      <c r="P19" s="138">
        <v>0</v>
      </c>
      <c r="Q19" s="138">
        <f>ROUND(E19*P19,2)</f>
        <v>0</v>
      </c>
      <c r="R19" s="140"/>
      <c r="S19" s="140" t="s">
        <v>273</v>
      </c>
      <c r="T19" s="141" t="s">
        <v>274</v>
      </c>
      <c r="U19" s="115">
        <v>1</v>
      </c>
      <c r="V19" s="115">
        <f>ROUND(E19*U19,2)</f>
        <v>6</v>
      </c>
      <c r="W19" s="115"/>
      <c r="X19" s="115" t="s">
        <v>275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277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1" x14ac:dyDescent="0.2">
      <c r="A20" s="128">
        <v>8</v>
      </c>
      <c r="B20" s="129" t="s">
        <v>2321</v>
      </c>
      <c r="C20" s="145" t="s">
        <v>2316</v>
      </c>
      <c r="D20" s="130" t="s">
        <v>322</v>
      </c>
      <c r="E20" s="131">
        <v>4.024</v>
      </c>
      <c r="F20" s="132"/>
      <c r="G20" s="133">
        <f>ROUND(E20*F20,2)</f>
        <v>0</v>
      </c>
      <c r="H20" s="132"/>
      <c r="I20" s="133">
        <f>ROUND(E20*H20,2)</f>
        <v>0</v>
      </c>
      <c r="J20" s="132"/>
      <c r="K20" s="133">
        <f>ROUND(E20*J20,2)</f>
        <v>0</v>
      </c>
      <c r="L20" s="133">
        <v>21</v>
      </c>
      <c r="M20" s="133">
        <f>G20*(1+L20/100)</f>
        <v>0</v>
      </c>
      <c r="N20" s="131">
        <v>0</v>
      </c>
      <c r="O20" s="131">
        <f>ROUND(E20*N20,2)</f>
        <v>0</v>
      </c>
      <c r="P20" s="131">
        <v>2.0999999999999999E-3</v>
      </c>
      <c r="Q20" s="131">
        <f>ROUND(E20*P20,2)</f>
        <v>0.01</v>
      </c>
      <c r="R20" s="133"/>
      <c r="S20" s="133" t="s">
        <v>929</v>
      </c>
      <c r="T20" s="134" t="s">
        <v>929</v>
      </c>
      <c r="U20" s="115">
        <v>0.2</v>
      </c>
      <c r="V20" s="115">
        <f>ROUND(E20*U20,2)</f>
        <v>0.8</v>
      </c>
      <c r="W20" s="115"/>
      <c r="X20" s="115" t="s">
        <v>275</v>
      </c>
      <c r="Y20" s="115" t="s">
        <v>276</v>
      </c>
      <c r="Z20" s="108"/>
      <c r="AA20" s="108"/>
      <c r="AB20" s="108"/>
      <c r="AC20" s="108"/>
      <c r="AD20" s="108"/>
      <c r="AE20" s="108"/>
      <c r="AF20" s="108"/>
      <c r="AG20" s="108" t="s">
        <v>277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2" x14ac:dyDescent="0.2">
      <c r="A21" s="111"/>
      <c r="B21" s="112"/>
      <c r="C21" s="150" t="s">
        <v>2862</v>
      </c>
      <c r="D21" s="148"/>
      <c r="E21" s="149">
        <v>1</v>
      </c>
      <c r="F21" s="115"/>
      <c r="G21" s="115"/>
      <c r="H21" s="115"/>
      <c r="I21" s="115"/>
      <c r="J21" s="115"/>
      <c r="K21" s="115"/>
      <c r="L21" s="115"/>
      <c r="M21" s="115"/>
      <c r="N21" s="114"/>
      <c r="O21" s="114"/>
      <c r="P21" s="114"/>
      <c r="Q21" s="114"/>
      <c r="R21" s="115"/>
      <c r="S21" s="115"/>
      <c r="T21" s="115"/>
      <c r="U21" s="115"/>
      <c r="V21" s="115"/>
      <c r="W21" s="115"/>
      <c r="X21" s="115"/>
      <c r="Y21" s="115"/>
      <c r="Z21" s="108"/>
      <c r="AA21" s="108"/>
      <c r="AB21" s="108"/>
      <c r="AC21" s="108"/>
      <c r="AD21" s="108"/>
      <c r="AE21" s="108"/>
      <c r="AF21" s="108"/>
      <c r="AG21" s="108" t="s">
        <v>325</v>
      </c>
      <c r="AH21" s="108">
        <v>5</v>
      </c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3" x14ac:dyDescent="0.2">
      <c r="A22" s="111"/>
      <c r="B22" s="112"/>
      <c r="C22" s="150" t="s">
        <v>2863</v>
      </c>
      <c r="D22" s="148"/>
      <c r="E22" s="149">
        <v>3.024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325</v>
      </c>
      <c r="AH22" s="108">
        <v>5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 x14ac:dyDescent="0.2">
      <c r="A23" s="128">
        <v>9</v>
      </c>
      <c r="B23" s="129" t="s">
        <v>2325</v>
      </c>
      <c r="C23" s="145" t="s">
        <v>2326</v>
      </c>
      <c r="D23" s="130" t="s">
        <v>322</v>
      </c>
      <c r="E23" s="131">
        <v>11.5</v>
      </c>
      <c r="F23" s="132"/>
      <c r="G23" s="133">
        <f>ROUND(E23*F23,2)</f>
        <v>0</v>
      </c>
      <c r="H23" s="132"/>
      <c r="I23" s="133">
        <f>ROUND(E23*H23,2)</f>
        <v>0</v>
      </c>
      <c r="J23" s="132"/>
      <c r="K23" s="133">
        <f>ROUND(E23*J23,2)</f>
        <v>0</v>
      </c>
      <c r="L23" s="133">
        <v>21</v>
      </c>
      <c r="M23" s="133">
        <f>G23*(1+L23/100)</f>
        <v>0</v>
      </c>
      <c r="N23" s="131">
        <v>0</v>
      </c>
      <c r="O23" s="131">
        <f>ROUND(E23*N23,2)</f>
        <v>0</v>
      </c>
      <c r="P23" s="131">
        <v>2.2000000000000001E-3</v>
      </c>
      <c r="Q23" s="131">
        <f>ROUND(E23*P23,2)</f>
        <v>0.03</v>
      </c>
      <c r="R23" s="133"/>
      <c r="S23" s="133" t="s">
        <v>929</v>
      </c>
      <c r="T23" s="134" t="s">
        <v>929</v>
      </c>
      <c r="U23" s="115">
        <v>0.2</v>
      </c>
      <c r="V23" s="115">
        <f>ROUND(E23*U23,2)</f>
        <v>2.2999999999999998</v>
      </c>
      <c r="W23" s="115"/>
      <c r="X23" s="115" t="s">
        <v>275</v>
      </c>
      <c r="Y23" s="115" t="s">
        <v>276</v>
      </c>
      <c r="Z23" s="108"/>
      <c r="AA23" s="108"/>
      <c r="AB23" s="108"/>
      <c r="AC23" s="108"/>
      <c r="AD23" s="108"/>
      <c r="AE23" s="108"/>
      <c r="AF23" s="108"/>
      <c r="AG23" s="108" t="s">
        <v>277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outlineLevel="2" x14ac:dyDescent="0.2">
      <c r="A24" s="111"/>
      <c r="B24" s="112"/>
      <c r="C24" s="150" t="s">
        <v>2864</v>
      </c>
      <c r="D24" s="148"/>
      <c r="E24" s="149">
        <v>5</v>
      </c>
      <c r="F24" s="115"/>
      <c r="G24" s="115"/>
      <c r="H24" s="115"/>
      <c r="I24" s="115"/>
      <c r="J24" s="115"/>
      <c r="K24" s="115"/>
      <c r="L24" s="115"/>
      <c r="M24" s="115"/>
      <c r="N24" s="114"/>
      <c r="O24" s="114"/>
      <c r="P24" s="114"/>
      <c r="Q24" s="114"/>
      <c r="R24" s="115"/>
      <c r="S24" s="115"/>
      <c r="T24" s="115"/>
      <c r="U24" s="115"/>
      <c r="V24" s="115"/>
      <c r="W24" s="115"/>
      <c r="X24" s="115"/>
      <c r="Y24" s="115"/>
      <c r="Z24" s="108"/>
      <c r="AA24" s="108"/>
      <c r="AB24" s="108"/>
      <c r="AC24" s="108"/>
      <c r="AD24" s="108"/>
      <c r="AE24" s="108"/>
      <c r="AF24" s="108"/>
      <c r="AG24" s="108" t="s">
        <v>325</v>
      </c>
      <c r="AH24" s="108">
        <v>5</v>
      </c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</row>
    <row r="25" spans="1:60" outlineLevel="3" x14ac:dyDescent="0.2">
      <c r="A25" s="111"/>
      <c r="B25" s="112"/>
      <c r="C25" s="150" t="s">
        <v>2865</v>
      </c>
      <c r="D25" s="148"/>
      <c r="E25" s="149">
        <v>4</v>
      </c>
      <c r="F25" s="115"/>
      <c r="G25" s="115"/>
      <c r="H25" s="115"/>
      <c r="I25" s="115"/>
      <c r="J25" s="115"/>
      <c r="K25" s="115"/>
      <c r="L25" s="115"/>
      <c r="M25" s="115"/>
      <c r="N25" s="114"/>
      <c r="O25" s="114"/>
      <c r="P25" s="114"/>
      <c r="Q25" s="114"/>
      <c r="R25" s="115"/>
      <c r="S25" s="115"/>
      <c r="T25" s="115"/>
      <c r="U25" s="115"/>
      <c r="V25" s="115"/>
      <c r="W25" s="115"/>
      <c r="X25" s="115"/>
      <c r="Y25" s="115"/>
      <c r="Z25" s="108"/>
      <c r="AA25" s="108"/>
      <c r="AB25" s="108"/>
      <c r="AC25" s="108"/>
      <c r="AD25" s="108"/>
      <c r="AE25" s="108"/>
      <c r="AF25" s="108"/>
      <c r="AG25" s="108" t="s">
        <v>325</v>
      </c>
      <c r="AH25" s="108">
        <v>5</v>
      </c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3" x14ac:dyDescent="0.2">
      <c r="A26" s="111"/>
      <c r="B26" s="112"/>
      <c r="C26" s="150" t="s">
        <v>2866</v>
      </c>
      <c r="D26" s="148"/>
      <c r="E26" s="149">
        <v>2.5</v>
      </c>
      <c r="F26" s="115"/>
      <c r="G26" s="115"/>
      <c r="H26" s="115"/>
      <c r="I26" s="115"/>
      <c r="J26" s="115"/>
      <c r="K26" s="115"/>
      <c r="L26" s="115"/>
      <c r="M26" s="115"/>
      <c r="N26" s="114"/>
      <c r="O26" s="114"/>
      <c r="P26" s="114"/>
      <c r="Q26" s="114"/>
      <c r="R26" s="115"/>
      <c r="S26" s="115"/>
      <c r="T26" s="115"/>
      <c r="U26" s="115"/>
      <c r="V26" s="115"/>
      <c r="W26" s="115"/>
      <c r="X26" s="115"/>
      <c r="Y26" s="115"/>
      <c r="Z26" s="108"/>
      <c r="AA26" s="108"/>
      <c r="AB26" s="108"/>
      <c r="AC26" s="108"/>
      <c r="AD26" s="108"/>
      <c r="AE26" s="108"/>
      <c r="AF26" s="108"/>
      <c r="AG26" s="108" t="s">
        <v>325</v>
      </c>
      <c r="AH26" s="108">
        <v>5</v>
      </c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x14ac:dyDescent="0.2">
      <c r="A27" s="121" t="s">
        <v>268</v>
      </c>
      <c r="B27" s="122" t="s">
        <v>137</v>
      </c>
      <c r="C27" s="143" t="s">
        <v>138</v>
      </c>
      <c r="D27" s="123"/>
      <c r="E27" s="124"/>
      <c r="F27" s="125"/>
      <c r="G27" s="125">
        <f>SUMIF(AG28:AG28,"&lt;&gt;NOR",G28:G28)</f>
        <v>0</v>
      </c>
      <c r="H27" s="125"/>
      <c r="I27" s="125">
        <f>SUM(I28:I28)</f>
        <v>0</v>
      </c>
      <c r="J27" s="125"/>
      <c r="K27" s="125">
        <f>SUM(K28:K28)</f>
        <v>0</v>
      </c>
      <c r="L27" s="125"/>
      <c r="M27" s="125">
        <f>SUM(M28:M28)</f>
        <v>0</v>
      </c>
      <c r="N27" s="124"/>
      <c r="O27" s="124">
        <f>SUM(O28:O28)</f>
        <v>0.02</v>
      </c>
      <c r="P27" s="124"/>
      <c r="Q27" s="124">
        <f>SUM(Q28:Q28)</f>
        <v>0</v>
      </c>
      <c r="R27" s="125"/>
      <c r="S27" s="125"/>
      <c r="T27" s="126"/>
      <c r="U27" s="120"/>
      <c r="V27" s="120">
        <f>SUM(V28:V28)</f>
        <v>2.14</v>
      </c>
      <c r="W27" s="120"/>
      <c r="X27" s="120"/>
      <c r="Y27" s="120"/>
      <c r="AG27" t="s">
        <v>269</v>
      </c>
    </row>
    <row r="28" spans="1:60" outlineLevel="1" x14ac:dyDescent="0.2">
      <c r="A28" s="135">
        <v>10</v>
      </c>
      <c r="B28" s="136" t="s">
        <v>1919</v>
      </c>
      <c r="C28" s="144" t="s">
        <v>1920</v>
      </c>
      <c r="D28" s="137" t="s">
        <v>322</v>
      </c>
      <c r="E28" s="138">
        <v>10</v>
      </c>
      <c r="F28" s="139"/>
      <c r="G28" s="140">
        <f>ROUND(E28*F28,2)</f>
        <v>0</v>
      </c>
      <c r="H28" s="139"/>
      <c r="I28" s="140">
        <f>ROUND(E28*H28,2)</f>
        <v>0</v>
      </c>
      <c r="J28" s="139"/>
      <c r="K28" s="140">
        <f>ROUND(E28*J28,2)</f>
        <v>0</v>
      </c>
      <c r="L28" s="140">
        <v>21</v>
      </c>
      <c r="M28" s="140">
        <f>G28*(1+L28/100)</f>
        <v>0</v>
      </c>
      <c r="N28" s="138">
        <v>1.58E-3</v>
      </c>
      <c r="O28" s="138">
        <f>ROUND(E28*N28,2)</f>
        <v>0.02</v>
      </c>
      <c r="P28" s="138">
        <v>0</v>
      </c>
      <c r="Q28" s="138">
        <f>ROUND(E28*P28,2)</f>
        <v>0</v>
      </c>
      <c r="R28" s="140" t="s">
        <v>928</v>
      </c>
      <c r="S28" s="140" t="s">
        <v>929</v>
      </c>
      <c r="T28" s="141" t="s">
        <v>929</v>
      </c>
      <c r="U28" s="115">
        <v>0.214</v>
      </c>
      <c r="V28" s="115">
        <f>ROUND(E28*U28,2)</f>
        <v>2.14</v>
      </c>
      <c r="W28" s="115"/>
      <c r="X28" s="115" t="s">
        <v>275</v>
      </c>
      <c r="Y28" s="115" t="s">
        <v>276</v>
      </c>
      <c r="Z28" s="108"/>
      <c r="AA28" s="108"/>
      <c r="AB28" s="108"/>
      <c r="AC28" s="108"/>
      <c r="AD28" s="108"/>
      <c r="AE28" s="108"/>
      <c r="AF28" s="108"/>
      <c r="AG28" s="108" t="s">
        <v>277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x14ac:dyDescent="0.2">
      <c r="A29" s="121" t="s">
        <v>268</v>
      </c>
      <c r="B29" s="122" t="s">
        <v>149</v>
      </c>
      <c r="C29" s="143" t="s">
        <v>150</v>
      </c>
      <c r="D29" s="123"/>
      <c r="E29" s="124"/>
      <c r="F29" s="125"/>
      <c r="G29" s="125">
        <f>SUMIF(AG30:AG33,"&lt;&gt;NOR",G30:G33)</f>
        <v>0</v>
      </c>
      <c r="H29" s="125"/>
      <c r="I29" s="125">
        <f>SUM(I30:I33)</f>
        <v>0</v>
      </c>
      <c r="J29" s="125"/>
      <c r="K29" s="125">
        <f>SUM(K30:K33)</f>
        <v>0</v>
      </c>
      <c r="L29" s="125"/>
      <c r="M29" s="125">
        <f>SUM(M30:M33)</f>
        <v>0</v>
      </c>
      <c r="N29" s="124"/>
      <c r="O29" s="124">
        <f>SUM(O30:O33)</f>
        <v>0</v>
      </c>
      <c r="P29" s="124"/>
      <c r="Q29" s="124">
        <f>SUM(Q30:Q33)</f>
        <v>0</v>
      </c>
      <c r="R29" s="125"/>
      <c r="S29" s="125"/>
      <c r="T29" s="126"/>
      <c r="U29" s="120"/>
      <c r="V29" s="120">
        <f>SUM(V30:V33)</f>
        <v>66</v>
      </c>
      <c r="W29" s="120"/>
      <c r="X29" s="120"/>
      <c r="Y29" s="120"/>
      <c r="AG29" t="s">
        <v>269</v>
      </c>
    </row>
    <row r="30" spans="1:60" outlineLevel="1" x14ac:dyDescent="0.2">
      <c r="A30" s="135">
        <v>11</v>
      </c>
      <c r="B30" s="136" t="s">
        <v>936</v>
      </c>
      <c r="C30" s="144" t="s">
        <v>937</v>
      </c>
      <c r="D30" s="137" t="s">
        <v>938</v>
      </c>
      <c r="E30" s="138">
        <v>10</v>
      </c>
      <c r="F30" s="139"/>
      <c r="G30" s="140">
        <f>ROUND(E30*F30,2)</f>
        <v>0</v>
      </c>
      <c r="H30" s="139"/>
      <c r="I30" s="140">
        <f>ROUND(E30*H30,2)</f>
        <v>0</v>
      </c>
      <c r="J30" s="139"/>
      <c r="K30" s="140">
        <f>ROUND(E30*J30,2)</f>
        <v>0</v>
      </c>
      <c r="L30" s="140">
        <v>21</v>
      </c>
      <c r="M30" s="140">
        <f>G30*(1+L30/100)</f>
        <v>0</v>
      </c>
      <c r="N30" s="138">
        <v>0</v>
      </c>
      <c r="O30" s="138">
        <f>ROUND(E30*N30,2)</f>
        <v>0</v>
      </c>
      <c r="P30" s="138">
        <v>0</v>
      </c>
      <c r="Q30" s="138">
        <f>ROUND(E30*P30,2)</f>
        <v>0</v>
      </c>
      <c r="R30" s="140" t="s">
        <v>939</v>
      </c>
      <c r="S30" s="140" t="s">
        <v>929</v>
      </c>
      <c r="T30" s="141" t="s">
        <v>929</v>
      </c>
      <c r="U30" s="115">
        <v>1</v>
      </c>
      <c r="V30" s="115">
        <f>ROUND(E30*U30,2)</f>
        <v>10</v>
      </c>
      <c r="W30" s="115"/>
      <c r="X30" s="115" t="s">
        <v>940</v>
      </c>
      <c r="Y30" s="115" t="s">
        <v>276</v>
      </c>
      <c r="Z30" s="108"/>
      <c r="AA30" s="108"/>
      <c r="AB30" s="108"/>
      <c r="AC30" s="108"/>
      <c r="AD30" s="108"/>
      <c r="AE30" s="108"/>
      <c r="AF30" s="108"/>
      <c r="AG30" s="108" t="s">
        <v>941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 x14ac:dyDescent="0.2">
      <c r="A31" s="135">
        <v>12</v>
      </c>
      <c r="B31" s="136" t="s">
        <v>2258</v>
      </c>
      <c r="C31" s="144" t="s">
        <v>2259</v>
      </c>
      <c r="D31" s="137" t="s">
        <v>938</v>
      </c>
      <c r="E31" s="138">
        <v>8</v>
      </c>
      <c r="F31" s="139"/>
      <c r="G31" s="140">
        <f>ROUND(E31*F31,2)</f>
        <v>0</v>
      </c>
      <c r="H31" s="139"/>
      <c r="I31" s="140">
        <f>ROUND(E31*H31,2)</f>
        <v>0</v>
      </c>
      <c r="J31" s="139"/>
      <c r="K31" s="140">
        <f>ROUND(E31*J31,2)</f>
        <v>0</v>
      </c>
      <c r="L31" s="140">
        <v>21</v>
      </c>
      <c r="M31" s="140">
        <f>G31*(1+L31/100)</f>
        <v>0</v>
      </c>
      <c r="N31" s="138">
        <v>0</v>
      </c>
      <c r="O31" s="138">
        <f>ROUND(E31*N31,2)</f>
        <v>0</v>
      </c>
      <c r="P31" s="138">
        <v>0</v>
      </c>
      <c r="Q31" s="138">
        <f>ROUND(E31*P31,2)</f>
        <v>0</v>
      </c>
      <c r="R31" s="140"/>
      <c r="S31" s="140" t="s">
        <v>273</v>
      </c>
      <c r="T31" s="141" t="s">
        <v>929</v>
      </c>
      <c r="U31" s="115">
        <v>1</v>
      </c>
      <c r="V31" s="115">
        <f>ROUND(E31*U31,2)</f>
        <v>8</v>
      </c>
      <c r="W31" s="115"/>
      <c r="X31" s="115" t="s">
        <v>940</v>
      </c>
      <c r="Y31" s="115" t="s">
        <v>276</v>
      </c>
      <c r="Z31" s="108"/>
      <c r="AA31" s="108"/>
      <c r="AB31" s="108"/>
      <c r="AC31" s="108"/>
      <c r="AD31" s="108"/>
      <c r="AE31" s="108"/>
      <c r="AF31" s="108"/>
      <c r="AG31" s="108" t="s">
        <v>941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 x14ac:dyDescent="0.2">
      <c r="A32" s="135">
        <v>13</v>
      </c>
      <c r="B32" s="136" t="s">
        <v>948</v>
      </c>
      <c r="C32" s="144" t="s">
        <v>949</v>
      </c>
      <c r="D32" s="137" t="s">
        <v>938</v>
      </c>
      <c r="E32" s="138">
        <v>24</v>
      </c>
      <c r="F32" s="139"/>
      <c r="G32" s="140">
        <f>ROUND(E32*F32,2)</f>
        <v>0</v>
      </c>
      <c r="H32" s="139"/>
      <c r="I32" s="140">
        <f>ROUND(E32*H32,2)</f>
        <v>0</v>
      </c>
      <c r="J32" s="139"/>
      <c r="K32" s="140">
        <f>ROUND(E32*J32,2)</f>
        <v>0</v>
      </c>
      <c r="L32" s="140">
        <v>21</v>
      </c>
      <c r="M32" s="140">
        <f>G32*(1+L32/100)</f>
        <v>0</v>
      </c>
      <c r="N32" s="138">
        <v>0</v>
      </c>
      <c r="O32" s="138">
        <f>ROUND(E32*N32,2)</f>
        <v>0</v>
      </c>
      <c r="P32" s="138">
        <v>0</v>
      </c>
      <c r="Q32" s="138">
        <f>ROUND(E32*P32,2)</f>
        <v>0</v>
      </c>
      <c r="R32" s="140"/>
      <c r="S32" s="140" t="s">
        <v>273</v>
      </c>
      <c r="T32" s="141" t="s">
        <v>274</v>
      </c>
      <c r="U32" s="115">
        <v>1</v>
      </c>
      <c r="V32" s="115">
        <f>ROUND(E32*U32,2)</f>
        <v>24</v>
      </c>
      <c r="W32" s="115"/>
      <c r="X32" s="115" t="s">
        <v>940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941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1" x14ac:dyDescent="0.2">
      <c r="A33" s="135">
        <v>14</v>
      </c>
      <c r="B33" s="136" t="s">
        <v>950</v>
      </c>
      <c r="C33" s="144" t="s">
        <v>951</v>
      </c>
      <c r="D33" s="137" t="s">
        <v>938</v>
      </c>
      <c r="E33" s="138">
        <v>24</v>
      </c>
      <c r="F33" s="139"/>
      <c r="G33" s="140">
        <f>ROUND(E33*F33,2)</f>
        <v>0</v>
      </c>
      <c r="H33" s="139"/>
      <c r="I33" s="140">
        <f>ROUND(E33*H33,2)</f>
        <v>0</v>
      </c>
      <c r="J33" s="139"/>
      <c r="K33" s="140">
        <f>ROUND(E33*J33,2)</f>
        <v>0</v>
      </c>
      <c r="L33" s="140">
        <v>21</v>
      </c>
      <c r="M33" s="140">
        <f>G33*(1+L33/100)</f>
        <v>0</v>
      </c>
      <c r="N33" s="138">
        <v>0</v>
      </c>
      <c r="O33" s="138">
        <f>ROUND(E33*N33,2)</f>
        <v>0</v>
      </c>
      <c r="P33" s="138">
        <v>0</v>
      </c>
      <c r="Q33" s="138">
        <f>ROUND(E33*P33,2)</f>
        <v>0</v>
      </c>
      <c r="R33" s="140"/>
      <c r="S33" s="140" t="s">
        <v>273</v>
      </c>
      <c r="T33" s="141" t="s">
        <v>274</v>
      </c>
      <c r="U33" s="115">
        <v>1</v>
      </c>
      <c r="V33" s="115">
        <f>ROUND(E33*U33,2)</f>
        <v>24</v>
      </c>
      <c r="W33" s="115"/>
      <c r="X33" s="115" t="s">
        <v>940</v>
      </c>
      <c r="Y33" s="115" t="s">
        <v>276</v>
      </c>
      <c r="Z33" s="108"/>
      <c r="AA33" s="108"/>
      <c r="AB33" s="108"/>
      <c r="AC33" s="108"/>
      <c r="AD33" s="108"/>
      <c r="AE33" s="108"/>
      <c r="AF33" s="108"/>
      <c r="AG33" s="108" t="s">
        <v>941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x14ac:dyDescent="0.2">
      <c r="A34" s="121" t="s">
        <v>268</v>
      </c>
      <c r="B34" s="122" t="s">
        <v>156</v>
      </c>
      <c r="C34" s="143" t="s">
        <v>157</v>
      </c>
      <c r="D34" s="123"/>
      <c r="E34" s="124"/>
      <c r="F34" s="125"/>
      <c r="G34" s="125">
        <f>SUMIF(AG35:AG58,"&lt;&gt;NOR",G35:G58)</f>
        <v>0</v>
      </c>
      <c r="H34" s="125"/>
      <c r="I34" s="125">
        <f>SUM(I35:I58)</f>
        <v>0</v>
      </c>
      <c r="J34" s="125"/>
      <c r="K34" s="125">
        <f>SUM(K35:K58)</f>
        <v>0</v>
      </c>
      <c r="L34" s="125"/>
      <c r="M34" s="125">
        <f>SUM(M35:M58)</f>
        <v>0</v>
      </c>
      <c r="N34" s="124"/>
      <c r="O34" s="124">
        <f>SUM(O35:O58)</f>
        <v>0.06</v>
      </c>
      <c r="P34" s="124"/>
      <c r="Q34" s="124">
        <f>SUM(Q35:Q58)</f>
        <v>0</v>
      </c>
      <c r="R34" s="125"/>
      <c r="S34" s="125"/>
      <c r="T34" s="126"/>
      <c r="U34" s="120"/>
      <c r="V34" s="120">
        <f>SUM(V35:V58)</f>
        <v>8.94</v>
      </c>
      <c r="W34" s="120"/>
      <c r="X34" s="120"/>
      <c r="Y34" s="120"/>
      <c r="AG34" t="s">
        <v>269</v>
      </c>
    </row>
    <row r="35" spans="1:60" ht="22.5" outlineLevel="1" x14ac:dyDescent="0.2">
      <c r="A35" s="128">
        <v>15</v>
      </c>
      <c r="B35" s="129" t="s">
        <v>2336</v>
      </c>
      <c r="C35" s="145" t="s">
        <v>2337</v>
      </c>
      <c r="D35" s="130" t="s">
        <v>322</v>
      </c>
      <c r="E35" s="131">
        <v>0.80800000000000005</v>
      </c>
      <c r="F35" s="132"/>
      <c r="G35" s="133">
        <f>ROUND(E35*F35,2)</f>
        <v>0</v>
      </c>
      <c r="H35" s="132"/>
      <c r="I35" s="133">
        <f>ROUND(E35*H35,2)</f>
        <v>0</v>
      </c>
      <c r="J35" s="132"/>
      <c r="K35" s="133">
        <f>ROUND(E35*J35,2)</f>
        <v>0</v>
      </c>
      <c r="L35" s="133">
        <v>21</v>
      </c>
      <c r="M35" s="133">
        <f>G35*(1+L35/100)</f>
        <v>0</v>
      </c>
      <c r="N35" s="131">
        <v>5.9999999999999995E-4</v>
      </c>
      <c r="O35" s="131">
        <f>ROUND(E35*N35,2)</f>
        <v>0</v>
      </c>
      <c r="P35" s="131">
        <v>0</v>
      </c>
      <c r="Q35" s="131">
        <f>ROUND(E35*P35,2)</f>
        <v>0</v>
      </c>
      <c r="R35" s="133" t="s">
        <v>954</v>
      </c>
      <c r="S35" s="133" t="s">
        <v>929</v>
      </c>
      <c r="T35" s="134" t="s">
        <v>929</v>
      </c>
      <c r="U35" s="115">
        <v>0.40699999999999997</v>
      </c>
      <c r="V35" s="115">
        <f>ROUND(E35*U35,2)</f>
        <v>0.33</v>
      </c>
      <c r="W35" s="115"/>
      <c r="X35" s="115" t="s">
        <v>275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277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269" t="s">
        <v>955</v>
      </c>
      <c r="D36" s="270"/>
      <c r="E36" s="270"/>
      <c r="F36" s="270"/>
      <c r="G36" s="270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930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outlineLevel="2" x14ac:dyDescent="0.2">
      <c r="A37" s="111"/>
      <c r="B37" s="112"/>
      <c r="C37" s="267" t="s">
        <v>956</v>
      </c>
      <c r="D37" s="268"/>
      <c r="E37" s="268"/>
      <c r="F37" s="268"/>
      <c r="G37" s="268"/>
      <c r="H37" s="115"/>
      <c r="I37" s="115"/>
      <c r="J37" s="115"/>
      <c r="K37" s="115"/>
      <c r="L37" s="115"/>
      <c r="M37" s="115"/>
      <c r="N37" s="114"/>
      <c r="O37" s="114"/>
      <c r="P37" s="114"/>
      <c r="Q37" s="114"/>
      <c r="R37" s="115"/>
      <c r="S37" s="115"/>
      <c r="T37" s="115"/>
      <c r="U37" s="115"/>
      <c r="V37" s="115"/>
      <c r="W37" s="115"/>
      <c r="X37" s="115"/>
      <c r="Y37" s="115"/>
      <c r="Z37" s="108"/>
      <c r="AA37" s="108"/>
      <c r="AB37" s="108"/>
      <c r="AC37" s="108"/>
      <c r="AD37" s="108"/>
      <c r="AE37" s="108"/>
      <c r="AF37" s="108"/>
      <c r="AG37" s="108" t="s">
        <v>286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 x14ac:dyDescent="0.2">
      <c r="A38" s="111"/>
      <c r="B38" s="112"/>
      <c r="C38" s="150" t="s">
        <v>2867</v>
      </c>
      <c r="D38" s="148"/>
      <c r="E38" s="149">
        <v>0.80800000000000005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325</v>
      </c>
      <c r="AH38" s="108">
        <v>0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outlineLevel="1" x14ac:dyDescent="0.2">
      <c r="A39" s="128">
        <v>16</v>
      </c>
      <c r="B39" s="129" t="s">
        <v>2343</v>
      </c>
      <c r="C39" s="145" t="s">
        <v>2344</v>
      </c>
      <c r="D39" s="130" t="s">
        <v>493</v>
      </c>
      <c r="E39" s="131">
        <v>10</v>
      </c>
      <c r="F39" s="132"/>
      <c r="G39" s="133">
        <f>ROUND(E39*F39,2)</f>
        <v>0</v>
      </c>
      <c r="H39" s="132"/>
      <c r="I39" s="133">
        <f>ROUND(E39*H39,2)</f>
        <v>0</v>
      </c>
      <c r="J39" s="132"/>
      <c r="K39" s="133">
        <f>ROUND(E39*J39,2)</f>
        <v>0</v>
      </c>
      <c r="L39" s="133">
        <v>21</v>
      </c>
      <c r="M39" s="133">
        <f>G39*(1+L39/100)</f>
        <v>0</v>
      </c>
      <c r="N39" s="131">
        <v>0</v>
      </c>
      <c r="O39" s="131">
        <f>ROUND(E39*N39,2)</f>
        <v>0</v>
      </c>
      <c r="P39" s="131">
        <v>0</v>
      </c>
      <c r="Q39" s="131">
        <f>ROUND(E39*P39,2)</f>
        <v>0</v>
      </c>
      <c r="R39" s="133" t="s">
        <v>995</v>
      </c>
      <c r="S39" s="133" t="s">
        <v>929</v>
      </c>
      <c r="T39" s="134" t="s">
        <v>929</v>
      </c>
      <c r="U39" s="115">
        <v>0.13500000000000001</v>
      </c>
      <c r="V39" s="115">
        <f>ROUND(E39*U39,2)</f>
        <v>1.35</v>
      </c>
      <c r="W39" s="115"/>
      <c r="X39" s="115" t="s">
        <v>275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277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 x14ac:dyDescent="0.2">
      <c r="A40" s="111"/>
      <c r="B40" s="112"/>
      <c r="C40" s="150" t="s">
        <v>2868</v>
      </c>
      <c r="D40" s="148"/>
      <c r="E40" s="149">
        <v>6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325</v>
      </c>
      <c r="AH40" s="108">
        <v>5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3" x14ac:dyDescent="0.2">
      <c r="A41" s="111"/>
      <c r="B41" s="112"/>
      <c r="C41" s="150" t="s">
        <v>2869</v>
      </c>
      <c r="D41" s="148"/>
      <c r="E41" s="149">
        <v>4</v>
      </c>
      <c r="F41" s="115"/>
      <c r="G41" s="115"/>
      <c r="H41" s="115"/>
      <c r="I41" s="115"/>
      <c r="J41" s="115"/>
      <c r="K41" s="115"/>
      <c r="L41" s="115"/>
      <c r="M41" s="115"/>
      <c r="N41" s="114"/>
      <c r="O41" s="114"/>
      <c r="P41" s="114"/>
      <c r="Q41" s="114"/>
      <c r="R41" s="115"/>
      <c r="S41" s="115"/>
      <c r="T41" s="115"/>
      <c r="U41" s="115"/>
      <c r="V41" s="115"/>
      <c r="W41" s="115"/>
      <c r="X41" s="115"/>
      <c r="Y41" s="115"/>
      <c r="Z41" s="108"/>
      <c r="AA41" s="108"/>
      <c r="AB41" s="108"/>
      <c r="AC41" s="108"/>
      <c r="AD41" s="108"/>
      <c r="AE41" s="108"/>
      <c r="AF41" s="108"/>
      <c r="AG41" s="108" t="s">
        <v>325</v>
      </c>
      <c r="AH41" s="108">
        <v>5</v>
      </c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1" x14ac:dyDescent="0.2">
      <c r="A42" s="128">
        <v>17</v>
      </c>
      <c r="B42" s="129" t="s">
        <v>2347</v>
      </c>
      <c r="C42" s="145" t="s">
        <v>2348</v>
      </c>
      <c r="D42" s="130" t="s">
        <v>493</v>
      </c>
      <c r="E42" s="131">
        <v>36</v>
      </c>
      <c r="F42" s="132"/>
      <c r="G42" s="133">
        <f>ROUND(E42*F42,2)</f>
        <v>0</v>
      </c>
      <c r="H42" s="132"/>
      <c r="I42" s="133">
        <f>ROUND(E42*H42,2)</f>
        <v>0</v>
      </c>
      <c r="J42" s="132"/>
      <c r="K42" s="133">
        <f>ROUND(E42*J42,2)</f>
        <v>0</v>
      </c>
      <c r="L42" s="133">
        <v>21</v>
      </c>
      <c r="M42" s="133">
        <f>G42*(1+L42/100)</f>
        <v>0</v>
      </c>
      <c r="N42" s="131">
        <v>0</v>
      </c>
      <c r="O42" s="131">
        <f>ROUND(E42*N42,2)</f>
        <v>0</v>
      </c>
      <c r="P42" s="131">
        <v>0</v>
      </c>
      <c r="Q42" s="131">
        <f>ROUND(E42*P42,2)</f>
        <v>0</v>
      </c>
      <c r="R42" s="133" t="s">
        <v>995</v>
      </c>
      <c r="S42" s="133" t="s">
        <v>929</v>
      </c>
      <c r="T42" s="134" t="s">
        <v>929</v>
      </c>
      <c r="U42" s="115">
        <v>0.19500000000000001</v>
      </c>
      <c r="V42" s="115">
        <f>ROUND(E42*U42,2)</f>
        <v>7.02</v>
      </c>
      <c r="W42" s="115"/>
      <c r="X42" s="115" t="s">
        <v>275</v>
      </c>
      <c r="Y42" s="115" t="s">
        <v>276</v>
      </c>
      <c r="Z42" s="108"/>
      <c r="AA42" s="108"/>
      <c r="AB42" s="108"/>
      <c r="AC42" s="108"/>
      <c r="AD42" s="108"/>
      <c r="AE42" s="108"/>
      <c r="AF42" s="108"/>
      <c r="AG42" s="108" t="s">
        <v>277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2" x14ac:dyDescent="0.2">
      <c r="A43" s="111"/>
      <c r="B43" s="112"/>
      <c r="C43" s="150" t="s">
        <v>2870</v>
      </c>
      <c r="D43" s="148"/>
      <c r="E43" s="149">
        <v>20</v>
      </c>
      <c r="F43" s="115"/>
      <c r="G43" s="115"/>
      <c r="H43" s="115"/>
      <c r="I43" s="115"/>
      <c r="J43" s="115"/>
      <c r="K43" s="115"/>
      <c r="L43" s="115"/>
      <c r="M43" s="115"/>
      <c r="N43" s="114"/>
      <c r="O43" s="114"/>
      <c r="P43" s="114"/>
      <c r="Q43" s="114"/>
      <c r="R43" s="115"/>
      <c r="S43" s="115"/>
      <c r="T43" s="115"/>
      <c r="U43" s="115"/>
      <c r="V43" s="115"/>
      <c r="W43" s="115"/>
      <c r="X43" s="115"/>
      <c r="Y43" s="115"/>
      <c r="Z43" s="108"/>
      <c r="AA43" s="108"/>
      <c r="AB43" s="108"/>
      <c r="AC43" s="108"/>
      <c r="AD43" s="108"/>
      <c r="AE43" s="108"/>
      <c r="AF43" s="108"/>
      <c r="AG43" s="108" t="s">
        <v>325</v>
      </c>
      <c r="AH43" s="108">
        <v>5</v>
      </c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outlineLevel="3" x14ac:dyDescent="0.2">
      <c r="A44" s="111"/>
      <c r="B44" s="112"/>
      <c r="C44" s="150" t="s">
        <v>2871</v>
      </c>
      <c r="D44" s="148"/>
      <c r="E44" s="149">
        <v>16</v>
      </c>
      <c r="F44" s="115"/>
      <c r="G44" s="115"/>
      <c r="H44" s="115"/>
      <c r="I44" s="115"/>
      <c r="J44" s="115"/>
      <c r="K44" s="115"/>
      <c r="L44" s="115"/>
      <c r="M44" s="115"/>
      <c r="N44" s="114"/>
      <c r="O44" s="114"/>
      <c r="P44" s="114"/>
      <c r="Q44" s="114"/>
      <c r="R44" s="115"/>
      <c r="S44" s="115"/>
      <c r="T44" s="115"/>
      <c r="U44" s="115"/>
      <c r="V44" s="115"/>
      <c r="W44" s="115"/>
      <c r="X44" s="115"/>
      <c r="Y44" s="115"/>
      <c r="Z44" s="108"/>
      <c r="AA44" s="108"/>
      <c r="AB44" s="108"/>
      <c r="AC44" s="108"/>
      <c r="AD44" s="108"/>
      <c r="AE44" s="108"/>
      <c r="AF44" s="108"/>
      <c r="AG44" s="108" t="s">
        <v>325</v>
      </c>
      <c r="AH44" s="108">
        <v>5</v>
      </c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outlineLevel="1" x14ac:dyDescent="0.2">
      <c r="A45" s="135">
        <v>18</v>
      </c>
      <c r="B45" s="136" t="s">
        <v>2354</v>
      </c>
      <c r="C45" s="144" t="s">
        <v>2355</v>
      </c>
      <c r="D45" s="137" t="s">
        <v>2356</v>
      </c>
      <c r="E45" s="138">
        <v>1</v>
      </c>
      <c r="F45" s="139"/>
      <c r="G45" s="140">
        <f>ROUND(E45*F45,2)</f>
        <v>0</v>
      </c>
      <c r="H45" s="139"/>
      <c r="I45" s="140">
        <f>ROUND(E45*H45,2)</f>
        <v>0</v>
      </c>
      <c r="J45" s="139"/>
      <c r="K45" s="140">
        <f>ROUND(E45*J45,2)</f>
        <v>0</v>
      </c>
      <c r="L45" s="140">
        <v>21</v>
      </c>
      <c r="M45" s="140">
        <f>G45*(1+L45/100)</f>
        <v>0</v>
      </c>
      <c r="N45" s="138">
        <v>0</v>
      </c>
      <c r="O45" s="138">
        <f>ROUND(E45*N45,2)</f>
        <v>0</v>
      </c>
      <c r="P45" s="138">
        <v>0</v>
      </c>
      <c r="Q45" s="138">
        <f>ROUND(E45*P45,2)</f>
        <v>0</v>
      </c>
      <c r="R45" s="140"/>
      <c r="S45" s="140" t="s">
        <v>273</v>
      </c>
      <c r="T45" s="141" t="s">
        <v>274</v>
      </c>
      <c r="U45" s="115">
        <v>0.24199999999999999</v>
      </c>
      <c r="V45" s="115">
        <f>ROUND(E45*U45,2)</f>
        <v>0.24</v>
      </c>
      <c r="W45" s="115"/>
      <c r="X45" s="115" t="s">
        <v>275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277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 x14ac:dyDescent="0.2">
      <c r="A46" s="135">
        <v>19</v>
      </c>
      <c r="B46" s="136" t="s">
        <v>2768</v>
      </c>
      <c r="C46" s="144" t="s">
        <v>2769</v>
      </c>
      <c r="D46" s="137" t="s">
        <v>976</v>
      </c>
      <c r="E46" s="138">
        <v>1</v>
      </c>
      <c r="F46" s="139"/>
      <c r="G46" s="140">
        <f>ROUND(E46*F46,2)</f>
        <v>0</v>
      </c>
      <c r="H46" s="139"/>
      <c r="I46" s="140">
        <f>ROUND(E46*H46,2)</f>
        <v>0</v>
      </c>
      <c r="J46" s="139"/>
      <c r="K46" s="140">
        <f>ROUND(E46*J46,2)</f>
        <v>0</v>
      </c>
      <c r="L46" s="140">
        <v>21</v>
      </c>
      <c r="M46" s="140">
        <f>G46*(1+L46/100)</f>
        <v>0</v>
      </c>
      <c r="N46" s="138">
        <v>0</v>
      </c>
      <c r="O46" s="138">
        <f>ROUND(E46*N46,2)</f>
        <v>0</v>
      </c>
      <c r="P46" s="138">
        <v>0</v>
      </c>
      <c r="Q46" s="138">
        <f>ROUND(E46*P46,2)</f>
        <v>0</v>
      </c>
      <c r="R46" s="140"/>
      <c r="S46" s="140" t="s">
        <v>273</v>
      </c>
      <c r="T46" s="141" t="s">
        <v>274</v>
      </c>
      <c r="U46" s="115">
        <v>0</v>
      </c>
      <c r="V46" s="115">
        <f>ROUND(E46*U46,2)</f>
        <v>0</v>
      </c>
      <c r="W46" s="115"/>
      <c r="X46" s="115" t="s">
        <v>275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277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ht="22.5" outlineLevel="1" x14ac:dyDescent="0.2">
      <c r="A47" s="135">
        <v>20</v>
      </c>
      <c r="B47" s="136" t="s">
        <v>2361</v>
      </c>
      <c r="C47" s="144" t="s">
        <v>2362</v>
      </c>
      <c r="D47" s="137" t="s">
        <v>468</v>
      </c>
      <c r="E47" s="138">
        <v>5</v>
      </c>
      <c r="F47" s="139"/>
      <c r="G47" s="140">
        <f>ROUND(E47*F47,2)</f>
        <v>0</v>
      </c>
      <c r="H47" s="139"/>
      <c r="I47" s="140">
        <f>ROUND(E47*H47,2)</f>
        <v>0</v>
      </c>
      <c r="J47" s="139"/>
      <c r="K47" s="140">
        <f>ROUND(E47*J47,2)</f>
        <v>0</v>
      </c>
      <c r="L47" s="140">
        <v>21</v>
      </c>
      <c r="M47" s="140">
        <f>G47*(1+L47/100)</f>
        <v>0</v>
      </c>
      <c r="N47" s="138">
        <v>0</v>
      </c>
      <c r="O47" s="138">
        <f>ROUND(E47*N47,2)</f>
        <v>0</v>
      </c>
      <c r="P47" s="138">
        <v>0</v>
      </c>
      <c r="Q47" s="138">
        <f>ROUND(E47*P47,2)</f>
        <v>0</v>
      </c>
      <c r="R47" s="140" t="s">
        <v>984</v>
      </c>
      <c r="S47" s="140" t="s">
        <v>929</v>
      </c>
      <c r="T47" s="141" t="s">
        <v>929</v>
      </c>
      <c r="U47" s="115">
        <v>0</v>
      </c>
      <c r="V47" s="115">
        <f>ROUND(E47*U47,2)</f>
        <v>0</v>
      </c>
      <c r="W47" s="115"/>
      <c r="X47" s="115" t="s">
        <v>463</v>
      </c>
      <c r="Y47" s="115" t="s">
        <v>276</v>
      </c>
      <c r="Z47" s="108"/>
      <c r="AA47" s="108"/>
      <c r="AB47" s="108"/>
      <c r="AC47" s="108"/>
      <c r="AD47" s="108"/>
      <c r="AE47" s="108"/>
      <c r="AF47" s="108"/>
      <c r="AG47" s="108" t="s">
        <v>464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ht="33.75" outlineLevel="1" x14ac:dyDescent="0.2">
      <c r="A48" s="128">
        <v>21</v>
      </c>
      <c r="B48" s="129" t="s">
        <v>2770</v>
      </c>
      <c r="C48" s="145" t="s">
        <v>2771</v>
      </c>
      <c r="D48" s="130" t="s">
        <v>493</v>
      </c>
      <c r="E48" s="131">
        <v>6</v>
      </c>
      <c r="F48" s="132"/>
      <c r="G48" s="133">
        <f>ROUND(E48*F48,2)</f>
        <v>0</v>
      </c>
      <c r="H48" s="132"/>
      <c r="I48" s="133">
        <f>ROUND(E48*H48,2)</f>
        <v>0</v>
      </c>
      <c r="J48" s="132"/>
      <c r="K48" s="133">
        <f>ROUND(E48*J48,2)</f>
        <v>0</v>
      </c>
      <c r="L48" s="133">
        <v>21</v>
      </c>
      <c r="M48" s="133">
        <f>G48*(1+L48/100)</f>
        <v>0</v>
      </c>
      <c r="N48" s="131">
        <v>3.1E-4</v>
      </c>
      <c r="O48" s="131">
        <f>ROUND(E48*N48,2)</f>
        <v>0</v>
      </c>
      <c r="P48" s="131">
        <v>0</v>
      </c>
      <c r="Q48" s="131">
        <f>ROUND(E48*P48,2)</f>
        <v>0</v>
      </c>
      <c r="R48" s="133" t="s">
        <v>984</v>
      </c>
      <c r="S48" s="133" t="s">
        <v>929</v>
      </c>
      <c r="T48" s="134" t="s">
        <v>929</v>
      </c>
      <c r="U48" s="115">
        <v>0</v>
      </c>
      <c r="V48" s="115">
        <f>ROUND(E48*U48,2)</f>
        <v>0</v>
      </c>
      <c r="W48" s="115"/>
      <c r="X48" s="115" t="s">
        <v>463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464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 x14ac:dyDescent="0.2">
      <c r="A49" s="111"/>
      <c r="B49" s="112"/>
      <c r="C49" s="150" t="s">
        <v>2872</v>
      </c>
      <c r="D49" s="148"/>
      <c r="E49" s="149">
        <v>6</v>
      </c>
      <c r="F49" s="115"/>
      <c r="G49" s="115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325</v>
      </c>
      <c r="AH49" s="108">
        <v>5</v>
      </c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ht="33.75" outlineLevel="1" x14ac:dyDescent="0.2">
      <c r="A50" s="128">
        <v>22</v>
      </c>
      <c r="B50" s="129" t="s">
        <v>2775</v>
      </c>
      <c r="C50" s="145" t="s">
        <v>2776</v>
      </c>
      <c r="D50" s="130" t="s">
        <v>493</v>
      </c>
      <c r="E50" s="131">
        <v>4</v>
      </c>
      <c r="F50" s="132"/>
      <c r="G50" s="133">
        <f>ROUND(E50*F50,2)</f>
        <v>0</v>
      </c>
      <c r="H50" s="132"/>
      <c r="I50" s="133">
        <f>ROUND(E50*H50,2)</f>
        <v>0</v>
      </c>
      <c r="J50" s="132"/>
      <c r="K50" s="133">
        <f>ROUND(E50*J50,2)</f>
        <v>0</v>
      </c>
      <c r="L50" s="133">
        <v>21</v>
      </c>
      <c r="M50" s="133">
        <f>G50*(1+L50/100)</f>
        <v>0</v>
      </c>
      <c r="N50" s="131">
        <v>8.0000000000000004E-4</v>
      </c>
      <c r="O50" s="131">
        <f>ROUND(E50*N50,2)</f>
        <v>0</v>
      </c>
      <c r="P50" s="131">
        <v>0</v>
      </c>
      <c r="Q50" s="131">
        <f>ROUND(E50*P50,2)</f>
        <v>0</v>
      </c>
      <c r="R50" s="133" t="s">
        <v>984</v>
      </c>
      <c r="S50" s="133" t="s">
        <v>929</v>
      </c>
      <c r="T50" s="134" t="s">
        <v>929</v>
      </c>
      <c r="U50" s="115">
        <v>0</v>
      </c>
      <c r="V50" s="115">
        <f>ROUND(E50*U50,2)</f>
        <v>0</v>
      </c>
      <c r="W50" s="115"/>
      <c r="X50" s="115" t="s">
        <v>463</v>
      </c>
      <c r="Y50" s="115" t="s">
        <v>276</v>
      </c>
      <c r="Z50" s="108"/>
      <c r="AA50" s="108"/>
      <c r="AB50" s="108"/>
      <c r="AC50" s="108"/>
      <c r="AD50" s="108"/>
      <c r="AE50" s="108"/>
      <c r="AF50" s="108"/>
      <c r="AG50" s="108" t="s">
        <v>464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 x14ac:dyDescent="0.2">
      <c r="A51" s="111"/>
      <c r="B51" s="112"/>
      <c r="C51" s="150" t="s">
        <v>2779</v>
      </c>
      <c r="D51" s="148"/>
      <c r="E51" s="149">
        <v>4</v>
      </c>
      <c r="F51" s="115"/>
      <c r="G51" s="115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325</v>
      </c>
      <c r="AH51" s="108">
        <v>5</v>
      </c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ht="33.75" outlineLevel="1" x14ac:dyDescent="0.2">
      <c r="A52" s="128">
        <v>23</v>
      </c>
      <c r="B52" s="129" t="s">
        <v>2372</v>
      </c>
      <c r="C52" s="145" t="s">
        <v>2373</v>
      </c>
      <c r="D52" s="130" t="s">
        <v>493</v>
      </c>
      <c r="E52" s="131">
        <v>20</v>
      </c>
      <c r="F52" s="132"/>
      <c r="G52" s="133">
        <f>ROUND(E52*F52,2)</f>
        <v>0</v>
      </c>
      <c r="H52" s="132"/>
      <c r="I52" s="133">
        <f>ROUND(E52*H52,2)</f>
        <v>0</v>
      </c>
      <c r="J52" s="132"/>
      <c r="K52" s="133">
        <f>ROUND(E52*J52,2)</f>
        <v>0</v>
      </c>
      <c r="L52" s="133">
        <v>21</v>
      </c>
      <c r="M52" s="133">
        <f>G52*(1+L52/100)</f>
        <v>0</v>
      </c>
      <c r="N52" s="131">
        <v>1.72E-3</v>
      </c>
      <c r="O52" s="131">
        <f>ROUND(E52*N52,2)</f>
        <v>0.03</v>
      </c>
      <c r="P52" s="131">
        <v>0</v>
      </c>
      <c r="Q52" s="131">
        <f>ROUND(E52*P52,2)</f>
        <v>0</v>
      </c>
      <c r="R52" s="133" t="s">
        <v>984</v>
      </c>
      <c r="S52" s="133" t="s">
        <v>929</v>
      </c>
      <c r="T52" s="134" t="s">
        <v>929</v>
      </c>
      <c r="U52" s="115">
        <v>0</v>
      </c>
      <c r="V52" s="115">
        <f>ROUND(E52*U52,2)</f>
        <v>0</v>
      </c>
      <c r="W52" s="115"/>
      <c r="X52" s="115" t="s">
        <v>463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464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2" x14ac:dyDescent="0.2">
      <c r="A53" s="111"/>
      <c r="B53" s="112"/>
      <c r="C53" s="150" t="s">
        <v>2873</v>
      </c>
      <c r="D53" s="148"/>
      <c r="E53" s="149">
        <v>20</v>
      </c>
      <c r="F53" s="115"/>
      <c r="G53" s="115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325</v>
      </c>
      <c r="AH53" s="108">
        <v>5</v>
      </c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ht="33.75" outlineLevel="1" x14ac:dyDescent="0.2">
      <c r="A54" s="128">
        <v>24</v>
      </c>
      <c r="B54" s="129" t="s">
        <v>2874</v>
      </c>
      <c r="C54" s="145" t="s">
        <v>2875</v>
      </c>
      <c r="D54" s="130" t="s">
        <v>493</v>
      </c>
      <c r="E54" s="131">
        <v>16</v>
      </c>
      <c r="F54" s="132"/>
      <c r="G54" s="133">
        <f>ROUND(E54*F54,2)</f>
        <v>0</v>
      </c>
      <c r="H54" s="132"/>
      <c r="I54" s="133">
        <f>ROUND(E54*H54,2)</f>
        <v>0</v>
      </c>
      <c r="J54" s="132"/>
      <c r="K54" s="133">
        <f>ROUND(E54*J54,2)</f>
        <v>0</v>
      </c>
      <c r="L54" s="133">
        <v>21</v>
      </c>
      <c r="M54" s="133">
        <f>G54*(1+L54/100)</f>
        <v>0</v>
      </c>
      <c r="N54" s="131">
        <v>1.8699999999999999E-3</v>
      </c>
      <c r="O54" s="131">
        <f>ROUND(E54*N54,2)</f>
        <v>0.03</v>
      </c>
      <c r="P54" s="131">
        <v>0</v>
      </c>
      <c r="Q54" s="131">
        <f>ROUND(E54*P54,2)</f>
        <v>0</v>
      </c>
      <c r="R54" s="133" t="s">
        <v>984</v>
      </c>
      <c r="S54" s="133" t="s">
        <v>929</v>
      </c>
      <c r="T54" s="134" t="s">
        <v>929</v>
      </c>
      <c r="U54" s="115">
        <v>0</v>
      </c>
      <c r="V54" s="115">
        <f>ROUND(E54*U54,2)</f>
        <v>0</v>
      </c>
      <c r="W54" s="115"/>
      <c r="X54" s="115" t="s">
        <v>463</v>
      </c>
      <c r="Y54" s="115" t="s">
        <v>276</v>
      </c>
      <c r="Z54" s="108"/>
      <c r="AA54" s="108"/>
      <c r="AB54" s="108"/>
      <c r="AC54" s="108"/>
      <c r="AD54" s="108"/>
      <c r="AE54" s="108"/>
      <c r="AF54" s="108"/>
      <c r="AG54" s="108" t="s">
        <v>464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150" t="s">
        <v>2876</v>
      </c>
      <c r="D55" s="148"/>
      <c r="E55" s="149">
        <v>16</v>
      </c>
      <c r="F55" s="115"/>
      <c r="G55" s="115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325</v>
      </c>
      <c r="AH55" s="108">
        <v>5</v>
      </c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1" x14ac:dyDescent="0.2">
      <c r="A56" s="128">
        <v>25</v>
      </c>
      <c r="B56" s="129" t="s">
        <v>2877</v>
      </c>
      <c r="C56" s="145" t="s">
        <v>2878</v>
      </c>
      <c r="D56" s="130" t="s">
        <v>468</v>
      </c>
      <c r="E56" s="131">
        <v>1</v>
      </c>
      <c r="F56" s="132"/>
      <c r="G56" s="133">
        <f>ROUND(E56*F56,2)</f>
        <v>0</v>
      </c>
      <c r="H56" s="132"/>
      <c r="I56" s="133">
        <f>ROUND(E56*H56,2)</f>
        <v>0</v>
      </c>
      <c r="J56" s="132"/>
      <c r="K56" s="133">
        <f>ROUND(E56*J56,2)</f>
        <v>0</v>
      </c>
      <c r="L56" s="133">
        <v>21</v>
      </c>
      <c r="M56" s="133">
        <f>G56*(1+L56/100)</f>
        <v>0</v>
      </c>
      <c r="N56" s="131">
        <v>0</v>
      </c>
      <c r="O56" s="131">
        <f>ROUND(E56*N56,2)</f>
        <v>0</v>
      </c>
      <c r="P56" s="131">
        <v>0</v>
      </c>
      <c r="Q56" s="131">
        <f>ROUND(E56*P56,2)</f>
        <v>0</v>
      </c>
      <c r="R56" s="133"/>
      <c r="S56" s="133" t="s">
        <v>273</v>
      </c>
      <c r="T56" s="134" t="s">
        <v>274</v>
      </c>
      <c r="U56" s="115">
        <v>0</v>
      </c>
      <c r="V56" s="115">
        <f>ROUND(E56*U56,2)</f>
        <v>0</v>
      </c>
      <c r="W56" s="115"/>
      <c r="X56" s="115" t="s">
        <v>463</v>
      </c>
      <c r="Y56" s="115" t="s">
        <v>276</v>
      </c>
      <c r="Z56" s="108"/>
      <c r="AA56" s="108"/>
      <c r="AB56" s="108"/>
      <c r="AC56" s="108"/>
      <c r="AD56" s="108"/>
      <c r="AE56" s="108"/>
      <c r="AF56" s="108"/>
      <c r="AG56" s="108" t="s">
        <v>464</v>
      </c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1" x14ac:dyDescent="0.2">
      <c r="A57" s="111">
        <v>26</v>
      </c>
      <c r="B57" s="112" t="s">
        <v>989</v>
      </c>
      <c r="C57" s="152" t="s">
        <v>990</v>
      </c>
      <c r="D57" s="113" t="s">
        <v>24</v>
      </c>
      <c r="E57" s="151"/>
      <c r="F57" s="116"/>
      <c r="G57" s="115">
        <f>ROUND(E57*F57,2)</f>
        <v>0</v>
      </c>
      <c r="H57" s="116"/>
      <c r="I57" s="115">
        <f>ROUND(E57*H57,2)</f>
        <v>0</v>
      </c>
      <c r="J57" s="116"/>
      <c r="K57" s="115">
        <f>ROUND(E57*J57,2)</f>
        <v>0</v>
      </c>
      <c r="L57" s="115">
        <v>21</v>
      </c>
      <c r="M57" s="115">
        <f>G57*(1+L57/100)</f>
        <v>0</v>
      </c>
      <c r="N57" s="114">
        <v>0</v>
      </c>
      <c r="O57" s="114">
        <f>ROUND(E57*N57,2)</f>
        <v>0</v>
      </c>
      <c r="P57" s="114">
        <v>0</v>
      </c>
      <c r="Q57" s="114">
        <f>ROUND(E57*P57,2)</f>
        <v>0</v>
      </c>
      <c r="R57" s="115" t="s">
        <v>954</v>
      </c>
      <c r="S57" s="115" t="s">
        <v>929</v>
      </c>
      <c r="T57" s="115" t="s">
        <v>929</v>
      </c>
      <c r="U57" s="115">
        <v>0</v>
      </c>
      <c r="V57" s="115">
        <f>ROUND(E57*U57,2)</f>
        <v>0</v>
      </c>
      <c r="W57" s="115"/>
      <c r="X57" s="115" t="s">
        <v>991</v>
      </c>
      <c r="Y57" s="115" t="s">
        <v>276</v>
      </c>
      <c r="Z57" s="108"/>
      <c r="AA57" s="108"/>
      <c r="AB57" s="108"/>
      <c r="AC57" s="108"/>
      <c r="AD57" s="108"/>
      <c r="AE57" s="108"/>
      <c r="AF57" s="108"/>
      <c r="AG57" s="108" t="s">
        <v>992</v>
      </c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2" x14ac:dyDescent="0.2">
      <c r="A58" s="111"/>
      <c r="B58" s="112"/>
      <c r="C58" s="271" t="s">
        <v>795</v>
      </c>
      <c r="D58" s="272"/>
      <c r="E58" s="272"/>
      <c r="F58" s="272"/>
      <c r="G58" s="272"/>
      <c r="H58" s="115"/>
      <c r="I58" s="115"/>
      <c r="J58" s="115"/>
      <c r="K58" s="115"/>
      <c r="L58" s="115"/>
      <c r="M58" s="115"/>
      <c r="N58" s="114"/>
      <c r="O58" s="114"/>
      <c r="P58" s="114"/>
      <c r="Q58" s="114"/>
      <c r="R58" s="115"/>
      <c r="S58" s="115"/>
      <c r="T58" s="115"/>
      <c r="U58" s="115"/>
      <c r="V58" s="115"/>
      <c r="W58" s="115"/>
      <c r="X58" s="115"/>
      <c r="Y58" s="115"/>
      <c r="Z58" s="108"/>
      <c r="AA58" s="108"/>
      <c r="AB58" s="108"/>
      <c r="AC58" s="108"/>
      <c r="AD58" s="108"/>
      <c r="AE58" s="108"/>
      <c r="AF58" s="108"/>
      <c r="AG58" s="108" t="s">
        <v>930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x14ac:dyDescent="0.2">
      <c r="A59" s="121" t="s">
        <v>268</v>
      </c>
      <c r="B59" s="122" t="s">
        <v>160</v>
      </c>
      <c r="C59" s="143" t="s">
        <v>161</v>
      </c>
      <c r="D59" s="123"/>
      <c r="E59" s="124"/>
      <c r="F59" s="125"/>
      <c r="G59" s="125">
        <f>SUMIF(AG60:AG75,"&lt;&gt;NOR",G60:G75)</f>
        <v>0</v>
      </c>
      <c r="H59" s="125"/>
      <c r="I59" s="125">
        <f>SUM(I60:I75)</f>
        <v>0</v>
      </c>
      <c r="J59" s="125"/>
      <c r="K59" s="125">
        <f>SUM(K60:K75)</f>
        <v>0</v>
      </c>
      <c r="L59" s="125"/>
      <c r="M59" s="125">
        <f>SUM(M60:M75)</f>
        <v>0</v>
      </c>
      <c r="N59" s="124"/>
      <c r="O59" s="124">
        <f>SUM(O60:O75)</f>
        <v>0</v>
      </c>
      <c r="P59" s="124"/>
      <c r="Q59" s="124">
        <f>SUM(Q60:Q75)</f>
        <v>0</v>
      </c>
      <c r="R59" s="125"/>
      <c r="S59" s="125"/>
      <c r="T59" s="126"/>
      <c r="U59" s="120"/>
      <c r="V59" s="120">
        <f>SUM(V60:V75)</f>
        <v>3.95</v>
      </c>
      <c r="W59" s="120"/>
      <c r="X59" s="120"/>
      <c r="Y59" s="120"/>
      <c r="AG59" t="s">
        <v>269</v>
      </c>
    </row>
    <row r="60" spans="1:60" ht="22.5" outlineLevel="1" x14ac:dyDescent="0.2">
      <c r="A60" s="135">
        <v>27</v>
      </c>
      <c r="B60" s="136" t="s">
        <v>2879</v>
      </c>
      <c r="C60" s="144" t="s">
        <v>2880</v>
      </c>
      <c r="D60" s="137" t="s">
        <v>468</v>
      </c>
      <c r="E60" s="138">
        <v>2</v>
      </c>
      <c r="F60" s="139"/>
      <c r="G60" s="140">
        <f>ROUND(E60*F60,2)</f>
        <v>0</v>
      </c>
      <c r="H60" s="139"/>
      <c r="I60" s="140">
        <f>ROUND(E60*H60,2)</f>
        <v>0</v>
      </c>
      <c r="J60" s="139"/>
      <c r="K60" s="140">
        <f>ROUND(E60*J60,2)</f>
        <v>0</v>
      </c>
      <c r="L60" s="140">
        <v>21</v>
      </c>
      <c r="M60" s="140">
        <f>G60*(1+L60/100)</f>
        <v>0</v>
      </c>
      <c r="N60" s="138">
        <v>0</v>
      </c>
      <c r="O60" s="138">
        <f>ROUND(E60*N60,2)</f>
        <v>0</v>
      </c>
      <c r="P60" s="138">
        <v>0</v>
      </c>
      <c r="Q60" s="138">
        <f>ROUND(E60*P60,2)</f>
        <v>0</v>
      </c>
      <c r="R60" s="140" t="s">
        <v>995</v>
      </c>
      <c r="S60" s="140" t="s">
        <v>929</v>
      </c>
      <c r="T60" s="141" t="s">
        <v>929</v>
      </c>
      <c r="U60" s="115">
        <v>0.25024000000000002</v>
      </c>
      <c r="V60" s="115">
        <f>ROUND(E60*U60,2)</f>
        <v>0.5</v>
      </c>
      <c r="W60" s="115"/>
      <c r="X60" s="115" t="s">
        <v>275</v>
      </c>
      <c r="Y60" s="115" t="s">
        <v>276</v>
      </c>
      <c r="Z60" s="108"/>
      <c r="AA60" s="108"/>
      <c r="AB60" s="108"/>
      <c r="AC60" s="108"/>
      <c r="AD60" s="108"/>
      <c r="AE60" s="108"/>
      <c r="AF60" s="108"/>
      <c r="AG60" s="108" t="s">
        <v>277</v>
      </c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ht="22.5" outlineLevel="1" x14ac:dyDescent="0.2">
      <c r="A61" s="128">
        <v>28</v>
      </c>
      <c r="B61" s="129" t="s">
        <v>2393</v>
      </c>
      <c r="C61" s="145" t="s">
        <v>2394</v>
      </c>
      <c r="D61" s="130" t="s">
        <v>493</v>
      </c>
      <c r="E61" s="131">
        <v>2</v>
      </c>
      <c r="F61" s="132"/>
      <c r="G61" s="133">
        <f>ROUND(E61*F61,2)</f>
        <v>0</v>
      </c>
      <c r="H61" s="132"/>
      <c r="I61" s="133">
        <f>ROUND(E61*H61,2)</f>
        <v>0</v>
      </c>
      <c r="J61" s="132"/>
      <c r="K61" s="133">
        <f>ROUND(E61*J61,2)</f>
        <v>0</v>
      </c>
      <c r="L61" s="133">
        <v>21</v>
      </c>
      <c r="M61" s="133">
        <f>G61*(1+L61/100)</f>
        <v>0</v>
      </c>
      <c r="N61" s="131">
        <v>9.5E-4</v>
      </c>
      <c r="O61" s="131">
        <f>ROUND(E61*N61,2)</f>
        <v>0</v>
      </c>
      <c r="P61" s="131">
        <v>0</v>
      </c>
      <c r="Q61" s="131">
        <f>ROUND(E61*P61,2)</f>
        <v>0</v>
      </c>
      <c r="R61" s="133" t="s">
        <v>995</v>
      </c>
      <c r="S61" s="133" t="s">
        <v>929</v>
      </c>
      <c r="T61" s="134" t="s">
        <v>929</v>
      </c>
      <c r="U61" s="115">
        <v>0.38469999999999999</v>
      </c>
      <c r="V61" s="115">
        <f>ROUND(E61*U61,2)</f>
        <v>0.77</v>
      </c>
      <c r="W61" s="115"/>
      <c r="X61" s="115" t="s">
        <v>275</v>
      </c>
      <c r="Y61" s="115" t="s">
        <v>276</v>
      </c>
      <c r="Z61" s="108"/>
      <c r="AA61" s="108"/>
      <c r="AB61" s="108"/>
      <c r="AC61" s="108"/>
      <c r="AD61" s="108"/>
      <c r="AE61" s="108"/>
      <c r="AF61" s="108"/>
      <c r="AG61" s="108" t="s">
        <v>277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outlineLevel="2" x14ac:dyDescent="0.2">
      <c r="A62" s="111"/>
      <c r="B62" s="112"/>
      <c r="C62" s="269" t="s">
        <v>1008</v>
      </c>
      <c r="D62" s="270"/>
      <c r="E62" s="270"/>
      <c r="F62" s="270"/>
      <c r="G62" s="270"/>
      <c r="H62" s="115"/>
      <c r="I62" s="115"/>
      <c r="J62" s="115"/>
      <c r="K62" s="115"/>
      <c r="L62" s="115"/>
      <c r="M62" s="115"/>
      <c r="N62" s="114"/>
      <c r="O62" s="114"/>
      <c r="P62" s="114"/>
      <c r="Q62" s="114"/>
      <c r="R62" s="115"/>
      <c r="S62" s="115"/>
      <c r="T62" s="115"/>
      <c r="U62" s="115"/>
      <c r="V62" s="115"/>
      <c r="W62" s="115"/>
      <c r="X62" s="115"/>
      <c r="Y62" s="115"/>
      <c r="Z62" s="108"/>
      <c r="AA62" s="108"/>
      <c r="AB62" s="108"/>
      <c r="AC62" s="108"/>
      <c r="AD62" s="108"/>
      <c r="AE62" s="108"/>
      <c r="AF62" s="108"/>
      <c r="AG62" s="108" t="s">
        <v>930</v>
      </c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</row>
    <row r="63" spans="1:60" outlineLevel="2" x14ac:dyDescent="0.2">
      <c r="A63" s="111"/>
      <c r="B63" s="112"/>
      <c r="C63" s="267" t="s">
        <v>2392</v>
      </c>
      <c r="D63" s="268"/>
      <c r="E63" s="268"/>
      <c r="F63" s="268"/>
      <c r="G63" s="268"/>
      <c r="H63" s="115"/>
      <c r="I63" s="115"/>
      <c r="J63" s="115"/>
      <c r="K63" s="115"/>
      <c r="L63" s="115"/>
      <c r="M63" s="115"/>
      <c r="N63" s="114"/>
      <c r="O63" s="114"/>
      <c r="P63" s="114"/>
      <c r="Q63" s="114"/>
      <c r="R63" s="115"/>
      <c r="S63" s="115"/>
      <c r="T63" s="115"/>
      <c r="U63" s="115"/>
      <c r="V63" s="115"/>
      <c r="W63" s="115"/>
      <c r="X63" s="115"/>
      <c r="Y63" s="115"/>
      <c r="Z63" s="108"/>
      <c r="AA63" s="108"/>
      <c r="AB63" s="108"/>
      <c r="AC63" s="108"/>
      <c r="AD63" s="108"/>
      <c r="AE63" s="108"/>
      <c r="AF63" s="108"/>
      <c r="AG63" s="108" t="s">
        <v>286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3" x14ac:dyDescent="0.2">
      <c r="A64" s="111"/>
      <c r="B64" s="112"/>
      <c r="C64" s="267" t="s">
        <v>956</v>
      </c>
      <c r="D64" s="268"/>
      <c r="E64" s="268"/>
      <c r="F64" s="268"/>
      <c r="G64" s="268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286</v>
      </c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ht="22.5" outlineLevel="1" x14ac:dyDescent="0.2">
      <c r="A65" s="128">
        <v>29</v>
      </c>
      <c r="B65" s="129" t="s">
        <v>2881</v>
      </c>
      <c r="C65" s="145" t="s">
        <v>2882</v>
      </c>
      <c r="D65" s="130" t="s">
        <v>493</v>
      </c>
      <c r="E65" s="131">
        <v>2</v>
      </c>
      <c r="F65" s="132"/>
      <c r="G65" s="133">
        <f>ROUND(E65*F65,2)</f>
        <v>0</v>
      </c>
      <c r="H65" s="132"/>
      <c r="I65" s="133">
        <f>ROUND(E65*H65,2)</f>
        <v>0</v>
      </c>
      <c r="J65" s="132"/>
      <c r="K65" s="133">
        <f>ROUND(E65*J65,2)</f>
        <v>0</v>
      </c>
      <c r="L65" s="133">
        <v>21</v>
      </c>
      <c r="M65" s="133">
        <f>G65*(1+L65/100)</f>
        <v>0</v>
      </c>
      <c r="N65" s="131">
        <v>6.0000000000000002E-5</v>
      </c>
      <c r="O65" s="131">
        <f>ROUND(E65*N65,2)</f>
        <v>0</v>
      </c>
      <c r="P65" s="131">
        <v>0</v>
      </c>
      <c r="Q65" s="131">
        <f>ROUND(E65*P65,2)</f>
        <v>0</v>
      </c>
      <c r="R65" s="133" t="s">
        <v>995</v>
      </c>
      <c r="S65" s="133" t="s">
        <v>929</v>
      </c>
      <c r="T65" s="134" t="s">
        <v>929</v>
      </c>
      <c r="U65" s="115">
        <v>0.14199999999999999</v>
      </c>
      <c r="V65" s="115">
        <f>ROUND(E65*U65,2)</f>
        <v>0.28000000000000003</v>
      </c>
      <c r="W65" s="115"/>
      <c r="X65" s="115" t="s">
        <v>275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277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 x14ac:dyDescent="0.2">
      <c r="A66" s="111"/>
      <c r="B66" s="112"/>
      <c r="C66" s="258" t="s">
        <v>2342</v>
      </c>
      <c r="D66" s="259"/>
      <c r="E66" s="259"/>
      <c r="F66" s="259"/>
      <c r="G66" s="259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286</v>
      </c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2" x14ac:dyDescent="0.2">
      <c r="A67" s="111"/>
      <c r="B67" s="112"/>
      <c r="C67" s="150" t="s">
        <v>2883</v>
      </c>
      <c r="D67" s="148"/>
      <c r="E67" s="149">
        <v>2</v>
      </c>
      <c r="F67" s="115"/>
      <c r="G67" s="115"/>
      <c r="H67" s="115"/>
      <c r="I67" s="115"/>
      <c r="J67" s="115"/>
      <c r="K67" s="115"/>
      <c r="L67" s="115"/>
      <c r="M67" s="115"/>
      <c r="N67" s="114"/>
      <c r="O67" s="114"/>
      <c r="P67" s="114"/>
      <c r="Q67" s="114"/>
      <c r="R67" s="115"/>
      <c r="S67" s="115"/>
      <c r="T67" s="115"/>
      <c r="U67" s="115"/>
      <c r="V67" s="115"/>
      <c r="W67" s="115"/>
      <c r="X67" s="115"/>
      <c r="Y67" s="115"/>
      <c r="Z67" s="108"/>
      <c r="AA67" s="108"/>
      <c r="AB67" s="108"/>
      <c r="AC67" s="108"/>
      <c r="AD67" s="108"/>
      <c r="AE67" s="108"/>
      <c r="AF67" s="108"/>
      <c r="AG67" s="108" t="s">
        <v>325</v>
      </c>
      <c r="AH67" s="108">
        <v>5</v>
      </c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ht="22.5" outlineLevel="1" x14ac:dyDescent="0.2">
      <c r="A68" s="135">
        <v>30</v>
      </c>
      <c r="B68" s="136" t="s">
        <v>1018</v>
      </c>
      <c r="C68" s="144" t="s">
        <v>1019</v>
      </c>
      <c r="D68" s="137" t="s">
        <v>468</v>
      </c>
      <c r="E68" s="138">
        <v>2</v>
      </c>
      <c r="F68" s="139"/>
      <c r="G68" s="140">
        <f t="shared" ref="G68:G74" si="0">ROUND(E68*F68,2)</f>
        <v>0</v>
      </c>
      <c r="H68" s="139"/>
      <c r="I68" s="140">
        <f t="shared" ref="I68:I74" si="1">ROUND(E68*H68,2)</f>
        <v>0</v>
      </c>
      <c r="J68" s="139"/>
      <c r="K68" s="140">
        <f t="shared" ref="K68:K74" si="2">ROUND(E68*J68,2)</f>
        <v>0</v>
      </c>
      <c r="L68" s="140">
        <v>21</v>
      </c>
      <c r="M68" s="140">
        <f t="shared" ref="M68:M74" si="3">G68*(1+L68/100)</f>
        <v>0</v>
      </c>
      <c r="N68" s="138">
        <v>1.2999999999999999E-4</v>
      </c>
      <c r="O68" s="138">
        <f t="shared" ref="O68:O74" si="4">ROUND(E68*N68,2)</f>
        <v>0</v>
      </c>
      <c r="P68" s="138">
        <v>0</v>
      </c>
      <c r="Q68" s="138">
        <f t="shared" ref="Q68:Q74" si="5">ROUND(E68*P68,2)</f>
        <v>0</v>
      </c>
      <c r="R68" s="140" t="s">
        <v>995</v>
      </c>
      <c r="S68" s="140" t="s">
        <v>929</v>
      </c>
      <c r="T68" s="141" t="s">
        <v>929</v>
      </c>
      <c r="U68" s="115">
        <v>8.3000000000000004E-2</v>
      </c>
      <c r="V68" s="115">
        <f t="shared" ref="V68:V74" si="6">ROUND(E68*U68,2)</f>
        <v>0.17</v>
      </c>
      <c r="W68" s="115"/>
      <c r="X68" s="115" t="s">
        <v>275</v>
      </c>
      <c r="Y68" s="115" t="s">
        <v>276</v>
      </c>
      <c r="Z68" s="108"/>
      <c r="AA68" s="108"/>
      <c r="AB68" s="108"/>
      <c r="AC68" s="108"/>
      <c r="AD68" s="108"/>
      <c r="AE68" s="108"/>
      <c r="AF68" s="108"/>
      <c r="AG68" s="108" t="s">
        <v>277</v>
      </c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1" x14ac:dyDescent="0.2">
      <c r="A69" s="135">
        <v>31</v>
      </c>
      <c r="B69" s="136" t="s">
        <v>2884</v>
      </c>
      <c r="C69" s="144" t="s">
        <v>2885</v>
      </c>
      <c r="D69" s="137" t="s">
        <v>468</v>
      </c>
      <c r="E69" s="138">
        <v>2</v>
      </c>
      <c r="F69" s="139"/>
      <c r="G69" s="140">
        <f t="shared" si="0"/>
        <v>0</v>
      </c>
      <c r="H69" s="139"/>
      <c r="I69" s="140">
        <f t="shared" si="1"/>
        <v>0</v>
      </c>
      <c r="J69" s="139"/>
      <c r="K69" s="140">
        <f t="shared" si="2"/>
        <v>0</v>
      </c>
      <c r="L69" s="140">
        <v>21</v>
      </c>
      <c r="M69" s="140">
        <f t="shared" si="3"/>
        <v>0</v>
      </c>
      <c r="N69" s="138">
        <v>6.0999999999999997E-4</v>
      </c>
      <c r="O69" s="138">
        <f t="shared" si="4"/>
        <v>0</v>
      </c>
      <c r="P69" s="138">
        <v>0</v>
      </c>
      <c r="Q69" s="138">
        <f t="shared" si="5"/>
        <v>0</v>
      </c>
      <c r="R69" s="140" t="s">
        <v>995</v>
      </c>
      <c r="S69" s="140" t="s">
        <v>929</v>
      </c>
      <c r="T69" s="141" t="s">
        <v>929</v>
      </c>
      <c r="U69" s="115">
        <v>0.22700000000000001</v>
      </c>
      <c r="V69" s="115">
        <f t="shared" si="6"/>
        <v>0.45</v>
      </c>
      <c r="W69" s="115"/>
      <c r="X69" s="115" t="s">
        <v>275</v>
      </c>
      <c r="Y69" s="115" t="s">
        <v>276</v>
      </c>
      <c r="Z69" s="108"/>
      <c r="AA69" s="108"/>
      <c r="AB69" s="108"/>
      <c r="AC69" s="108"/>
      <c r="AD69" s="108"/>
      <c r="AE69" s="108"/>
      <c r="AF69" s="108"/>
      <c r="AG69" s="108" t="s">
        <v>277</v>
      </c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 x14ac:dyDescent="0.2">
      <c r="A70" s="135">
        <v>32</v>
      </c>
      <c r="B70" s="136" t="s">
        <v>2401</v>
      </c>
      <c r="C70" s="144" t="s">
        <v>2402</v>
      </c>
      <c r="D70" s="137" t="s">
        <v>468</v>
      </c>
      <c r="E70" s="138">
        <v>2</v>
      </c>
      <c r="F70" s="139"/>
      <c r="G70" s="140">
        <f t="shared" si="0"/>
        <v>0</v>
      </c>
      <c r="H70" s="139"/>
      <c r="I70" s="140">
        <f t="shared" si="1"/>
        <v>0</v>
      </c>
      <c r="J70" s="139"/>
      <c r="K70" s="140">
        <f t="shared" si="2"/>
        <v>0</v>
      </c>
      <c r="L70" s="140">
        <v>21</v>
      </c>
      <c r="M70" s="140">
        <f t="shared" si="3"/>
        <v>0</v>
      </c>
      <c r="N70" s="138">
        <v>9.7999999999999997E-4</v>
      </c>
      <c r="O70" s="138">
        <f t="shared" si="4"/>
        <v>0</v>
      </c>
      <c r="P70" s="138">
        <v>0</v>
      </c>
      <c r="Q70" s="138">
        <f t="shared" si="5"/>
        <v>0</v>
      </c>
      <c r="R70" s="140" t="s">
        <v>995</v>
      </c>
      <c r="S70" s="140" t="s">
        <v>929</v>
      </c>
      <c r="T70" s="141" t="s">
        <v>929</v>
      </c>
      <c r="U70" s="115">
        <v>0.26900000000000002</v>
      </c>
      <c r="V70" s="115">
        <f t="shared" si="6"/>
        <v>0.54</v>
      </c>
      <c r="W70" s="115"/>
      <c r="X70" s="115" t="s">
        <v>275</v>
      </c>
      <c r="Y70" s="115" t="s">
        <v>276</v>
      </c>
      <c r="Z70" s="108"/>
      <c r="AA70" s="108"/>
      <c r="AB70" s="108"/>
      <c r="AC70" s="108"/>
      <c r="AD70" s="108"/>
      <c r="AE70" s="108"/>
      <c r="AF70" s="108"/>
      <c r="AG70" s="108" t="s">
        <v>277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ht="22.5" outlineLevel="1" x14ac:dyDescent="0.2">
      <c r="A71" s="135">
        <v>33</v>
      </c>
      <c r="B71" s="136" t="s">
        <v>1024</v>
      </c>
      <c r="C71" s="144" t="s">
        <v>1025</v>
      </c>
      <c r="D71" s="137" t="s">
        <v>468</v>
      </c>
      <c r="E71" s="138">
        <v>2</v>
      </c>
      <c r="F71" s="139"/>
      <c r="G71" s="140">
        <f t="shared" si="0"/>
        <v>0</v>
      </c>
      <c r="H71" s="139"/>
      <c r="I71" s="140">
        <f t="shared" si="1"/>
        <v>0</v>
      </c>
      <c r="J71" s="139"/>
      <c r="K71" s="140">
        <f t="shared" si="2"/>
        <v>0</v>
      </c>
      <c r="L71" s="140">
        <v>21</v>
      </c>
      <c r="M71" s="140">
        <f t="shared" si="3"/>
        <v>0</v>
      </c>
      <c r="N71" s="138">
        <v>5.5000000000000003E-4</v>
      </c>
      <c r="O71" s="138">
        <f t="shared" si="4"/>
        <v>0</v>
      </c>
      <c r="P71" s="138">
        <v>0</v>
      </c>
      <c r="Q71" s="138">
        <f t="shared" si="5"/>
        <v>0</v>
      </c>
      <c r="R71" s="140" t="s">
        <v>995</v>
      </c>
      <c r="S71" s="140" t="s">
        <v>929</v>
      </c>
      <c r="T71" s="141" t="s">
        <v>929</v>
      </c>
      <c r="U71" s="115">
        <v>0.26900000000000002</v>
      </c>
      <c r="V71" s="115">
        <f t="shared" si="6"/>
        <v>0.54</v>
      </c>
      <c r="W71" s="115"/>
      <c r="X71" s="115" t="s">
        <v>275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277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ht="22.5" outlineLevel="1" x14ac:dyDescent="0.2">
      <c r="A72" s="135">
        <v>34</v>
      </c>
      <c r="B72" s="136" t="s">
        <v>2424</v>
      </c>
      <c r="C72" s="144" t="s">
        <v>2425</v>
      </c>
      <c r="D72" s="137" t="s">
        <v>1159</v>
      </c>
      <c r="E72" s="138">
        <v>2</v>
      </c>
      <c r="F72" s="139"/>
      <c r="G72" s="140">
        <f t="shared" si="0"/>
        <v>0</v>
      </c>
      <c r="H72" s="139"/>
      <c r="I72" s="140">
        <f t="shared" si="1"/>
        <v>0</v>
      </c>
      <c r="J72" s="139"/>
      <c r="K72" s="140">
        <f t="shared" si="2"/>
        <v>0</v>
      </c>
      <c r="L72" s="140">
        <v>21</v>
      </c>
      <c r="M72" s="140">
        <f t="shared" si="3"/>
        <v>0</v>
      </c>
      <c r="N72" s="138">
        <v>1.25E-3</v>
      </c>
      <c r="O72" s="138">
        <f t="shared" si="4"/>
        <v>0</v>
      </c>
      <c r="P72" s="138">
        <v>0</v>
      </c>
      <c r="Q72" s="138">
        <f t="shared" si="5"/>
        <v>0</v>
      </c>
      <c r="R72" s="140" t="s">
        <v>995</v>
      </c>
      <c r="S72" s="140" t="s">
        <v>929</v>
      </c>
      <c r="T72" s="141" t="s">
        <v>929</v>
      </c>
      <c r="U72" s="115">
        <v>0.14499999999999999</v>
      </c>
      <c r="V72" s="115">
        <f t="shared" si="6"/>
        <v>0.28999999999999998</v>
      </c>
      <c r="W72" s="115"/>
      <c r="X72" s="115" t="s">
        <v>275</v>
      </c>
      <c r="Y72" s="115" t="s">
        <v>276</v>
      </c>
      <c r="Z72" s="108"/>
      <c r="AA72" s="108"/>
      <c r="AB72" s="108"/>
      <c r="AC72" s="108"/>
      <c r="AD72" s="108"/>
      <c r="AE72" s="108"/>
      <c r="AF72" s="108"/>
      <c r="AG72" s="108" t="s">
        <v>277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ht="22.5" outlineLevel="1" x14ac:dyDescent="0.2">
      <c r="A73" s="128">
        <v>35</v>
      </c>
      <c r="B73" s="129" t="s">
        <v>2414</v>
      </c>
      <c r="C73" s="145" t="s">
        <v>2415</v>
      </c>
      <c r="D73" s="130" t="s">
        <v>468</v>
      </c>
      <c r="E73" s="131">
        <v>2</v>
      </c>
      <c r="F73" s="132"/>
      <c r="G73" s="133">
        <f t="shared" si="0"/>
        <v>0</v>
      </c>
      <c r="H73" s="132"/>
      <c r="I73" s="133">
        <f t="shared" si="1"/>
        <v>0</v>
      </c>
      <c r="J73" s="132"/>
      <c r="K73" s="133">
        <f t="shared" si="2"/>
        <v>0</v>
      </c>
      <c r="L73" s="133">
        <v>21</v>
      </c>
      <c r="M73" s="133">
        <f t="shared" si="3"/>
        <v>0</v>
      </c>
      <c r="N73" s="131">
        <v>3.4000000000000002E-4</v>
      </c>
      <c r="O73" s="131">
        <f t="shared" si="4"/>
        <v>0</v>
      </c>
      <c r="P73" s="131">
        <v>0</v>
      </c>
      <c r="Q73" s="131">
        <f t="shared" si="5"/>
        <v>0</v>
      </c>
      <c r="R73" s="133" t="s">
        <v>1188</v>
      </c>
      <c r="S73" s="133" t="s">
        <v>929</v>
      </c>
      <c r="T73" s="134" t="s">
        <v>929</v>
      </c>
      <c r="U73" s="115">
        <v>0.20599999999999999</v>
      </c>
      <c r="V73" s="115">
        <f t="shared" si="6"/>
        <v>0.41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277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 x14ac:dyDescent="0.2">
      <c r="A74" s="111">
        <v>36</v>
      </c>
      <c r="B74" s="112" t="s">
        <v>1043</v>
      </c>
      <c r="C74" s="152" t="s">
        <v>1044</v>
      </c>
      <c r="D74" s="113" t="s">
        <v>24</v>
      </c>
      <c r="E74" s="151"/>
      <c r="F74" s="116"/>
      <c r="G74" s="115">
        <f t="shared" si="0"/>
        <v>0</v>
      </c>
      <c r="H74" s="116"/>
      <c r="I74" s="115">
        <f t="shared" si="1"/>
        <v>0</v>
      </c>
      <c r="J74" s="116"/>
      <c r="K74" s="115">
        <f t="shared" si="2"/>
        <v>0</v>
      </c>
      <c r="L74" s="115">
        <v>21</v>
      </c>
      <c r="M74" s="115">
        <f t="shared" si="3"/>
        <v>0</v>
      </c>
      <c r="N74" s="114">
        <v>0</v>
      </c>
      <c r="O74" s="114">
        <f t="shared" si="4"/>
        <v>0</v>
      </c>
      <c r="P74" s="114">
        <v>0</v>
      </c>
      <c r="Q74" s="114">
        <f t="shared" si="5"/>
        <v>0</v>
      </c>
      <c r="R74" s="115" t="s">
        <v>995</v>
      </c>
      <c r="S74" s="115" t="s">
        <v>929</v>
      </c>
      <c r="T74" s="115" t="s">
        <v>929</v>
      </c>
      <c r="U74" s="115">
        <v>0</v>
      </c>
      <c r="V74" s="115">
        <f t="shared" si="6"/>
        <v>0</v>
      </c>
      <c r="W74" s="115"/>
      <c r="X74" s="115" t="s">
        <v>991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992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2" x14ac:dyDescent="0.2">
      <c r="A75" s="111"/>
      <c r="B75" s="112"/>
      <c r="C75" s="271" t="s">
        <v>1045</v>
      </c>
      <c r="D75" s="272"/>
      <c r="E75" s="272"/>
      <c r="F75" s="272"/>
      <c r="G75" s="272"/>
      <c r="H75" s="115"/>
      <c r="I75" s="115"/>
      <c r="J75" s="115"/>
      <c r="K75" s="115"/>
      <c r="L75" s="115"/>
      <c r="M75" s="115"/>
      <c r="N75" s="114"/>
      <c r="O75" s="114"/>
      <c r="P75" s="114"/>
      <c r="Q75" s="114"/>
      <c r="R75" s="115"/>
      <c r="S75" s="115"/>
      <c r="T75" s="115"/>
      <c r="U75" s="115"/>
      <c r="V75" s="115"/>
      <c r="W75" s="115"/>
      <c r="X75" s="115"/>
      <c r="Y75" s="115"/>
      <c r="Z75" s="108"/>
      <c r="AA75" s="108"/>
      <c r="AB75" s="108"/>
      <c r="AC75" s="108"/>
      <c r="AD75" s="108"/>
      <c r="AE75" s="108"/>
      <c r="AF75" s="108"/>
      <c r="AG75" s="108" t="s">
        <v>930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x14ac:dyDescent="0.2">
      <c r="A76" s="121" t="s">
        <v>268</v>
      </c>
      <c r="B76" s="122" t="s">
        <v>170</v>
      </c>
      <c r="C76" s="143" t="s">
        <v>151</v>
      </c>
      <c r="D76" s="123"/>
      <c r="E76" s="124"/>
      <c r="F76" s="125"/>
      <c r="G76" s="125">
        <f>SUMIF(AG77:AG82,"&lt;&gt;NOR",G77:G82)</f>
        <v>0</v>
      </c>
      <c r="H76" s="125"/>
      <c r="I76" s="125">
        <f>SUM(I77:I82)</f>
        <v>0</v>
      </c>
      <c r="J76" s="125"/>
      <c r="K76" s="125">
        <f>SUM(K77:K82)</f>
        <v>0</v>
      </c>
      <c r="L76" s="125"/>
      <c r="M76" s="125">
        <f>SUM(M77:M82)</f>
        <v>0</v>
      </c>
      <c r="N76" s="124"/>
      <c r="O76" s="124">
        <f>SUM(O77:O82)</f>
        <v>0.14000000000000001</v>
      </c>
      <c r="P76" s="124"/>
      <c r="Q76" s="124">
        <f>SUM(Q77:Q82)</f>
        <v>0</v>
      </c>
      <c r="R76" s="125"/>
      <c r="S76" s="125"/>
      <c r="T76" s="126"/>
      <c r="U76" s="120"/>
      <c r="V76" s="120">
        <f>SUM(V77:V82)</f>
        <v>1.6</v>
      </c>
      <c r="W76" s="120"/>
      <c r="X76" s="120"/>
      <c r="Y76" s="120"/>
      <c r="AG76" t="s">
        <v>269</v>
      </c>
    </row>
    <row r="77" spans="1:60" ht="22.5" outlineLevel="1" x14ac:dyDescent="0.2">
      <c r="A77" s="135">
        <v>37</v>
      </c>
      <c r="B77" s="136" t="s">
        <v>2886</v>
      </c>
      <c r="C77" s="144" t="s">
        <v>2887</v>
      </c>
      <c r="D77" s="137" t="s">
        <v>468</v>
      </c>
      <c r="E77" s="138">
        <v>2</v>
      </c>
      <c r="F77" s="139"/>
      <c r="G77" s="140">
        <f t="shared" ref="G77:G82" si="7">ROUND(E77*F77,2)</f>
        <v>0</v>
      </c>
      <c r="H77" s="139"/>
      <c r="I77" s="140">
        <f t="shared" ref="I77:I82" si="8">ROUND(E77*H77,2)</f>
        <v>0</v>
      </c>
      <c r="J77" s="139"/>
      <c r="K77" s="140">
        <f t="shared" ref="K77:K82" si="9">ROUND(E77*J77,2)</f>
        <v>0</v>
      </c>
      <c r="L77" s="140">
        <v>21</v>
      </c>
      <c r="M77" s="140">
        <f t="shared" ref="M77:M82" si="10">G77*(1+L77/100)</f>
        <v>0</v>
      </c>
      <c r="N77" s="138">
        <v>7.6800000000000002E-3</v>
      </c>
      <c r="O77" s="138">
        <f t="shared" ref="O77:O82" si="11">ROUND(E77*N77,2)</f>
        <v>0.02</v>
      </c>
      <c r="P77" s="138">
        <v>0</v>
      </c>
      <c r="Q77" s="138">
        <f t="shared" ref="Q77:Q82" si="12">ROUND(E77*P77,2)</f>
        <v>0</v>
      </c>
      <c r="R77" s="140" t="s">
        <v>1188</v>
      </c>
      <c r="S77" s="140" t="s">
        <v>929</v>
      </c>
      <c r="T77" s="141" t="s">
        <v>929</v>
      </c>
      <c r="U77" s="115">
        <v>8.7999999999999995E-2</v>
      </c>
      <c r="V77" s="115">
        <f t="shared" ref="V77:V82" si="13">ROUND(E77*U77,2)</f>
        <v>0.18</v>
      </c>
      <c r="W77" s="115"/>
      <c r="X77" s="115" t="s">
        <v>275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277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ht="22.5" outlineLevel="1" x14ac:dyDescent="0.2">
      <c r="A78" s="135">
        <v>38</v>
      </c>
      <c r="B78" s="136" t="s">
        <v>2888</v>
      </c>
      <c r="C78" s="144" t="s">
        <v>2889</v>
      </c>
      <c r="D78" s="137" t="s">
        <v>468</v>
      </c>
      <c r="E78" s="138">
        <v>1</v>
      </c>
      <c r="F78" s="139"/>
      <c r="G78" s="140">
        <f t="shared" si="7"/>
        <v>0</v>
      </c>
      <c r="H78" s="139"/>
      <c r="I78" s="140">
        <f t="shared" si="8"/>
        <v>0</v>
      </c>
      <c r="J78" s="139"/>
      <c r="K78" s="140">
        <f t="shared" si="9"/>
        <v>0</v>
      </c>
      <c r="L78" s="140">
        <v>21</v>
      </c>
      <c r="M78" s="140">
        <f t="shared" si="10"/>
        <v>0</v>
      </c>
      <c r="N78" s="138">
        <v>6.6129999999999994E-2</v>
      </c>
      <c r="O78" s="138">
        <f t="shared" si="11"/>
        <v>7.0000000000000007E-2</v>
      </c>
      <c r="P78" s="138">
        <v>0</v>
      </c>
      <c r="Q78" s="138">
        <f t="shared" si="12"/>
        <v>0</v>
      </c>
      <c r="R78" s="140" t="s">
        <v>1188</v>
      </c>
      <c r="S78" s="140" t="s">
        <v>929</v>
      </c>
      <c r="T78" s="141" t="s">
        <v>929</v>
      </c>
      <c r="U78" s="115">
        <v>0.86</v>
      </c>
      <c r="V78" s="115">
        <f t="shared" si="13"/>
        <v>0.86</v>
      </c>
      <c r="W78" s="115"/>
      <c r="X78" s="115" t="s">
        <v>275</v>
      </c>
      <c r="Y78" s="115" t="s">
        <v>276</v>
      </c>
      <c r="Z78" s="108"/>
      <c r="AA78" s="108"/>
      <c r="AB78" s="108"/>
      <c r="AC78" s="108"/>
      <c r="AD78" s="108"/>
      <c r="AE78" s="108"/>
      <c r="AF78" s="108"/>
      <c r="AG78" s="108" t="s">
        <v>277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 x14ac:dyDescent="0.2">
      <c r="A79" s="135">
        <v>39</v>
      </c>
      <c r="B79" s="136" t="s">
        <v>2429</v>
      </c>
      <c r="C79" s="144" t="s">
        <v>2430</v>
      </c>
      <c r="D79" s="137" t="s">
        <v>1159</v>
      </c>
      <c r="E79" s="138">
        <v>2</v>
      </c>
      <c r="F79" s="139"/>
      <c r="G79" s="140">
        <f t="shared" si="7"/>
        <v>0</v>
      </c>
      <c r="H79" s="139"/>
      <c r="I79" s="140">
        <f t="shared" si="8"/>
        <v>0</v>
      </c>
      <c r="J79" s="139"/>
      <c r="K79" s="140">
        <f t="shared" si="9"/>
        <v>0</v>
      </c>
      <c r="L79" s="140">
        <v>21</v>
      </c>
      <c r="M79" s="140">
        <f t="shared" si="10"/>
        <v>0</v>
      </c>
      <c r="N79" s="138">
        <v>0</v>
      </c>
      <c r="O79" s="138">
        <f t="shared" si="11"/>
        <v>0</v>
      </c>
      <c r="P79" s="138">
        <v>0</v>
      </c>
      <c r="Q79" s="138">
        <f t="shared" si="12"/>
        <v>0</v>
      </c>
      <c r="R79" s="140" t="s">
        <v>1188</v>
      </c>
      <c r="S79" s="140" t="s">
        <v>929</v>
      </c>
      <c r="T79" s="141" t="s">
        <v>929</v>
      </c>
      <c r="U79" s="115">
        <v>0.28100000000000003</v>
      </c>
      <c r="V79" s="115">
        <f t="shared" si="13"/>
        <v>0.56000000000000005</v>
      </c>
      <c r="W79" s="115"/>
      <c r="X79" s="115" t="s">
        <v>275</v>
      </c>
      <c r="Y79" s="115" t="s">
        <v>276</v>
      </c>
      <c r="Z79" s="108"/>
      <c r="AA79" s="108"/>
      <c r="AB79" s="108"/>
      <c r="AC79" s="108"/>
      <c r="AD79" s="108"/>
      <c r="AE79" s="108"/>
      <c r="AF79" s="108"/>
      <c r="AG79" s="108" t="s">
        <v>277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1" x14ac:dyDescent="0.2">
      <c r="A80" s="135">
        <v>40</v>
      </c>
      <c r="B80" s="136" t="s">
        <v>1198</v>
      </c>
      <c r="C80" s="144" t="s">
        <v>2890</v>
      </c>
      <c r="D80" s="137" t="s">
        <v>976</v>
      </c>
      <c r="E80" s="138">
        <v>1</v>
      </c>
      <c r="F80" s="139"/>
      <c r="G80" s="140">
        <f t="shared" si="7"/>
        <v>0</v>
      </c>
      <c r="H80" s="139"/>
      <c r="I80" s="140">
        <f t="shared" si="8"/>
        <v>0</v>
      </c>
      <c r="J80" s="139"/>
      <c r="K80" s="140">
        <f t="shared" si="9"/>
        <v>0</v>
      </c>
      <c r="L80" s="140">
        <v>21</v>
      </c>
      <c r="M80" s="140">
        <f t="shared" si="10"/>
        <v>0</v>
      </c>
      <c r="N80" s="138">
        <v>4.7E-2</v>
      </c>
      <c r="O80" s="138">
        <f t="shared" si="11"/>
        <v>0.05</v>
      </c>
      <c r="P80" s="138">
        <v>0</v>
      </c>
      <c r="Q80" s="138">
        <f t="shared" si="12"/>
        <v>0</v>
      </c>
      <c r="R80" s="140"/>
      <c r="S80" s="140" t="s">
        <v>273</v>
      </c>
      <c r="T80" s="141" t="s">
        <v>274</v>
      </c>
      <c r="U80" s="115">
        <v>0</v>
      </c>
      <c r="V80" s="115">
        <f t="shared" si="13"/>
        <v>0</v>
      </c>
      <c r="W80" s="115"/>
      <c r="X80" s="115" t="s">
        <v>463</v>
      </c>
      <c r="Y80" s="115" t="s">
        <v>276</v>
      </c>
      <c r="Z80" s="108"/>
      <c r="AA80" s="108"/>
      <c r="AB80" s="108"/>
      <c r="AC80" s="108"/>
      <c r="AD80" s="108"/>
      <c r="AE80" s="108"/>
      <c r="AF80" s="108"/>
      <c r="AG80" s="108" t="s">
        <v>464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1" x14ac:dyDescent="0.2">
      <c r="A81" s="128">
        <v>41</v>
      </c>
      <c r="B81" s="129" t="s">
        <v>2891</v>
      </c>
      <c r="C81" s="145" t="s">
        <v>2892</v>
      </c>
      <c r="D81" s="130" t="s">
        <v>976</v>
      </c>
      <c r="E81" s="131">
        <v>2</v>
      </c>
      <c r="F81" s="132"/>
      <c r="G81" s="133">
        <f t="shared" si="7"/>
        <v>0</v>
      </c>
      <c r="H81" s="132"/>
      <c r="I81" s="133">
        <f t="shared" si="8"/>
        <v>0</v>
      </c>
      <c r="J81" s="132"/>
      <c r="K81" s="133">
        <f t="shared" si="9"/>
        <v>0</v>
      </c>
      <c r="L81" s="133">
        <v>21</v>
      </c>
      <c r="M81" s="133">
        <f t="shared" si="10"/>
        <v>0</v>
      </c>
      <c r="N81" s="131">
        <v>0</v>
      </c>
      <c r="O81" s="131">
        <f t="shared" si="11"/>
        <v>0</v>
      </c>
      <c r="P81" s="131">
        <v>0</v>
      </c>
      <c r="Q81" s="131">
        <f t="shared" si="12"/>
        <v>0</v>
      </c>
      <c r="R81" s="133"/>
      <c r="S81" s="133" t="s">
        <v>273</v>
      </c>
      <c r="T81" s="134" t="s">
        <v>274</v>
      </c>
      <c r="U81" s="115">
        <v>0</v>
      </c>
      <c r="V81" s="115">
        <f t="shared" si="13"/>
        <v>0</v>
      </c>
      <c r="W81" s="115"/>
      <c r="X81" s="115" t="s">
        <v>463</v>
      </c>
      <c r="Y81" s="115" t="s">
        <v>276</v>
      </c>
      <c r="Z81" s="108"/>
      <c r="AA81" s="108"/>
      <c r="AB81" s="108"/>
      <c r="AC81" s="108"/>
      <c r="AD81" s="108"/>
      <c r="AE81" s="108"/>
      <c r="AF81" s="108"/>
      <c r="AG81" s="108" t="s">
        <v>464</v>
      </c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 x14ac:dyDescent="0.2">
      <c r="A82" s="111">
        <v>42</v>
      </c>
      <c r="B82" s="112" t="s">
        <v>1211</v>
      </c>
      <c r="C82" s="152" t="s">
        <v>1212</v>
      </c>
      <c r="D82" s="113" t="s">
        <v>24</v>
      </c>
      <c r="E82" s="151"/>
      <c r="F82" s="116"/>
      <c r="G82" s="115">
        <f t="shared" si="7"/>
        <v>0</v>
      </c>
      <c r="H82" s="116"/>
      <c r="I82" s="115">
        <f t="shared" si="8"/>
        <v>0</v>
      </c>
      <c r="J82" s="116"/>
      <c r="K82" s="115">
        <f t="shared" si="9"/>
        <v>0</v>
      </c>
      <c r="L82" s="115">
        <v>21</v>
      </c>
      <c r="M82" s="115">
        <f t="shared" si="10"/>
        <v>0</v>
      </c>
      <c r="N82" s="114">
        <v>0</v>
      </c>
      <c r="O82" s="114">
        <f t="shared" si="11"/>
        <v>0</v>
      </c>
      <c r="P82" s="114">
        <v>0</v>
      </c>
      <c r="Q82" s="114">
        <f t="shared" si="12"/>
        <v>0</v>
      </c>
      <c r="R82" s="115" t="s">
        <v>1188</v>
      </c>
      <c r="S82" s="115" t="s">
        <v>929</v>
      </c>
      <c r="T82" s="115" t="s">
        <v>929</v>
      </c>
      <c r="U82" s="115">
        <v>0</v>
      </c>
      <c r="V82" s="115">
        <f t="shared" si="13"/>
        <v>0</v>
      </c>
      <c r="W82" s="115"/>
      <c r="X82" s="115" t="s">
        <v>991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992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x14ac:dyDescent="0.2">
      <c r="A83" s="121" t="s">
        <v>268</v>
      </c>
      <c r="B83" s="122" t="s">
        <v>171</v>
      </c>
      <c r="C83" s="143" t="s">
        <v>172</v>
      </c>
      <c r="D83" s="123"/>
      <c r="E83" s="124"/>
      <c r="F83" s="125"/>
      <c r="G83" s="125">
        <f>SUMIF(AG84:AG105,"&lt;&gt;NOR",G84:G105)</f>
        <v>0</v>
      </c>
      <c r="H83" s="125"/>
      <c r="I83" s="125">
        <f>SUM(I84:I105)</f>
        <v>0</v>
      </c>
      <c r="J83" s="125"/>
      <c r="K83" s="125">
        <f>SUM(K84:K105)</f>
        <v>0</v>
      </c>
      <c r="L83" s="125"/>
      <c r="M83" s="125">
        <f>SUM(M84:M105)</f>
        <v>0</v>
      </c>
      <c r="N83" s="124"/>
      <c r="O83" s="124">
        <f>SUM(O84:O105)</f>
        <v>0.42000000000000004</v>
      </c>
      <c r="P83" s="124"/>
      <c r="Q83" s="124">
        <f>SUM(Q84:Q105)</f>
        <v>0</v>
      </c>
      <c r="R83" s="125"/>
      <c r="S83" s="125"/>
      <c r="T83" s="126"/>
      <c r="U83" s="120"/>
      <c r="V83" s="120">
        <f>SUM(V84:V105)</f>
        <v>41.320000000000007</v>
      </c>
      <c r="W83" s="120"/>
      <c r="X83" s="120"/>
      <c r="Y83" s="120"/>
      <c r="AG83" t="s">
        <v>269</v>
      </c>
    </row>
    <row r="84" spans="1:60" ht="22.5" outlineLevel="1" x14ac:dyDescent="0.2">
      <c r="A84" s="128">
        <v>43</v>
      </c>
      <c r="B84" s="129" t="s">
        <v>2788</v>
      </c>
      <c r="C84" s="145" t="s">
        <v>2789</v>
      </c>
      <c r="D84" s="130" t="s">
        <v>493</v>
      </c>
      <c r="E84" s="131">
        <v>6</v>
      </c>
      <c r="F84" s="132"/>
      <c r="G84" s="133">
        <f>ROUND(E84*F84,2)</f>
        <v>0</v>
      </c>
      <c r="H84" s="132"/>
      <c r="I84" s="133">
        <f>ROUND(E84*H84,2)</f>
        <v>0</v>
      </c>
      <c r="J84" s="132"/>
      <c r="K84" s="133">
        <f>ROUND(E84*J84,2)</f>
        <v>0</v>
      </c>
      <c r="L84" s="133">
        <v>21</v>
      </c>
      <c r="M84" s="133">
        <f>G84*(1+L84/100)</f>
        <v>0</v>
      </c>
      <c r="N84" s="131">
        <v>6.1500000000000001E-3</v>
      </c>
      <c r="O84" s="131">
        <f>ROUND(E84*N84,2)</f>
        <v>0.04</v>
      </c>
      <c r="P84" s="131">
        <v>0</v>
      </c>
      <c r="Q84" s="131">
        <f>ROUND(E84*P84,2)</f>
        <v>0</v>
      </c>
      <c r="R84" s="133" t="s">
        <v>1188</v>
      </c>
      <c r="S84" s="133" t="s">
        <v>929</v>
      </c>
      <c r="T84" s="134" t="s">
        <v>929</v>
      </c>
      <c r="U84" s="115">
        <v>0.505</v>
      </c>
      <c r="V84" s="115">
        <f>ROUND(E84*U84,2)</f>
        <v>3.03</v>
      </c>
      <c r="W84" s="115"/>
      <c r="X84" s="115" t="s">
        <v>275</v>
      </c>
      <c r="Y84" s="115" t="s">
        <v>276</v>
      </c>
      <c r="Z84" s="108"/>
      <c r="AA84" s="108"/>
      <c r="AB84" s="108"/>
      <c r="AC84" s="108"/>
      <c r="AD84" s="108"/>
      <c r="AE84" s="108"/>
      <c r="AF84" s="108"/>
      <c r="AG84" s="108" t="s">
        <v>277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outlineLevel="2" x14ac:dyDescent="0.2">
      <c r="A85" s="111"/>
      <c r="B85" s="112"/>
      <c r="C85" s="258" t="s">
        <v>1215</v>
      </c>
      <c r="D85" s="259"/>
      <c r="E85" s="259"/>
      <c r="F85" s="259"/>
      <c r="G85" s="259"/>
      <c r="H85" s="115"/>
      <c r="I85" s="115"/>
      <c r="J85" s="115"/>
      <c r="K85" s="115"/>
      <c r="L85" s="115"/>
      <c r="M85" s="115"/>
      <c r="N85" s="114"/>
      <c r="O85" s="114"/>
      <c r="P85" s="114"/>
      <c r="Q85" s="114"/>
      <c r="R85" s="115"/>
      <c r="S85" s="115"/>
      <c r="T85" s="115"/>
      <c r="U85" s="115"/>
      <c r="V85" s="115"/>
      <c r="W85" s="115"/>
      <c r="X85" s="115"/>
      <c r="Y85" s="115"/>
      <c r="Z85" s="108"/>
      <c r="AA85" s="108"/>
      <c r="AB85" s="108"/>
      <c r="AC85" s="108"/>
      <c r="AD85" s="108"/>
      <c r="AE85" s="108"/>
      <c r="AF85" s="108"/>
      <c r="AG85" s="108" t="s">
        <v>286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ht="22.5" outlineLevel="1" x14ac:dyDescent="0.2">
      <c r="A86" s="128">
        <v>44</v>
      </c>
      <c r="B86" s="129" t="s">
        <v>2700</v>
      </c>
      <c r="C86" s="145" t="s">
        <v>2701</v>
      </c>
      <c r="D86" s="130" t="s">
        <v>493</v>
      </c>
      <c r="E86" s="131">
        <v>4</v>
      </c>
      <c r="F86" s="132"/>
      <c r="G86" s="133">
        <f>ROUND(E86*F86,2)</f>
        <v>0</v>
      </c>
      <c r="H86" s="132"/>
      <c r="I86" s="133">
        <f>ROUND(E86*H86,2)</f>
        <v>0</v>
      </c>
      <c r="J86" s="132"/>
      <c r="K86" s="133">
        <f>ROUND(E86*J86,2)</f>
        <v>0</v>
      </c>
      <c r="L86" s="133">
        <v>21</v>
      </c>
      <c r="M86" s="133">
        <f>G86*(1+L86/100)</f>
        <v>0</v>
      </c>
      <c r="N86" s="131">
        <v>8.1700000000000002E-3</v>
      </c>
      <c r="O86" s="131">
        <f>ROUND(E86*N86,2)</f>
        <v>0.03</v>
      </c>
      <c r="P86" s="131">
        <v>0</v>
      </c>
      <c r="Q86" s="131">
        <f>ROUND(E86*P86,2)</f>
        <v>0</v>
      </c>
      <c r="R86" s="133" t="s">
        <v>1188</v>
      </c>
      <c r="S86" s="133" t="s">
        <v>929</v>
      </c>
      <c r="T86" s="134" t="s">
        <v>929</v>
      </c>
      <c r="U86" s="115">
        <v>0.73499999999999999</v>
      </c>
      <c r="V86" s="115">
        <f>ROUND(E86*U86,2)</f>
        <v>2.94</v>
      </c>
      <c r="W86" s="115"/>
      <c r="X86" s="115" t="s">
        <v>275</v>
      </c>
      <c r="Y86" s="115" t="s">
        <v>276</v>
      </c>
      <c r="Z86" s="108"/>
      <c r="AA86" s="108"/>
      <c r="AB86" s="108"/>
      <c r="AC86" s="108"/>
      <c r="AD86" s="108"/>
      <c r="AE86" s="108"/>
      <c r="AF86" s="108"/>
      <c r="AG86" s="108" t="s">
        <v>277</v>
      </c>
      <c r="AH86" s="108"/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2" x14ac:dyDescent="0.2">
      <c r="A87" s="111"/>
      <c r="B87" s="112"/>
      <c r="C87" s="258" t="s">
        <v>1215</v>
      </c>
      <c r="D87" s="259"/>
      <c r="E87" s="259"/>
      <c r="F87" s="259"/>
      <c r="G87" s="259"/>
      <c r="H87" s="115"/>
      <c r="I87" s="115"/>
      <c r="J87" s="115"/>
      <c r="K87" s="115"/>
      <c r="L87" s="115"/>
      <c r="M87" s="115"/>
      <c r="N87" s="114"/>
      <c r="O87" s="114"/>
      <c r="P87" s="114"/>
      <c r="Q87" s="114"/>
      <c r="R87" s="115"/>
      <c r="S87" s="115"/>
      <c r="T87" s="115"/>
      <c r="U87" s="115"/>
      <c r="V87" s="115"/>
      <c r="W87" s="115"/>
      <c r="X87" s="115"/>
      <c r="Y87" s="115"/>
      <c r="Z87" s="108"/>
      <c r="AA87" s="108"/>
      <c r="AB87" s="108"/>
      <c r="AC87" s="108"/>
      <c r="AD87" s="108"/>
      <c r="AE87" s="108"/>
      <c r="AF87" s="108"/>
      <c r="AG87" s="108" t="s">
        <v>286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ht="22.5" outlineLevel="1" x14ac:dyDescent="0.2">
      <c r="A88" s="128">
        <v>45</v>
      </c>
      <c r="B88" s="129" t="s">
        <v>2470</v>
      </c>
      <c r="C88" s="145" t="s">
        <v>2471</v>
      </c>
      <c r="D88" s="130" t="s">
        <v>493</v>
      </c>
      <c r="E88" s="131">
        <v>20</v>
      </c>
      <c r="F88" s="132"/>
      <c r="G88" s="133">
        <f>ROUND(E88*F88,2)</f>
        <v>0</v>
      </c>
      <c r="H88" s="132"/>
      <c r="I88" s="133">
        <f>ROUND(E88*H88,2)</f>
        <v>0</v>
      </c>
      <c r="J88" s="132"/>
      <c r="K88" s="133">
        <f>ROUND(E88*J88,2)</f>
        <v>0</v>
      </c>
      <c r="L88" s="133">
        <v>21</v>
      </c>
      <c r="M88" s="133">
        <f>G88*(1+L88/100)</f>
        <v>0</v>
      </c>
      <c r="N88" s="131">
        <v>9.9900000000000006E-3</v>
      </c>
      <c r="O88" s="131">
        <f>ROUND(E88*N88,2)</f>
        <v>0.2</v>
      </c>
      <c r="P88" s="131">
        <v>0</v>
      </c>
      <c r="Q88" s="131">
        <f>ROUND(E88*P88,2)</f>
        <v>0</v>
      </c>
      <c r="R88" s="133" t="s">
        <v>1188</v>
      </c>
      <c r="S88" s="133" t="s">
        <v>929</v>
      </c>
      <c r="T88" s="134" t="s">
        <v>929</v>
      </c>
      <c r="U88" s="115">
        <v>0.82799999999999996</v>
      </c>
      <c r="V88" s="115">
        <f>ROUND(E88*U88,2)</f>
        <v>16.559999999999999</v>
      </c>
      <c r="W88" s="115"/>
      <c r="X88" s="115" t="s">
        <v>275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277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outlineLevel="2" x14ac:dyDescent="0.2">
      <c r="A89" s="111"/>
      <c r="B89" s="112"/>
      <c r="C89" s="258" t="s">
        <v>1215</v>
      </c>
      <c r="D89" s="259"/>
      <c r="E89" s="259"/>
      <c r="F89" s="259"/>
      <c r="G89" s="259"/>
      <c r="H89" s="115"/>
      <c r="I89" s="115"/>
      <c r="J89" s="115"/>
      <c r="K89" s="115"/>
      <c r="L89" s="115"/>
      <c r="M89" s="115"/>
      <c r="N89" s="114"/>
      <c r="O89" s="114"/>
      <c r="P89" s="114"/>
      <c r="Q89" s="114"/>
      <c r="R89" s="115"/>
      <c r="S89" s="115"/>
      <c r="T89" s="115"/>
      <c r="U89" s="115"/>
      <c r="V89" s="115"/>
      <c r="W89" s="115"/>
      <c r="X89" s="115"/>
      <c r="Y89" s="115"/>
      <c r="Z89" s="108"/>
      <c r="AA89" s="108"/>
      <c r="AB89" s="108"/>
      <c r="AC89" s="108"/>
      <c r="AD89" s="108"/>
      <c r="AE89" s="108"/>
      <c r="AF89" s="108"/>
      <c r="AG89" s="108" t="s">
        <v>286</v>
      </c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</row>
    <row r="90" spans="1:60" ht="22.5" outlineLevel="1" x14ac:dyDescent="0.2">
      <c r="A90" s="128">
        <v>46</v>
      </c>
      <c r="B90" s="129" t="s">
        <v>2893</v>
      </c>
      <c r="C90" s="145" t="s">
        <v>2894</v>
      </c>
      <c r="D90" s="130" t="s">
        <v>493</v>
      </c>
      <c r="E90" s="131">
        <v>16</v>
      </c>
      <c r="F90" s="132"/>
      <c r="G90" s="133">
        <f>ROUND(E90*F90,2)</f>
        <v>0</v>
      </c>
      <c r="H90" s="132"/>
      <c r="I90" s="133">
        <f>ROUND(E90*H90,2)</f>
        <v>0</v>
      </c>
      <c r="J90" s="132"/>
      <c r="K90" s="133">
        <f>ROUND(E90*J90,2)</f>
        <v>0</v>
      </c>
      <c r="L90" s="133">
        <v>21</v>
      </c>
      <c r="M90" s="133">
        <f>G90*(1+L90/100)</f>
        <v>0</v>
      </c>
      <c r="N90" s="131">
        <v>9.1599999999999997E-3</v>
      </c>
      <c r="O90" s="131">
        <f>ROUND(E90*N90,2)</f>
        <v>0.15</v>
      </c>
      <c r="P90" s="131">
        <v>0</v>
      </c>
      <c r="Q90" s="131">
        <f>ROUND(E90*P90,2)</f>
        <v>0</v>
      </c>
      <c r="R90" s="133" t="s">
        <v>1188</v>
      </c>
      <c r="S90" s="133" t="s">
        <v>929</v>
      </c>
      <c r="T90" s="134" t="s">
        <v>929</v>
      </c>
      <c r="U90" s="115">
        <v>0.91900000000000004</v>
      </c>
      <c r="V90" s="115">
        <f>ROUND(E90*U90,2)</f>
        <v>14.7</v>
      </c>
      <c r="W90" s="115"/>
      <c r="X90" s="115" t="s">
        <v>275</v>
      </c>
      <c r="Y90" s="115" t="s">
        <v>276</v>
      </c>
      <c r="Z90" s="108"/>
      <c r="AA90" s="108"/>
      <c r="AB90" s="108"/>
      <c r="AC90" s="108"/>
      <c r="AD90" s="108"/>
      <c r="AE90" s="108"/>
      <c r="AF90" s="108"/>
      <c r="AG90" s="108" t="s">
        <v>277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2" x14ac:dyDescent="0.2">
      <c r="A91" s="111"/>
      <c r="B91" s="112"/>
      <c r="C91" s="258" t="s">
        <v>1215</v>
      </c>
      <c r="D91" s="259"/>
      <c r="E91" s="259"/>
      <c r="F91" s="259"/>
      <c r="G91" s="259"/>
      <c r="H91" s="115"/>
      <c r="I91" s="115"/>
      <c r="J91" s="115"/>
      <c r="K91" s="115"/>
      <c r="L91" s="115"/>
      <c r="M91" s="115"/>
      <c r="N91" s="114"/>
      <c r="O91" s="114"/>
      <c r="P91" s="114"/>
      <c r="Q91" s="114"/>
      <c r="R91" s="115"/>
      <c r="S91" s="115"/>
      <c r="T91" s="115"/>
      <c r="U91" s="115"/>
      <c r="V91" s="115"/>
      <c r="W91" s="115"/>
      <c r="X91" s="115"/>
      <c r="Y91" s="115"/>
      <c r="Z91" s="108"/>
      <c r="AA91" s="108"/>
      <c r="AB91" s="108"/>
      <c r="AC91" s="108"/>
      <c r="AD91" s="108"/>
      <c r="AE91" s="108"/>
      <c r="AF91" s="108"/>
      <c r="AG91" s="108" t="s">
        <v>286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1" x14ac:dyDescent="0.2">
      <c r="A92" s="135">
        <v>47</v>
      </c>
      <c r="B92" s="136" t="s">
        <v>2895</v>
      </c>
      <c r="C92" s="144" t="s">
        <v>2896</v>
      </c>
      <c r="D92" s="137" t="s">
        <v>468</v>
      </c>
      <c r="E92" s="138">
        <v>2</v>
      </c>
      <c r="F92" s="139"/>
      <c r="G92" s="140">
        <f>ROUND(E92*F92,2)</f>
        <v>0</v>
      </c>
      <c r="H92" s="139"/>
      <c r="I92" s="140">
        <f>ROUND(E92*H92,2)</f>
        <v>0</v>
      </c>
      <c r="J92" s="139"/>
      <c r="K92" s="140">
        <f>ROUND(E92*J92,2)</f>
        <v>0</v>
      </c>
      <c r="L92" s="140">
        <v>21</v>
      </c>
      <c r="M92" s="140">
        <f>G92*(1+L92/100)</f>
        <v>0</v>
      </c>
      <c r="N92" s="138">
        <v>2.9999999999999997E-4</v>
      </c>
      <c r="O92" s="138">
        <f>ROUND(E92*N92,2)</f>
        <v>0</v>
      </c>
      <c r="P92" s="138">
        <v>0</v>
      </c>
      <c r="Q92" s="138">
        <f>ROUND(E92*P92,2)</f>
        <v>0</v>
      </c>
      <c r="R92" s="140" t="s">
        <v>1188</v>
      </c>
      <c r="S92" s="140" t="s">
        <v>929</v>
      </c>
      <c r="T92" s="141" t="s">
        <v>929</v>
      </c>
      <c r="U92" s="115">
        <v>0.15390000000000001</v>
      </c>
      <c r="V92" s="115">
        <f>ROUND(E92*U92,2)</f>
        <v>0.31</v>
      </c>
      <c r="W92" s="115"/>
      <c r="X92" s="115" t="s">
        <v>275</v>
      </c>
      <c r="Y92" s="115" t="s">
        <v>276</v>
      </c>
      <c r="Z92" s="108"/>
      <c r="AA92" s="108"/>
      <c r="AB92" s="108"/>
      <c r="AC92" s="108"/>
      <c r="AD92" s="108"/>
      <c r="AE92" s="108"/>
      <c r="AF92" s="108"/>
      <c r="AG92" s="108" t="s">
        <v>277</v>
      </c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 x14ac:dyDescent="0.2">
      <c r="A93" s="135">
        <v>48</v>
      </c>
      <c r="B93" s="136" t="s">
        <v>2897</v>
      </c>
      <c r="C93" s="144" t="s">
        <v>2898</v>
      </c>
      <c r="D93" s="137" t="s">
        <v>468</v>
      </c>
      <c r="E93" s="138">
        <v>2</v>
      </c>
      <c r="F93" s="139"/>
      <c r="G93" s="140">
        <f>ROUND(E93*F93,2)</f>
        <v>0</v>
      </c>
      <c r="H93" s="139"/>
      <c r="I93" s="140">
        <f>ROUND(E93*H93,2)</f>
        <v>0</v>
      </c>
      <c r="J93" s="139"/>
      <c r="K93" s="140">
        <f>ROUND(E93*J93,2)</f>
        <v>0</v>
      </c>
      <c r="L93" s="140">
        <v>21</v>
      </c>
      <c r="M93" s="140">
        <f>G93*(1+L93/100)</f>
        <v>0</v>
      </c>
      <c r="N93" s="138">
        <v>5.5000000000000003E-4</v>
      </c>
      <c r="O93" s="138">
        <f>ROUND(E93*N93,2)</f>
        <v>0</v>
      </c>
      <c r="P93" s="138">
        <v>0</v>
      </c>
      <c r="Q93" s="138">
        <f>ROUND(E93*P93,2)</f>
        <v>0</v>
      </c>
      <c r="R93" s="140" t="s">
        <v>1188</v>
      </c>
      <c r="S93" s="140" t="s">
        <v>929</v>
      </c>
      <c r="T93" s="141" t="s">
        <v>929</v>
      </c>
      <c r="U93" s="115">
        <v>0.2802</v>
      </c>
      <c r="V93" s="115">
        <f>ROUND(E93*U93,2)</f>
        <v>0.56000000000000005</v>
      </c>
      <c r="W93" s="115"/>
      <c r="X93" s="115" t="s">
        <v>275</v>
      </c>
      <c r="Y93" s="115" t="s">
        <v>276</v>
      </c>
      <c r="Z93" s="108"/>
      <c r="AA93" s="108"/>
      <c r="AB93" s="108"/>
      <c r="AC93" s="108"/>
      <c r="AD93" s="108"/>
      <c r="AE93" s="108"/>
      <c r="AF93" s="108"/>
      <c r="AG93" s="108" t="s">
        <v>277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1" x14ac:dyDescent="0.2">
      <c r="A94" s="135">
        <v>49</v>
      </c>
      <c r="B94" s="136" t="s">
        <v>2899</v>
      </c>
      <c r="C94" s="144" t="s">
        <v>2900</v>
      </c>
      <c r="D94" s="137" t="s">
        <v>468</v>
      </c>
      <c r="E94" s="138">
        <v>4</v>
      </c>
      <c r="F94" s="139"/>
      <c r="G94" s="140">
        <f>ROUND(E94*F94,2)</f>
        <v>0</v>
      </c>
      <c r="H94" s="139"/>
      <c r="I94" s="140">
        <f>ROUND(E94*H94,2)</f>
        <v>0</v>
      </c>
      <c r="J94" s="139"/>
      <c r="K94" s="140">
        <f>ROUND(E94*J94,2)</f>
        <v>0</v>
      </c>
      <c r="L94" s="140">
        <v>21</v>
      </c>
      <c r="M94" s="140">
        <f>G94*(1+L94/100)</f>
        <v>0</v>
      </c>
      <c r="N94" s="138">
        <v>8.0999999999999996E-4</v>
      </c>
      <c r="O94" s="138">
        <f>ROUND(E94*N94,2)</f>
        <v>0</v>
      </c>
      <c r="P94" s="138">
        <v>0</v>
      </c>
      <c r="Q94" s="138">
        <f>ROUND(E94*P94,2)</f>
        <v>0</v>
      </c>
      <c r="R94" s="140" t="s">
        <v>1188</v>
      </c>
      <c r="S94" s="140" t="s">
        <v>929</v>
      </c>
      <c r="T94" s="141" t="s">
        <v>929</v>
      </c>
      <c r="U94" s="115">
        <v>0.41760000000000003</v>
      </c>
      <c r="V94" s="115">
        <f>ROUND(E94*U94,2)</f>
        <v>1.67</v>
      </c>
      <c r="W94" s="115"/>
      <c r="X94" s="115" t="s">
        <v>275</v>
      </c>
      <c r="Y94" s="115" t="s">
        <v>276</v>
      </c>
      <c r="Z94" s="108"/>
      <c r="AA94" s="108"/>
      <c r="AB94" s="108"/>
      <c r="AC94" s="108"/>
      <c r="AD94" s="108"/>
      <c r="AE94" s="108"/>
      <c r="AF94" s="108"/>
      <c r="AG94" s="108" t="s">
        <v>277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outlineLevel="1" x14ac:dyDescent="0.2">
      <c r="A95" s="128">
        <v>50</v>
      </c>
      <c r="B95" s="129" t="s">
        <v>1231</v>
      </c>
      <c r="C95" s="145" t="s">
        <v>1232</v>
      </c>
      <c r="D95" s="130" t="s">
        <v>493</v>
      </c>
      <c r="E95" s="131">
        <v>6</v>
      </c>
      <c r="F95" s="132"/>
      <c r="G95" s="133">
        <f>ROUND(E95*F95,2)</f>
        <v>0</v>
      </c>
      <c r="H95" s="132"/>
      <c r="I95" s="133">
        <f>ROUND(E95*H95,2)</f>
        <v>0</v>
      </c>
      <c r="J95" s="132"/>
      <c r="K95" s="133">
        <f>ROUND(E95*J95,2)</f>
        <v>0</v>
      </c>
      <c r="L95" s="133">
        <v>21</v>
      </c>
      <c r="M95" s="133">
        <f>G95*(1+L95/100)</f>
        <v>0</v>
      </c>
      <c r="N95" s="131">
        <v>0</v>
      </c>
      <c r="O95" s="131">
        <f>ROUND(E95*N95,2)</f>
        <v>0</v>
      </c>
      <c r="P95" s="131">
        <v>0</v>
      </c>
      <c r="Q95" s="131">
        <f>ROUND(E95*P95,2)</f>
        <v>0</v>
      </c>
      <c r="R95" s="133" t="s">
        <v>1188</v>
      </c>
      <c r="S95" s="133" t="s">
        <v>929</v>
      </c>
      <c r="T95" s="134" t="s">
        <v>929</v>
      </c>
      <c r="U95" s="115">
        <v>1.7999999999999999E-2</v>
      </c>
      <c r="V95" s="115">
        <f>ROUND(E95*U95,2)</f>
        <v>0.11</v>
      </c>
      <c r="W95" s="115"/>
      <c r="X95" s="115" t="s">
        <v>275</v>
      </c>
      <c r="Y95" s="115" t="s">
        <v>276</v>
      </c>
      <c r="Z95" s="108"/>
      <c r="AA95" s="108"/>
      <c r="AB95" s="108"/>
      <c r="AC95" s="108"/>
      <c r="AD95" s="108"/>
      <c r="AE95" s="108"/>
      <c r="AF95" s="108"/>
      <c r="AG95" s="108" t="s">
        <v>277</v>
      </c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</row>
    <row r="96" spans="1:60" outlineLevel="2" x14ac:dyDescent="0.2">
      <c r="A96" s="111"/>
      <c r="B96" s="112"/>
      <c r="C96" s="258" t="s">
        <v>1035</v>
      </c>
      <c r="D96" s="259"/>
      <c r="E96" s="259"/>
      <c r="F96" s="259"/>
      <c r="G96" s="259"/>
      <c r="H96" s="115"/>
      <c r="I96" s="115"/>
      <c r="J96" s="115"/>
      <c r="K96" s="115"/>
      <c r="L96" s="115"/>
      <c r="M96" s="115"/>
      <c r="N96" s="114"/>
      <c r="O96" s="114"/>
      <c r="P96" s="114"/>
      <c r="Q96" s="114"/>
      <c r="R96" s="115"/>
      <c r="S96" s="115"/>
      <c r="T96" s="115"/>
      <c r="U96" s="115"/>
      <c r="V96" s="115"/>
      <c r="W96" s="115"/>
      <c r="X96" s="115"/>
      <c r="Y96" s="115"/>
      <c r="Z96" s="108"/>
      <c r="AA96" s="108"/>
      <c r="AB96" s="108"/>
      <c r="AC96" s="108"/>
      <c r="AD96" s="108"/>
      <c r="AE96" s="108"/>
      <c r="AF96" s="108"/>
      <c r="AG96" s="108" t="s">
        <v>286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2" x14ac:dyDescent="0.2">
      <c r="A97" s="111"/>
      <c r="B97" s="112"/>
      <c r="C97" s="150" t="s">
        <v>2872</v>
      </c>
      <c r="D97" s="148"/>
      <c r="E97" s="149">
        <v>6</v>
      </c>
      <c r="F97" s="115"/>
      <c r="G97" s="115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325</v>
      </c>
      <c r="AH97" s="108">
        <v>5</v>
      </c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ht="22.5" outlineLevel="1" x14ac:dyDescent="0.2">
      <c r="A98" s="128">
        <v>51</v>
      </c>
      <c r="B98" s="129" t="s">
        <v>2491</v>
      </c>
      <c r="C98" s="145" t="s">
        <v>2492</v>
      </c>
      <c r="D98" s="130" t="s">
        <v>493</v>
      </c>
      <c r="E98" s="131">
        <v>24</v>
      </c>
      <c r="F98" s="132"/>
      <c r="G98" s="133">
        <f>ROUND(E98*F98,2)</f>
        <v>0</v>
      </c>
      <c r="H98" s="132"/>
      <c r="I98" s="133">
        <f>ROUND(E98*H98,2)</f>
        <v>0</v>
      </c>
      <c r="J98" s="132"/>
      <c r="K98" s="133">
        <f>ROUND(E98*J98,2)</f>
        <v>0</v>
      </c>
      <c r="L98" s="133">
        <v>21</v>
      </c>
      <c r="M98" s="133">
        <f>G98*(1+L98/100)</f>
        <v>0</v>
      </c>
      <c r="N98" s="131">
        <v>0</v>
      </c>
      <c r="O98" s="131">
        <f>ROUND(E98*N98,2)</f>
        <v>0</v>
      </c>
      <c r="P98" s="131">
        <v>0</v>
      </c>
      <c r="Q98" s="131">
        <f>ROUND(E98*P98,2)</f>
        <v>0</v>
      </c>
      <c r="R98" s="133" t="s">
        <v>1188</v>
      </c>
      <c r="S98" s="133" t="s">
        <v>929</v>
      </c>
      <c r="T98" s="134" t="s">
        <v>929</v>
      </c>
      <c r="U98" s="115">
        <v>3.2000000000000001E-2</v>
      </c>
      <c r="V98" s="115">
        <f>ROUND(E98*U98,2)</f>
        <v>0.77</v>
      </c>
      <c r="W98" s="115"/>
      <c r="X98" s="115" t="s">
        <v>275</v>
      </c>
      <c r="Y98" s="115" t="s">
        <v>276</v>
      </c>
      <c r="Z98" s="108"/>
      <c r="AA98" s="108"/>
      <c r="AB98" s="108"/>
      <c r="AC98" s="108"/>
      <c r="AD98" s="108"/>
      <c r="AE98" s="108"/>
      <c r="AF98" s="108"/>
      <c r="AG98" s="108" t="s">
        <v>277</v>
      </c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outlineLevel="2" x14ac:dyDescent="0.2">
      <c r="A99" s="111"/>
      <c r="B99" s="112"/>
      <c r="C99" s="258" t="s">
        <v>1035</v>
      </c>
      <c r="D99" s="259"/>
      <c r="E99" s="259"/>
      <c r="F99" s="259"/>
      <c r="G99" s="259"/>
      <c r="H99" s="115"/>
      <c r="I99" s="115"/>
      <c r="J99" s="115"/>
      <c r="K99" s="115"/>
      <c r="L99" s="115"/>
      <c r="M99" s="115"/>
      <c r="N99" s="114"/>
      <c r="O99" s="114"/>
      <c r="P99" s="114"/>
      <c r="Q99" s="114"/>
      <c r="R99" s="115"/>
      <c r="S99" s="115"/>
      <c r="T99" s="115"/>
      <c r="U99" s="115"/>
      <c r="V99" s="115"/>
      <c r="W99" s="115"/>
      <c r="X99" s="115"/>
      <c r="Y99" s="115"/>
      <c r="Z99" s="108"/>
      <c r="AA99" s="108"/>
      <c r="AB99" s="108"/>
      <c r="AC99" s="108"/>
      <c r="AD99" s="108"/>
      <c r="AE99" s="108"/>
      <c r="AF99" s="108"/>
      <c r="AG99" s="108" t="s">
        <v>286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2" x14ac:dyDescent="0.2">
      <c r="A100" s="111"/>
      <c r="B100" s="112"/>
      <c r="C100" s="150" t="s">
        <v>2873</v>
      </c>
      <c r="D100" s="148"/>
      <c r="E100" s="149">
        <v>20</v>
      </c>
      <c r="F100" s="115"/>
      <c r="G100" s="115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325</v>
      </c>
      <c r="AH100" s="108">
        <v>5</v>
      </c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3" x14ac:dyDescent="0.2">
      <c r="A101" s="111"/>
      <c r="B101" s="112"/>
      <c r="C101" s="150" t="s">
        <v>2779</v>
      </c>
      <c r="D101" s="148"/>
      <c r="E101" s="149">
        <v>4</v>
      </c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325</v>
      </c>
      <c r="AH101" s="108">
        <v>5</v>
      </c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outlineLevel="1" x14ac:dyDescent="0.2">
      <c r="A102" s="128">
        <v>52</v>
      </c>
      <c r="B102" s="129" t="s">
        <v>2493</v>
      </c>
      <c r="C102" s="145" t="s">
        <v>2494</v>
      </c>
      <c r="D102" s="130" t="s">
        <v>493</v>
      </c>
      <c r="E102" s="131">
        <v>16</v>
      </c>
      <c r="F102" s="132"/>
      <c r="G102" s="133">
        <f>ROUND(E102*F102,2)</f>
        <v>0</v>
      </c>
      <c r="H102" s="132"/>
      <c r="I102" s="133">
        <f>ROUND(E102*H102,2)</f>
        <v>0</v>
      </c>
      <c r="J102" s="132"/>
      <c r="K102" s="133">
        <f>ROUND(E102*J102,2)</f>
        <v>0</v>
      </c>
      <c r="L102" s="133">
        <v>21</v>
      </c>
      <c r="M102" s="133">
        <f>G102*(1+L102/100)</f>
        <v>0</v>
      </c>
      <c r="N102" s="131">
        <v>0</v>
      </c>
      <c r="O102" s="131">
        <f>ROUND(E102*N102,2)</f>
        <v>0</v>
      </c>
      <c r="P102" s="131">
        <v>0</v>
      </c>
      <c r="Q102" s="131">
        <f>ROUND(E102*P102,2)</f>
        <v>0</v>
      </c>
      <c r="R102" s="133" t="s">
        <v>1188</v>
      </c>
      <c r="S102" s="133" t="s">
        <v>929</v>
      </c>
      <c r="T102" s="134" t="s">
        <v>929</v>
      </c>
      <c r="U102" s="115">
        <v>4.2000000000000003E-2</v>
      </c>
      <c r="V102" s="115">
        <f>ROUND(E102*U102,2)</f>
        <v>0.67</v>
      </c>
      <c r="W102" s="115"/>
      <c r="X102" s="115" t="s">
        <v>275</v>
      </c>
      <c r="Y102" s="115" t="s">
        <v>276</v>
      </c>
      <c r="Z102" s="108"/>
      <c r="AA102" s="108"/>
      <c r="AB102" s="108"/>
      <c r="AC102" s="108"/>
      <c r="AD102" s="108"/>
      <c r="AE102" s="108"/>
      <c r="AF102" s="108"/>
      <c r="AG102" s="108" t="s">
        <v>277</v>
      </c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</row>
    <row r="103" spans="1:60" outlineLevel="2" x14ac:dyDescent="0.2">
      <c r="A103" s="111"/>
      <c r="B103" s="112"/>
      <c r="C103" s="258" t="s">
        <v>1035</v>
      </c>
      <c r="D103" s="259"/>
      <c r="E103" s="259"/>
      <c r="F103" s="259"/>
      <c r="G103" s="259"/>
      <c r="H103" s="115"/>
      <c r="I103" s="115"/>
      <c r="J103" s="115"/>
      <c r="K103" s="115"/>
      <c r="L103" s="115"/>
      <c r="M103" s="115"/>
      <c r="N103" s="114"/>
      <c r="O103" s="114"/>
      <c r="P103" s="114"/>
      <c r="Q103" s="114"/>
      <c r="R103" s="115"/>
      <c r="S103" s="115"/>
      <c r="T103" s="115"/>
      <c r="U103" s="115"/>
      <c r="V103" s="115"/>
      <c r="W103" s="115"/>
      <c r="X103" s="115"/>
      <c r="Y103" s="115"/>
      <c r="Z103" s="108"/>
      <c r="AA103" s="108"/>
      <c r="AB103" s="108"/>
      <c r="AC103" s="108"/>
      <c r="AD103" s="108"/>
      <c r="AE103" s="108"/>
      <c r="AF103" s="108"/>
      <c r="AG103" s="108" t="s">
        <v>286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2" x14ac:dyDescent="0.2">
      <c r="A104" s="111"/>
      <c r="B104" s="112"/>
      <c r="C104" s="150" t="s">
        <v>2876</v>
      </c>
      <c r="D104" s="148"/>
      <c r="E104" s="149">
        <v>16</v>
      </c>
      <c r="F104" s="115"/>
      <c r="G104" s="115"/>
      <c r="H104" s="115"/>
      <c r="I104" s="115"/>
      <c r="J104" s="115"/>
      <c r="K104" s="115"/>
      <c r="L104" s="115"/>
      <c r="M104" s="115"/>
      <c r="N104" s="114"/>
      <c r="O104" s="114"/>
      <c r="P104" s="114"/>
      <c r="Q104" s="114"/>
      <c r="R104" s="115"/>
      <c r="S104" s="115"/>
      <c r="T104" s="115"/>
      <c r="U104" s="115"/>
      <c r="V104" s="115"/>
      <c r="W104" s="115"/>
      <c r="X104" s="115"/>
      <c r="Y104" s="115"/>
      <c r="Z104" s="108"/>
      <c r="AA104" s="108"/>
      <c r="AB104" s="108"/>
      <c r="AC104" s="108"/>
      <c r="AD104" s="108"/>
      <c r="AE104" s="108"/>
      <c r="AF104" s="108"/>
      <c r="AG104" s="108" t="s">
        <v>325</v>
      </c>
      <c r="AH104" s="108">
        <v>5</v>
      </c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 x14ac:dyDescent="0.2">
      <c r="A105" s="111">
        <v>53</v>
      </c>
      <c r="B105" s="112" t="s">
        <v>1237</v>
      </c>
      <c r="C105" s="152" t="s">
        <v>1238</v>
      </c>
      <c r="D105" s="113" t="s">
        <v>24</v>
      </c>
      <c r="E105" s="151"/>
      <c r="F105" s="116"/>
      <c r="G105" s="115">
        <f>ROUND(E105*F105,2)</f>
        <v>0</v>
      </c>
      <c r="H105" s="116"/>
      <c r="I105" s="115">
        <f>ROUND(E105*H105,2)</f>
        <v>0</v>
      </c>
      <c r="J105" s="116"/>
      <c r="K105" s="115">
        <f>ROUND(E105*J105,2)</f>
        <v>0</v>
      </c>
      <c r="L105" s="115">
        <v>21</v>
      </c>
      <c r="M105" s="115">
        <f>G105*(1+L105/100)</f>
        <v>0</v>
      </c>
      <c r="N105" s="114">
        <v>0</v>
      </c>
      <c r="O105" s="114">
        <f>ROUND(E105*N105,2)</f>
        <v>0</v>
      </c>
      <c r="P105" s="114">
        <v>0</v>
      </c>
      <c r="Q105" s="114">
        <f>ROUND(E105*P105,2)</f>
        <v>0</v>
      </c>
      <c r="R105" s="115" t="s">
        <v>1188</v>
      </c>
      <c r="S105" s="115" t="s">
        <v>929</v>
      </c>
      <c r="T105" s="115" t="s">
        <v>929</v>
      </c>
      <c r="U105" s="115">
        <v>0</v>
      </c>
      <c r="V105" s="115">
        <f>ROUND(E105*U105,2)</f>
        <v>0</v>
      </c>
      <c r="W105" s="115"/>
      <c r="X105" s="115" t="s">
        <v>991</v>
      </c>
      <c r="Y105" s="115" t="s">
        <v>276</v>
      </c>
      <c r="Z105" s="108"/>
      <c r="AA105" s="108"/>
      <c r="AB105" s="108"/>
      <c r="AC105" s="108"/>
      <c r="AD105" s="108"/>
      <c r="AE105" s="108"/>
      <c r="AF105" s="108"/>
      <c r="AG105" s="108" t="s">
        <v>992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x14ac:dyDescent="0.2">
      <c r="A106" s="121" t="s">
        <v>268</v>
      </c>
      <c r="B106" s="122" t="s">
        <v>173</v>
      </c>
      <c r="C106" s="143" t="s">
        <v>174</v>
      </c>
      <c r="D106" s="123"/>
      <c r="E106" s="124"/>
      <c r="F106" s="125"/>
      <c r="G106" s="125">
        <f>SUMIF(AG107:AG172,"&lt;&gt;NOR",G107:G172)</f>
        <v>0</v>
      </c>
      <c r="H106" s="125"/>
      <c r="I106" s="125">
        <f>SUM(I107:I172)</f>
        <v>0</v>
      </c>
      <c r="J106" s="125"/>
      <c r="K106" s="125">
        <f>SUM(K107:K172)</f>
        <v>0</v>
      </c>
      <c r="L106" s="125"/>
      <c r="M106" s="125">
        <f>SUM(M107:M172)</f>
        <v>0</v>
      </c>
      <c r="N106" s="124"/>
      <c r="O106" s="124">
        <f>SUM(O107:O172)</f>
        <v>6.0000000000000005E-2</v>
      </c>
      <c r="P106" s="124"/>
      <c r="Q106" s="124">
        <f>SUM(Q107:Q172)</f>
        <v>0</v>
      </c>
      <c r="R106" s="125"/>
      <c r="S106" s="125"/>
      <c r="T106" s="126"/>
      <c r="U106" s="120"/>
      <c r="V106" s="120">
        <f>SUM(V107:V172)</f>
        <v>39.260000000000005</v>
      </c>
      <c r="W106" s="120"/>
      <c r="X106" s="120"/>
      <c r="Y106" s="120"/>
      <c r="AG106" t="s">
        <v>269</v>
      </c>
    </row>
    <row r="107" spans="1:60" outlineLevel="1" x14ac:dyDescent="0.2">
      <c r="A107" s="128">
        <v>54</v>
      </c>
      <c r="B107" s="129" t="s">
        <v>2901</v>
      </c>
      <c r="C107" s="145" t="s">
        <v>2902</v>
      </c>
      <c r="D107" s="130" t="s">
        <v>1159</v>
      </c>
      <c r="E107" s="131">
        <v>4</v>
      </c>
      <c r="F107" s="132"/>
      <c r="G107" s="133">
        <f>ROUND(E107*F107,2)</f>
        <v>0</v>
      </c>
      <c r="H107" s="132"/>
      <c r="I107" s="133">
        <f>ROUND(E107*H107,2)</f>
        <v>0</v>
      </c>
      <c r="J107" s="132"/>
      <c r="K107" s="133">
        <f>ROUND(E107*J107,2)</f>
        <v>0</v>
      </c>
      <c r="L107" s="133">
        <v>21</v>
      </c>
      <c r="M107" s="133">
        <f>G107*(1+L107/100)</f>
        <v>0</v>
      </c>
      <c r="N107" s="131">
        <v>4.8500000000000001E-3</v>
      </c>
      <c r="O107" s="131">
        <f>ROUND(E107*N107,2)</f>
        <v>0.02</v>
      </c>
      <c r="P107" s="131">
        <v>0</v>
      </c>
      <c r="Q107" s="131">
        <f>ROUND(E107*P107,2)</f>
        <v>0</v>
      </c>
      <c r="R107" s="133" t="s">
        <v>1188</v>
      </c>
      <c r="S107" s="133" t="s">
        <v>929</v>
      </c>
      <c r="T107" s="134" t="s">
        <v>929</v>
      </c>
      <c r="U107" s="115">
        <v>1.29</v>
      </c>
      <c r="V107" s="115">
        <f>ROUND(E107*U107,2)</f>
        <v>5.16</v>
      </c>
      <c r="W107" s="115"/>
      <c r="X107" s="115" t="s">
        <v>275</v>
      </c>
      <c r="Y107" s="115" t="s">
        <v>276</v>
      </c>
      <c r="Z107" s="108"/>
      <c r="AA107" s="108"/>
      <c r="AB107" s="108"/>
      <c r="AC107" s="108"/>
      <c r="AD107" s="108"/>
      <c r="AE107" s="108"/>
      <c r="AF107" s="108"/>
      <c r="AG107" s="108" t="s">
        <v>277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</row>
    <row r="108" spans="1:60" outlineLevel="2" x14ac:dyDescent="0.2">
      <c r="A108" s="111"/>
      <c r="B108" s="112"/>
      <c r="C108" s="150" t="s">
        <v>2903</v>
      </c>
      <c r="D108" s="148"/>
      <c r="E108" s="149">
        <v>4</v>
      </c>
      <c r="F108" s="115"/>
      <c r="G108" s="115"/>
      <c r="H108" s="115"/>
      <c r="I108" s="115"/>
      <c r="J108" s="115"/>
      <c r="K108" s="115"/>
      <c r="L108" s="115"/>
      <c r="M108" s="115"/>
      <c r="N108" s="114"/>
      <c r="O108" s="114"/>
      <c r="P108" s="114"/>
      <c r="Q108" s="114"/>
      <c r="R108" s="115"/>
      <c r="S108" s="115"/>
      <c r="T108" s="115"/>
      <c r="U108" s="115"/>
      <c r="V108" s="115"/>
      <c r="W108" s="115"/>
      <c r="X108" s="115"/>
      <c r="Y108" s="115"/>
      <c r="Z108" s="108"/>
      <c r="AA108" s="108"/>
      <c r="AB108" s="108"/>
      <c r="AC108" s="108"/>
      <c r="AD108" s="108"/>
      <c r="AE108" s="108"/>
      <c r="AF108" s="108"/>
      <c r="AG108" s="108" t="s">
        <v>325</v>
      </c>
      <c r="AH108" s="108">
        <v>5</v>
      </c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 x14ac:dyDescent="0.2">
      <c r="A109" s="135">
        <v>55</v>
      </c>
      <c r="B109" s="136" t="s">
        <v>2904</v>
      </c>
      <c r="C109" s="144" t="s">
        <v>2905</v>
      </c>
      <c r="D109" s="137" t="s">
        <v>1159</v>
      </c>
      <c r="E109" s="138">
        <v>2</v>
      </c>
      <c r="F109" s="139"/>
      <c r="G109" s="140">
        <f>ROUND(E109*F109,2)</f>
        <v>0</v>
      </c>
      <c r="H109" s="139"/>
      <c r="I109" s="140">
        <f>ROUND(E109*H109,2)</f>
        <v>0</v>
      </c>
      <c r="J109" s="139"/>
      <c r="K109" s="140">
        <f>ROUND(E109*J109,2)</f>
        <v>0</v>
      </c>
      <c r="L109" s="140">
        <v>21</v>
      </c>
      <c r="M109" s="140">
        <f>G109*(1+L109/100)</f>
        <v>0</v>
      </c>
      <c r="N109" s="138">
        <v>4.5199999999999997E-3</v>
      </c>
      <c r="O109" s="138">
        <f>ROUND(E109*N109,2)</f>
        <v>0.01</v>
      </c>
      <c r="P109" s="138">
        <v>0</v>
      </c>
      <c r="Q109" s="138">
        <f>ROUND(E109*P109,2)</f>
        <v>0</v>
      </c>
      <c r="R109" s="140" t="s">
        <v>1188</v>
      </c>
      <c r="S109" s="140" t="s">
        <v>929</v>
      </c>
      <c r="T109" s="141" t="s">
        <v>929</v>
      </c>
      <c r="U109" s="115">
        <v>0.78</v>
      </c>
      <c r="V109" s="115">
        <f>ROUND(E109*U109,2)</f>
        <v>1.56</v>
      </c>
      <c r="W109" s="115"/>
      <c r="X109" s="115" t="s">
        <v>275</v>
      </c>
      <c r="Y109" s="115" t="s">
        <v>276</v>
      </c>
      <c r="Z109" s="108"/>
      <c r="AA109" s="108"/>
      <c r="AB109" s="108"/>
      <c r="AC109" s="108"/>
      <c r="AD109" s="108"/>
      <c r="AE109" s="108"/>
      <c r="AF109" s="108"/>
      <c r="AG109" s="108" t="s">
        <v>277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outlineLevel="1" x14ac:dyDescent="0.2">
      <c r="A110" s="128">
        <v>56</v>
      </c>
      <c r="B110" s="129" t="s">
        <v>1255</v>
      </c>
      <c r="C110" s="145" t="s">
        <v>1256</v>
      </c>
      <c r="D110" s="130" t="s">
        <v>468</v>
      </c>
      <c r="E110" s="131">
        <v>10</v>
      </c>
      <c r="F110" s="132"/>
      <c r="G110" s="133">
        <f>ROUND(E110*F110,2)</f>
        <v>0</v>
      </c>
      <c r="H110" s="132"/>
      <c r="I110" s="133">
        <f>ROUND(E110*H110,2)</f>
        <v>0</v>
      </c>
      <c r="J110" s="132"/>
      <c r="K110" s="133">
        <f>ROUND(E110*J110,2)</f>
        <v>0</v>
      </c>
      <c r="L110" s="133">
        <v>21</v>
      </c>
      <c r="M110" s="133">
        <f>G110*(1+L110/100)</f>
        <v>0</v>
      </c>
      <c r="N110" s="131">
        <v>0</v>
      </c>
      <c r="O110" s="131">
        <f>ROUND(E110*N110,2)</f>
        <v>0</v>
      </c>
      <c r="P110" s="131">
        <v>0</v>
      </c>
      <c r="Q110" s="131">
        <f>ROUND(E110*P110,2)</f>
        <v>0</v>
      </c>
      <c r="R110" s="133" t="s">
        <v>1188</v>
      </c>
      <c r="S110" s="133" t="s">
        <v>929</v>
      </c>
      <c r="T110" s="134" t="s">
        <v>929</v>
      </c>
      <c r="U110" s="115">
        <v>0.20599999999999999</v>
      </c>
      <c r="V110" s="115">
        <f>ROUND(E110*U110,2)</f>
        <v>2.06</v>
      </c>
      <c r="W110" s="115"/>
      <c r="X110" s="115" t="s">
        <v>275</v>
      </c>
      <c r="Y110" s="115" t="s">
        <v>276</v>
      </c>
      <c r="Z110" s="108"/>
      <c r="AA110" s="108"/>
      <c r="AB110" s="108"/>
      <c r="AC110" s="108"/>
      <c r="AD110" s="108"/>
      <c r="AE110" s="108"/>
      <c r="AF110" s="108"/>
      <c r="AG110" s="108" t="s">
        <v>277</v>
      </c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</row>
    <row r="111" spans="1:60" outlineLevel="2" x14ac:dyDescent="0.2">
      <c r="A111" s="111"/>
      <c r="B111" s="112"/>
      <c r="C111" s="150" t="s">
        <v>2906</v>
      </c>
      <c r="D111" s="148"/>
      <c r="E111" s="149">
        <v>4</v>
      </c>
      <c r="F111" s="115"/>
      <c r="G111" s="115"/>
      <c r="H111" s="115"/>
      <c r="I111" s="115"/>
      <c r="J111" s="115"/>
      <c r="K111" s="115"/>
      <c r="L111" s="115"/>
      <c r="M111" s="115"/>
      <c r="N111" s="114"/>
      <c r="O111" s="114"/>
      <c r="P111" s="114"/>
      <c r="Q111" s="114"/>
      <c r="R111" s="115"/>
      <c r="S111" s="115"/>
      <c r="T111" s="115"/>
      <c r="U111" s="115"/>
      <c r="V111" s="115"/>
      <c r="W111" s="115"/>
      <c r="X111" s="115"/>
      <c r="Y111" s="115"/>
      <c r="Z111" s="108"/>
      <c r="AA111" s="108"/>
      <c r="AB111" s="108"/>
      <c r="AC111" s="108"/>
      <c r="AD111" s="108"/>
      <c r="AE111" s="108"/>
      <c r="AF111" s="108"/>
      <c r="AG111" s="108" t="s">
        <v>325</v>
      </c>
      <c r="AH111" s="108">
        <v>5</v>
      </c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</row>
    <row r="112" spans="1:60" outlineLevel="3" x14ac:dyDescent="0.2">
      <c r="A112" s="111"/>
      <c r="B112" s="112"/>
      <c r="C112" s="150" t="s">
        <v>2907</v>
      </c>
      <c r="D112" s="148"/>
      <c r="E112" s="149">
        <v>4</v>
      </c>
      <c r="F112" s="115"/>
      <c r="G112" s="115"/>
      <c r="H112" s="115"/>
      <c r="I112" s="115"/>
      <c r="J112" s="115"/>
      <c r="K112" s="115"/>
      <c r="L112" s="115"/>
      <c r="M112" s="115"/>
      <c r="N112" s="114"/>
      <c r="O112" s="114"/>
      <c r="P112" s="114"/>
      <c r="Q112" s="114"/>
      <c r="R112" s="115"/>
      <c r="S112" s="115"/>
      <c r="T112" s="115"/>
      <c r="U112" s="115"/>
      <c r="V112" s="115"/>
      <c r="W112" s="115"/>
      <c r="X112" s="115"/>
      <c r="Y112" s="115"/>
      <c r="Z112" s="108"/>
      <c r="AA112" s="108"/>
      <c r="AB112" s="108"/>
      <c r="AC112" s="108"/>
      <c r="AD112" s="108"/>
      <c r="AE112" s="108"/>
      <c r="AF112" s="108"/>
      <c r="AG112" s="108" t="s">
        <v>325</v>
      </c>
      <c r="AH112" s="108">
        <v>5</v>
      </c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</row>
    <row r="113" spans="1:60" outlineLevel="3" x14ac:dyDescent="0.2">
      <c r="A113" s="111"/>
      <c r="B113" s="112"/>
      <c r="C113" s="150" t="s">
        <v>2908</v>
      </c>
      <c r="D113" s="148"/>
      <c r="E113" s="149">
        <v>1</v>
      </c>
      <c r="F113" s="115"/>
      <c r="G113" s="115"/>
      <c r="H113" s="115"/>
      <c r="I113" s="115"/>
      <c r="J113" s="115"/>
      <c r="K113" s="115"/>
      <c r="L113" s="115"/>
      <c r="M113" s="115"/>
      <c r="N113" s="114"/>
      <c r="O113" s="114"/>
      <c r="P113" s="114"/>
      <c r="Q113" s="114"/>
      <c r="R113" s="115"/>
      <c r="S113" s="115"/>
      <c r="T113" s="115"/>
      <c r="U113" s="115"/>
      <c r="V113" s="115"/>
      <c r="W113" s="115"/>
      <c r="X113" s="115"/>
      <c r="Y113" s="115"/>
      <c r="Z113" s="108"/>
      <c r="AA113" s="108"/>
      <c r="AB113" s="108"/>
      <c r="AC113" s="108"/>
      <c r="AD113" s="108"/>
      <c r="AE113" s="108"/>
      <c r="AF113" s="108"/>
      <c r="AG113" s="108" t="s">
        <v>325</v>
      </c>
      <c r="AH113" s="108">
        <v>5</v>
      </c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8"/>
      <c r="BB113" s="108"/>
      <c r="BC113" s="108"/>
      <c r="BD113" s="108"/>
      <c r="BE113" s="108"/>
      <c r="BF113" s="108"/>
      <c r="BG113" s="108"/>
      <c r="BH113" s="108"/>
    </row>
    <row r="114" spans="1:60" outlineLevel="3" x14ac:dyDescent="0.2">
      <c r="A114" s="111"/>
      <c r="B114" s="112"/>
      <c r="C114" s="150" t="s">
        <v>2909</v>
      </c>
      <c r="D114" s="148"/>
      <c r="E114" s="149">
        <v>1</v>
      </c>
      <c r="F114" s="115"/>
      <c r="G114" s="115"/>
      <c r="H114" s="115"/>
      <c r="I114" s="115"/>
      <c r="J114" s="115"/>
      <c r="K114" s="115"/>
      <c r="L114" s="115"/>
      <c r="M114" s="115"/>
      <c r="N114" s="114"/>
      <c r="O114" s="114"/>
      <c r="P114" s="114"/>
      <c r="Q114" s="114"/>
      <c r="R114" s="115"/>
      <c r="S114" s="115"/>
      <c r="T114" s="115"/>
      <c r="U114" s="115"/>
      <c r="V114" s="115"/>
      <c r="W114" s="115"/>
      <c r="X114" s="115"/>
      <c r="Y114" s="115"/>
      <c r="Z114" s="108"/>
      <c r="AA114" s="108"/>
      <c r="AB114" s="108"/>
      <c r="AC114" s="108"/>
      <c r="AD114" s="108"/>
      <c r="AE114" s="108"/>
      <c r="AF114" s="108"/>
      <c r="AG114" s="108" t="s">
        <v>325</v>
      </c>
      <c r="AH114" s="108">
        <v>5</v>
      </c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8"/>
      <c r="BB114" s="108"/>
      <c r="BC114" s="108"/>
      <c r="BD114" s="108"/>
      <c r="BE114" s="108"/>
      <c r="BF114" s="108"/>
      <c r="BG114" s="108"/>
      <c r="BH114" s="108"/>
    </row>
    <row r="115" spans="1:60" outlineLevel="1" x14ac:dyDescent="0.2">
      <c r="A115" s="128">
        <v>57</v>
      </c>
      <c r="B115" s="129" t="s">
        <v>2802</v>
      </c>
      <c r="C115" s="145" t="s">
        <v>2803</v>
      </c>
      <c r="D115" s="130" t="s">
        <v>468</v>
      </c>
      <c r="E115" s="131">
        <v>8</v>
      </c>
      <c r="F115" s="132"/>
      <c r="G115" s="133">
        <f>ROUND(E115*F115,2)</f>
        <v>0</v>
      </c>
      <c r="H115" s="132"/>
      <c r="I115" s="133">
        <f>ROUND(E115*H115,2)</f>
        <v>0</v>
      </c>
      <c r="J115" s="132"/>
      <c r="K115" s="133">
        <f>ROUND(E115*J115,2)</f>
        <v>0</v>
      </c>
      <c r="L115" s="133">
        <v>21</v>
      </c>
      <c r="M115" s="133">
        <f>G115*(1+L115/100)</f>
        <v>0</v>
      </c>
      <c r="N115" s="131">
        <v>0</v>
      </c>
      <c r="O115" s="131">
        <f>ROUND(E115*N115,2)</f>
        <v>0</v>
      </c>
      <c r="P115" s="131">
        <v>0</v>
      </c>
      <c r="Q115" s="131">
        <f>ROUND(E115*P115,2)</f>
        <v>0</v>
      </c>
      <c r="R115" s="133" t="s">
        <v>1188</v>
      </c>
      <c r="S115" s="133" t="s">
        <v>929</v>
      </c>
      <c r="T115" s="134" t="s">
        <v>929</v>
      </c>
      <c r="U115" s="115">
        <v>0.26800000000000002</v>
      </c>
      <c r="V115" s="115">
        <f>ROUND(E115*U115,2)</f>
        <v>2.14</v>
      </c>
      <c r="W115" s="115"/>
      <c r="X115" s="115" t="s">
        <v>275</v>
      </c>
      <c r="Y115" s="115" t="s">
        <v>276</v>
      </c>
      <c r="Z115" s="108"/>
      <c r="AA115" s="108"/>
      <c r="AB115" s="108"/>
      <c r="AC115" s="108"/>
      <c r="AD115" s="108"/>
      <c r="AE115" s="108"/>
      <c r="AF115" s="108"/>
      <c r="AG115" s="108" t="s">
        <v>277</v>
      </c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8"/>
      <c r="BB115" s="108"/>
      <c r="BC115" s="108"/>
      <c r="BD115" s="108"/>
      <c r="BE115" s="108"/>
      <c r="BF115" s="108"/>
      <c r="BG115" s="108"/>
      <c r="BH115" s="108"/>
    </row>
    <row r="116" spans="1:60" outlineLevel="2" x14ac:dyDescent="0.2">
      <c r="A116" s="111"/>
      <c r="B116" s="112"/>
      <c r="C116" s="150" t="s">
        <v>2799</v>
      </c>
      <c r="D116" s="148"/>
      <c r="E116" s="149">
        <v>1</v>
      </c>
      <c r="F116" s="115"/>
      <c r="G116" s="115"/>
      <c r="H116" s="115"/>
      <c r="I116" s="115"/>
      <c r="J116" s="115"/>
      <c r="K116" s="115"/>
      <c r="L116" s="115"/>
      <c r="M116" s="115"/>
      <c r="N116" s="114"/>
      <c r="O116" s="114"/>
      <c r="P116" s="114"/>
      <c r="Q116" s="114"/>
      <c r="R116" s="115"/>
      <c r="S116" s="115"/>
      <c r="T116" s="115"/>
      <c r="U116" s="115"/>
      <c r="V116" s="115"/>
      <c r="W116" s="115"/>
      <c r="X116" s="115"/>
      <c r="Y116" s="115"/>
      <c r="Z116" s="108"/>
      <c r="AA116" s="108"/>
      <c r="AB116" s="108"/>
      <c r="AC116" s="108"/>
      <c r="AD116" s="108"/>
      <c r="AE116" s="108"/>
      <c r="AF116" s="108"/>
      <c r="AG116" s="108" t="s">
        <v>325</v>
      </c>
      <c r="AH116" s="108">
        <v>5</v>
      </c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</row>
    <row r="117" spans="1:60" outlineLevel="3" x14ac:dyDescent="0.2">
      <c r="A117" s="111"/>
      <c r="B117" s="112"/>
      <c r="C117" s="150" t="s">
        <v>2910</v>
      </c>
      <c r="D117" s="148"/>
      <c r="E117" s="149">
        <v>1</v>
      </c>
      <c r="F117" s="115"/>
      <c r="G117" s="115"/>
      <c r="H117" s="115"/>
      <c r="I117" s="115"/>
      <c r="J117" s="115"/>
      <c r="K117" s="115"/>
      <c r="L117" s="115"/>
      <c r="M117" s="115"/>
      <c r="N117" s="114"/>
      <c r="O117" s="114"/>
      <c r="P117" s="114"/>
      <c r="Q117" s="114"/>
      <c r="R117" s="115"/>
      <c r="S117" s="115"/>
      <c r="T117" s="115"/>
      <c r="U117" s="115"/>
      <c r="V117" s="115"/>
      <c r="W117" s="115"/>
      <c r="X117" s="115"/>
      <c r="Y117" s="115"/>
      <c r="Z117" s="108"/>
      <c r="AA117" s="108"/>
      <c r="AB117" s="108"/>
      <c r="AC117" s="108"/>
      <c r="AD117" s="108"/>
      <c r="AE117" s="108"/>
      <c r="AF117" s="108"/>
      <c r="AG117" s="108" t="s">
        <v>325</v>
      </c>
      <c r="AH117" s="108">
        <v>5</v>
      </c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8"/>
      <c r="BB117" s="108"/>
      <c r="BC117" s="108"/>
      <c r="BD117" s="108"/>
      <c r="BE117" s="108"/>
      <c r="BF117" s="108"/>
      <c r="BG117" s="108"/>
      <c r="BH117" s="108"/>
    </row>
    <row r="118" spans="1:60" outlineLevel="3" x14ac:dyDescent="0.2">
      <c r="A118" s="111"/>
      <c r="B118" s="112"/>
      <c r="C118" s="150" t="s">
        <v>2911</v>
      </c>
      <c r="D118" s="148"/>
      <c r="E118" s="149">
        <v>6</v>
      </c>
      <c r="F118" s="115"/>
      <c r="G118" s="115"/>
      <c r="H118" s="115"/>
      <c r="I118" s="115"/>
      <c r="J118" s="115"/>
      <c r="K118" s="115"/>
      <c r="L118" s="115"/>
      <c r="M118" s="115"/>
      <c r="N118" s="114"/>
      <c r="O118" s="114"/>
      <c r="P118" s="114"/>
      <c r="Q118" s="114"/>
      <c r="R118" s="115"/>
      <c r="S118" s="115"/>
      <c r="T118" s="115"/>
      <c r="U118" s="115"/>
      <c r="V118" s="115"/>
      <c r="W118" s="115"/>
      <c r="X118" s="115"/>
      <c r="Y118" s="115"/>
      <c r="Z118" s="108"/>
      <c r="AA118" s="108"/>
      <c r="AB118" s="108"/>
      <c r="AC118" s="108"/>
      <c r="AD118" s="108"/>
      <c r="AE118" s="108"/>
      <c r="AF118" s="108"/>
      <c r="AG118" s="108" t="s">
        <v>325</v>
      </c>
      <c r="AH118" s="108">
        <v>0</v>
      </c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</row>
    <row r="119" spans="1:60" outlineLevel="1" x14ac:dyDescent="0.2">
      <c r="A119" s="128">
        <v>58</v>
      </c>
      <c r="B119" s="129" t="s">
        <v>1262</v>
      </c>
      <c r="C119" s="145" t="s">
        <v>1263</v>
      </c>
      <c r="D119" s="130" t="s">
        <v>468</v>
      </c>
      <c r="E119" s="131">
        <v>1</v>
      </c>
      <c r="F119" s="132"/>
      <c r="G119" s="133">
        <f>ROUND(E119*F119,2)</f>
        <v>0</v>
      </c>
      <c r="H119" s="132"/>
      <c r="I119" s="133">
        <f>ROUND(E119*H119,2)</f>
        <v>0</v>
      </c>
      <c r="J119" s="132"/>
      <c r="K119" s="133">
        <f>ROUND(E119*J119,2)</f>
        <v>0</v>
      </c>
      <c r="L119" s="133">
        <v>21</v>
      </c>
      <c r="M119" s="133">
        <f>G119*(1+L119/100)</f>
        <v>0</v>
      </c>
      <c r="N119" s="131">
        <v>0</v>
      </c>
      <c r="O119" s="131">
        <f>ROUND(E119*N119,2)</f>
        <v>0</v>
      </c>
      <c r="P119" s="131">
        <v>0</v>
      </c>
      <c r="Q119" s="131">
        <f>ROUND(E119*P119,2)</f>
        <v>0</v>
      </c>
      <c r="R119" s="133" t="s">
        <v>1188</v>
      </c>
      <c r="S119" s="133" t="s">
        <v>929</v>
      </c>
      <c r="T119" s="134" t="s">
        <v>929</v>
      </c>
      <c r="U119" s="115">
        <v>0.35</v>
      </c>
      <c r="V119" s="115">
        <f>ROUND(E119*U119,2)</f>
        <v>0.35</v>
      </c>
      <c r="W119" s="115"/>
      <c r="X119" s="115" t="s">
        <v>275</v>
      </c>
      <c r="Y119" s="115" t="s">
        <v>276</v>
      </c>
      <c r="Z119" s="108"/>
      <c r="AA119" s="108"/>
      <c r="AB119" s="108"/>
      <c r="AC119" s="108"/>
      <c r="AD119" s="108"/>
      <c r="AE119" s="108"/>
      <c r="AF119" s="108"/>
      <c r="AG119" s="108" t="s">
        <v>277</v>
      </c>
      <c r="AH119" s="108"/>
      <c r="AI119" s="108"/>
      <c r="AJ119" s="108"/>
      <c r="AK119" s="108"/>
      <c r="AL119" s="108"/>
      <c r="AM119" s="108"/>
      <c r="AN119" s="108"/>
      <c r="AO119" s="108"/>
      <c r="AP119" s="108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8"/>
      <c r="BB119" s="108"/>
      <c r="BC119" s="108"/>
      <c r="BD119" s="108"/>
      <c r="BE119" s="108"/>
      <c r="BF119" s="108"/>
      <c r="BG119" s="108"/>
      <c r="BH119" s="108"/>
    </row>
    <row r="120" spans="1:60" outlineLevel="2" x14ac:dyDescent="0.2">
      <c r="A120" s="111"/>
      <c r="B120" s="112"/>
      <c r="C120" s="150" t="s">
        <v>2805</v>
      </c>
      <c r="D120" s="148"/>
      <c r="E120" s="149">
        <v>1</v>
      </c>
      <c r="F120" s="115"/>
      <c r="G120" s="115"/>
      <c r="H120" s="115"/>
      <c r="I120" s="115"/>
      <c r="J120" s="115"/>
      <c r="K120" s="115"/>
      <c r="L120" s="115"/>
      <c r="M120" s="115"/>
      <c r="N120" s="114"/>
      <c r="O120" s="114"/>
      <c r="P120" s="114"/>
      <c r="Q120" s="114"/>
      <c r="R120" s="115"/>
      <c r="S120" s="115"/>
      <c r="T120" s="115"/>
      <c r="U120" s="115"/>
      <c r="V120" s="115"/>
      <c r="W120" s="115"/>
      <c r="X120" s="115"/>
      <c r="Y120" s="115"/>
      <c r="Z120" s="108"/>
      <c r="AA120" s="108"/>
      <c r="AB120" s="108"/>
      <c r="AC120" s="108"/>
      <c r="AD120" s="108"/>
      <c r="AE120" s="108"/>
      <c r="AF120" s="108"/>
      <c r="AG120" s="108" t="s">
        <v>325</v>
      </c>
      <c r="AH120" s="108">
        <v>5</v>
      </c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</row>
    <row r="121" spans="1:60" outlineLevel="1" x14ac:dyDescent="0.2">
      <c r="A121" s="128">
        <v>59</v>
      </c>
      <c r="B121" s="129" t="s">
        <v>1265</v>
      </c>
      <c r="C121" s="145" t="s">
        <v>1266</v>
      </c>
      <c r="D121" s="130" t="s">
        <v>468</v>
      </c>
      <c r="E121" s="131">
        <v>9</v>
      </c>
      <c r="F121" s="132"/>
      <c r="G121" s="133">
        <f>ROUND(E121*F121,2)</f>
        <v>0</v>
      </c>
      <c r="H121" s="132"/>
      <c r="I121" s="133">
        <f>ROUND(E121*H121,2)</f>
        <v>0</v>
      </c>
      <c r="J121" s="132"/>
      <c r="K121" s="133">
        <f>ROUND(E121*J121,2)</f>
        <v>0</v>
      </c>
      <c r="L121" s="133">
        <v>21</v>
      </c>
      <c r="M121" s="133">
        <f>G121*(1+L121/100)</f>
        <v>0</v>
      </c>
      <c r="N121" s="131">
        <v>0</v>
      </c>
      <c r="O121" s="131">
        <f>ROUND(E121*N121,2)</f>
        <v>0</v>
      </c>
      <c r="P121" s="131">
        <v>0</v>
      </c>
      <c r="Q121" s="131">
        <f>ROUND(E121*P121,2)</f>
        <v>0</v>
      </c>
      <c r="R121" s="133" t="s">
        <v>1188</v>
      </c>
      <c r="S121" s="133" t="s">
        <v>929</v>
      </c>
      <c r="T121" s="134" t="s">
        <v>929</v>
      </c>
      <c r="U121" s="115">
        <v>0.42199999999999999</v>
      </c>
      <c r="V121" s="115">
        <f>ROUND(E121*U121,2)</f>
        <v>3.8</v>
      </c>
      <c r="W121" s="115"/>
      <c r="X121" s="115" t="s">
        <v>275</v>
      </c>
      <c r="Y121" s="115" t="s">
        <v>276</v>
      </c>
      <c r="Z121" s="108"/>
      <c r="AA121" s="108"/>
      <c r="AB121" s="108"/>
      <c r="AC121" s="108"/>
      <c r="AD121" s="108"/>
      <c r="AE121" s="108"/>
      <c r="AF121" s="108"/>
      <c r="AG121" s="108" t="s">
        <v>277</v>
      </c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8"/>
      <c r="BB121" s="108"/>
      <c r="BC121" s="108"/>
      <c r="BD121" s="108"/>
      <c r="BE121" s="108"/>
      <c r="BF121" s="108"/>
      <c r="BG121" s="108"/>
      <c r="BH121" s="108"/>
    </row>
    <row r="122" spans="1:60" outlineLevel="2" x14ac:dyDescent="0.2">
      <c r="A122" s="111"/>
      <c r="B122" s="112"/>
      <c r="C122" s="150" t="s">
        <v>2912</v>
      </c>
      <c r="D122" s="148"/>
      <c r="E122" s="149">
        <v>4</v>
      </c>
      <c r="F122" s="115"/>
      <c r="G122" s="115"/>
      <c r="H122" s="115"/>
      <c r="I122" s="115"/>
      <c r="J122" s="115"/>
      <c r="K122" s="115"/>
      <c r="L122" s="115"/>
      <c r="M122" s="115"/>
      <c r="N122" s="114"/>
      <c r="O122" s="114"/>
      <c r="P122" s="114"/>
      <c r="Q122" s="114"/>
      <c r="R122" s="115"/>
      <c r="S122" s="115"/>
      <c r="T122" s="115"/>
      <c r="U122" s="115"/>
      <c r="V122" s="115"/>
      <c r="W122" s="115"/>
      <c r="X122" s="115"/>
      <c r="Y122" s="115"/>
      <c r="Z122" s="108"/>
      <c r="AA122" s="108"/>
      <c r="AB122" s="108"/>
      <c r="AC122" s="108"/>
      <c r="AD122" s="108"/>
      <c r="AE122" s="108"/>
      <c r="AF122" s="108"/>
      <c r="AG122" s="108" t="s">
        <v>325</v>
      </c>
      <c r="AH122" s="108">
        <v>5</v>
      </c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8"/>
      <c r="BB122" s="108"/>
      <c r="BC122" s="108"/>
      <c r="BD122" s="108"/>
      <c r="BE122" s="108"/>
      <c r="BF122" s="108"/>
      <c r="BG122" s="108"/>
      <c r="BH122" s="108"/>
    </row>
    <row r="123" spans="1:60" outlineLevel="3" x14ac:dyDescent="0.2">
      <c r="A123" s="111"/>
      <c r="B123" s="112"/>
      <c r="C123" s="150" t="s">
        <v>2913</v>
      </c>
      <c r="D123" s="148"/>
      <c r="E123" s="149">
        <v>1</v>
      </c>
      <c r="F123" s="115"/>
      <c r="G123" s="115"/>
      <c r="H123" s="115"/>
      <c r="I123" s="115"/>
      <c r="J123" s="115"/>
      <c r="K123" s="115"/>
      <c r="L123" s="115"/>
      <c r="M123" s="115"/>
      <c r="N123" s="114"/>
      <c r="O123" s="114"/>
      <c r="P123" s="114"/>
      <c r="Q123" s="114"/>
      <c r="R123" s="115"/>
      <c r="S123" s="115"/>
      <c r="T123" s="115"/>
      <c r="U123" s="115"/>
      <c r="V123" s="115"/>
      <c r="W123" s="115"/>
      <c r="X123" s="115"/>
      <c r="Y123" s="115"/>
      <c r="Z123" s="108"/>
      <c r="AA123" s="108"/>
      <c r="AB123" s="108"/>
      <c r="AC123" s="108"/>
      <c r="AD123" s="108"/>
      <c r="AE123" s="108"/>
      <c r="AF123" s="108"/>
      <c r="AG123" s="108" t="s">
        <v>325</v>
      </c>
      <c r="AH123" s="108">
        <v>5</v>
      </c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8"/>
      <c r="BB123" s="108"/>
      <c r="BC123" s="108"/>
      <c r="BD123" s="108"/>
      <c r="BE123" s="108"/>
      <c r="BF123" s="108"/>
      <c r="BG123" s="108"/>
      <c r="BH123" s="108"/>
    </row>
    <row r="124" spans="1:60" outlineLevel="3" x14ac:dyDescent="0.2">
      <c r="A124" s="111"/>
      <c r="B124" s="112"/>
      <c r="C124" s="150" t="s">
        <v>2914</v>
      </c>
      <c r="D124" s="148"/>
      <c r="E124" s="149">
        <v>4</v>
      </c>
      <c r="F124" s="115"/>
      <c r="G124" s="115"/>
      <c r="H124" s="115"/>
      <c r="I124" s="115"/>
      <c r="J124" s="115"/>
      <c r="K124" s="115"/>
      <c r="L124" s="115"/>
      <c r="M124" s="115"/>
      <c r="N124" s="114"/>
      <c r="O124" s="114"/>
      <c r="P124" s="114"/>
      <c r="Q124" s="114"/>
      <c r="R124" s="115"/>
      <c r="S124" s="115"/>
      <c r="T124" s="115"/>
      <c r="U124" s="115"/>
      <c r="V124" s="115"/>
      <c r="W124" s="115"/>
      <c r="X124" s="115"/>
      <c r="Y124" s="115"/>
      <c r="Z124" s="108"/>
      <c r="AA124" s="108"/>
      <c r="AB124" s="108"/>
      <c r="AC124" s="108"/>
      <c r="AD124" s="108"/>
      <c r="AE124" s="108"/>
      <c r="AF124" s="108"/>
      <c r="AG124" s="108" t="s">
        <v>325</v>
      </c>
      <c r="AH124" s="108">
        <v>5</v>
      </c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8"/>
      <c r="BB124" s="108"/>
      <c r="BC124" s="108"/>
      <c r="BD124" s="108"/>
      <c r="BE124" s="108"/>
      <c r="BF124" s="108"/>
      <c r="BG124" s="108"/>
      <c r="BH124" s="108"/>
    </row>
    <row r="125" spans="1:60" outlineLevel="1" x14ac:dyDescent="0.2">
      <c r="A125" s="135">
        <v>60</v>
      </c>
      <c r="B125" s="136" t="s">
        <v>2527</v>
      </c>
      <c r="C125" s="144" t="s">
        <v>2528</v>
      </c>
      <c r="D125" s="137" t="s">
        <v>468</v>
      </c>
      <c r="E125" s="138">
        <v>8</v>
      </c>
      <c r="F125" s="139"/>
      <c r="G125" s="140">
        <f t="shared" ref="G125:G141" si="14">ROUND(E125*F125,2)</f>
        <v>0</v>
      </c>
      <c r="H125" s="139"/>
      <c r="I125" s="140">
        <f t="shared" ref="I125:I141" si="15">ROUND(E125*H125,2)</f>
        <v>0</v>
      </c>
      <c r="J125" s="139"/>
      <c r="K125" s="140">
        <f t="shared" ref="K125:K141" si="16">ROUND(E125*J125,2)</f>
        <v>0</v>
      </c>
      <c r="L125" s="140">
        <v>21</v>
      </c>
      <c r="M125" s="140">
        <f t="shared" ref="M125:M141" si="17">G125*(1+L125/100)</f>
        <v>0</v>
      </c>
      <c r="N125" s="138">
        <v>1E-4</v>
      </c>
      <c r="O125" s="138">
        <f t="shared" ref="O125:O141" si="18">ROUND(E125*N125,2)</f>
        <v>0</v>
      </c>
      <c r="P125" s="138">
        <v>0</v>
      </c>
      <c r="Q125" s="138">
        <f t="shared" ref="Q125:Q141" si="19">ROUND(E125*P125,2)</f>
        <v>0</v>
      </c>
      <c r="R125" s="140" t="s">
        <v>1188</v>
      </c>
      <c r="S125" s="140" t="s">
        <v>929</v>
      </c>
      <c r="T125" s="141" t="s">
        <v>929</v>
      </c>
      <c r="U125" s="115">
        <v>6.2E-2</v>
      </c>
      <c r="V125" s="115">
        <f t="shared" ref="V125:V141" si="20">ROUND(E125*U125,2)</f>
        <v>0.5</v>
      </c>
      <c r="W125" s="115"/>
      <c r="X125" s="115" t="s">
        <v>275</v>
      </c>
      <c r="Y125" s="115" t="s">
        <v>276</v>
      </c>
      <c r="Z125" s="108"/>
      <c r="AA125" s="108"/>
      <c r="AB125" s="108"/>
      <c r="AC125" s="108"/>
      <c r="AD125" s="108"/>
      <c r="AE125" s="108"/>
      <c r="AF125" s="108"/>
      <c r="AG125" s="108" t="s">
        <v>277</v>
      </c>
      <c r="AH125" s="108"/>
      <c r="AI125" s="108"/>
      <c r="AJ125" s="108"/>
      <c r="AK125" s="108"/>
      <c r="AL125" s="108"/>
      <c r="AM125" s="108"/>
      <c r="AN125" s="108"/>
      <c r="AO125" s="108"/>
      <c r="AP125" s="108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8"/>
      <c r="BB125" s="108"/>
      <c r="BC125" s="108"/>
      <c r="BD125" s="108"/>
      <c r="BE125" s="108"/>
      <c r="BF125" s="108"/>
      <c r="BG125" s="108"/>
      <c r="BH125" s="108"/>
    </row>
    <row r="126" spans="1:60" outlineLevel="1" x14ac:dyDescent="0.2">
      <c r="A126" s="135">
        <v>61</v>
      </c>
      <c r="B126" s="136" t="s">
        <v>1268</v>
      </c>
      <c r="C126" s="144" t="s">
        <v>1269</v>
      </c>
      <c r="D126" s="137" t="s">
        <v>468</v>
      </c>
      <c r="E126" s="138">
        <v>8</v>
      </c>
      <c r="F126" s="139"/>
      <c r="G126" s="140">
        <f t="shared" si="14"/>
        <v>0</v>
      </c>
      <c r="H126" s="139"/>
      <c r="I126" s="140">
        <f t="shared" si="15"/>
        <v>0</v>
      </c>
      <c r="J126" s="139"/>
      <c r="K126" s="140">
        <f t="shared" si="16"/>
        <v>0</v>
      </c>
      <c r="L126" s="140">
        <v>21</v>
      </c>
      <c r="M126" s="140">
        <f t="shared" si="17"/>
        <v>0</v>
      </c>
      <c r="N126" s="138">
        <v>1.8000000000000001E-4</v>
      </c>
      <c r="O126" s="138">
        <f t="shared" si="18"/>
        <v>0</v>
      </c>
      <c r="P126" s="138">
        <v>0</v>
      </c>
      <c r="Q126" s="138">
        <f t="shared" si="19"/>
        <v>0</v>
      </c>
      <c r="R126" s="140" t="s">
        <v>1188</v>
      </c>
      <c r="S126" s="140" t="s">
        <v>929</v>
      </c>
      <c r="T126" s="141" t="s">
        <v>929</v>
      </c>
      <c r="U126" s="115">
        <v>0.16500000000000001</v>
      </c>
      <c r="V126" s="115">
        <f t="shared" si="20"/>
        <v>1.32</v>
      </c>
      <c r="W126" s="115"/>
      <c r="X126" s="115" t="s">
        <v>275</v>
      </c>
      <c r="Y126" s="115" t="s">
        <v>276</v>
      </c>
      <c r="Z126" s="108"/>
      <c r="AA126" s="108"/>
      <c r="AB126" s="108"/>
      <c r="AC126" s="108"/>
      <c r="AD126" s="108"/>
      <c r="AE126" s="108"/>
      <c r="AF126" s="108"/>
      <c r="AG126" s="108" t="s">
        <v>277</v>
      </c>
      <c r="AH126" s="108"/>
      <c r="AI126" s="108"/>
      <c r="AJ126" s="108"/>
      <c r="AK126" s="108"/>
      <c r="AL126" s="108"/>
      <c r="AM126" s="108"/>
      <c r="AN126" s="108"/>
      <c r="AO126" s="108"/>
      <c r="AP126" s="108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8"/>
      <c r="BB126" s="108"/>
      <c r="BC126" s="108"/>
      <c r="BD126" s="108"/>
      <c r="BE126" s="108"/>
      <c r="BF126" s="108"/>
      <c r="BG126" s="108"/>
      <c r="BH126" s="108"/>
    </row>
    <row r="127" spans="1:60" outlineLevel="1" x14ac:dyDescent="0.2">
      <c r="A127" s="135">
        <v>62</v>
      </c>
      <c r="B127" s="136" t="s">
        <v>1774</v>
      </c>
      <c r="C127" s="144" t="s">
        <v>1775</v>
      </c>
      <c r="D127" s="137" t="s">
        <v>468</v>
      </c>
      <c r="E127" s="138">
        <v>4</v>
      </c>
      <c r="F127" s="139"/>
      <c r="G127" s="140">
        <f t="shared" si="14"/>
        <v>0</v>
      </c>
      <c r="H127" s="139"/>
      <c r="I127" s="140">
        <f t="shared" si="15"/>
        <v>0</v>
      </c>
      <c r="J127" s="139"/>
      <c r="K127" s="140">
        <f t="shared" si="16"/>
        <v>0</v>
      </c>
      <c r="L127" s="140">
        <v>21</v>
      </c>
      <c r="M127" s="140">
        <f t="shared" si="17"/>
        <v>0</v>
      </c>
      <c r="N127" s="138">
        <v>3.1E-4</v>
      </c>
      <c r="O127" s="138">
        <f t="shared" si="18"/>
        <v>0</v>
      </c>
      <c r="P127" s="138">
        <v>0</v>
      </c>
      <c r="Q127" s="138">
        <f t="shared" si="19"/>
        <v>0</v>
      </c>
      <c r="R127" s="140" t="s">
        <v>1188</v>
      </c>
      <c r="S127" s="140" t="s">
        <v>929</v>
      </c>
      <c r="T127" s="141" t="s">
        <v>929</v>
      </c>
      <c r="U127" s="115">
        <v>0.20699999999999999</v>
      </c>
      <c r="V127" s="115">
        <f t="shared" si="20"/>
        <v>0.83</v>
      </c>
      <c r="W127" s="115"/>
      <c r="X127" s="115" t="s">
        <v>275</v>
      </c>
      <c r="Y127" s="115" t="s">
        <v>276</v>
      </c>
      <c r="Z127" s="108"/>
      <c r="AA127" s="108"/>
      <c r="AB127" s="108"/>
      <c r="AC127" s="108"/>
      <c r="AD127" s="108"/>
      <c r="AE127" s="108"/>
      <c r="AF127" s="108"/>
      <c r="AG127" s="108" t="s">
        <v>277</v>
      </c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8"/>
      <c r="BB127" s="108"/>
      <c r="BC127" s="108"/>
      <c r="BD127" s="108"/>
      <c r="BE127" s="108"/>
      <c r="BF127" s="108"/>
      <c r="BG127" s="108"/>
      <c r="BH127" s="108"/>
    </row>
    <row r="128" spans="1:60" outlineLevel="1" x14ac:dyDescent="0.2">
      <c r="A128" s="135">
        <v>63</v>
      </c>
      <c r="B128" s="136" t="s">
        <v>2716</v>
      </c>
      <c r="C128" s="144" t="s">
        <v>2717</v>
      </c>
      <c r="D128" s="137" t="s">
        <v>468</v>
      </c>
      <c r="E128" s="138">
        <v>4</v>
      </c>
      <c r="F128" s="139"/>
      <c r="G128" s="140">
        <f t="shared" si="14"/>
        <v>0</v>
      </c>
      <c r="H128" s="139"/>
      <c r="I128" s="140">
        <f t="shared" si="15"/>
        <v>0</v>
      </c>
      <c r="J128" s="139"/>
      <c r="K128" s="140">
        <f t="shared" si="16"/>
        <v>0</v>
      </c>
      <c r="L128" s="140">
        <v>21</v>
      </c>
      <c r="M128" s="140">
        <f t="shared" si="17"/>
        <v>0</v>
      </c>
      <c r="N128" s="138">
        <v>1.0399999999999999E-3</v>
      </c>
      <c r="O128" s="138">
        <f t="shared" si="18"/>
        <v>0</v>
      </c>
      <c r="P128" s="138">
        <v>0</v>
      </c>
      <c r="Q128" s="138">
        <f t="shared" si="19"/>
        <v>0</v>
      </c>
      <c r="R128" s="140" t="s">
        <v>1188</v>
      </c>
      <c r="S128" s="140" t="s">
        <v>929</v>
      </c>
      <c r="T128" s="141" t="s">
        <v>929</v>
      </c>
      <c r="U128" s="115">
        <v>0.35099999999999998</v>
      </c>
      <c r="V128" s="115">
        <f t="shared" si="20"/>
        <v>1.4</v>
      </c>
      <c r="W128" s="115"/>
      <c r="X128" s="115" t="s">
        <v>275</v>
      </c>
      <c r="Y128" s="115" t="s">
        <v>276</v>
      </c>
      <c r="Z128" s="108"/>
      <c r="AA128" s="108"/>
      <c r="AB128" s="108"/>
      <c r="AC128" s="108"/>
      <c r="AD128" s="108"/>
      <c r="AE128" s="108"/>
      <c r="AF128" s="108"/>
      <c r="AG128" s="108" t="s">
        <v>277</v>
      </c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8"/>
      <c r="BB128" s="108"/>
      <c r="BC128" s="108"/>
      <c r="BD128" s="108"/>
      <c r="BE128" s="108"/>
      <c r="BF128" s="108"/>
      <c r="BG128" s="108"/>
      <c r="BH128" s="108"/>
    </row>
    <row r="129" spans="1:60" outlineLevel="1" x14ac:dyDescent="0.2">
      <c r="A129" s="135">
        <v>64</v>
      </c>
      <c r="B129" s="136" t="s">
        <v>1270</v>
      </c>
      <c r="C129" s="144" t="s">
        <v>1271</v>
      </c>
      <c r="D129" s="137" t="s">
        <v>468</v>
      </c>
      <c r="E129" s="138">
        <v>4</v>
      </c>
      <c r="F129" s="139"/>
      <c r="G129" s="140">
        <f t="shared" si="14"/>
        <v>0</v>
      </c>
      <c r="H129" s="139"/>
      <c r="I129" s="140">
        <f t="shared" si="15"/>
        <v>0</v>
      </c>
      <c r="J129" s="139"/>
      <c r="K129" s="140">
        <f t="shared" si="16"/>
        <v>0</v>
      </c>
      <c r="L129" s="140">
        <v>21</v>
      </c>
      <c r="M129" s="140">
        <f t="shared" si="17"/>
        <v>0</v>
      </c>
      <c r="N129" s="138">
        <v>1.6299999999999999E-3</v>
      </c>
      <c r="O129" s="138">
        <f t="shared" si="18"/>
        <v>0.01</v>
      </c>
      <c r="P129" s="138">
        <v>0</v>
      </c>
      <c r="Q129" s="138">
        <f t="shared" si="19"/>
        <v>0</v>
      </c>
      <c r="R129" s="140" t="s">
        <v>1188</v>
      </c>
      <c r="S129" s="140" t="s">
        <v>929</v>
      </c>
      <c r="T129" s="141" t="s">
        <v>929</v>
      </c>
      <c r="U129" s="115">
        <v>0.42399999999999999</v>
      </c>
      <c r="V129" s="115">
        <f t="shared" si="20"/>
        <v>1.7</v>
      </c>
      <c r="W129" s="115"/>
      <c r="X129" s="115" t="s">
        <v>275</v>
      </c>
      <c r="Y129" s="115" t="s">
        <v>276</v>
      </c>
      <c r="Z129" s="108"/>
      <c r="AA129" s="108"/>
      <c r="AB129" s="108"/>
      <c r="AC129" s="108"/>
      <c r="AD129" s="108"/>
      <c r="AE129" s="108"/>
      <c r="AF129" s="108"/>
      <c r="AG129" s="108" t="s">
        <v>277</v>
      </c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</row>
    <row r="130" spans="1:60" outlineLevel="1" x14ac:dyDescent="0.2">
      <c r="A130" s="135">
        <v>65</v>
      </c>
      <c r="B130" s="136" t="s">
        <v>2718</v>
      </c>
      <c r="C130" s="144" t="s">
        <v>2719</v>
      </c>
      <c r="D130" s="137" t="s">
        <v>468</v>
      </c>
      <c r="E130" s="138">
        <v>1</v>
      </c>
      <c r="F130" s="139"/>
      <c r="G130" s="140">
        <f t="shared" si="14"/>
        <v>0</v>
      </c>
      <c r="H130" s="139"/>
      <c r="I130" s="140">
        <f t="shared" si="15"/>
        <v>0</v>
      </c>
      <c r="J130" s="139"/>
      <c r="K130" s="140">
        <f t="shared" si="16"/>
        <v>0</v>
      </c>
      <c r="L130" s="140">
        <v>21</v>
      </c>
      <c r="M130" s="140">
        <f t="shared" si="17"/>
        <v>0</v>
      </c>
      <c r="N130" s="138">
        <v>6.8000000000000005E-4</v>
      </c>
      <c r="O130" s="138">
        <f t="shared" si="18"/>
        <v>0</v>
      </c>
      <c r="P130" s="138">
        <v>0</v>
      </c>
      <c r="Q130" s="138">
        <f t="shared" si="19"/>
        <v>0</v>
      </c>
      <c r="R130" s="140" t="s">
        <v>1188</v>
      </c>
      <c r="S130" s="140" t="s">
        <v>929</v>
      </c>
      <c r="T130" s="141" t="s">
        <v>929</v>
      </c>
      <c r="U130" s="115">
        <v>0.35099999999999998</v>
      </c>
      <c r="V130" s="115">
        <f t="shared" si="20"/>
        <v>0.35</v>
      </c>
      <c r="W130" s="115"/>
      <c r="X130" s="115" t="s">
        <v>275</v>
      </c>
      <c r="Y130" s="115" t="s">
        <v>276</v>
      </c>
      <c r="Z130" s="108"/>
      <c r="AA130" s="108"/>
      <c r="AB130" s="108"/>
      <c r="AC130" s="108"/>
      <c r="AD130" s="108"/>
      <c r="AE130" s="108"/>
      <c r="AF130" s="108"/>
      <c r="AG130" s="108" t="s">
        <v>277</v>
      </c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</row>
    <row r="131" spans="1:60" outlineLevel="1" x14ac:dyDescent="0.2">
      <c r="A131" s="135">
        <v>66</v>
      </c>
      <c r="B131" s="136" t="s">
        <v>2807</v>
      </c>
      <c r="C131" s="144" t="s">
        <v>2808</v>
      </c>
      <c r="D131" s="137" t="s">
        <v>468</v>
      </c>
      <c r="E131" s="138">
        <v>4</v>
      </c>
      <c r="F131" s="139"/>
      <c r="G131" s="140">
        <f t="shared" si="14"/>
        <v>0</v>
      </c>
      <c r="H131" s="139"/>
      <c r="I131" s="140">
        <f t="shared" si="15"/>
        <v>0</v>
      </c>
      <c r="J131" s="139"/>
      <c r="K131" s="140">
        <f t="shared" si="16"/>
        <v>0</v>
      </c>
      <c r="L131" s="140">
        <v>21</v>
      </c>
      <c r="M131" s="140">
        <f t="shared" si="17"/>
        <v>0</v>
      </c>
      <c r="N131" s="138">
        <v>1.8000000000000001E-4</v>
      </c>
      <c r="O131" s="138">
        <f t="shared" si="18"/>
        <v>0</v>
      </c>
      <c r="P131" s="138">
        <v>0</v>
      </c>
      <c r="Q131" s="138">
        <f t="shared" si="19"/>
        <v>0</v>
      </c>
      <c r="R131" s="140" t="s">
        <v>1188</v>
      </c>
      <c r="S131" s="140" t="s">
        <v>929</v>
      </c>
      <c r="T131" s="141" t="s">
        <v>929</v>
      </c>
      <c r="U131" s="115">
        <v>9.2999999999999999E-2</v>
      </c>
      <c r="V131" s="115">
        <f t="shared" si="20"/>
        <v>0.37</v>
      </c>
      <c r="W131" s="115"/>
      <c r="X131" s="115" t="s">
        <v>275</v>
      </c>
      <c r="Y131" s="115" t="s">
        <v>276</v>
      </c>
      <c r="Z131" s="108"/>
      <c r="AA131" s="108"/>
      <c r="AB131" s="108"/>
      <c r="AC131" s="108"/>
      <c r="AD131" s="108"/>
      <c r="AE131" s="108"/>
      <c r="AF131" s="108"/>
      <c r="AG131" s="108" t="s">
        <v>277</v>
      </c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</row>
    <row r="132" spans="1:60" outlineLevel="1" x14ac:dyDescent="0.2">
      <c r="A132" s="135">
        <v>67</v>
      </c>
      <c r="B132" s="136" t="s">
        <v>2720</v>
      </c>
      <c r="C132" s="144" t="s">
        <v>2721</v>
      </c>
      <c r="D132" s="137" t="s">
        <v>468</v>
      </c>
      <c r="E132" s="138">
        <v>4</v>
      </c>
      <c r="F132" s="139"/>
      <c r="G132" s="140">
        <f t="shared" si="14"/>
        <v>0</v>
      </c>
      <c r="H132" s="139"/>
      <c r="I132" s="140">
        <f t="shared" si="15"/>
        <v>0</v>
      </c>
      <c r="J132" s="139"/>
      <c r="K132" s="140">
        <f t="shared" si="16"/>
        <v>0</v>
      </c>
      <c r="L132" s="140">
        <v>21</v>
      </c>
      <c r="M132" s="140">
        <f t="shared" si="17"/>
        <v>0</v>
      </c>
      <c r="N132" s="138">
        <v>8.4000000000000003E-4</v>
      </c>
      <c r="O132" s="138">
        <f t="shared" si="18"/>
        <v>0</v>
      </c>
      <c r="P132" s="138">
        <v>0</v>
      </c>
      <c r="Q132" s="138">
        <f t="shared" si="19"/>
        <v>0</v>
      </c>
      <c r="R132" s="140" t="s">
        <v>1188</v>
      </c>
      <c r="S132" s="140" t="s">
        <v>929</v>
      </c>
      <c r="T132" s="141" t="s">
        <v>929</v>
      </c>
      <c r="U132" s="115">
        <v>0.16500000000000001</v>
      </c>
      <c r="V132" s="115">
        <f t="shared" si="20"/>
        <v>0.66</v>
      </c>
      <c r="W132" s="115"/>
      <c r="X132" s="115" t="s">
        <v>275</v>
      </c>
      <c r="Y132" s="115" t="s">
        <v>276</v>
      </c>
      <c r="Z132" s="108"/>
      <c r="AA132" s="108"/>
      <c r="AB132" s="108"/>
      <c r="AC132" s="108"/>
      <c r="AD132" s="108"/>
      <c r="AE132" s="108"/>
      <c r="AF132" s="108"/>
      <c r="AG132" s="108" t="s">
        <v>277</v>
      </c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</row>
    <row r="133" spans="1:60" outlineLevel="1" x14ac:dyDescent="0.2">
      <c r="A133" s="135">
        <v>68</v>
      </c>
      <c r="B133" s="136" t="s">
        <v>2539</v>
      </c>
      <c r="C133" s="144" t="s">
        <v>2540</v>
      </c>
      <c r="D133" s="137" t="s">
        <v>468</v>
      </c>
      <c r="E133" s="138">
        <v>4</v>
      </c>
      <c r="F133" s="139"/>
      <c r="G133" s="140">
        <f t="shared" si="14"/>
        <v>0</v>
      </c>
      <c r="H133" s="139"/>
      <c r="I133" s="140">
        <f t="shared" si="15"/>
        <v>0</v>
      </c>
      <c r="J133" s="139"/>
      <c r="K133" s="140">
        <f t="shared" si="16"/>
        <v>0</v>
      </c>
      <c r="L133" s="140">
        <v>21</v>
      </c>
      <c r="M133" s="140">
        <f t="shared" si="17"/>
        <v>0</v>
      </c>
      <c r="N133" s="138">
        <v>1.1800000000000001E-3</v>
      </c>
      <c r="O133" s="138">
        <f t="shared" si="18"/>
        <v>0</v>
      </c>
      <c r="P133" s="138">
        <v>0</v>
      </c>
      <c r="Q133" s="138">
        <f t="shared" si="19"/>
        <v>0</v>
      </c>
      <c r="R133" s="140" t="s">
        <v>1188</v>
      </c>
      <c r="S133" s="140" t="s">
        <v>929</v>
      </c>
      <c r="T133" s="141" t="s">
        <v>929</v>
      </c>
      <c r="U133" s="115">
        <v>0.21</v>
      </c>
      <c r="V133" s="115">
        <f t="shared" si="20"/>
        <v>0.84</v>
      </c>
      <c r="W133" s="115"/>
      <c r="X133" s="115" t="s">
        <v>275</v>
      </c>
      <c r="Y133" s="115" t="s">
        <v>276</v>
      </c>
      <c r="Z133" s="108"/>
      <c r="AA133" s="108"/>
      <c r="AB133" s="108"/>
      <c r="AC133" s="108"/>
      <c r="AD133" s="108"/>
      <c r="AE133" s="108"/>
      <c r="AF133" s="108"/>
      <c r="AG133" s="108" t="s">
        <v>277</v>
      </c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</row>
    <row r="134" spans="1:60" ht="22.5" outlineLevel="1" x14ac:dyDescent="0.2">
      <c r="A134" s="135">
        <v>69</v>
      </c>
      <c r="B134" s="136" t="s">
        <v>1272</v>
      </c>
      <c r="C134" s="144" t="s">
        <v>2543</v>
      </c>
      <c r="D134" s="137" t="s">
        <v>468</v>
      </c>
      <c r="E134" s="138">
        <v>12</v>
      </c>
      <c r="F134" s="139"/>
      <c r="G134" s="140">
        <f t="shared" si="14"/>
        <v>0</v>
      </c>
      <c r="H134" s="139"/>
      <c r="I134" s="140">
        <f t="shared" si="15"/>
        <v>0</v>
      </c>
      <c r="J134" s="139"/>
      <c r="K134" s="140">
        <f t="shared" si="16"/>
        <v>0</v>
      </c>
      <c r="L134" s="140">
        <v>21</v>
      </c>
      <c r="M134" s="140">
        <f t="shared" si="17"/>
        <v>0</v>
      </c>
      <c r="N134" s="138">
        <v>1.3999999999999999E-4</v>
      </c>
      <c r="O134" s="138">
        <f t="shared" si="18"/>
        <v>0</v>
      </c>
      <c r="P134" s="138">
        <v>0</v>
      </c>
      <c r="Q134" s="138">
        <f t="shared" si="19"/>
        <v>0</v>
      </c>
      <c r="R134" s="140" t="s">
        <v>1188</v>
      </c>
      <c r="S134" s="140" t="s">
        <v>929</v>
      </c>
      <c r="T134" s="141" t="s">
        <v>929</v>
      </c>
      <c r="U134" s="115">
        <v>8.2000000000000003E-2</v>
      </c>
      <c r="V134" s="115">
        <f t="shared" si="20"/>
        <v>0.98</v>
      </c>
      <c r="W134" s="115"/>
      <c r="X134" s="115" t="s">
        <v>275</v>
      </c>
      <c r="Y134" s="115" t="s">
        <v>276</v>
      </c>
      <c r="Z134" s="108"/>
      <c r="AA134" s="108"/>
      <c r="AB134" s="108"/>
      <c r="AC134" s="108"/>
      <c r="AD134" s="108"/>
      <c r="AE134" s="108"/>
      <c r="AF134" s="108"/>
      <c r="AG134" s="108" t="s">
        <v>277</v>
      </c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</row>
    <row r="135" spans="1:60" outlineLevel="1" x14ac:dyDescent="0.2">
      <c r="A135" s="135">
        <v>70</v>
      </c>
      <c r="B135" s="136" t="s">
        <v>2915</v>
      </c>
      <c r="C135" s="144" t="s">
        <v>2916</v>
      </c>
      <c r="D135" s="137" t="s">
        <v>468</v>
      </c>
      <c r="E135" s="138">
        <v>1</v>
      </c>
      <c r="F135" s="139"/>
      <c r="G135" s="140">
        <f t="shared" si="14"/>
        <v>0</v>
      </c>
      <c r="H135" s="139"/>
      <c r="I135" s="140">
        <f t="shared" si="15"/>
        <v>0</v>
      </c>
      <c r="J135" s="139"/>
      <c r="K135" s="140">
        <f t="shared" si="16"/>
        <v>0</v>
      </c>
      <c r="L135" s="140">
        <v>21</v>
      </c>
      <c r="M135" s="140">
        <f t="shared" si="17"/>
        <v>0</v>
      </c>
      <c r="N135" s="138">
        <v>2.5000000000000001E-4</v>
      </c>
      <c r="O135" s="138">
        <f t="shared" si="18"/>
        <v>0</v>
      </c>
      <c r="P135" s="138">
        <v>0</v>
      </c>
      <c r="Q135" s="138">
        <f t="shared" si="19"/>
        <v>0</v>
      </c>
      <c r="R135" s="140" t="s">
        <v>1188</v>
      </c>
      <c r="S135" s="140" t="s">
        <v>929</v>
      </c>
      <c r="T135" s="141" t="s">
        <v>929</v>
      </c>
      <c r="U135" s="115">
        <v>0.20699999999999999</v>
      </c>
      <c r="V135" s="115">
        <f t="shared" si="20"/>
        <v>0.21</v>
      </c>
      <c r="W135" s="115"/>
      <c r="X135" s="115" t="s">
        <v>275</v>
      </c>
      <c r="Y135" s="115" t="s">
        <v>276</v>
      </c>
      <c r="Z135" s="108"/>
      <c r="AA135" s="108"/>
      <c r="AB135" s="108"/>
      <c r="AC135" s="108"/>
      <c r="AD135" s="108"/>
      <c r="AE135" s="108"/>
      <c r="AF135" s="108"/>
      <c r="AG135" s="108" t="s">
        <v>277</v>
      </c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</row>
    <row r="136" spans="1:60" outlineLevel="1" x14ac:dyDescent="0.2">
      <c r="A136" s="135">
        <v>71</v>
      </c>
      <c r="B136" s="136" t="s">
        <v>2722</v>
      </c>
      <c r="C136" s="144" t="s">
        <v>2723</v>
      </c>
      <c r="D136" s="137" t="s">
        <v>468</v>
      </c>
      <c r="E136" s="138">
        <v>1</v>
      </c>
      <c r="F136" s="139"/>
      <c r="G136" s="140">
        <f t="shared" si="14"/>
        <v>0</v>
      </c>
      <c r="H136" s="139"/>
      <c r="I136" s="140">
        <f t="shared" si="15"/>
        <v>0</v>
      </c>
      <c r="J136" s="139"/>
      <c r="K136" s="140">
        <f t="shared" si="16"/>
        <v>0</v>
      </c>
      <c r="L136" s="140">
        <v>21</v>
      </c>
      <c r="M136" s="140">
        <f t="shared" si="17"/>
        <v>0</v>
      </c>
      <c r="N136" s="138">
        <v>8.4000000000000003E-4</v>
      </c>
      <c r="O136" s="138">
        <f t="shared" si="18"/>
        <v>0</v>
      </c>
      <c r="P136" s="138">
        <v>0</v>
      </c>
      <c r="Q136" s="138">
        <f t="shared" si="19"/>
        <v>0</v>
      </c>
      <c r="R136" s="140" t="s">
        <v>1188</v>
      </c>
      <c r="S136" s="140" t="s">
        <v>929</v>
      </c>
      <c r="T136" s="141" t="s">
        <v>929</v>
      </c>
      <c r="U136" s="115">
        <v>0.35099999999999998</v>
      </c>
      <c r="V136" s="115">
        <f t="shared" si="20"/>
        <v>0.35</v>
      </c>
      <c r="W136" s="115"/>
      <c r="X136" s="115" t="s">
        <v>275</v>
      </c>
      <c r="Y136" s="115" t="s">
        <v>276</v>
      </c>
      <c r="Z136" s="108"/>
      <c r="AA136" s="108"/>
      <c r="AB136" s="108"/>
      <c r="AC136" s="108"/>
      <c r="AD136" s="108"/>
      <c r="AE136" s="108"/>
      <c r="AF136" s="108"/>
      <c r="AG136" s="108" t="s">
        <v>277</v>
      </c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</row>
    <row r="137" spans="1:60" outlineLevel="1" x14ac:dyDescent="0.2">
      <c r="A137" s="135">
        <v>72</v>
      </c>
      <c r="B137" s="136" t="s">
        <v>2546</v>
      </c>
      <c r="C137" s="144" t="s">
        <v>2547</v>
      </c>
      <c r="D137" s="137" t="s">
        <v>468</v>
      </c>
      <c r="E137" s="138">
        <v>1</v>
      </c>
      <c r="F137" s="139"/>
      <c r="G137" s="140">
        <f t="shared" si="14"/>
        <v>0</v>
      </c>
      <c r="H137" s="139"/>
      <c r="I137" s="140">
        <f t="shared" si="15"/>
        <v>0</v>
      </c>
      <c r="J137" s="139"/>
      <c r="K137" s="140">
        <f t="shared" si="16"/>
        <v>0</v>
      </c>
      <c r="L137" s="140">
        <v>21</v>
      </c>
      <c r="M137" s="140">
        <f t="shared" si="17"/>
        <v>0</v>
      </c>
      <c r="N137" s="138">
        <v>1.42E-3</v>
      </c>
      <c r="O137" s="138">
        <f t="shared" si="18"/>
        <v>0</v>
      </c>
      <c r="P137" s="138">
        <v>0</v>
      </c>
      <c r="Q137" s="138">
        <f t="shared" si="19"/>
        <v>0</v>
      </c>
      <c r="R137" s="140" t="s">
        <v>1188</v>
      </c>
      <c r="S137" s="140" t="s">
        <v>929</v>
      </c>
      <c r="T137" s="141" t="s">
        <v>929</v>
      </c>
      <c r="U137" s="115">
        <v>0.42399999999999999</v>
      </c>
      <c r="V137" s="115">
        <f t="shared" si="20"/>
        <v>0.42</v>
      </c>
      <c r="W137" s="115"/>
      <c r="X137" s="115" t="s">
        <v>275</v>
      </c>
      <c r="Y137" s="115" t="s">
        <v>276</v>
      </c>
      <c r="Z137" s="108"/>
      <c r="AA137" s="108"/>
      <c r="AB137" s="108"/>
      <c r="AC137" s="108"/>
      <c r="AD137" s="108"/>
      <c r="AE137" s="108"/>
      <c r="AF137" s="108"/>
      <c r="AG137" s="108" t="s">
        <v>277</v>
      </c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</row>
    <row r="138" spans="1:60" ht="22.5" outlineLevel="1" x14ac:dyDescent="0.2">
      <c r="A138" s="135">
        <v>73</v>
      </c>
      <c r="B138" s="136" t="s">
        <v>2420</v>
      </c>
      <c r="C138" s="144" t="s">
        <v>2421</v>
      </c>
      <c r="D138" s="137" t="s">
        <v>468</v>
      </c>
      <c r="E138" s="138">
        <v>2</v>
      </c>
      <c r="F138" s="139"/>
      <c r="G138" s="140">
        <f t="shared" si="14"/>
        <v>0</v>
      </c>
      <c r="H138" s="139"/>
      <c r="I138" s="140">
        <f t="shared" si="15"/>
        <v>0</v>
      </c>
      <c r="J138" s="139"/>
      <c r="K138" s="140">
        <f t="shared" si="16"/>
        <v>0</v>
      </c>
      <c r="L138" s="140">
        <v>21</v>
      </c>
      <c r="M138" s="140">
        <f t="shared" si="17"/>
        <v>0</v>
      </c>
      <c r="N138" s="138">
        <v>5.2999999999999998E-4</v>
      </c>
      <c r="O138" s="138">
        <f t="shared" si="18"/>
        <v>0</v>
      </c>
      <c r="P138" s="138">
        <v>0</v>
      </c>
      <c r="Q138" s="138">
        <f t="shared" si="19"/>
        <v>0</v>
      </c>
      <c r="R138" s="140" t="s">
        <v>1188</v>
      </c>
      <c r="S138" s="140" t="s">
        <v>929</v>
      </c>
      <c r="T138" s="141" t="s">
        <v>929</v>
      </c>
      <c r="U138" s="115">
        <v>0.38100000000000001</v>
      </c>
      <c r="V138" s="115">
        <f t="shared" si="20"/>
        <v>0.76</v>
      </c>
      <c r="W138" s="115"/>
      <c r="X138" s="115" t="s">
        <v>275</v>
      </c>
      <c r="Y138" s="115" t="s">
        <v>276</v>
      </c>
      <c r="Z138" s="108"/>
      <c r="AA138" s="108"/>
      <c r="AB138" s="108"/>
      <c r="AC138" s="108"/>
      <c r="AD138" s="108"/>
      <c r="AE138" s="108"/>
      <c r="AF138" s="108"/>
      <c r="AG138" s="108" t="s">
        <v>277</v>
      </c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</row>
    <row r="139" spans="1:60" ht="22.5" outlineLevel="1" x14ac:dyDescent="0.2">
      <c r="A139" s="135">
        <v>74</v>
      </c>
      <c r="B139" s="136" t="s">
        <v>2548</v>
      </c>
      <c r="C139" s="144" t="s">
        <v>2549</v>
      </c>
      <c r="D139" s="137" t="s">
        <v>468</v>
      </c>
      <c r="E139" s="138">
        <v>4</v>
      </c>
      <c r="F139" s="139"/>
      <c r="G139" s="140">
        <f t="shared" si="14"/>
        <v>0</v>
      </c>
      <c r="H139" s="139"/>
      <c r="I139" s="140">
        <f t="shared" si="15"/>
        <v>0</v>
      </c>
      <c r="J139" s="139"/>
      <c r="K139" s="140">
        <f t="shared" si="16"/>
        <v>0</v>
      </c>
      <c r="L139" s="140">
        <v>21</v>
      </c>
      <c r="M139" s="140">
        <f t="shared" si="17"/>
        <v>0</v>
      </c>
      <c r="N139" s="138">
        <v>7.2999999999999996E-4</v>
      </c>
      <c r="O139" s="138">
        <f t="shared" si="18"/>
        <v>0</v>
      </c>
      <c r="P139" s="138">
        <v>0</v>
      </c>
      <c r="Q139" s="138">
        <f t="shared" si="19"/>
        <v>0</v>
      </c>
      <c r="R139" s="140" t="s">
        <v>1188</v>
      </c>
      <c r="S139" s="140" t="s">
        <v>929</v>
      </c>
      <c r="T139" s="141" t="s">
        <v>929</v>
      </c>
      <c r="U139" s="115">
        <v>0.38100000000000001</v>
      </c>
      <c r="V139" s="115">
        <f t="shared" si="20"/>
        <v>1.52</v>
      </c>
      <c r="W139" s="115"/>
      <c r="X139" s="115" t="s">
        <v>275</v>
      </c>
      <c r="Y139" s="115" t="s">
        <v>276</v>
      </c>
      <c r="Z139" s="108"/>
      <c r="AA139" s="108"/>
      <c r="AB139" s="108"/>
      <c r="AC139" s="108"/>
      <c r="AD139" s="108"/>
      <c r="AE139" s="108"/>
      <c r="AF139" s="108"/>
      <c r="AG139" s="108" t="s">
        <v>277</v>
      </c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</row>
    <row r="140" spans="1:60" ht="22.5" outlineLevel="1" x14ac:dyDescent="0.2">
      <c r="A140" s="135">
        <v>75</v>
      </c>
      <c r="B140" s="136" t="s">
        <v>2550</v>
      </c>
      <c r="C140" s="144" t="s">
        <v>2551</v>
      </c>
      <c r="D140" s="137" t="s">
        <v>468</v>
      </c>
      <c r="E140" s="138">
        <v>2</v>
      </c>
      <c r="F140" s="139"/>
      <c r="G140" s="140">
        <f t="shared" si="14"/>
        <v>0</v>
      </c>
      <c r="H140" s="139"/>
      <c r="I140" s="140">
        <f t="shared" si="15"/>
        <v>0</v>
      </c>
      <c r="J140" s="139"/>
      <c r="K140" s="140">
        <f t="shared" si="16"/>
        <v>0</v>
      </c>
      <c r="L140" s="140">
        <v>21</v>
      </c>
      <c r="M140" s="140">
        <f t="shared" si="17"/>
        <v>0</v>
      </c>
      <c r="N140" s="138">
        <v>8.3000000000000001E-4</v>
      </c>
      <c r="O140" s="138">
        <f t="shared" si="18"/>
        <v>0</v>
      </c>
      <c r="P140" s="138">
        <v>0</v>
      </c>
      <c r="Q140" s="138">
        <f t="shared" si="19"/>
        <v>0</v>
      </c>
      <c r="R140" s="140" t="s">
        <v>1188</v>
      </c>
      <c r="S140" s="140" t="s">
        <v>929</v>
      </c>
      <c r="T140" s="141" t="s">
        <v>929</v>
      </c>
      <c r="U140" s="115">
        <v>0.38100000000000001</v>
      </c>
      <c r="V140" s="115">
        <f t="shared" si="20"/>
        <v>0.76</v>
      </c>
      <c r="W140" s="115"/>
      <c r="X140" s="115" t="s">
        <v>275</v>
      </c>
      <c r="Y140" s="115" t="s">
        <v>276</v>
      </c>
      <c r="Z140" s="108"/>
      <c r="AA140" s="108"/>
      <c r="AB140" s="108"/>
      <c r="AC140" s="108"/>
      <c r="AD140" s="108"/>
      <c r="AE140" s="108"/>
      <c r="AF140" s="108"/>
      <c r="AG140" s="108" t="s">
        <v>277</v>
      </c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</row>
    <row r="141" spans="1:60" outlineLevel="1" x14ac:dyDescent="0.2">
      <c r="A141" s="128">
        <v>76</v>
      </c>
      <c r="B141" s="129" t="s">
        <v>2554</v>
      </c>
      <c r="C141" s="145" t="s">
        <v>2555</v>
      </c>
      <c r="D141" s="130" t="s">
        <v>1159</v>
      </c>
      <c r="E141" s="131">
        <v>1</v>
      </c>
      <c r="F141" s="132"/>
      <c r="G141" s="133">
        <f t="shared" si="14"/>
        <v>0</v>
      </c>
      <c r="H141" s="132"/>
      <c r="I141" s="133">
        <f t="shared" si="15"/>
        <v>0</v>
      </c>
      <c r="J141" s="132"/>
      <c r="K141" s="133">
        <f t="shared" si="16"/>
        <v>0</v>
      </c>
      <c r="L141" s="133">
        <v>21</v>
      </c>
      <c r="M141" s="133">
        <f t="shared" si="17"/>
        <v>0</v>
      </c>
      <c r="N141" s="131">
        <v>9.5E-4</v>
      </c>
      <c r="O141" s="131">
        <f t="shared" si="18"/>
        <v>0</v>
      </c>
      <c r="P141" s="131">
        <v>0</v>
      </c>
      <c r="Q141" s="131">
        <f t="shared" si="19"/>
        <v>0</v>
      </c>
      <c r="R141" s="133" t="s">
        <v>1188</v>
      </c>
      <c r="S141" s="133" t="s">
        <v>929</v>
      </c>
      <c r="T141" s="134" t="s">
        <v>929</v>
      </c>
      <c r="U141" s="115">
        <v>1.2130000000000001</v>
      </c>
      <c r="V141" s="115">
        <f t="shared" si="20"/>
        <v>1.21</v>
      </c>
      <c r="W141" s="115"/>
      <c r="X141" s="115" t="s">
        <v>275</v>
      </c>
      <c r="Y141" s="115" t="s">
        <v>276</v>
      </c>
      <c r="Z141" s="108"/>
      <c r="AA141" s="108"/>
      <c r="AB141" s="108"/>
      <c r="AC141" s="108"/>
      <c r="AD141" s="108"/>
      <c r="AE141" s="108"/>
      <c r="AF141" s="108"/>
      <c r="AG141" s="108" t="s">
        <v>277</v>
      </c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</row>
    <row r="142" spans="1:60" outlineLevel="2" x14ac:dyDescent="0.2">
      <c r="A142" s="111"/>
      <c r="B142" s="112"/>
      <c r="C142" s="150" t="s">
        <v>2801</v>
      </c>
      <c r="D142" s="148"/>
      <c r="E142" s="149">
        <v>1</v>
      </c>
      <c r="F142" s="115"/>
      <c r="G142" s="115"/>
      <c r="H142" s="115"/>
      <c r="I142" s="115"/>
      <c r="J142" s="115"/>
      <c r="K142" s="115"/>
      <c r="L142" s="115"/>
      <c r="M142" s="115"/>
      <c r="N142" s="114"/>
      <c r="O142" s="114"/>
      <c r="P142" s="114"/>
      <c r="Q142" s="114"/>
      <c r="R142" s="115"/>
      <c r="S142" s="115"/>
      <c r="T142" s="115"/>
      <c r="U142" s="115"/>
      <c r="V142" s="115"/>
      <c r="W142" s="115"/>
      <c r="X142" s="115"/>
      <c r="Y142" s="115"/>
      <c r="Z142" s="108"/>
      <c r="AA142" s="108"/>
      <c r="AB142" s="108"/>
      <c r="AC142" s="108"/>
      <c r="AD142" s="108"/>
      <c r="AE142" s="108"/>
      <c r="AF142" s="108"/>
      <c r="AG142" s="108" t="s">
        <v>325</v>
      </c>
      <c r="AH142" s="108">
        <v>5</v>
      </c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</row>
    <row r="143" spans="1:60" outlineLevel="1" x14ac:dyDescent="0.2">
      <c r="A143" s="135">
        <v>77</v>
      </c>
      <c r="B143" s="136" t="s">
        <v>2724</v>
      </c>
      <c r="C143" s="144" t="s">
        <v>2725</v>
      </c>
      <c r="D143" s="137" t="s">
        <v>1159</v>
      </c>
      <c r="E143" s="138">
        <v>1</v>
      </c>
      <c r="F143" s="139"/>
      <c r="G143" s="140">
        <f>ROUND(E143*F143,2)</f>
        <v>0</v>
      </c>
      <c r="H143" s="139"/>
      <c r="I143" s="140">
        <f>ROUND(E143*H143,2)</f>
        <v>0</v>
      </c>
      <c r="J143" s="139"/>
      <c r="K143" s="140">
        <f>ROUND(E143*J143,2)</f>
        <v>0</v>
      </c>
      <c r="L143" s="140">
        <v>21</v>
      </c>
      <c r="M143" s="140">
        <f>G143*(1+L143/100)</f>
        <v>0</v>
      </c>
      <c r="N143" s="138">
        <v>1.1900000000000001E-3</v>
      </c>
      <c r="O143" s="138">
        <f>ROUND(E143*N143,2)</f>
        <v>0</v>
      </c>
      <c r="P143" s="138">
        <v>0</v>
      </c>
      <c r="Q143" s="138">
        <f>ROUND(E143*P143,2)</f>
        <v>0</v>
      </c>
      <c r="R143" s="140" t="s">
        <v>1188</v>
      </c>
      <c r="S143" s="140" t="s">
        <v>929</v>
      </c>
      <c r="T143" s="141" t="s">
        <v>929</v>
      </c>
      <c r="U143" s="115">
        <v>1.278</v>
      </c>
      <c r="V143" s="115">
        <f>ROUND(E143*U143,2)</f>
        <v>1.28</v>
      </c>
      <c r="W143" s="115"/>
      <c r="X143" s="115" t="s">
        <v>275</v>
      </c>
      <c r="Y143" s="115" t="s">
        <v>276</v>
      </c>
      <c r="Z143" s="108"/>
      <c r="AA143" s="108"/>
      <c r="AB143" s="108"/>
      <c r="AC143" s="108"/>
      <c r="AD143" s="108"/>
      <c r="AE143" s="108"/>
      <c r="AF143" s="108"/>
      <c r="AG143" s="108" t="s">
        <v>277</v>
      </c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</row>
    <row r="144" spans="1:60" outlineLevel="1" x14ac:dyDescent="0.2">
      <c r="A144" s="128">
        <v>78</v>
      </c>
      <c r="B144" s="129" t="s">
        <v>2556</v>
      </c>
      <c r="C144" s="145" t="s">
        <v>2557</v>
      </c>
      <c r="D144" s="130" t="s">
        <v>1159</v>
      </c>
      <c r="E144" s="131">
        <v>1</v>
      </c>
      <c r="F144" s="132"/>
      <c r="G144" s="133">
        <f>ROUND(E144*F144,2)</f>
        <v>0</v>
      </c>
      <c r="H144" s="132"/>
      <c r="I144" s="133">
        <f>ROUND(E144*H144,2)</f>
        <v>0</v>
      </c>
      <c r="J144" s="132"/>
      <c r="K144" s="133">
        <f>ROUND(E144*J144,2)</f>
        <v>0</v>
      </c>
      <c r="L144" s="133">
        <v>21</v>
      </c>
      <c r="M144" s="133">
        <f>G144*(1+L144/100)</f>
        <v>0</v>
      </c>
      <c r="N144" s="131">
        <v>1.09E-3</v>
      </c>
      <c r="O144" s="131">
        <f>ROUND(E144*N144,2)</f>
        <v>0</v>
      </c>
      <c r="P144" s="131">
        <v>0</v>
      </c>
      <c r="Q144" s="131">
        <f>ROUND(E144*P144,2)</f>
        <v>0</v>
      </c>
      <c r="R144" s="133" t="s">
        <v>1188</v>
      </c>
      <c r="S144" s="133" t="s">
        <v>929</v>
      </c>
      <c r="T144" s="134" t="s">
        <v>929</v>
      </c>
      <c r="U144" s="115">
        <v>1.319</v>
      </c>
      <c r="V144" s="115">
        <f>ROUND(E144*U144,2)</f>
        <v>1.32</v>
      </c>
      <c r="W144" s="115"/>
      <c r="X144" s="115" t="s">
        <v>275</v>
      </c>
      <c r="Y144" s="115" t="s">
        <v>276</v>
      </c>
      <c r="Z144" s="108"/>
      <c r="AA144" s="108"/>
      <c r="AB144" s="108"/>
      <c r="AC144" s="108"/>
      <c r="AD144" s="108"/>
      <c r="AE144" s="108"/>
      <c r="AF144" s="108"/>
      <c r="AG144" s="108" t="s">
        <v>277</v>
      </c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</row>
    <row r="145" spans="1:60" outlineLevel="2" x14ac:dyDescent="0.2">
      <c r="A145" s="111"/>
      <c r="B145" s="112"/>
      <c r="C145" s="150" t="s">
        <v>2917</v>
      </c>
      <c r="D145" s="148"/>
      <c r="E145" s="149">
        <v>1</v>
      </c>
      <c r="F145" s="115"/>
      <c r="G145" s="115"/>
      <c r="H145" s="115"/>
      <c r="I145" s="115"/>
      <c r="J145" s="115"/>
      <c r="K145" s="115"/>
      <c r="L145" s="115"/>
      <c r="M145" s="115"/>
      <c r="N145" s="114"/>
      <c r="O145" s="114"/>
      <c r="P145" s="114"/>
      <c r="Q145" s="114"/>
      <c r="R145" s="115"/>
      <c r="S145" s="115"/>
      <c r="T145" s="115"/>
      <c r="U145" s="115"/>
      <c r="V145" s="115"/>
      <c r="W145" s="115"/>
      <c r="X145" s="115"/>
      <c r="Y145" s="115"/>
      <c r="Z145" s="108"/>
      <c r="AA145" s="108"/>
      <c r="AB145" s="108"/>
      <c r="AC145" s="108"/>
      <c r="AD145" s="108"/>
      <c r="AE145" s="108"/>
      <c r="AF145" s="108"/>
      <c r="AG145" s="108" t="s">
        <v>325</v>
      </c>
      <c r="AH145" s="108">
        <v>5</v>
      </c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</row>
    <row r="146" spans="1:60" outlineLevel="1" x14ac:dyDescent="0.2">
      <c r="A146" s="135">
        <v>79</v>
      </c>
      <c r="B146" s="136" t="s">
        <v>2558</v>
      </c>
      <c r="C146" s="144" t="s">
        <v>2559</v>
      </c>
      <c r="D146" s="137" t="s">
        <v>468</v>
      </c>
      <c r="E146" s="138">
        <v>6</v>
      </c>
      <c r="F146" s="139"/>
      <c r="G146" s="140">
        <f>ROUND(E146*F146,2)</f>
        <v>0</v>
      </c>
      <c r="H146" s="139"/>
      <c r="I146" s="140">
        <f>ROUND(E146*H146,2)</f>
        <v>0</v>
      </c>
      <c r="J146" s="139"/>
      <c r="K146" s="140">
        <f>ROUND(E146*J146,2)</f>
        <v>0</v>
      </c>
      <c r="L146" s="140">
        <v>21</v>
      </c>
      <c r="M146" s="140">
        <f>G146*(1+L146/100)</f>
        <v>0</v>
      </c>
      <c r="N146" s="138">
        <v>5.1000000000000004E-4</v>
      </c>
      <c r="O146" s="138">
        <f>ROUND(E146*N146,2)</f>
        <v>0</v>
      </c>
      <c r="P146" s="138">
        <v>0</v>
      </c>
      <c r="Q146" s="138">
        <f>ROUND(E146*P146,2)</f>
        <v>0</v>
      </c>
      <c r="R146" s="140" t="s">
        <v>1188</v>
      </c>
      <c r="S146" s="140" t="s">
        <v>929</v>
      </c>
      <c r="T146" s="141" t="s">
        <v>929</v>
      </c>
      <c r="U146" s="115">
        <v>0.251</v>
      </c>
      <c r="V146" s="115">
        <f>ROUND(E146*U146,2)</f>
        <v>1.51</v>
      </c>
      <c r="W146" s="115"/>
      <c r="X146" s="115" t="s">
        <v>275</v>
      </c>
      <c r="Y146" s="115" t="s">
        <v>276</v>
      </c>
      <c r="Z146" s="108"/>
      <c r="AA146" s="108"/>
      <c r="AB146" s="108"/>
      <c r="AC146" s="108"/>
      <c r="AD146" s="108"/>
      <c r="AE146" s="108"/>
      <c r="AF146" s="108"/>
      <c r="AG146" s="108" t="s">
        <v>277</v>
      </c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8"/>
      <c r="BB146" s="108"/>
      <c r="BC146" s="108"/>
      <c r="BD146" s="108"/>
      <c r="BE146" s="108"/>
      <c r="BF146" s="108"/>
      <c r="BG146" s="108"/>
      <c r="BH146" s="108"/>
    </row>
    <row r="147" spans="1:60" outlineLevel="1" x14ac:dyDescent="0.2">
      <c r="A147" s="135">
        <v>80</v>
      </c>
      <c r="B147" s="136" t="s">
        <v>2560</v>
      </c>
      <c r="C147" s="144" t="s">
        <v>2561</v>
      </c>
      <c r="D147" s="137" t="s">
        <v>468</v>
      </c>
      <c r="E147" s="138">
        <v>6</v>
      </c>
      <c r="F147" s="139"/>
      <c r="G147" s="140">
        <f>ROUND(E147*F147,2)</f>
        <v>0</v>
      </c>
      <c r="H147" s="139"/>
      <c r="I147" s="140">
        <f>ROUND(E147*H147,2)</f>
        <v>0</v>
      </c>
      <c r="J147" s="139"/>
      <c r="K147" s="140">
        <f>ROUND(E147*J147,2)</f>
        <v>0</v>
      </c>
      <c r="L147" s="140">
        <v>21</v>
      </c>
      <c r="M147" s="140">
        <f>G147*(1+L147/100)</f>
        <v>0</v>
      </c>
      <c r="N147" s="138">
        <v>2.4000000000000001E-4</v>
      </c>
      <c r="O147" s="138">
        <f>ROUND(E147*N147,2)</f>
        <v>0</v>
      </c>
      <c r="P147" s="138">
        <v>0</v>
      </c>
      <c r="Q147" s="138">
        <f>ROUND(E147*P147,2)</f>
        <v>0</v>
      </c>
      <c r="R147" s="140" t="s">
        <v>1188</v>
      </c>
      <c r="S147" s="140" t="s">
        <v>929</v>
      </c>
      <c r="T147" s="141" t="s">
        <v>929</v>
      </c>
      <c r="U147" s="115">
        <v>0.27800000000000002</v>
      </c>
      <c r="V147" s="115">
        <f>ROUND(E147*U147,2)</f>
        <v>1.67</v>
      </c>
      <c r="W147" s="115"/>
      <c r="X147" s="115" t="s">
        <v>275</v>
      </c>
      <c r="Y147" s="115" t="s">
        <v>276</v>
      </c>
      <c r="Z147" s="108"/>
      <c r="AA147" s="108"/>
      <c r="AB147" s="108"/>
      <c r="AC147" s="108"/>
      <c r="AD147" s="108"/>
      <c r="AE147" s="108"/>
      <c r="AF147" s="108"/>
      <c r="AG147" s="108" t="s">
        <v>277</v>
      </c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8"/>
      <c r="BB147" s="108"/>
      <c r="BC147" s="108"/>
      <c r="BD147" s="108"/>
      <c r="BE147" s="108"/>
      <c r="BF147" s="108"/>
      <c r="BG147" s="108"/>
      <c r="BH147" s="108"/>
    </row>
    <row r="148" spans="1:60" outlineLevel="1" x14ac:dyDescent="0.2">
      <c r="A148" s="128">
        <v>81</v>
      </c>
      <c r="B148" s="129" t="s">
        <v>2562</v>
      </c>
      <c r="C148" s="145" t="s">
        <v>2563</v>
      </c>
      <c r="D148" s="130" t="s">
        <v>468</v>
      </c>
      <c r="E148" s="131">
        <v>3</v>
      </c>
      <c r="F148" s="132"/>
      <c r="G148" s="133">
        <f>ROUND(E148*F148,2)</f>
        <v>0</v>
      </c>
      <c r="H148" s="132"/>
      <c r="I148" s="133">
        <f>ROUND(E148*H148,2)</f>
        <v>0</v>
      </c>
      <c r="J148" s="132"/>
      <c r="K148" s="133">
        <f>ROUND(E148*J148,2)</f>
        <v>0</v>
      </c>
      <c r="L148" s="133">
        <v>21</v>
      </c>
      <c r="M148" s="133">
        <f>G148*(1+L148/100)</f>
        <v>0</v>
      </c>
      <c r="N148" s="131">
        <v>0</v>
      </c>
      <c r="O148" s="131">
        <f>ROUND(E148*N148,2)</f>
        <v>0</v>
      </c>
      <c r="P148" s="131">
        <v>0</v>
      </c>
      <c r="Q148" s="131">
        <f>ROUND(E148*P148,2)</f>
        <v>0</v>
      </c>
      <c r="R148" s="133"/>
      <c r="S148" s="133" t="s">
        <v>929</v>
      </c>
      <c r="T148" s="134" t="s">
        <v>929</v>
      </c>
      <c r="U148" s="115">
        <v>1.1200000000000001</v>
      </c>
      <c r="V148" s="115">
        <f>ROUND(E148*U148,2)</f>
        <v>3.36</v>
      </c>
      <c r="W148" s="115"/>
      <c r="X148" s="115" t="s">
        <v>275</v>
      </c>
      <c r="Y148" s="115" t="s">
        <v>276</v>
      </c>
      <c r="Z148" s="108"/>
      <c r="AA148" s="108"/>
      <c r="AB148" s="108"/>
      <c r="AC148" s="108"/>
      <c r="AD148" s="108"/>
      <c r="AE148" s="108"/>
      <c r="AF148" s="108"/>
      <c r="AG148" s="108" t="s">
        <v>277</v>
      </c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8"/>
      <c r="BB148" s="108"/>
      <c r="BC148" s="108"/>
      <c r="BD148" s="108"/>
      <c r="BE148" s="108"/>
      <c r="BF148" s="108"/>
      <c r="BG148" s="108"/>
      <c r="BH148" s="108"/>
    </row>
    <row r="149" spans="1:60" outlineLevel="2" x14ac:dyDescent="0.2">
      <c r="A149" s="111"/>
      <c r="B149" s="112"/>
      <c r="C149" s="150" t="s">
        <v>2918</v>
      </c>
      <c r="D149" s="148"/>
      <c r="E149" s="149">
        <v>2</v>
      </c>
      <c r="F149" s="115"/>
      <c r="G149" s="115"/>
      <c r="H149" s="115"/>
      <c r="I149" s="115"/>
      <c r="J149" s="115"/>
      <c r="K149" s="115"/>
      <c r="L149" s="115"/>
      <c r="M149" s="115"/>
      <c r="N149" s="114"/>
      <c r="O149" s="114"/>
      <c r="P149" s="114"/>
      <c r="Q149" s="114"/>
      <c r="R149" s="115"/>
      <c r="S149" s="115"/>
      <c r="T149" s="115"/>
      <c r="U149" s="115"/>
      <c r="V149" s="115"/>
      <c r="W149" s="115"/>
      <c r="X149" s="115"/>
      <c r="Y149" s="115"/>
      <c r="Z149" s="108"/>
      <c r="AA149" s="108"/>
      <c r="AB149" s="108"/>
      <c r="AC149" s="108"/>
      <c r="AD149" s="108"/>
      <c r="AE149" s="108"/>
      <c r="AF149" s="108"/>
      <c r="AG149" s="108" t="s">
        <v>325</v>
      </c>
      <c r="AH149" s="108">
        <v>5</v>
      </c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</row>
    <row r="150" spans="1:60" outlineLevel="3" x14ac:dyDescent="0.2">
      <c r="A150" s="111"/>
      <c r="B150" s="112"/>
      <c r="C150" s="150" t="s">
        <v>2806</v>
      </c>
      <c r="D150" s="148"/>
      <c r="E150" s="149">
        <v>1</v>
      </c>
      <c r="F150" s="115"/>
      <c r="G150" s="115"/>
      <c r="H150" s="115"/>
      <c r="I150" s="115"/>
      <c r="J150" s="115"/>
      <c r="K150" s="115"/>
      <c r="L150" s="115"/>
      <c r="M150" s="115"/>
      <c r="N150" s="114"/>
      <c r="O150" s="114"/>
      <c r="P150" s="114"/>
      <c r="Q150" s="114"/>
      <c r="R150" s="115"/>
      <c r="S150" s="115"/>
      <c r="T150" s="115"/>
      <c r="U150" s="115"/>
      <c r="V150" s="115"/>
      <c r="W150" s="115"/>
      <c r="X150" s="115"/>
      <c r="Y150" s="115"/>
      <c r="Z150" s="108"/>
      <c r="AA150" s="108"/>
      <c r="AB150" s="108"/>
      <c r="AC150" s="108"/>
      <c r="AD150" s="108"/>
      <c r="AE150" s="108"/>
      <c r="AF150" s="108"/>
      <c r="AG150" s="108" t="s">
        <v>325</v>
      </c>
      <c r="AH150" s="108">
        <v>5</v>
      </c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8"/>
      <c r="BB150" s="108"/>
      <c r="BC150" s="108"/>
      <c r="BD150" s="108"/>
      <c r="BE150" s="108"/>
      <c r="BF150" s="108"/>
      <c r="BG150" s="108"/>
      <c r="BH150" s="108"/>
    </row>
    <row r="151" spans="1:60" outlineLevel="1" x14ac:dyDescent="0.2">
      <c r="A151" s="135">
        <v>82</v>
      </c>
      <c r="B151" s="136" t="s">
        <v>2564</v>
      </c>
      <c r="C151" s="144" t="s">
        <v>2565</v>
      </c>
      <c r="D151" s="137" t="s">
        <v>468</v>
      </c>
      <c r="E151" s="138">
        <v>2</v>
      </c>
      <c r="F151" s="139"/>
      <c r="G151" s="140">
        <f t="shared" ref="G151:G158" si="21">ROUND(E151*F151,2)</f>
        <v>0</v>
      </c>
      <c r="H151" s="139"/>
      <c r="I151" s="140">
        <f t="shared" ref="I151:I158" si="22">ROUND(E151*H151,2)</f>
        <v>0</v>
      </c>
      <c r="J151" s="139"/>
      <c r="K151" s="140">
        <f t="shared" ref="K151:K158" si="23">ROUND(E151*J151,2)</f>
        <v>0</v>
      </c>
      <c r="L151" s="140">
        <v>21</v>
      </c>
      <c r="M151" s="140">
        <f t="shared" ref="M151:M158" si="24">G151*(1+L151/100)</f>
        <v>0</v>
      </c>
      <c r="N151" s="138">
        <v>2.5699999999999998E-3</v>
      </c>
      <c r="O151" s="138">
        <f t="shared" ref="O151:O158" si="25">ROUND(E151*N151,2)</f>
        <v>0.01</v>
      </c>
      <c r="P151" s="138">
        <v>0</v>
      </c>
      <c r="Q151" s="138">
        <f t="shared" ref="Q151:Q158" si="26">ROUND(E151*P151,2)</f>
        <v>0</v>
      </c>
      <c r="R151" s="140"/>
      <c r="S151" s="140" t="s">
        <v>273</v>
      </c>
      <c r="T151" s="141" t="s">
        <v>2400</v>
      </c>
      <c r="U151" s="115">
        <v>0.433</v>
      </c>
      <c r="V151" s="115">
        <f t="shared" ref="V151:V158" si="27">ROUND(E151*U151,2)</f>
        <v>0.87</v>
      </c>
      <c r="W151" s="115"/>
      <c r="X151" s="115" t="s">
        <v>275</v>
      </c>
      <c r="Y151" s="115" t="s">
        <v>276</v>
      </c>
      <c r="Z151" s="108"/>
      <c r="AA151" s="108"/>
      <c r="AB151" s="108"/>
      <c r="AC151" s="108"/>
      <c r="AD151" s="108"/>
      <c r="AE151" s="108"/>
      <c r="AF151" s="108"/>
      <c r="AG151" s="108" t="s">
        <v>277</v>
      </c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8"/>
      <c r="BB151" s="108"/>
      <c r="BC151" s="108"/>
      <c r="BD151" s="108"/>
      <c r="BE151" s="108"/>
      <c r="BF151" s="108"/>
      <c r="BG151" s="108"/>
      <c r="BH151" s="108"/>
    </row>
    <row r="152" spans="1:60" ht="33.75" outlineLevel="1" x14ac:dyDescent="0.2">
      <c r="A152" s="135">
        <v>83</v>
      </c>
      <c r="B152" s="136" t="s">
        <v>2919</v>
      </c>
      <c r="C152" s="144" t="s">
        <v>2920</v>
      </c>
      <c r="D152" s="137" t="s">
        <v>468</v>
      </c>
      <c r="E152" s="138">
        <v>4</v>
      </c>
      <c r="F152" s="139"/>
      <c r="G152" s="140">
        <f t="shared" si="21"/>
        <v>0</v>
      </c>
      <c r="H152" s="139"/>
      <c r="I152" s="140">
        <f t="shared" si="22"/>
        <v>0</v>
      </c>
      <c r="J152" s="139"/>
      <c r="K152" s="140">
        <f t="shared" si="23"/>
        <v>0</v>
      </c>
      <c r="L152" s="140">
        <v>21</v>
      </c>
      <c r="M152" s="140">
        <f t="shared" si="24"/>
        <v>0</v>
      </c>
      <c r="N152" s="138">
        <v>3.0999999999999999E-3</v>
      </c>
      <c r="O152" s="138">
        <f t="shared" si="25"/>
        <v>0.01</v>
      </c>
      <c r="P152" s="138">
        <v>0</v>
      </c>
      <c r="Q152" s="138">
        <f t="shared" si="26"/>
        <v>0</v>
      </c>
      <c r="R152" s="140" t="s">
        <v>984</v>
      </c>
      <c r="S152" s="140" t="s">
        <v>929</v>
      </c>
      <c r="T152" s="141" t="s">
        <v>929</v>
      </c>
      <c r="U152" s="115">
        <v>0</v>
      </c>
      <c r="V152" s="115">
        <f t="shared" si="27"/>
        <v>0</v>
      </c>
      <c r="W152" s="115"/>
      <c r="X152" s="115" t="s">
        <v>463</v>
      </c>
      <c r="Y152" s="115" t="s">
        <v>276</v>
      </c>
      <c r="Z152" s="108"/>
      <c r="AA152" s="108"/>
      <c r="AB152" s="108"/>
      <c r="AC152" s="108"/>
      <c r="AD152" s="108"/>
      <c r="AE152" s="108"/>
      <c r="AF152" s="108"/>
      <c r="AG152" s="108" t="s">
        <v>464</v>
      </c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8"/>
      <c r="BB152" s="108"/>
      <c r="BC152" s="108"/>
      <c r="BD152" s="108"/>
      <c r="BE152" s="108"/>
      <c r="BF152" s="108"/>
      <c r="BG152" s="108"/>
      <c r="BH152" s="108"/>
    </row>
    <row r="153" spans="1:60" ht="33.75" outlineLevel="1" x14ac:dyDescent="0.2">
      <c r="A153" s="135">
        <v>84</v>
      </c>
      <c r="B153" s="136" t="s">
        <v>2819</v>
      </c>
      <c r="C153" s="144" t="s">
        <v>2820</v>
      </c>
      <c r="D153" s="137" t="s">
        <v>468</v>
      </c>
      <c r="E153" s="138">
        <v>1</v>
      </c>
      <c r="F153" s="139"/>
      <c r="G153" s="140">
        <f t="shared" si="21"/>
        <v>0</v>
      </c>
      <c r="H153" s="139"/>
      <c r="I153" s="140">
        <f t="shared" si="22"/>
        <v>0</v>
      </c>
      <c r="J153" s="139"/>
      <c r="K153" s="140">
        <f t="shared" si="23"/>
        <v>0</v>
      </c>
      <c r="L153" s="140">
        <v>21</v>
      </c>
      <c r="M153" s="140">
        <f t="shared" si="24"/>
        <v>0</v>
      </c>
      <c r="N153" s="138">
        <v>1.2800000000000001E-3</v>
      </c>
      <c r="O153" s="138">
        <f t="shared" si="25"/>
        <v>0</v>
      </c>
      <c r="P153" s="138">
        <v>0</v>
      </c>
      <c r="Q153" s="138">
        <f t="shared" si="26"/>
        <v>0</v>
      </c>
      <c r="R153" s="140" t="s">
        <v>984</v>
      </c>
      <c r="S153" s="140" t="s">
        <v>929</v>
      </c>
      <c r="T153" s="141" t="s">
        <v>929</v>
      </c>
      <c r="U153" s="115">
        <v>0</v>
      </c>
      <c r="V153" s="115">
        <f t="shared" si="27"/>
        <v>0</v>
      </c>
      <c r="W153" s="115"/>
      <c r="X153" s="115" t="s">
        <v>463</v>
      </c>
      <c r="Y153" s="115" t="s">
        <v>276</v>
      </c>
      <c r="Z153" s="108"/>
      <c r="AA153" s="108"/>
      <c r="AB153" s="108"/>
      <c r="AC153" s="108"/>
      <c r="AD153" s="108"/>
      <c r="AE153" s="108"/>
      <c r="AF153" s="108"/>
      <c r="AG153" s="108" t="s">
        <v>464</v>
      </c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8"/>
      <c r="BB153" s="108"/>
      <c r="BC153" s="108"/>
      <c r="BD153" s="108"/>
      <c r="BE153" s="108"/>
      <c r="BF153" s="108"/>
      <c r="BG153" s="108"/>
      <c r="BH153" s="108"/>
    </row>
    <row r="154" spans="1:60" outlineLevel="1" x14ac:dyDescent="0.2">
      <c r="A154" s="135">
        <v>85</v>
      </c>
      <c r="B154" s="136" t="s">
        <v>2584</v>
      </c>
      <c r="C154" s="144" t="s">
        <v>2585</v>
      </c>
      <c r="D154" s="137" t="s">
        <v>468</v>
      </c>
      <c r="E154" s="138">
        <v>1</v>
      </c>
      <c r="F154" s="139"/>
      <c r="G154" s="140">
        <f t="shared" si="21"/>
        <v>0</v>
      </c>
      <c r="H154" s="139"/>
      <c r="I154" s="140">
        <f t="shared" si="22"/>
        <v>0</v>
      </c>
      <c r="J154" s="139"/>
      <c r="K154" s="140">
        <f t="shared" si="23"/>
        <v>0</v>
      </c>
      <c r="L154" s="140">
        <v>21</v>
      </c>
      <c r="M154" s="140">
        <f t="shared" si="24"/>
        <v>0</v>
      </c>
      <c r="N154" s="138">
        <v>0</v>
      </c>
      <c r="O154" s="138">
        <f t="shared" si="25"/>
        <v>0</v>
      </c>
      <c r="P154" s="138">
        <v>0</v>
      </c>
      <c r="Q154" s="138">
        <f t="shared" si="26"/>
        <v>0</v>
      </c>
      <c r="R154" s="140"/>
      <c r="S154" s="140" t="s">
        <v>273</v>
      </c>
      <c r="T154" s="141" t="s">
        <v>274</v>
      </c>
      <c r="U154" s="115">
        <v>0</v>
      </c>
      <c r="V154" s="115">
        <f t="shared" si="27"/>
        <v>0</v>
      </c>
      <c r="W154" s="115"/>
      <c r="X154" s="115" t="s">
        <v>463</v>
      </c>
      <c r="Y154" s="115" t="s">
        <v>276</v>
      </c>
      <c r="Z154" s="108"/>
      <c r="AA154" s="108"/>
      <c r="AB154" s="108"/>
      <c r="AC154" s="108"/>
      <c r="AD154" s="108"/>
      <c r="AE154" s="108"/>
      <c r="AF154" s="108"/>
      <c r="AG154" s="108" t="s">
        <v>464</v>
      </c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8"/>
      <c r="BB154" s="108"/>
      <c r="BC154" s="108"/>
      <c r="BD154" s="108"/>
      <c r="BE154" s="108"/>
      <c r="BF154" s="108"/>
      <c r="BG154" s="108"/>
      <c r="BH154" s="108"/>
    </row>
    <row r="155" spans="1:60" outlineLevel="1" x14ac:dyDescent="0.2">
      <c r="A155" s="135">
        <v>86</v>
      </c>
      <c r="B155" s="136" t="s">
        <v>2586</v>
      </c>
      <c r="C155" s="144" t="s">
        <v>2587</v>
      </c>
      <c r="D155" s="137" t="s">
        <v>468</v>
      </c>
      <c r="E155" s="138">
        <v>1</v>
      </c>
      <c r="F155" s="139"/>
      <c r="G155" s="140">
        <f t="shared" si="21"/>
        <v>0</v>
      </c>
      <c r="H155" s="139"/>
      <c r="I155" s="140">
        <f t="shared" si="22"/>
        <v>0</v>
      </c>
      <c r="J155" s="139"/>
      <c r="K155" s="140">
        <f t="shared" si="23"/>
        <v>0</v>
      </c>
      <c r="L155" s="140">
        <v>21</v>
      </c>
      <c r="M155" s="140">
        <f t="shared" si="24"/>
        <v>0</v>
      </c>
      <c r="N155" s="138">
        <v>0</v>
      </c>
      <c r="O155" s="138">
        <f t="shared" si="25"/>
        <v>0</v>
      </c>
      <c r="P155" s="138">
        <v>0</v>
      </c>
      <c r="Q155" s="138">
        <f t="shared" si="26"/>
        <v>0</v>
      </c>
      <c r="R155" s="140"/>
      <c r="S155" s="140" t="s">
        <v>273</v>
      </c>
      <c r="T155" s="141" t="s">
        <v>274</v>
      </c>
      <c r="U155" s="115">
        <v>0</v>
      </c>
      <c r="V155" s="115">
        <f t="shared" si="27"/>
        <v>0</v>
      </c>
      <c r="W155" s="115"/>
      <c r="X155" s="115" t="s">
        <v>463</v>
      </c>
      <c r="Y155" s="115" t="s">
        <v>276</v>
      </c>
      <c r="Z155" s="108"/>
      <c r="AA155" s="108"/>
      <c r="AB155" s="108"/>
      <c r="AC155" s="108"/>
      <c r="AD155" s="108"/>
      <c r="AE155" s="108"/>
      <c r="AF155" s="108"/>
      <c r="AG155" s="108" t="s">
        <v>464</v>
      </c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</row>
    <row r="156" spans="1:60" outlineLevel="1" x14ac:dyDescent="0.2">
      <c r="A156" s="135">
        <v>87</v>
      </c>
      <c r="B156" s="136" t="s">
        <v>2729</v>
      </c>
      <c r="C156" s="144" t="s">
        <v>2730</v>
      </c>
      <c r="D156" s="137" t="s">
        <v>468</v>
      </c>
      <c r="E156" s="138">
        <v>1</v>
      </c>
      <c r="F156" s="139"/>
      <c r="G156" s="140">
        <f t="shared" si="21"/>
        <v>0</v>
      </c>
      <c r="H156" s="139"/>
      <c r="I156" s="140">
        <f t="shared" si="22"/>
        <v>0</v>
      </c>
      <c r="J156" s="139"/>
      <c r="K156" s="140">
        <f t="shared" si="23"/>
        <v>0</v>
      </c>
      <c r="L156" s="140">
        <v>21</v>
      </c>
      <c r="M156" s="140">
        <f t="shared" si="24"/>
        <v>0</v>
      </c>
      <c r="N156" s="138">
        <v>0</v>
      </c>
      <c r="O156" s="138">
        <f t="shared" si="25"/>
        <v>0</v>
      </c>
      <c r="P156" s="138">
        <v>0</v>
      </c>
      <c r="Q156" s="138">
        <f t="shared" si="26"/>
        <v>0</v>
      </c>
      <c r="R156" s="140"/>
      <c r="S156" s="140" t="s">
        <v>273</v>
      </c>
      <c r="T156" s="141" t="s">
        <v>274</v>
      </c>
      <c r="U156" s="115">
        <v>0</v>
      </c>
      <c r="V156" s="115">
        <f t="shared" si="27"/>
        <v>0</v>
      </c>
      <c r="W156" s="115"/>
      <c r="X156" s="115" t="s">
        <v>463</v>
      </c>
      <c r="Y156" s="115" t="s">
        <v>276</v>
      </c>
      <c r="Z156" s="108"/>
      <c r="AA156" s="108"/>
      <c r="AB156" s="108"/>
      <c r="AC156" s="108"/>
      <c r="AD156" s="108"/>
      <c r="AE156" s="108"/>
      <c r="AF156" s="108"/>
      <c r="AG156" s="108" t="s">
        <v>464</v>
      </c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</row>
    <row r="157" spans="1:60" outlineLevel="1" x14ac:dyDescent="0.2">
      <c r="A157" s="135">
        <v>88</v>
      </c>
      <c r="B157" s="136" t="s">
        <v>2590</v>
      </c>
      <c r="C157" s="144" t="s">
        <v>2591</v>
      </c>
      <c r="D157" s="137" t="s">
        <v>468</v>
      </c>
      <c r="E157" s="138">
        <v>10</v>
      </c>
      <c r="F157" s="139"/>
      <c r="G157" s="140">
        <f t="shared" si="21"/>
        <v>0</v>
      </c>
      <c r="H157" s="139"/>
      <c r="I157" s="140">
        <f t="shared" si="22"/>
        <v>0</v>
      </c>
      <c r="J157" s="139"/>
      <c r="K157" s="140">
        <f t="shared" si="23"/>
        <v>0</v>
      </c>
      <c r="L157" s="140">
        <v>21</v>
      </c>
      <c r="M157" s="140">
        <f t="shared" si="24"/>
        <v>0</v>
      </c>
      <c r="N157" s="138">
        <v>0</v>
      </c>
      <c r="O157" s="138">
        <f t="shared" si="25"/>
        <v>0</v>
      </c>
      <c r="P157" s="138">
        <v>0</v>
      </c>
      <c r="Q157" s="138">
        <f t="shared" si="26"/>
        <v>0</v>
      </c>
      <c r="R157" s="140"/>
      <c r="S157" s="140" t="s">
        <v>273</v>
      </c>
      <c r="T157" s="141" t="s">
        <v>274</v>
      </c>
      <c r="U157" s="115">
        <v>0</v>
      </c>
      <c r="V157" s="115">
        <f t="shared" si="27"/>
        <v>0</v>
      </c>
      <c r="W157" s="115"/>
      <c r="X157" s="115" t="s">
        <v>463</v>
      </c>
      <c r="Y157" s="115" t="s">
        <v>276</v>
      </c>
      <c r="Z157" s="108"/>
      <c r="AA157" s="108"/>
      <c r="AB157" s="108"/>
      <c r="AC157" s="108"/>
      <c r="AD157" s="108"/>
      <c r="AE157" s="108"/>
      <c r="AF157" s="108"/>
      <c r="AG157" s="108" t="s">
        <v>464</v>
      </c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</row>
    <row r="158" spans="1:60" outlineLevel="1" x14ac:dyDescent="0.2">
      <c r="A158" s="128">
        <v>89</v>
      </c>
      <c r="B158" s="129" t="s">
        <v>2592</v>
      </c>
      <c r="C158" s="145" t="s">
        <v>2593</v>
      </c>
      <c r="D158" s="130" t="s">
        <v>468</v>
      </c>
      <c r="E158" s="131">
        <v>2</v>
      </c>
      <c r="F158" s="132"/>
      <c r="G158" s="133">
        <f t="shared" si="21"/>
        <v>0</v>
      </c>
      <c r="H158" s="132"/>
      <c r="I158" s="133">
        <f t="shared" si="22"/>
        <v>0</v>
      </c>
      <c r="J158" s="132"/>
      <c r="K158" s="133">
        <f t="shared" si="23"/>
        <v>0</v>
      </c>
      <c r="L158" s="133">
        <v>21</v>
      </c>
      <c r="M158" s="133">
        <f t="shared" si="24"/>
        <v>0</v>
      </c>
      <c r="N158" s="131">
        <v>0</v>
      </c>
      <c r="O158" s="131">
        <f t="shared" si="25"/>
        <v>0</v>
      </c>
      <c r="P158" s="131">
        <v>0</v>
      </c>
      <c r="Q158" s="131">
        <f t="shared" si="26"/>
        <v>0</v>
      </c>
      <c r="R158" s="133"/>
      <c r="S158" s="133" t="s">
        <v>273</v>
      </c>
      <c r="T158" s="134" t="s">
        <v>274</v>
      </c>
      <c r="U158" s="115">
        <v>0</v>
      </c>
      <c r="V158" s="115">
        <f t="shared" si="27"/>
        <v>0</v>
      </c>
      <c r="W158" s="115"/>
      <c r="X158" s="115" t="s">
        <v>463</v>
      </c>
      <c r="Y158" s="115" t="s">
        <v>276</v>
      </c>
      <c r="Z158" s="108"/>
      <c r="AA158" s="108"/>
      <c r="AB158" s="108"/>
      <c r="AC158" s="108"/>
      <c r="AD158" s="108"/>
      <c r="AE158" s="108"/>
      <c r="AF158" s="108"/>
      <c r="AG158" s="108" t="s">
        <v>464</v>
      </c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</row>
    <row r="159" spans="1:60" outlineLevel="2" x14ac:dyDescent="0.2">
      <c r="A159" s="111"/>
      <c r="B159" s="112"/>
      <c r="C159" s="150" t="s">
        <v>2921</v>
      </c>
      <c r="D159" s="148"/>
      <c r="E159" s="149">
        <v>2</v>
      </c>
      <c r="F159" s="115"/>
      <c r="G159" s="115"/>
      <c r="H159" s="115"/>
      <c r="I159" s="115"/>
      <c r="J159" s="115"/>
      <c r="K159" s="115"/>
      <c r="L159" s="115"/>
      <c r="M159" s="115"/>
      <c r="N159" s="114"/>
      <c r="O159" s="114"/>
      <c r="P159" s="114"/>
      <c r="Q159" s="114"/>
      <c r="R159" s="115"/>
      <c r="S159" s="115"/>
      <c r="T159" s="115"/>
      <c r="U159" s="115"/>
      <c r="V159" s="115"/>
      <c r="W159" s="115"/>
      <c r="X159" s="115"/>
      <c r="Y159" s="115"/>
      <c r="Z159" s="108"/>
      <c r="AA159" s="108"/>
      <c r="AB159" s="108"/>
      <c r="AC159" s="108"/>
      <c r="AD159" s="108"/>
      <c r="AE159" s="108"/>
      <c r="AF159" s="108"/>
      <c r="AG159" s="108" t="s">
        <v>325</v>
      </c>
      <c r="AH159" s="108">
        <v>5</v>
      </c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8"/>
      <c r="BB159" s="108"/>
      <c r="BC159" s="108"/>
      <c r="BD159" s="108"/>
      <c r="BE159" s="108"/>
      <c r="BF159" s="108"/>
      <c r="BG159" s="108"/>
      <c r="BH159" s="108"/>
    </row>
    <row r="160" spans="1:60" outlineLevel="1" x14ac:dyDescent="0.2">
      <c r="A160" s="128">
        <v>90</v>
      </c>
      <c r="B160" s="129" t="s">
        <v>2595</v>
      </c>
      <c r="C160" s="145" t="s">
        <v>2596</v>
      </c>
      <c r="D160" s="130" t="s">
        <v>468</v>
      </c>
      <c r="E160" s="131">
        <v>2</v>
      </c>
      <c r="F160" s="132"/>
      <c r="G160" s="133">
        <f>ROUND(E160*F160,2)</f>
        <v>0</v>
      </c>
      <c r="H160" s="132"/>
      <c r="I160" s="133">
        <f>ROUND(E160*H160,2)</f>
        <v>0</v>
      </c>
      <c r="J160" s="132"/>
      <c r="K160" s="133">
        <f>ROUND(E160*J160,2)</f>
        <v>0</v>
      </c>
      <c r="L160" s="133">
        <v>21</v>
      </c>
      <c r="M160" s="133">
        <f>G160*(1+L160/100)</f>
        <v>0</v>
      </c>
      <c r="N160" s="131">
        <v>0</v>
      </c>
      <c r="O160" s="131">
        <f>ROUND(E160*N160,2)</f>
        <v>0</v>
      </c>
      <c r="P160" s="131">
        <v>0</v>
      </c>
      <c r="Q160" s="131">
        <f>ROUND(E160*P160,2)</f>
        <v>0</v>
      </c>
      <c r="R160" s="133"/>
      <c r="S160" s="133" t="s">
        <v>273</v>
      </c>
      <c r="T160" s="134" t="s">
        <v>274</v>
      </c>
      <c r="U160" s="115">
        <v>0</v>
      </c>
      <c r="V160" s="115">
        <f>ROUND(E160*U160,2)</f>
        <v>0</v>
      </c>
      <c r="W160" s="115"/>
      <c r="X160" s="115" t="s">
        <v>463</v>
      </c>
      <c r="Y160" s="115" t="s">
        <v>276</v>
      </c>
      <c r="Z160" s="108"/>
      <c r="AA160" s="108"/>
      <c r="AB160" s="108"/>
      <c r="AC160" s="108"/>
      <c r="AD160" s="108"/>
      <c r="AE160" s="108"/>
      <c r="AF160" s="108"/>
      <c r="AG160" s="108" t="s">
        <v>464</v>
      </c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8"/>
      <c r="BB160" s="108"/>
      <c r="BC160" s="108"/>
      <c r="BD160" s="108"/>
      <c r="BE160" s="108"/>
      <c r="BF160" s="108"/>
      <c r="BG160" s="108"/>
      <c r="BH160" s="108"/>
    </row>
    <row r="161" spans="1:60" outlineLevel="2" x14ac:dyDescent="0.2">
      <c r="A161" s="111"/>
      <c r="B161" s="112"/>
      <c r="C161" s="150" t="s">
        <v>2922</v>
      </c>
      <c r="D161" s="148"/>
      <c r="E161" s="149">
        <v>2</v>
      </c>
      <c r="F161" s="115"/>
      <c r="G161" s="115"/>
      <c r="H161" s="115"/>
      <c r="I161" s="115"/>
      <c r="J161" s="115"/>
      <c r="K161" s="115"/>
      <c r="L161" s="115"/>
      <c r="M161" s="115"/>
      <c r="N161" s="114"/>
      <c r="O161" s="114"/>
      <c r="P161" s="114"/>
      <c r="Q161" s="114"/>
      <c r="R161" s="115"/>
      <c r="S161" s="115"/>
      <c r="T161" s="115"/>
      <c r="U161" s="115"/>
      <c r="V161" s="115"/>
      <c r="W161" s="115"/>
      <c r="X161" s="115"/>
      <c r="Y161" s="115"/>
      <c r="Z161" s="108"/>
      <c r="AA161" s="108"/>
      <c r="AB161" s="108"/>
      <c r="AC161" s="108"/>
      <c r="AD161" s="108"/>
      <c r="AE161" s="108"/>
      <c r="AF161" s="108"/>
      <c r="AG161" s="108" t="s">
        <v>325</v>
      </c>
      <c r="AH161" s="108">
        <v>5</v>
      </c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8"/>
      <c r="BB161" s="108"/>
      <c r="BC161" s="108"/>
      <c r="BD161" s="108"/>
      <c r="BE161" s="108"/>
      <c r="BF161" s="108"/>
      <c r="BG161" s="108"/>
      <c r="BH161" s="108"/>
    </row>
    <row r="162" spans="1:60" outlineLevel="1" x14ac:dyDescent="0.2">
      <c r="A162" s="128">
        <v>91</v>
      </c>
      <c r="B162" s="129" t="s">
        <v>2598</v>
      </c>
      <c r="C162" s="145" t="s">
        <v>2732</v>
      </c>
      <c r="D162" s="130" t="s">
        <v>468</v>
      </c>
      <c r="E162" s="131">
        <v>2</v>
      </c>
      <c r="F162" s="132"/>
      <c r="G162" s="133">
        <f>ROUND(E162*F162,2)</f>
        <v>0</v>
      </c>
      <c r="H162" s="132"/>
      <c r="I162" s="133">
        <f>ROUND(E162*H162,2)</f>
        <v>0</v>
      </c>
      <c r="J162" s="132"/>
      <c r="K162" s="133">
        <f>ROUND(E162*J162,2)</f>
        <v>0</v>
      </c>
      <c r="L162" s="133">
        <v>21</v>
      </c>
      <c r="M162" s="133">
        <f>G162*(1+L162/100)</f>
        <v>0</v>
      </c>
      <c r="N162" s="131">
        <v>0</v>
      </c>
      <c r="O162" s="131">
        <f>ROUND(E162*N162,2)</f>
        <v>0</v>
      </c>
      <c r="P162" s="131">
        <v>0</v>
      </c>
      <c r="Q162" s="131">
        <f>ROUND(E162*P162,2)</f>
        <v>0</v>
      </c>
      <c r="R162" s="133"/>
      <c r="S162" s="133" t="s">
        <v>273</v>
      </c>
      <c r="T162" s="134" t="s">
        <v>274</v>
      </c>
      <c r="U162" s="115">
        <v>0</v>
      </c>
      <c r="V162" s="115">
        <f>ROUND(E162*U162,2)</f>
        <v>0</v>
      </c>
      <c r="W162" s="115"/>
      <c r="X162" s="115" t="s">
        <v>463</v>
      </c>
      <c r="Y162" s="115" t="s">
        <v>276</v>
      </c>
      <c r="Z162" s="108"/>
      <c r="AA162" s="108"/>
      <c r="AB162" s="108"/>
      <c r="AC162" s="108"/>
      <c r="AD162" s="108"/>
      <c r="AE162" s="108"/>
      <c r="AF162" s="108"/>
      <c r="AG162" s="108" t="s">
        <v>464</v>
      </c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8"/>
      <c r="BB162" s="108"/>
      <c r="BC162" s="108"/>
      <c r="BD162" s="108"/>
      <c r="BE162" s="108"/>
      <c r="BF162" s="108"/>
      <c r="BG162" s="108"/>
      <c r="BH162" s="108"/>
    </row>
    <row r="163" spans="1:60" outlineLevel="2" x14ac:dyDescent="0.2">
      <c r="A163" s="111"/>
      <c r="B163" s="112"/>
      <c r="C163" s="150" t="s">
        <v>2922</v>
      </c>
      <c r="D163" s="148"/>
      <c r="E163" s="149">
        <v>2</v>
      </c>
      <c r="F163" s="115"/>
      <c r="G163" s="115"/>
      <c r="H163" s="115"/>
      <c r="I163" s="115"/>
      <c r="J163" s="115"/>
      <c r="K163" s="115"/>
      <c r="L163" s="115"/>
      <c r="M163" s="115"/>
      <c r="N163" s="114"/>
      <c r="O163" s="114"/>
      <c r="P163" s="114"/>
      <c r="Q163" s="114"/>
      <c r="R163" s="115"/>
      <c r="S163" s="115"/>
      <c r="T163" s="115"/>
      <c r="U163" s="115"/>
      <c r="V163" s="115"/>
      <c r="W163" s="115"/>
      <c r="X163" s="115"/>
      <c r="Y163" s="115"/>
      <c r="Z163" s="108"/>
      <c r="AA163" s="108"/>
      <c r="AB163" s="108"/>
      <c r="AC163" s="108"/>
      <c r="AD163" s="108"/>
      <c r="AE163" s="108"/>
      <c r="AF163" s="108"/>
      <c r="AG163" s="108" t="s">
        <v>325</v>
      </c>
      <c r="AH163" s="108">
        <v>5</v>
      </c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8"/>
      <c r="BB163" s="108"/>
      <c r="BC163" s="108"/>
      <c r="BD163" s="108"/>
      <c r="BE163" s="108"/>
      <c r="BF163" s="108"/>
      <c r="BG163" s="108"/>
      <c r="BH163" s="108"/>
    </row>
    <row r="164" spans="1:60" ht="22.5" outlineLevel="1" x14ac:dyDescent="0.2">
      <c r="A164" s="128">
        <v>92</v>
      </c>
      <c r="B164" s="129" t="s">
        <v>2825</v>
      </c>
      <c r="C164" s="145" t="s">
        <v>2826</v>
      </c>
      <c r="D164" s="130" t="s">
        <v>468</v>
      </c>
      <c r="E164" s="131">
        <v>2</v>
      </c>
      <c r="F164" s="132"/>
      <c r="G164" s="133">
        <f>ROUND(E164*F164,2)</f>
        <v>0</v>
      </c>
      <c r="H164" s="132"/>
      <c r="I164" s="133">
        <f>ROUND(E164*H164,2)</f>
        <v>0</v>
      </c>
      <c r="J164" s="132"/>
      <c r="K164" s="133">
        <f>ROUND(E164*J164,2)</f>
        <v>0</v>
      </c>
      <c r="L164" s="133">
        <v>21</v>
      </c>
      <c r="M164" s="133">
        <f>G164*(1+L164/100)</f>
        <v>0</v>
      </c>
      <c r="N164" s="131">
        <v>0</v>
      </c>
      <c r="O164" s="131">
        <f>ROUND(E164*N164,2)</f>
        <v>0</v>
      </c>
      <c r="P164" s="131">
        <v>0</v>
      </c>
      <c r="Q164" s="131">
        <f>ROUND(E164*P164,2)</f>
        <v>0</v>
      </c>
      <c r="R164" s="133"/>
      <c r="S164" s="133" t="s">
        <v>273</v>
      </c>
      <c r="T164" s="134" t="s">
        <v>274</v>
      </c>
      <c r="U164" s="115">
        <v>0</v>
      </c>
      <c r="V164" s="115">
        <f>ROUND(E164*U164,2)</f>
        <v>0</v>
      </c>
      <c r="W164" s="115"/>
      <c r="X164" s="115" t="s">
        <v>463</v>
      </c>
      <c r="Y164" s="115" t="s">
        <v>276</v>
      </c>
      <c r="Z164" s="108"/>
      <c r="AA164" s="108"/>
      <c r="AB164" s="108"/>
      <c r="AC164" s="108"/>
      <c r="AD164" s="108"/>
      <c r="AE164" s="108"/>
      <c r="AF164" s="108"/>
      <c r="AG164" s="108" t="s">
        <v>464</v>
      </c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</row>
    <row r="165" spans="1:60" outlineLevel="2" x14ac:dyDescent="0.2">
      <c r="A165" s="111"/>
      <c r="B165" s="112"/>
      <c r="C165" s="150" t="s">
        <v>2910</v>
      </c>
      <c r="D165" s="148"/>
      <c r="E165" s="149">
        <v>1</v>
      </c>
      <c r="F165" s="115"/>
      <c r="G165" s="115"/>
      <c r="H165" s="115"/>
      <c r="I165" s="115"/>
      <c r="J165" s="115"/>
      <c r="K165" s="115"/>
      <c r="L165" s="115"/>
      <c r="M165" s="115"/>
      <c r="N165" s="114"/>
      <c r="O165" s="114"/>
      <c r="P165" s="114"/>
      <c r="Q165" s="114"/>
      <c r="R165" s="115"/>
      <c r="S165" s="115"/>
      <c r="T165" s="115"/>
      <c r="U165" s="115"/>
      <c r="V165" s="115"/>
      <c r="W165" s="115"/>
      <c r="X165" s="115"/>
      <c r="Y165" s="115"/>
      <c r="Z165" s="108"/>
      <c r="AA165" s="108"/>
      <c r="AB165" s="108"/>
      <c r="AC165" s="108"/>
      <c r="AD165" s="108"/>
      <c r="AE165" s="108"/>
      <c r="AF165" s="108"/>
      <c r="AG165" s="108" t="s">
        <v>325</v>
      </c>
      <c r="AH165" s="108">
        <v>5</v>
      </c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</row>
    <row r="166" spans="1:60" outlineLevel="3" x14ac:dyDescent="0.2">
      <c r="A166" s="111"/>
      <c r="B166" s="112"/>
      <c r="C166" s="150" t="s">
        <v>2908</v>
      </c>
      <c r="D166" s="148"/>
      <c r="E166" s="149">
        <v>1</v>
      </c>
      <c r="F166" s="115"/>
      <c r="G166" s="115"/>
      <c r="H166" s="115"/>
      <c r="I166" s="115"/>
      <c r="J166" s="115"/>
      <c r="K166" s="115"/>
      <c r="L166" s="115"/>
      <c r="M166" s="115"/>
      <c r="N166" s="114"/>
      <c r="O166" s="114"/>
      <c r="P166" s="114"/>
      <c r="Q166" s="114"/>
      <c r="R166" s="115"/>
      <c r="S166" s="115"/>
      <c r="T166" s="115"/>
      <c r="U166" s="115"/>
      <c r="V166" s="115"/>
      <c r="W166" s="115"/>
      <c r="X166" s="115"/>
      <c r="Y166" s="115"/>
      <c r="Z166" s="108"/>
      <c r="AA166" s="108"/>
      <c r="AB166" s="108"/>
      <c r="AC166" s="108"/>
      <c r="AD166" s="108"/>
      <c r="AE166" s="108"/>
      <c r="AF166" s="108"/>
      <c r="AG166" s="108" t="s">
        <v>325</v>
      </c>
      <c r="AH166" s="108">
        <v>5</v>
      </c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</row>
    <row r="167" spans="1:60" outlineLevel="1" x14ac:dyDescent="0.2">
      <c r="A167" s="135">
        <v>93</v>
      </c>
      <c r="B167" s="136" t="s">
        <v>2827</v>
      </c>
      <c r="C167" s="144" t="s">
        <v>2828</v>
      </c>
      <c r="D167" s="137" t="s">
        <v>468</v>
      </c>
      <c r="E167" s="138">
        <v>1</v>
      </c>
      <c r="F167" s="139"/>
      <c r="G167" s="140">
        <f>ROUND(E167*F167,2)</f>
        <v>0</v>
      </c>
      <c r="H167" s="139"/>
      <c r="I167" s="140">
        <f>ROUND(E167*H167,2)</f>
        <v>0</v>
      </c>
      <c r="J167" s="139"/>
      <c r="K167" s="140">
        <f>ROUND(E167*J167,2)</f>
        <v>0</v>
      </c>
      <c r="L167" s="140">
        <v>21</v>
      </c>
      <c r="M167" s="140">
        <f>G167*(1+L167/100)</f>
        <v>0</v>
      </c>
      <c r="N167" s="138">
        <v>0</v>
      </c>
      <c r="O167" s="138">
        <f>ROUND(E167*N167,2)</f>
        <v>0</v>
      </c>
      <c r="P167" s="138">
        <v>0</v>
      </c>
      <c r="Q167" s="138">
        <f>ROUND(E167*P167,2)</f>
        <v>0</v>
      </c>
      <c r="R167" s="140"/>
      <c r="S167" s="140" t="s">
        <v>273</v>
      </c>
      <c r="T167" s="141" t="s">
        <v>274</v>
      </c>
      <c r="U167" s="115">
        <v>0</v>
      </c>
      <c r="V167" s="115">
        <f>ROUND(E167*U167,2)</f>
        <v>0</v>
      </c>
      <c r="W167" s="115"/>
      <c r="X167" s="115" t="s">
        <v>463</v>
      </c>
      <c r="Y167" s="115" t="s">
        <v>276</v>
      </c>
      <c r="Z167" s="108"/>
      <c r="AA167" s="108"/>
      <c r="AB167" s="108"/>
      <c r="AC167" s="108"/>
      <c r="AD167" s="108"/>
      <c r="AE167" s="108"/>
      <c r="AF167" s="108"/>
      <c r="AG167" s="108" t="s">
        <v>464</v>
      </c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8"/>
      <c r="BB167" s="108"/>
      <c r="BC167" s="108"/>
      <c r="BD167" s="108"/>
      <c r="BE167" s="108"/>
      <c r="BF167" s="108"/>
      <c r="BG167" s="108"/>
      <c r="BH167" s="108"/>
    </row>
    <row r="168" spans="1:60" outlineLevel="1" x14ac:dyDescent="0.2">
      <c r="A168" s="135">
        <v>94</v>
      </c>
      <c r="B168" s="136" t="s">
        <v>2829</v>
      </c>
      <c r="C168" s="144" t="s">
        <v>2830</v>
      </c>
      <c r="D168" s="137" t="s">
        <v>468</v>
      </c>
      <c r="E168" s="138">
        <v>1</v>
      </c>
      <c r="F168" s="139"/>
      <c r="G168" s="140">
        <f>ROUND(E168*F168,2)</f>
        <v>0</v>
      </c>
      <c r="H168" s="139"/>
      <c r="I168" s="140">
        <f>ROUND(E168*H168,2)</f>
        <v>0</v>
      </c>
      <c r="J168" s="139"/>
      <c r="K168" s="140">
        <f>ROUND(E168*J168,2)</f>
        <v>0</v>
      </c>
      <c r="L168" s="140">
        <v>21</v>
      </c>
      <c r="M168" s="140">
        <f>G168*(1+L168/100)</f>
        <v>0</v>
      </c>
      <c r="N168" s="138">
        <v>0</v>
      </c>
      <c r="O168" s="138">
        <f>ROUND(E168*N168,2)</f>
        <v>0</v>
      </c>
      <c r="P168" s="138">
        <v>0</v>
      </c>
      <c r="Q168" s="138">
        <f>ROUND(E168*P168,2)</f>
        <v>0</v>
      </c>
      <c r="R168" s="140"/>
      <c r="S168" s="140" t="s">
        <v>273</v>
      </c>
      <c r="T168" s="141" t="s">
        <v>274</v>
      </c>
      <c r="U168" s="115">
        <v>0</v>
      </c>
      <c r="V168" s="115">
        <f>ROUND(E168*U168,2)</f>
        <v>0</v>
      </c>
      <c r="W168" s="115"/>
      <c r="X168" s="115" t="s">
        <v>463</v>
      </c>
      <c r="Y168" s="115" t="s">
        <v>276</v>
      </c>
      <c r="Z168" s="108"/>
      <c r="AA168" s="108"/>
      <c r="AB168" s="108"/>
      <c r="AC168" s="108"/>
      <c r="AD168" s="108"/>
      <c r="AE168" s="108"/>
      <c r="AF168" s="108"/>
      <c r="AG168" s="108" t="s">
        <v>464</v>
      </c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</row>
    <row r="169" spans="1:60" outlineLevel="1" x14ac:dyDescent="0.2">
      <c r="A169" s="135">
        <v>95</v>
      </c>
      <c r="B169" s="136" t="s">
        <v>2831</v>
      </c>
      <c r="C169" s="144" t="s">
        <v>2832</v>
      </c>
      <c r="D169" s="137" t="s">
        <v>468</v>
      </c>
      <c r="E169" s="138">
        <v>1</v>
      </c>
      <c r="F169" s="139"/>
      <c r="G169" s="140">
        <f>ROUND(E169*F169,2)</f>
        <v>0</v>
      </c>
      <c r="H169" s="139"/>
      <c r="I169" s="140">
        <f>ROUND(E169*H169,2)</f>
        <v>0</v>
      </c>
      <c r="J169" s="139"/>
      <c r="K169" s="140">
        <f>ROUND(E169*J169,2)</f>
        <v>0</v>
      </c>
      <c r="L169" s="140">
        <v>21</v>
      </c>
      <c r="M169" s="140">
        <f>G169*(1+L169/100)</f>
        <v>0</v>
      </c>
      <c r="N169" s="138">
        <v>0</v>
      </c>
      <c r="O169" s="138">
        <f>ROUND(E169*N169,2)</f>
        <v>0</v>
      </c>
      <c r="P169" s="138">
        <v>0</v>
      </c>
      <c r="Q169" s="138">
        <f>ROUND(E169*P169,2)</f>
        <v>0</v>
      </c>
      <c r="R169" s="140"/>
      <c r="S169" s="140" t="s">
        <v>273</v>
      </c>
      <c r="T169" s="141" t="s">
        <v>274</v>
      </c>
      <c r="U169" s="115">
        <v>0</v>
      </c>
      <c r="V169" s="115">
        <f>ROUND(E169*U169,2)</f>
        <v>0</v>
      </c>
      <c r="W169" s="115"/>
      <c r="X169" s="115" t="s">
        <v>463</v>
      </c>
      <c r="Y169" s="115" t="s">
        <v>276</v>
      </c>
      <c r="Z169" s="108"/>
      <c r="AA169" s="108"/>
      <c r="AB169" s="108"/>
      <c r="AC169" s="108"/>
      <c r="AD169" s="108"/>
      <c r="AE169" s="108"/>
      <c r="AF169" s="108"/>
      <c r="AG169" s="108" t="s">
        <v>464</v>
      </c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</row>
    <row r="170" spans="1:60" ht="22.5" outlineLevel="1" x14ac:dyDescent="0.2">
      <c r="A170" s="128">
        <v>96</v>
      </c>
      <c r="B170" s="129" t="s">
        <v>2833</v>
      </c>
      <c r="C170" s="145" t="s">
        <v>2834</v>
      </c>
      <c r="D170" s="130" t="s">
        <v>468</v>
      </c>
      <c r="E170" s="131">
        <v>1</v>
      </c>
      <c r="F170" s="132"/>
      <c r="G170" s="133">
        <f>ROUND(E170*F170,2)</f>
        <v>0</v>
      </c>
      <c r="H170" s="132"/>
      <c r="I170" s="133">
        <f>ROUND(E170*H170,2)</f>
        <v>0</v>
      </c>
      <c r="J170" s="132"/>
      <c r="K170" s="133">
        <f>ROUND(E170*J170,2)</f>
        <v>0</v>
      </c>
      <c r="L170" s="133">
        <v>21</v>
      </c>
      <c r="M170" s="133">
        <f>G170*(1+L170/100)</f>
        <v>0</v>
      </c>
      <c r="N170" s="131">
        <v>0</v>
      </c>
      <c r="O170" s="131">
        <f>ROUND(E170*N170,2)</f>
        <v>0</v>
      </c>
      <c r="P170" s="131">
        <v>0</v>
      </c>
      <c r="Q170" s="131">
        <f>ROUND(E170*P170,2)</f>
        <v>0</v>
      </c>
      <c r="R170" s="133"/>
      <c r="S170" s="133" t="s">
        <v>273</v>
      </c>
      <c r="T170" s="134" t="s">
        <v>274</v>
      </c>
      <c r="U170" s="115">
        <v>0</v>
      </c>
      <c r="V170" s="115">
        <f>ROUND(E170*U170,2)</f>
        <v>0</v>
      </c>
      <c r="W170" s="115"/>
      <c r="X170" s="115" t="s">
        <v>463</v>
      </c>
      <c r="Y170" s="115" t="s">
        <v>276</v>
      </c>
      <c r="Z170" s="108"/>
      <c r="AA170" s="108"/>
      <c r="AB170" s="108"/>
      <c r="AC170" s="108"/>
      <c r="AD170" s="108"/>
      <c r="AE170" s="108"/>
      <c r="AF170" s="108"/>
      <c r="AG170" s="108" t="s">
        <v>464</v>
      </c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</row>
    <row r="171" spans="1:60" outlineLevel="2" x14ac:dyDescent="0.2">
      <c r="A171" s="111"/>
      <c r="B171" s="112"/>
      <c r="C171" s="150" t="s">
        <v>2805</v>
      </c>
      <c r="D171" s="148"/>
      <c r="E171" s="149">
        <v>1</v>
      </c>
      <c r="F171" s="115"/>
      <c r="G171" s="115"/>
      <c r="H171" s="115"/>
      <c r="I171" s="115"/>
      <c r="J171" s="115"/>
      <c r="K171" s="115"/>
      <c r="L171" s="115"/>
      <c r="M171" s="115"/>
      <c r="N171" s="114"/>
      <c r="O171" s="114"/>
      <c r="P171" s="114"/>
      <c r="Q171" s="114"/>
      <c r="R171" s="115"/>
      <c r="S171" s="115"/>
      <c r="T171" s="115"/>
      <c r="U171" s="115"/>
      <c r="V171" s="115"/>
      <c r="W171" s="115"/>
      <c r="X171" s="115"/>
      <c r="Y171" s="115"/>
      <c r="Z171" s="108"/>
      <c r="AA171" s="108"/>
      <c r="AB171" s="108"/>
      <c r="AC171" s="108"/>
      <c r="AD171" s="108"/>
      <c r="AE171" s="108"/>
      <c r="AF171" s="108"/>
      <c r="AG171" s="108" t="s">
        <v>325</v>
      </c>
      <c r="AH171" s="108">
        <v>5</v>
      </c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</row>
    <row r="172" spans="1:60" outlineLevel="1" x14ac:dyDescent="0.2">
      <c r="A172" s="111">
        <v>97</v>
      </c>
      <c r="B172" s="112" t="s">
        <v>1296</v>
      </c>
      <c r="C172" s="152" t="s">
        <v>1297</v>
      </c>
      <c r="D172" s="113" t="s">
        <v>24</v>
      </c>
      <c r="E172" s="151"/>
      <c r="F172" s="116"/>
      <c r="G172" s="115">
        <f>ROUND(E172*F172,2)</f>
        <v>0</v>
      </c>
      <c r="H172" s="116"/>
      <c r="I172" s="115">
        <f>ROUND(E172*H172,2)</f>
        <v>0</v>
      </c>
      <c r="J172" s="116"/>
      <c r="K172" s="115">
        <f>ROUND(E172*J172,2)</f>
        <v>0</v>
      </c>
      <c r="L172" s="115">
        <v>21</v>
      </c>
      <c r="M172" s="115">
        <f>G172*(1+L172/100)</f>
        <v>0</v>
      </c>
      <c r="N172" s="114">
        <v>0</v>
      </c>
      <c r="O172" s="114">
        <f>ROUND(E172*N172,2)</f>
        <v>0</v>
      </c>
      <c r="P172" s="114">
        <v>0</v>
      </c>
      <c r="Q172" s="114">
        <f>ROUND(E172*P172,2)</f>
        <v>0</v>
      </c>
      <c r="R172" s="115" t="s">
        <v>1188</v>
      </c>
      <c r="S172" s="115" t="s">
        <v>929</v>
      </c>
      <c r="T172" s="115" t="s">
        <v>2400</v>
      </c>
      <c r="U172" s="115">
        <v>0</v>
      </c>
      <c r="V172" s="115">
        <f>ROUND(E172*U172,2)</f>
        <v>0</v>
      </c>
      <c r="W172" s="115"/>
      <c r="X172" s="115" t="s">
        <v>991</v>
      </c>
      <c r="Y172" s="115" t="s">
        <v>276</v>
      </c>
      <c r="Z172" s="108"/>
      <c r="AA172" s="108"/>
      <c r="AB172" s="108"/>
      <c r="AC172" s="108"/>
      <c r="AD172" s="108"/>
      <c r="AE172" s="108"/>
      <c r="AF172" s="108"/>
      <c r="AG172" s="108" t="s">
        <v>992</v>
      </c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8"/>
      <c r="BB172" s="108"/>
      <c r="BC172" s="108"/>
      <c r="BD172" s="108"/>
      <c r="BE172" s="108"/>
      <c r="BF172" s="108"/>
      <c r="BG172" s="108"/>
      <c r="BH172" s="108"/>
    </row>
    <row r="173" spans="1:60" x14ac:dyDescent="0.2">
      <c r="A173" s="121" t="s">
        <v>268</v>
      </c>
      <c r="B173" s="122" t="s">
        <v>185</v>
      </c>
      <c r="C173" s="143" t="s">
        <v>186</v>
      </c>
      <c r="D173" s="123"/>
      <c r="E173" s="124"/>
      <c r="F173" s="125"/>
      <c r="G173" s="125">
        <f>SUMIF(AG174:AG178,"&lt;&gt;NOR",G174:G178)</f>
        <v>0</v>
      </c>
      <c r="H173" s="125"/>
      <c r="I173" s="125">
        <f>SUM(I174:I178)</f>
        <v>0</v>
      </c>
      <c r="J173" s="125"/>
      <c r="K173" s="125">
        <f>SUM(K174:K178)</f>
        <v>0</v>
      </c>
      <c r="L173" s="125"/>
      <c r="M173" s="125">
        <f>SUM(M174:M178)</f>
        <v>0</v>
      </c>
      <c r="N173" s="124"/>
      <c r="O173" s="124">
        <f>SUM(O174:O178)</f>
        <v>0.05</v>
      </c>
      <c r="P173" s="124"/>
      <c r="Q173" s="124">
        <f>SUM(Q174:Q178)</f>
        <v>0</v>
      </c>
      <c r="R173" s="125"/>
      <c r="S173" s="125"/>
      <c r="T173" s="126"/>
      <c r="U173" s="120"/>
      <c r="V173" s="120">
        <f>SUM(V174:V178)</f>
        <v>21.3</v>
      </c>
      <c r="W173" s="120"/>
      <c r="X173" s="120"/>
      <c r="Y173" s="120"/>
      <c r="AG173" t="s">
        <v>269</v>
      </c>
    </row>
    <row r="174" spans="1:60" outlineLevel="1" x14ac:dyDescent="0.2">
      <c r="A174" s="135">
        <v>98</v>
      </c>
      <c r="B174" s="136" t="s">
        <v>1298</v>
      </c>
      <c r="C174" s="144" t="s">
        <v>1299</v>
      </c>
      <c r="D174" s="137" t="s">
        <v>804</v>
      </c>
      <c r="E174" s="138">
        <v>50</v>
      </c>
      <c r="F174" s="139"/>
      <c r="G174" s="140">
        <f>ROUND(E174*F174,2)</f>
        <v>0</v>
      </c>
      <c r="H174" s="139"/>
      <c r="I174" s="140">
        <f>ROUND(E174*H174,2)</f>
        <v>0</v>
      </c>
      <c r="J174" s="139"/>
      <c r="K174" s="140">
        <f>ROUND(E174*J174,2)</f>
        <v>0</v>
      </c>
      <c r="L174" s="140">
        <v>21</v>
      </c>
      <c r="M174" s="140">
        <f>G174*(1+L174/100)</f>
        <v>0</v>
      </c>
      <c r="N174" s="138">
        <v>6.0000000000000002E-5</v>
      </c>
      <c r="O174" s="138">
        <f>ROUND(E174*N174,2)</f>
        <v>0</v>
      </c>
      <c r="P174" s="138">
        <v>0</v>
      </c>
      <c r="Q174" s="138">
        <f>ROUND(E174*P174,2)</f>
        <v>0</v>
      </c>
      <c r="R174" s="140" t="s">
        <v>1300</v>
      </c>
      <c r="S174" s="140" t="s">
        <v>929</v>
      </c>
      <c r="T174" s="141" t="s">
        <v>929</v>
      </c>
      <c r="U174" s="115">
        <v>0.42599999999999999</v>
      </c>
      <c r="V174" s="115">
        <f>ROUND(E174*U174,2)</f>
        <v>21.3</v>
      </c>
      <c r="W174" s="115"/>
      <c r="X174" s="115" t="s">
        <v>275</v>
      </c>
      <c r="Y174" s="115" t="s">
        <v>276</v>
      </c>
      <c r="Z174" s="108"/>
      <c r="AA174" s="108"/>
      <c r="AB174" s="108"/>
      <c r="AC174" s="108"/>
      <c r="AD174" s="108"/>
      <c r="AE174" s="108"/>
      <c r="AF174" s="108"/>
      <c r="AG174" s="108" t="s">
        <v>277</v>
      </c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8"/>
      <c r="BB174" s="108"/>
      <c r="BC174" s="108"/>
      <c r="BD174" s="108"/>
      <c r="BE174" s="108"/>
      <c r="BF174" s="108"/>
      <c r="BG174" s="108"/>
      <c r="BH174" s="108"/>
    </row>
    <row r="175" spans="1:60" outlineLevel="1" x14ac:dyDescent="0.2">
      <c r="A175" s="128">
        <v>99</v>
      </c>
      <c r="B175" s="129" t="s">
        <v>1303</v>
      </c>
      <c r="C175" s="145" t="s">
        <v>1304</v>
      </c>
      <c r="D175" s="130" t="s">
        <v>804</v>
      </c>
      <c r="E175" s="131">
        <v>50</v>
      </c>
      <c r="F175" s="132"/>
      <c r="G175" s="133">
        <f>ROUND(E175*F175,2)</f>
        <v>0</v>
      </c>
      <c r="H175" s="132"/>
      <c r="I175" s="133">
        <f>ROUND(E175*H175,2)</f>
        <v>0</v>
      </c>
      <c r="J175" s="132"/>
      <c r="K175" s="133">
        <f>ROUND(E175*J175,2)</f>
        <v>0</v>
      </c>
      <c r="L175" s="133">
        <v>21</v>
      </c>
      <c r="M175" s="133">
        <f>G175*(1+L175/100)</f>
        <v>0</v>
      </c>
      <c r="N175" s="131">
        <v>1E-3</v>
      </c>
      <c r="O175" s="131">
        <f>ROUND(E175*N175,2)</f>
        <v>0.05</v>
      </c>
      <c r="P175" s="131">
        <v>0</v>
      </c>
      <c r="Q175" s="131">
        <f>ROUND(E175*P175,2)</f>
        <v>0</v>
      </c>
      <c r="R175" s="133" t="s">
        <v>984</v>
      </c>
      <c r="S175" s="133" t="s">
        <v>929</v>
      </c>
      <c r="T175" s="134" t="s">
        <v>929</v>
      </c>
      <c r="U175" s="115">
        <v>0</v>
      </c>
      <c r="V175" s="115">
        <f>ROUND(E175*U175,2)</f>
        <v>0</v>
      </c>
      <c r="W175" s="115"/>
      <c r="X175" s="115" t="s">
        <v>463</v>
      </c>
      <c r="Y175" s="115" t="s">
        <v>276</v>
      </c>
      <c r="Z175" s="108"/>
      <c r="AA175" s="108"/>
      <c r="AB175" s="108"/>
      <c r="AC175" s="108"/>
      <c r="AD175" s="108"/>
      <c r="AE175" s="108"/>
      <c r="AF175" s="108"/>
      <c r="AG175" s="108" t="s">
        <v>464</v>
      </c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8"/>
      <c r="BB175" s="108"/>
      <c r="BC175" s="108"/>
      <c r="BD175" s="108"/>
      <c r="BE175" s="108"/>
      <c r="BF175" s="108"/>
      <c r="BG175" s="108"/>
      <c r="BH175" s="108"/>
    </row>
    <row r="176" spans="1:60" outlineLevel="2" x14ac:dyDescent="0.2">
      <c r="A176" s="111"/>
      <c r="B176" s="112"/>
      <c r="C176" s="150" t="s">
        <v>2923</v>
      </c>
      <c r="D176" s="148"/>
      <c r="E176" s="149">
        <v>50</v>
      </c>
      <c r="F176" s="115"/>
      <c r="G176" s="115"/>
      <c r="H176" s="115"/>
      <c r="I176" s="115"/>
      <c r="J176" s="115"/>
      <c r="K176" s="115"/>
      <c r="L176" s="115"/>
      <c r="M176" s="115"/>
      <c r="N176" s="114"/>
      <c r="O176" s="114"/>
      <c r="P176" s="114"/>
      <c r="Q176" s="114"/>
      <c r="R176" s="115"/>
      <c r="S176" s="115"/>
      <c r="T176" s="115"/>
      <c r="U176" s="115"/>
      <c r="V176" s="115"/>
      <c r="W176" s="115"/>
      <c r="X176" s="115"/>
      <c r="Y176" s="115"/>
      <c r="Z176" s="108"/>
      <c r="AA176" s="108"/>
      <c r="AB176" s="108"/>
      <c r="AC176" s="108"/>
      <c r="AD176" s="108"/>
      <c r="AE176" s="108"/>
      <c r="AF176" s="108"/>
      <c r="AG176" s="108" t="s">
        <v>325</v>
      </c>
      <c r="AH176" s="108">
        <v>5</v>
      </c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8"/>
      <c r="BB176" s="108"/>
      <c r="BC176" s="108"/>
      <c r="BD176" s="108"/>
      <c r="BE176" s="108"/>
      <c r="BF176" s="108"/>
      <c r="BG176" s="108"/>
      <c r="BH176" s="108"/>
    </row>
    <row r="177" spans="1:60" outlineLevel="1" x14ac:dyDescent="0.2">
      <c r="A177" s="111">
        <v>100</v>
      </c>
      <c r="B177" s="112" t="s">
        <v>1305</v>
      </c>
      <c r="C177" s="152" t="s">
        <v>1306</v>
      </c>
      <c r="D177" s="113" t="s">
        <v>24</v>
      </c>
      <c r="E177" s="151"/>
      <c r="F177" s="116"/>
      <c r="G177" s="115">
        <f>ROUND(E177*F177,2)</f>
        <v>0</v>
      </c>
      <c r="H177" s="116"/>
      <c r="I177" s="115">
        <f>ROUND(E177*H177,2)</f>
        <v>0</v>
      </c>
      <c r="J177" s="116"/>
      <c r="K177" s="115">
        <f>ROUND(E177*J177,2)</f>
        <v>0</v>
      </c>
      <c r="L177" s="115">
        <v>21</v>
      </c>
      <c r="M177" s="115">
        <f>G177*(1+L177/100)</f>
        <v>0</v>
      </c>
      <c r="N177" s="114">
        <v>0</v>
      </c>
      <c r="O177" s="114">
        <f>ROUND(E177*N177,2)</f>
        <v>0</v>
      </c>
      <c r="P177" s="114">
        <v>0</v>
      </c>
      <c r="Q177" s="114">
        <f>ROUND(E177*P177,2)</f>
        <v>0</v>
      </c>
      <c r="R177" s="115" t="s">
        <v>1300</v>
      </c>
      <c r="S177" s="115" t="s">
        <v>929</v>
      </c>
      <c r="T177" s="115" t="s">
        <v>929</v>
      </c>
      <c r="U177" s="115">
        <v>0</v>
      </c>
      <c r="V177" s="115">
        <f>ROUND(E177*U177,2)</f>
        <v>0</v>
      </c>
      <c r="W177" s="115"/>
      <c r="X177" s="115" t="s">
        <v>991</v>
      </c>
      <c r="Y177" s="115" t="s">
        <v>276</v>
      </c>
      <c r="Z177" s="108"/>
      <c r="AA177" s="108"/>
      <c r="AB177" s="108"/>
      <c r="AC177" s="108"/>
      <c r="AD177" s="108"/>
      <c r="AE177" s="108"/>
      <c r="AF177" s="108"/>
      <c r="AG177" s="108" t="s">
        <v>992</v>
      </c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8"/>
      <c r="BB177" s="108"/>
      <c r="BC177" s="108"/>
      <c r="BD177" s="108"/>
      <c r="BE177" s="108"/>
      <c r="BF177" s="108"/>
      <c r="BG177" s="108"/>
      <c r="BH177" s="108"/>
    </row>
    <row r="178" spans="1:60" outlineLevel="2" x14ac:dyDescent="0.2">
      <c r="A178" s="111"/>
      <c r="B178" s="112"/>
      <c r="C178" s="271" t="s">
        <v>795</v>
      </c>
      <c r="D178" s="272"/>
      <c r="E178" s="272"/>
      <c r="F178" s="272"/>
      <c r="G178" s="272"/>
      <c r="H178" s="115"/>
      <c r="I178" s="115"/>
      <c r="J178" s="115"/>
      <c r="K178" s="115"/>
      <c r="L178" s="115"/>
      <c r="M178" s="115"/>
      <c r="N178" s="114"/>
      <c r="O178" s="114"/>
      <c r="P178" s="114"/>
      <c r="Q178" s="114"/>
      <c r="R178" s="115"/>
      <c r="S178" s="115"/>
      <c r="T178" s="115"/>
      <c r="U178" s="115"/>
      <c r="V178" s="115"/>
      <c r="W178" s="115"/>
      <c r="X178" s="115"/>
      <c r="Y178" s="115"/>
      <c r="Z178" s="108"/>
      <c r="AA178" s="108"/>
      <c r="AB178" s="108"/>
      <c r="AC178" s="108"/>
      <c r="AD178" s="108"/>
      <c r="AE178" s="108"/>
      <c r="AF178" s="108"/>
      <c r="AG178" s="108" t="s">
        <v>930</v>
      </c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</row>
    <row r="179" spans="1:60" x14ac:dyDescent="0.2">
      <c r="A179" s="121" t="s">
        <v>268</v>
      </c>
      <c r="B179" s="122" t="s">
        <v>189</v>
      </c>
      <c r="C179" s="143" t="s">
        <v>190</v>
      </c>
      <c r="D179" s="123"/>
      <c r="E179" s="124"/>
      <c r="F179" s="125"/>
      <c r="G179" s="125">
        <f>SUMIF(AG180:AG187,"&lt;&gt;NOR",G180:G187)</f>
        <v>0</v>
      </c>
      <c r="H179" s="125"/>
      <c r="I179" s="125">
        <f>SUM(I180:I187)</f>
        <v>0</v>
      </c>
      <c r="J179" s="125"/>
      <c r="K179" s="125">
        <f>SUM(K180:K187)</f>
        <v>0</v>
      </c>
      <c r="L179" s="125"/>
      <c r="M179" s="125">
        <f>SUM(M180:M187)</f>
        <v>0</v>
      </c>
      <c r="N179" s="124"/>
      <c r="O179" s="124">
        <f>SUM(O180:O187)</f>
        <v>0</v>
      </c>
      <c r="P179" s="124"/>
      <c r="Q179" s="124">
        <f>SUM(Q180:Q187)</f>
        <v>0</v>
      </c>
      <c r="R179" s="125"/>
      <c r="S179" s="125"/>
      <c r="T179" s="126"/>
      <c r="U179" s="120"/>
      <c r="V179" s="120">
        <f>SUM(V180:V187)</f>
        <v>4.26</v>
      </c>
      <c r="W179" s="120"/>
      <c r="X179" s="120"/>
      <c r="Y179" s="120"/>
      <c r="AG179" t="s">
        <v>269</v>
      </c>
    </row>
    <row r="180" spans="1:60" ht="22.5" outlineLevel="1" x14ac:dyDescent="0.2">
      <c r="A180" s="128">
        <v>101</v>
      </c>
      <c r="B180" s="129" t="s">
        <v>1307</v>
      </c>
      <c r="C180" s="145" t="s">
        <v>1308</v>
      </c>
      <c r="D180" s="130" t="s">
        <v>493</v>
      </c>
      <c r="E180" s="131">
        <v>30</v>
      </c>
      <c r="F180" s="132"/>
      <c r="G180" s="133">
        <f>ROUND(E180*F180,2)</f>
        <v>0</v>
      </c>
      <c r="H180" s="132"/>
      <c r="I180" s="133">
        <f>ROUND(E180*H180,2)</f>
        <v>0</v>
      </c>
      <c r="J180" s="132"/>
      <c r="K180" s="133">
        <f>ROUND(E180*J180,2)</f>
        <v>0</v>
      </c>
      <c r="L180" s="133">
        <v>21</v>
      </c>
      <c r="M180" s="133">
        <f>G180*(1+L180/100)</f>
        <v>0</v>
      </c>
      <c r="N180" s="131">
        <v>6.9999999999999994E-5</v>
      </c>
      <c r="O180" s="131">
        <f>ROUND(E180*N180,2)</f>
        <v>0</v>
      </c>
      <c r="P180" s="131">
        <v>0</v>
      </c>
      <c r="Q180" s="131">
        <f>ROUND(E180*P180,2)</f>
        <v>0</v>
      </c>
      <c r="R180" s="133" t="s">
        <v>1309</v>
      </c>
      <c r="S180" s="133" t="s">
        <v>929</v>
      </c>
      <c r="T180" s="134" t="s">
        <v>929</v>
      </c>
      <c r="U180" s="115">
        <v>8.6999999999999994E-2</v>
      </c>
      <c r="V180" s="115">
        <f>ROUND(E180*U180,2)</f>
        <v>2.61</v>
      </c>
      <c r="W180" s="115"/>
      <c r="X180" s="115" t="s">
        <v>275</v>
      </c>
      <c r="Y180" s="115" t="s">
        <v>276</v>
      </c>
      <c r="Z180" s="108"/>
      <c r="AA180" s="108"/>
      <c r="AB180" s="108"/>
      <c r="AC180" s="108"/>
      <c r="AD180" s="108"/>
      <c r="AE180" s="108"/>
      <c r="AF180" s="108"/>
      <c r="AG180" s="108" t="s">
        <v>277</v>
      </c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</row>
    <row r="181" spans="1:60" outlineLevel="2" x14ac:dyDescent="0.2">
      <c r="A181" s="111"/>
      <c r="B181" s="112"/>
      <c r="C181" s="269" t="s">
        <v>1310</v>
      </c>
      <c r="D181" s="270"/>
      <c r="E181" s="270"/>
      <c r="F181" s="270"/>
      <c r="G181" s="270"/>
      <c r="H181" s="115"/>
      <c r="I181" s="115"/>
      <c r="J181" s="115"/>
      <c r="K181" s="115"/>
      <c r="L181" s="115"/>
      <c r="M181" s="115"/>
      <c r="N181" s="114"/>
      <c r="O181" s="114"/>
      <c r="P181" s="114"/>
      <c r="Q181" s="114"/>
      <c r="R181" s="115"/>
      <c r="S181" s="115"/>
      <c r="T181" s="115"/>
      <c r="U181" s="115"/>
      <c r="V181" s="115"/>
      <c r="W181" s="115"/>
      <c r="X181" s="115"/>
      <c r="Y181" s="115"/>
      <c r="Z181" s="108"/>
      <c r="AA181" s="108"/>
      <c r="AB181" s="108"/>
      <c r="AC181" s="108"/>
      <c r="AD181" s="108"/>
      <c r="AE181" s="108"/>
      <c r="AF181" s="108"/>
      <c r="AG181" s="108" t="s">
        <v>930</v>
      </c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8"/>
      <c r="BB181" s="108"/>
      <c r="BC181" s="108"/>
      <c r="BD181" s="108"/>
      <c r="BE181" s="108"/>
      <c r="BF181" s="108"/>
      <c r="BG181" s="108"/>
      <c r="BH181" s="108"/>
    </row>
    <row r="182" spans="1:60" outlineLevel="2" x14ac:dyDescent="0.2">
      <c r="A182" s="111"/>
      <c r="B182" s="112"/>
      <c r="C182" s="150" t="s">
        <v>2872</v>
      </c>
      <c r="D182" s="148"/>
      <c r="E182" s="149">
        <v>6</v>
      </c>
      <c r="F182" s="115"/>
      <c r="G182" s="115"/>
      <c r="H182" s="115"/>
      <c r="I182" s="115"/>
      <c r="J182" s="115"/>
      <c r="K182" s="115"/>
      <c r="L182" s="115"/>
      <c r="M182" s="115"/>
      <c r="N182" s="114"/>
      <c r="O182" s="114"/>
      <c r="P182" s="114"/>
      <c r="Q182" s="114"/>
      <c r="R182" s="115"/>
      <c r="S182" s="115"/>
      <c r="T182" s="115"/>
      <c r="U182" s="115"/>
      <c r="V182" s="115"/>
      <c r="W182" s="115"/>
      <c r="X182" s="115"/>
      <c r="Y182" s="115"/>
      <c r="Z182" s="108"/>
      <c r="AA182" s="108"/>
      <c r="AB182" s="108"/>
      <c r="AC182" s="108"/>
      <c r="AD182" s="108"/>
      <c r="AE182" s="108"/>
      <c r="AF182" s="108"/>
      <c r="AG182" s="108" t="s">
        <v>325</v>
      </c>
      <c r="AH182" s="108">
        <v>5</v>
      </c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</row>
    <row r="183" spans="1:60" outlineLevel="3" x14ac:dyDescent="0.2">
      <c r="A183" s="111"/>
      <c r="B183" s="112"/>
      <c r="C183" s="150" t="s">
        <v>2873</v>
      </c>
      <c r="D183" s="148"/>
      <c r="E183" s="149">
        <v>20</v>
      </c>
      <c r="F183" s="115"/>
      <c r="G183" s="115"/>
      <c r="H183" s="115"/>
      <c r="I183" s="115"/>
      <c r="J183" s="115"/>
      <c r="K183" s="115"/>
      <c r="L183" s="115"/>
      <c r="M183" s="115"/>
      <c r="N183" s="114"/>
      <c r="O183" s="114"/>
      <c r="P183" s="114"/>
      <c r="Q183" s="114"/>
      <c r="R183" s="115"/>
      <c r="S183" s="115"/>
      <c r="T183" s="115"/>
      <c r="U183" s="115"/>
      <c r="V183" s="115"/>
      <c r="W183" s="115"/>
      <c r="X183" s="115"/>
      <c r="Y183" s="115"/>
      <c r="Z183" s="108"/>
      <c r="AA183" s="108"/>
      <c r="AB183" s="108"/>
      <c r="AC183" s="108"/>
      <c r="AD183" s="108"/>
      <c r="AE183" s="108"/>
      <c r="AF183" s="108"/>
      <c r="AG183" s="108" t="s">
        <v>325</v>
      </c>
      <c r="AH183" s="108">
        <v>5</v>
      </c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8"/>
      <c r="BB183" s="108"/>
      <c r="BC183" s="108"/>
      <c r="BD183" s="108"/>
      <c r="BE183" s="108"/>
      <c r="BF183" s="108"/>
      <c r="BG183" s="108"/>
      <c r="BH183" s="108"/>
    </row>
    <row r="184" spans="1:60" outlineLevel="3" x14ac:dyDescent="0.2">
      <c r="A184" s="111"/>
      <c r="B184" s="112"/>
      <c r="C184" s="150" t="s">
        <v>2779</v>
      </c>
      <c r="D184" s="148"/>
      <c r="E184" s="149">
        <v>4</v>
      </c>
      <c r="F184" s="115"/>
      <c r="G184" s="115"/>
      <c r="H184" s="115"/>
      <c r="I184" s="115"/>
      <c r="J184" s="115"/>
      <c r="K184" s="115"/>
      <c r="L184" s="115"/>
      <c r="M184" s="115"/>
      <c r="N184" s="114"/>
      <c r="O184" s="114"/>
      <c r="P184" s="114"/>
      <c r="Q184" s="114"/>
      <c r="R184" s="115"/>
      <c r="S184" s="115"/>
      <c r="T184" s="115"/>
      <c r="U184" s="115"/>
      <c r="V184" s="115"/>
      <c r="W184" s="115"/>
      <c r="X184" s="115"/>
      <c r="Y184" s="115"/>
      <c r="Z184" s="108"/>
      <c r="AA184" s="108"/>
      <c r="AB184" s="108"/>
      <c r="AC184" s="108"/>
      <c r="AD184" s="108"/>
      <c r="AE184" s="108"/>
      <c r="AF184" s="108"/>
      <c r="AG184" s="108" t="s">
        <v>325</v>
      </c>
      <c r="AH184" s="108">
        <v>5</v>
      </c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8"/>
      <c r="BB184" s="108"/>
      <c r="BC184" s="108"/>
      <c r="BD184" s="108"/>
      <c r="BE184" s="108"/>
      <c r="BF184" s="108"/>
      <c r="BG184" s="108"/>
      <c r="BH184" s="108"/>
    </row>
    <row r="185" spans="1:60" ht="22.5" outlineLevel="1" x14ac:dyDescent="0.2">
      <c r="A185" s="128">
        <v>102</v>
      </c>
      <c r="B185" s="129" t="s">
        <v>1311</v>
      </c>
      <c r="C185" s="145" t="s">
        <v>1312</v>
      </c>
      <c r="D185" s="130" t="s">
        <v>493</v>
      </c>
      <c r="E185" s="131">
        <v>16</v>
      </c>
      <c r="F185" s="132"/>
      <c r="G185" s="133">
        <f>ROUND(E185*F185,2)</f>
        <v>0</v>
      </c>
      <c r="H185" s="132"/>
      <c r="I185" s="133">
        <f>ROUND(E185*H185,2)</f>
        <v>0</v>
      </c>
      <c r="J185" s="132"/>
      <c r="K185" s="133">
        <f>ROUND(E185*J185,2)</f>
        <v>0</v>
      </c>
      <c r="L185" s="133">
        <v>21</v>
      </c>
      <c r="M185" s="133">
        <f>G185*(1+L185/100)</f>
        <v>0</v>
      </c>
      <c r="N185" s="131">
        <v>9.0000000000000006E-5</v>
      </c>
      <c r="O185" s="131">
        <f>ROUND(E185*N185,2)</f>
        <v>0</v>
      </c>
      <c r="P185" s="131">
        <v>0</v>
      </c>
      <c r="Q185" s="131">
        <f>ROUND(E185*P185,2)</f>
        <v>0</v>
      </c>
      <c r="R185" s="133" t="s">
        <v>1309</v>
      </c>
      <c r="S185" s="133" t="s">
        <v>929</v>
      </c>
      <c r="T185" s="134" t="s">
        <v>929</v>
      </c>
      <c r="U185" s="115">
        <v>0.10299999999999999</v>
      </c>
      <c r="V185" s="115">
        <f>ROUND(E185*U185,2)</f>
        <v>1.65</v>
      </c>
      <c r="W185" s="115"/>
      <c r="X185" s="115" t="s">
        <v>275</v>
      </c>
      <c r="Y185" s="115" t="s">
        <v>276</v>
      </c>
      <c r="Z185" s="108"/>
      <c r="AA185" s="108"/>
      <c r="AB185" s="108"/>
      <c r="AC185" s="108"/>
      <c r="AD185" s="108"/>
      <c r="AE185" s="108"/>
      <c r="AF185" s="108"/>
      <c r="AG185" s="108" t="s">
        <v>277</v>
      </c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8"/>
      <c r="BB185" s="108"/>
      <c r="BC185" s="108"/>
      <c r="BD185" s="108"/>
      <c r="BE185" s="108"/>
      <c r="BF185" s="108"/>
      <c r="BG185" s="108"/>
      <c r="BH185" s="108"/>
    </row>
    <row r="186" spans="1:60" outlineLevel="2" x14ac:dyDescent="0.2">
      <c r="A186" s="111"/>
      <c r="B186" s="112"/>
      <c r="C186" s="269" t="s">
        <v>1310</v>
      </c>
      <c r="D186" s="270"/>
      <c r="E186" s="270"/>
      <c r="F186" s="270"/>
      <c r="G186" s="270"/>
      <c r="H186" s="115"/>
      <c r="I186" s="115"/>
      <c r="J186" s="115"/>
      <c r="K186" s="115"/>
      <c r="L186" s="115"/>
      <c r="M186" s="115"/>
      <c r="N186" s="114"/>
      <c r="O186" s="114"/>
      <c r="P186" s="114"/>
      <c r="Q186" s="114"/>
      <c r="R186" s="115"/>
      <c r="S186" s="115"/>
      <c r="T186" s="115"/>
      <c r="U186" s="115"/>
      <c r="V186" s="115"/>
      <c r="W186" s="115"/>
      <c r="X186" s="115"/>
      <c r="Y186" s="115"/>
      <c r="Z186" s="108"/>
      <c r="AA186" s="108"/>
      <c r="AB186" s="108"/>
      <c r="AC186" s="108"/>
      <c r="AD186" s="108"/>
      <c r="AE186" s="108"/>
      <c r="AF186" s="108"/>
      <c r="AG186" s="108" t="s">
        <v>930</v>
      </c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8"/>
      <c r="BB186" s="108"/>
      <c r="BC186" s="108"/>
      <c r="BD186" s="108"/>
      <c r="BE186" s="108"/>
      <c r="BF186" s="108"/>
      <c r="BG186" s="108"/>
      <c r="BH186" s="108"/>
    </row>
    <row r="187" spans="1:60" outlineLevel="2" x14ac:dyDescent="0.2">
      <c r="A187" s="111"/>
      <c r="B187" s="112"/>
      <c r="C187" s="150" t="s">
        <v>2876</v>
      </c>
      <c r="D187" s="148"/>
      <c r="E187" s="149">
        <v>16</v>
      </c>
      <c r="F187" s="115"/>
      <c r="G187" s="115"/>
      <c r="H187" s="115"/>
      <c r="I187" s="115"/>
      <c r="J187" s="115"/>
      <c r="K187" s="115"/>
      <c r="L187" s="115"/>
      <c r="M187" s="115"/>
      <c r="N187" s="114"/>
      <c r="O187" s="114"/>
      <c r="P187" s="114"/>
      <c r="Q187" s="114"/>
      <c r="R187" s="115"/>
      <c r="S187" s="115"/>
      <c r="T187" s="115"/>
      <c r="U187" s="115"/>
      <c r="V187" s="115"/>
      <c r="W187" s="115"/>
      <c r="X187" s="115"/>
      <c r="Y187" s="115"/>
      <c r="Z187" s="108"/>
      <c r="AA187" s="108"/>
      <c r="AB187" s="108"/>
      <c r="AC187" s="108"/>
      <c r="AD187" s="108"/>
      <c r="AE187" s="108"/>
      <c r="AF187" s="108"/>
      <c r="AG187" s="108" t="s">
        <v>325</v>
      </c>
      <c r="AH187" s="108">
        <v>5</v>
      </c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8"/>
      <c r="BB187" s="108"/>
      <c r="BC187" s="108"/>
      <c r="BD187" s="108"/>
      <c r="BE187" s="108"/>
      <c r="BF187" s="108"/>
      <c r="BG187" s="108"/>
      <c r="BH187" s="108"/>
    </row>
    <row r="188" spans="1:60" x14ac:dyDescent="0.2">
      <c r="A188" s="121" t="s">
        <v>268</v>
      </c>
      <c r="B188" s="122" t="s">
        <v>231</v>
      </c>
      <c r="C188" s="143" t="s">
        <v>232</v>
      </c>
      <c r="D188" s="123"/>
      <c r="E188" s="124"/>
      <c r="F188" s="125"/>
      <c r="G188" s="125">
        <f>SUMIF(AG189:AG195,"&lt;&gt;NOR",G189:G195)</f>
        <v>0</v>
      </c>
      <c r="H188" s="125"/>
      <c r="I188" s="125">
        <f>SUM(I189:I195)</f>
        <v>0</v>
      </c>
      <c r="J188" s="125"/>
      <c r="K188" s="125">
        <f>SUM(K189:K195)</f>
        <v>0</v>
      </c>
      <c r="L188" s="125"/>
      <c r="M188" s="125">
        <f>SUM(M189:M195)</f>
        <v>0</v>
      </c>
      <c r="N188" s="124"/>
      <c r="O188" s="124">
        <f>SUM(O189:O195)</f>
        <v>0</v>
      </c>
      <c r="P188" s="124"/>
      <c r="Q188" s="124">
        <f>SUM(Q189:Q195)</f>
        <v>0</v>
      </c>
      <c r="R188" s="125"/>
      <c r="S188" s="125"/>
      <c r="T188" s="126"/>
      <c r="U188" s="120"/>
      <c r="V188" s="120">
        <f>SUM(V189:V195)</f>
        <v>2.99</v>
      </c>
      <c r="W188" s="120"/>
      <c r="X188" s="120"/>
      <c r="Y188" s="120"/>
      <c r="AG188" t="s">
        <v>269</v>
      </c>
    </row>
    <row r="189" spans="1:60" outlineLevel="1" x14ac:dyDescent="0.2">
      <c r="A189" s="135">
        <v>103</v>
      </c>
      <c r="B189" s="136" t="s">
        <v>2626</v>
      </c>
      <c r="C189" s="144" t="s">
        <v>2924</v>
      </c>
      <c r="D189" s="137" t="s">
        <v>395</v>
      </c>
      <c r="E189" s="138">
        <v>3.5000000000000003E-2</v>
      </c>
      <c r="F189" s="139"/>
      <c r="G189" s="140">
        <f>ROUND(E189*F189,2)</f>
        <v>0</v>
      </c>
      <c r="H189" s="139"/>
      <c r="I189" s="140">
        <f>ROUND(E189*H189,2)</f>
        <v>0</v>
      </c>
      <c r="J189" s="139"/>
      <c r="K189" s="140">
        <f>ROUND(E189*J189,2)</f>
        <v>0</v>
      </c>
      <c r="L189" s="140">
        <v>21</v>
      </c>
      <c r="M189" s="140">
        <f>G189*(1+L189/100)</f>
        <v>0</v>
      </c>
      <c r="N189" s="138">
        <v>0</v>
      </c>
      <c r="O189" s="138">
        <f>ROUND(E189*N189,2)</f>
        <v>0</v>
      </c>
      <c r="P189" s="138">
        <v>0</v>
      </c>
      <c r="Q189" s="138">
        <f>ROUND(E189*P189,2)</f>
        <v>0</v>
      </c>
      <c r="R189" s="140"/>
      <c r="S189" s="140" t="s">
        <v>929</v>
      </c>
      <c r="T189" s="141" t="s">
        <v>274</v>
      </c>
      <c r="U189" s="115">
        <v>0</v>
      </c>
      <c r="V189" s="115">
        <f>ROUND(E189*U189,2)</f>
        <v>0</v>
      </c>
      <c r="W189" s="115"/>
      <c r="X189" s="115" t="s">
        <v>275</v>
      </c>
      <c r="Y189" s="115" t="s">
        <v>276</v>
      </c>
      <c r="Z189" s="108"/>
      <c r="AA189" s="108"/>
      <c r="AB189" s="108"/>
      <c r="AC189" s="108"/>
      <c r="AD189" s="108"/>
      <c r="AE189" s="108"/>
      <c r="AF189" s="108"/>
      <c r="AG189" s="108" t="s">
        <v>277</v>
      </c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8"/>
      <c r="BB189" s="108"/>
      <c r="BC189" s="108"/>
      <c r="BD189" s="108"/>
      <c r="BE189" s="108"/>
      <c r="BF189" s="108"/>
      <c r="BG189" s="108"/>
      <c r="BH189" s="108"/>
    </row>
    <row r="190" spans="1:60" outlineLevel="1" x14ac:dyDescent="0.2">
      <c r="A190" s="135">
        <v>104</v>
      </c>
      <c r="B190" s="136" t="s">
        <v>2628</v>
      </c>
      <c r="C190" s="144" t="s">
        <v>2629</v>
      </c>
      <c r="D190" s="137" t="s">
        <v>395</v>
      </c>
      <c r="E190" s="138">
        <v>0.45</v>
      </c>
      <c r="F190" s="139"/>
      <c r="G190" s="140">
        <f>ROUND(E190*F190,2)</f>
        <v>0</v>
      </c>
      <c r="H190" s="139"/>
      <c r="I190" s="140">
        <f>ROUND(E190*H190,2)</f>
        <v>0</v>
      </c>
      <c r="J190" s="139"/>
      <c r="K190" s="140">
        <f>ROUND(E190*J190,2)</f>
        <v>0</v>
      </c>
      <c r="L190" s="140">
        <v>21</v>
      </c>
      <c r="M190" s="140">
        <f>G190*(1+L190/100)</f>
        <v>0</v>
      </c>
      <c r="N190" s="138">
        <v>0</v>
      </c>
      <c r="O190" s="138">
        <f>ROUND(E190*N190,2)</f>
        <v>0</v>
      </c>
      <c r="P190" s="138">
        <v>0</v>
      </c>
      <c r="Q190" s="138">
        <f>ROUND(E190*P190,2)</f>
        <v>0</v>
      </c>
      <c r="R190" s="140"/>
      <c r="S190" s="140" t="s">
        <v>929</v>
      </c>
      <c r="T190" s="141" t="s">
        <v>274</v>
      </c>
      <c r="U190" s="115">
        <v>0</v>
      </c>
      <c r="V190" s="115">
        <f>ROUND(E190*U190,2)</f>
        <v>0</v>
      </c>
      <c r="W190" s="115"/>
      <c r="X190" s="115" t="s">
        <v>275</v>
      </c>
      <c r="Y190" s="115" t="s">
        <v>276</v>
      </c>
      <c r="Z190" s="108"/>
      <c r="AA190" s="108"/>
      <c r="AB190" s="108"/>
      <c r="AC190" s="108"/>
      <c r="AD190" s="108"/>
      <c r="AE190" s="108"/>
      <c r="AF190" s="108"/>
      <c r="AG190" s="108" t="s">
        <v>277</v>
      </c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8"/>
      <c r="BB190" s="108"/>
      <c r="BC190" s="108"/>
      <c r="BD190" s="108"/>
      <c r="BE190" s="108"/>
      <c r="BF190" s="108"/>
      <c r="BG190" s="108"/>
      <c r="BH190" s="108"/>
    </row>
    <row r="191" spans="1:60" outlineLevel="1" x14ac:dyDescent="0.2">
      <c r="A191" s="135">
        <v>105</v>
      </c>
      <c r="B191" s="136" t="s">
        <v>906</v>
      </c>
      <c r="C191" s="144" t="s">
        <v>2633</v>
      </c>
      <c r="D191" s="137" t="s">
        <v>395</v>
      </c>
      <c r="E191" s="138">
        <v>6.3910600000000004</v>
      </c>
      <c r="F191" s="139"/>
      <c r="G191" s="140">
        <f>ROUND(E191*F191,2)</f>
        <v>0</v>
      </c>
      <c r="H191" s="139"/>
      <c r="I191" s="140">
        <f>ROUND(E191*H191,2)</f>
        <v>0</v>
      </c>
      <c r="J191" s="139"/>
      <c r="K191" s="140">
        <f>ROUND(E191*J191,2)</f>
        <v>0</v>
      </c>
      <c r="L191" s="140">
        <v>21</v>
      </c>
      <c r="M191" s="140">
        <f>G191*(1+L191/100)</f>
        <v>0</v>
      </c>
      <c r="N191" s="138">
        <v>0</v>
      </c>
      <c r="O191" s="138">
        <f>ROUND(E191*N191,2)</f>
        <v>0</v>
      </c>
      <c r="P191" s="138">
        <v>0</v>
      </c>
      <c r="Q191" s="138">
        <f>ROUND(E191*P191,2)</f>
        <v>0</v>
      </c>
      <c r="R191" s="140"/>
      <c r="S191" s="140" t="s">
        <v>929</v>
      </c>
      <c r="T191" s="141" t="s">
        <v>929</v>
      </c>
      <c r="U191" s="115">
        <v>0</v>
      </c>
      <c r="V191" s="115">
        <f>ROUND(E191*U191,2)</f>
        <v>0</v>
      </c>
      <c r="W191" s="115"/>
      <c r="X191" s="115" t="s">
        <v>1780</v>
      </c>
      <c r="Y191" s="115" t="s">
        <v>276</v>
      </c>
      <c r="Z191" s="108"/>
      <c r="AA191" s="108"/>
      <c r="AB191" s="108"/>
      <c r="AC191" s="108"/>
      <c r="AD191" s="108"/>
      <c r="AE191" s="108"/>
      <c r="AF191" s="108"/>
      <c r="AG191" s="108" t="s">
        <v>1781</v>
      </c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</row>
    <row r="192" spans="1:60" ht="22.5" outlineLevel="1" x14ac:dyDescent="0.2">
      <c r="A192" s="128">
        <v>106</v>
      </c>
      <c r="B192" s="129" t="s">
        <v>2634</v>
      </c>
      <c r="C192" s="145" t="s">
        <v>2635</v>
      </c>
      <c r="D192" s="130" t="s">
        <v>395</v>
      </c>
      <c r="E192" s="131">
        <v>0.42607</v>
      </c>
      <c r="F192" s="132"/>
      <c r="G192" s="133">
        <f>ROUND(E192*F192,2)</f>
        <v>0</v>
      </c>
      <c r="H192" s="132"/>
      <c r="I192" s="133">
        <f>ROUND(E192*H192,2)</f>
        <v>0</v>
      </c>
      <c r="J192" s="132"/>
      <c r="K192" s="133">
        <f>ROUND(E192*J192,2)</f>
        <v>0</v>
      </c>
      <c r="L192" s="133">
        <v>21</v>
      </c>
      <c r="M192" s="133">
        <f>G192*(1+L192/100)</f>
        <v>0</v>
      </c>
      <c r="N192" s="131">
        <v>0</v>
      </c>
      <c r="O192" s="131">
        <f>ROUND(E192*N192,2)</f>
        <v>0</v>
      </c>
      <c r="P192" s="131">
        <v>0</v>
      </c>
      <c r="Q192" s="131">
        <f>ROUND(E192*P192,2)</f>
        <v>0</v>
      </c>
      <c r="R192" s="133"/>
      <c r="S192" s="133" t="s">
        <v>929</v>
      </c>
      <c r="T192" s="134" t="s">
        <v>929</v>
      </c>
      <c r="U192" s="115">
        <v>0.83199999999999996</v>
      </c>
      <c r="V192" s="115">
        <f>ROUND(E192*U192,2)</f>
        <v>0.35</v>
      </c>
      <c r="W192" s="115"/>
      <c r="X192" s="115" t="s">
        <v>1780</v>
      </c>
      <c r="Y192" s="115" t="s">
        <v>276</v>
      </c>
      <c r="Z192" s="108"/>
      <c r="AA192" s="108"/>
      <c r="AB192" s="108"/>
      <c r="AC192" s="108"/>
      <c r="AD192" s="108"/>
      <c r="AE192" s="108"/>
      <c r="AF192" s="108"/>
      <c r="AG192" s="108" t="s">
        <v>1781</v>
      </c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8"/>
      <c r="BB192" s="108"/>
      <c r="BC192" s="108"/>
      <c r="BD192" s="108"/>
      <c r="BE192" s="108"/>
      <c r="BF192" s="108"/>
      <c r="BG192" s="108"/>
      <c r="BH192" s="108"/>
    </row>
    <row r="193" spans="1:60" ht="22.5" outlineLevel="2" x14ac:dyDescent="0.2">
      <c r="A193" s="111"/>
      <c r="B193" s="112"/>
      <c r="C193" s="258" t="s">
        <v>2636</v>
      </c>
      <c r="D193" s="259"/>
      <c r="E193" s="259"/>
      <c r="F193" s="259"/>
      <c r="G193" s="259"/>
      <c r="H193" s="115"/>
      <c r="I193" s="115"/>
      <c r="J193" s="115"/>
      <c r="K193" s="115"/>
      <c r="L193" s="115"/>
      <c r="M193" s="115"/>
      <c r="N193" s="114"/>
      <c r="O193" s="114"/>
      <c r="P193" s="114"/>
      <c r="Q193" s="114"/>
      <c r="R193" s="115"/>
      <c r="S193" s="115"/>
      <c r="T193" s="115"/>
      <c r="U193" s="115"/>
      <c r="V193" s="115"/>
      <c r="W193" s="115"/>
      <c r="X193" s="115"/>
      <c r="Y193" s="115"/>
      <c r="Z193" s="108"/>
      <c r="AA193" s="108"/>
      <c r="AB193" s="108"/>
      <c r="AC193" s="108"/>
      <c r="AD193" s="108"/>
      <c r="AE193" s="108"/>
      <c r="AF193" s="108"/>
      <c r="AG193" s="108" t="s">
        <v>286</v>
      </c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42" t="str">
        <f>C193</f>
        <v>S naložením suti nebo vybouraných hmot do dopravního prostředku a na jejich vyložením, popřípadě přeložením na normální dopravní prostředek.</v>
      </c>
      <c r="BB193" s="108"/>
      <c r="BC193" s="108"/>
      <c r="BD193" s="108"/>
      <c r="BE193" s="108"/>
      <c r="BF193" s="108"/>
      <c r="BG193" s="108"/>
      <c r="BH193" s="108"/>
    </row>
    <row r="194" spans="1:60" outlineLevel="1" x14ac:dyDescent="0.2">
      <c r="A194" s="135">
        <v>107</v>
      </c>
      <c r="B194" s="136" t="s">
        <v>2637</v>
      </c>
      <c r="C194" s="144" t="s">
        <v>2638</v>
      </c>
      <c r="D194" s="137" t="s">
        <v>395</v>
      </c>
      <c r="E194" s="138">
        <v>4.2606999999999999</v>
      </c>
      <c r="F194" s="139"/>
      <c r="G194" s="140">
        <f>ROUND(E194*F194,2)</f>
        <v>0</v>
      </c>
      <c r="H194" s="139"/>
      <c r="I194" s="140">
        <f>ROUND(E194*H194,2)</f>
        <v>0</v>
      </c>
      <c r="J194" s="139"/>
      <c r="K194" s="140">
        <f>ROUND(E194*J194,2)</f>
        <v>0</v>
      </c>
      <c r="L194" s="140">
        <v>21</v>
      </c>
      <c r="M194" s="140">
        <f>G194*(1+L194/100)</f>
        <v>0</v>
      </c>
      <c r="N194" s="138">
        <v>0</v>
      </c>
      <c r="O194" s="138">
        <f>ROUND(E194*N194,2)</f>
        <v>0</v>
      </c>
      <c r="P194" s="138">
        <v>0</v>
      </c>
      <c r="Q194" s="138">
        <f>ROUND(E194*P194,2)</f>
        <v>0</v>
      </c>
      <c r="R194" s="140"/>
      <c r="S194" s="140" t="s">
        <v>929</v>
      </c>
      <c r="T194" s="141" t="s">
        <v>929</v>
      </c>
      <c r="U194" s="115">
        <v>0.36</v>
      </c>
      <c r="V194" s="115">
        <f>ROUND(E194*U194,2)</f>
        <v>1.53</v>
      </c>
      <c r="W194" s="115"/>
      <c r="X194" s="115" t="s">
        <v>1780</v>
      </c>
      <c r="Y194" s="115" t="s">
        <v>276</v>
      </c>
      <c r="Z194" s="108"/>
      <c r="AA194" s="108"/>
      <c r="AB194" s="108"/>
      <c r="AC194" s="108"/>
      <c r="AD194" s="108"/>
      <c r="AE194" s="108"/>
      <c r="AF194" s="108"/>
      <c r="AG194" s="108" t="s">
        <v>1781</v>
      </c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8"/>
      <c r="BB194" s="108"/>
      <c r="BC194" s="108"/>
      <c r="BD194" s="108"/>
      <c r="BE194" s="108"/>
      <c r="BF194" s="108"/>
      <c r="BG194" s="108"/>
      <c r="BH194" s="108"/>
    </row>
    <row r="195" spans="1:60" outlineLevel="1" x14ac:dyDescent="0.2">
      <c r="A195" s="128">
        <v>108</v>
      </c>
      <c r="B195" s="129" t="s">
        <v>2639</v>
      </c>
      <c r="C195" s="145" t="s">
        <v>2640</v>
      </c>
      <c r="D195" s="130" t="s">
        <v>395</v>
      </c>
      <c r="E195" s="131">
        <v>0.42607</v>
      </c>
      <c r="F195" s="132"/>
      <c r="G195" s="133">
        <f>ROUND(E195*F195,2)</f>
        <v>0</v>
      </c>
      <c r="H195" s="132"/>
      <c r="I195" s="133">
        <f>ROUND(E195*H195,2)</f>
        <v>0</v>
      </c>
      <c r="J195" s="132"/>
      <c r="K195" s="133">
        <f>ROUND(E195*J195,2)</f>
        <v>0</v>
      </c>
      <c r="L195" s="133">
        <v>21</v>
      </c>
      <c r="M195" s="133">
        <f>G195*(1+L195/100)</f>
        <v>0</v>
      </c>
      <c r="N195" s="131">
        <v>0</v>
      </c>
      <c r="O195" s="131">
        <f>ROUND(E195*N195,2)</f>
        <v>0</v>
      </c>
      <c r="P195" s="131">
        <v>0</v>
      </c>
      <c r="Q195" s="131">
        <f>ROUND(E195*P195,2)</f>
        <v>0</v>
      </c>
      <c r="R195" s="133"/>
      <c r="S195" s="133" t="s">
        <v>929</v>
      </c>
      <c r="T195" s="134" t="s">
        <v>929</v>
      </c>
      <c r="U195" s="115">
        <v>2.6120000000000001</v>
      </c>
      <c r="V195" s="115">
        <f>ROUND(E195*U195,2)</f>
        <v>1.1100000000000001</v>
      </c>
      <c r="W195" s="115"/>
      <c r="X195" s="115" t="s">
        <v>1780</v>
      </c>
      <c r="Y195" s="115" t="s">
        <v>276</v>
      </c>
      <c r="Z195" s="108"/>
      <c r="AA195" s="108"/>
      <c r="AB195" s="108"/>
      <c r="AC195" s="108"/>
      <c r="AD195" s="108"/>
      <c r="AE195" s="108"/>
      <c r="AF195" s="108"/>
      <c r="AG195" s="108" t="s">
        <v>1781</v>
      </c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8"/>
      <c r="BB195" s="108"/>
      <c r="BC195" s="108"/>
      <c r="BD195" s="108"/>
      <c r="BE195" s="108"/>
      <c r="BF195" s="108"/>
      <c r="BG195" s="108"/>
      <c r="BH195" s="108"/>
    </row>
    <row r="196" spans="1:60" x14ac:dyDescent="0.2">
      <c r="A196" s="3"/>
      <c r="B196" s="4"/>
      <c r="C196" s="146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AE196">
        <v>12</v>
      </c>
      <c r="AF196">
        <v>21</v>
      </c>
      <c r="AG196" t="s">
        <v>254</v>
      </c>
    </row>
    <row r="197" spans="1:60" x14ac:dyDescent="0.2">
      <c r="A197" s="197"/>
      <c r="B197" s="198" t="s">
        <v>14</v>
      </c>
      <c r="C197" s="199"/>
      <c r="D197" s="200"/>
      <c r="E197" s="201"/>
      <c r="F197" s="201"/>
      <c r="G197" s="127">
        <f>G8+G27+G29+G34+G59+G76+G83+G106+G173+G179+G188</f>
        <v>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AE197">
        <f>SUMIF(L7:L195,AE196,G7:G195)</f>
        <v>0</v>
      </c>
      <c r="AF197">
        <f>SUMIF(L7:L195,AF196,G7:G195)</f>
        <v>0</v>
      </c>
      <c r="AG197" t="s">
        <v>317</v>
      </c>
    </row>
    <row r="198" spans="1:60" x14ac:dyDescent="0.2">
      <c r="C198" s="147"/>
      <c r="D198" s="10"/>
      <c r="AG198" t="s">
        <v>318</v>
      </c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CiDlPqC3Pgjxd4docLdF8+wWaepr1/iriwKXGNa2dyYol3V3xqxFZGDbsZKJ1eO8X/lp+Dbw8pps22oRSSQUQ==" saltValue="KwzIgwVMfEvpdOH/4VbWEQ==" spinCount="100000" sheet="1" formatRows="0"/>
  <mergeCells count="23">
    <mergeCell ref="C103:G103"/>
    <mergeCell ref="C178:G178"/>
    <mergeCell ref="C181:G181"/>
    <mergeCell ref="C186:G186"/>
    <mergeCell ref="C193:G193"/>
    <mergeCell ref="C99:G99"/>
    <mergeCell ref="C58:G58"/>
    <mergeCell ref="C62:G62"/>
    <mergeCell ref="C63:G63"/>
    <mergeCell ref="C64:G64"/>
    <mergeCell ref="C66:G66"/>
    <mergeCell ref="C75:G75"/>
    <mergeCell ref="C85:G85"/>
    <mergeCell ref="C87:G87"/>
    <mergeCell ref="C89:G89"/>
    <mergeCell ref="C91:G91"/>
    <mergeCell ref="C96:G96"/>
    <mergeCell ref="C37:G37"/>
    <mergeCell ref="A1:G1"/>
    <mergeCell ref="C2:G2"/>
    <mergeCell ref="C3:G3"/>
    <mergeCell ref="C4:G4"/>
    <mergeCell ref="C36:G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DCC9-CB1A-4F21-9ED3-2D0B0F0E5AE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60" t="s">
        <v>319</v>
      </c>
      <c r="B1" s="260"/>
      <c r="C1" s="260"/>
      <c r="D1" s="260"/>
      <c r="E1" s="260"/>
      <c r="F1" s="260"/>
      <c r="G1" s="260"/>
      <c r="AG1" t="s">
        <v>239</v>
      </c>
    </row>
    <row r="2" spans="1:60" ht="24.95" customHeight="1" x14ac:dyDescent="0.2">
      <c r="A2" s="188" t="s">
        <v>235</v>
      </c>
      <c r="B2" s="189" t="s">
        <v>5</v>
      </c>
      <c r="C2" s="261" t="s">
        <v>6</v>
      </c>
      <c r="D2" s="262"/>
      <c r="E2" s="262"/>
      <c r="F2" s="262"/>
      <c r="G2" s="263"/>
      <c r="AG2" t="s">
        <v>240</v>
      </c>
    </row>
    <row r="3" spans="1:60" ht="24.95" customHeight="1" x14ac:dyDescent="0.2">
      <c r="A3" s="188" t="s">
        <v>236</v>
      </c>
      <c r="B3" s="189" t="s">
        <v>58</v>
      </c>
      <c r="C3" s="261" t="s">
        <v>59</v>
      </c>
      <c r="D3" s="262"/>
      <c r="E3" s="262"/>
      <c r="F3" s="262"/>
      <c r="G3" s="263"/>
      <c r="AC3" s="96" t="s">
        <v>240</v>
      </c>
      <c r="AG3" t="s">
        <v>242</v>
      </c>
    </row>
    <row r="4" spans="1:60" ht="24.95" customHeight="1" x14ac:dyDescent="0.2">
      <c r="A4" s="190" t="s">
        <v>237</v>
      </c>
      <c r="B4" s="191" t="s">
        <v>81</v>
      </c>
      <c r="C4" s="264" t="s">
        <v>82</v>
      </c>
      <c r="D4" s="265"/>
      <c r="E4" s="265"/>
      <c r="F4" s="265"/>
      <c r="G4" s="266"/>
      <c r="AG4" t="s">
        <v>243</v>
      </c>
    </row>
    <row r="5" spans="1:60" x14ac:dyDescent="0.2">
      <c r="D5" s="10"/>
    </row>
    <row r="6" spans="1:60" ht="38.25" x14ac:dyDescent="0.2">
      <c r="A6" s="192" t="s">
        <v>244</v>
      </c>
      <c r="B6" s="193" t="s">
        <v>245</v>
      </c>
      <c r="C6" s="193" t="s">
        <v>246</v>
      </c>
      <c r="D6" s="194" t="s">
        <v>247</v>
      </c>
      <c r="E6" s="192" t="s">
        <v>248</v>
      </c>
      <c r="F6" s="195" t="s">
        <v>249</v>
      </c>
      <c r="G6" s="192" t="s">
        <v>14</v>
      </c>
      <c r="H6" s="196" t="s">
        <v>250</v>
      </c>
      <c r="I6" s="196" t="s">
        <v>251</v>
      </c>
      <c r="J6" s="196" t="s">
        <v>252</v>
      </c>
      <c r="K6" s="196" t="s">
        <v>253</v>
      </c>
      <c r="L6" s="196" t="s">
        <v>254</v>
      </c>
      <c r="M6" s="196" t="s">
        <v>255</v>
      </c>
      <c r="N6" s="196" t="s">
        <v>256</v>
      </c>
      <c r="O6" s="196" t="s">
        <v>257</v>
      </c>
      <c r="P6" s="196" t="s">
        <v>258</v>
      </c>
      <c r="Q6" s="196" t="s">
        <v>259</v>
      </c>
      <c r="R6" s="196" t="s">
        <v>260</v>
      </c>
      <c r="S6" s="196" t="s">
        <v>261</v>
      </c>
      <c r="T6" s="196" t="s">
        <v>262</v>
      </c>
      <c r="U6" s="196" t="s">
        <v>263</v>
      </c>
      <c r="V6" s="196" t="s">
        <v>264</v>
      </c>
      <c r="W6" s="196" t="s">
        <v>265</v>
      </c>
      <c r="X6" s="196" t="s">
        <v>266</v>
      </c>
      <c r="Y6" s="196" t="s">
        <v>267</v>
      </c>
    </row>
    <row r="7" spans="1:60" hidden="1" x14ac:dyDescent="0.2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 x14ac:dyDescent="0.2">
      <c r="A8" s="121" t="s">
        <v>268</v>
      </c>
      <c r="B8" s="122" t="s">
        <v>131</v>
      </c>
      <c r="C8" s="143" t="s">
        <v>132</v>
      </c>
      <c r="D8" s="123"/>
      <c r="E8" s="124"/>
      <c r="F8" s="125"/>
      <c r="G8" s="125">
        <f>SUMIF(AG9:AG23,"&lt;&gt;NOR",G9:G23)</f>
        <v>0</v>
      </c>
      <c r="H8" s="125"/>
      <c r="I8" s="125">
        <f>SUM(I9:I23)</f>
        <v>0</v>
      </c>
      <c r="J8" s="125"/>
      <c r="K8" s="125">
        <f>SUM(K9:K23)</f>
        <v>0</v>
      </c>
      <c r="L8" s="125"/>
      <c r="M8" s="125">
        <f>SUM(M9:M23)</f>
        <v>0</v>
      </c>
      <c r="N8" s="124"/>
      <c r="O8" s="124">
        <f>SUM(O9:O23)</f>
        <v>0</v>
      </c>
      <c r="P8" s="124"/>
      <c r="Q8" s="124">
        <f>SUM(Q9:Q23)</f>
        <v>0.61</v>
      </c>
      <c r="R8" s="125"/>
      <c r="S8" s="125"/>
      <c r="T8" s="126"/>
      <c r="U8" s="120"/>
      <c r="V8" s="120">
        <f>SUM(V9:V23)</f>
        <v>28.150000000000002</v>
      </c>
      <c r="W8" s="120"/>
      <c r="X8" s="120"/>
      <c r="Y8" s="120"/>
      <c r="AG8" t="s">
        <v>269</v>
      </c>
    </row>
    <row r="9" spans="1:60" outlineLevel="1" x14ac:dyDescent="0.2">
      <c r="A9" s="135">
        <v>1</v>
      </c>
      <c r="B9" s="136" t="s">
        <v>2745</v>
      </c>
      <c r="C9" s="144" t="s">
        <v>2746</v>
      </c>
      <c r="D9" s="137" t="s">
        <v>468</v>
      </c>
      <c r="E9" s="138">
        <v>2</v>
      </c>
      <c r="F9" s="139"/>
      <c r="G9" s="140">
        <f t="shared" ref="G9:G14" si="0">ROUND(E9*F9,2)</f>
        <v>0</v>
      </c>
      <c r="H9" s="139"/>
      <c r="I9" s="140">
        <f t="shared" ref="I9:I14" si="1">ROUND(E9*H9,2)</f>
        <v>0</v>
      </c>
      <c r="J9" s="139"/>
      <c r="K9" s="140">
        <f t="shared" ref="K9:K14" si="2">ROUND(E9*J9,2)</f>
        <v>0</v>
      </c>
      <c r="L9" s="140">
        <v>21</v>
      </c>
      <c r="M9" s="140">
        <f t="shared" ref="M9:M14" si="3">G9*(1+L9/100)</f>
        <v>0</v>
      </c>
      <c r="N9" s="138">
        <v>6.9999999999999994E-5</v>
      </c>
      <c r="O9" s="138">
        <f t="shared" ref="O9:O14" si="4">ROUND(E9*N9,2)</f>
        <v>0</v>
      </c>
      <c r="P9" s="138">
        <v>4.4999999999999997E-3</v>
      </c>
      <c r="Q9" s="138">
        <f t="shared" ref="Q9:Q14" si="5">ROUND(E9*P9,2)</f>
        <v>0.01</v>
      </c>
      <c r="R9" s="140" t="s">
        <v>1188</v>
      </c>
      <c r="S9" s="140" t="s">
        <v>929</v>
      </c>
      <c r="T9" s="141" t="s">
        <v>929</v>
      </c>
      <c r="U9" s="115">
        <v>0.42</v>
      </c>
      <c r="V9" s="115">
        <f t="shared" ref="V9:V14" si="6">ROUND(E9*U9,2)</f>
        <v>0.84</v>
      </c>
      <c r="W9" s="115"/>
      <c r="X9" s="115" t="s">
        <v>275</v>
      </c>
      <c r="Y9" s="115" t="s">
        <v>276</v>
      </c>
      <c r="Z9" s="108"/>
      <c r="AA9" s="108"/>
      <c r="AB9" s="108"/>
      <c r="AC9" s="108"/>
      <c r="AD9" s="108"/>
      <c r="AE9" s="108"/>
      <c r="AF9" s="108"/>
      <c r="AG9" s="108" t="s">
        <v>277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outlineLevel="1" x14ac:dyDescent="0.2">
      <c r="A10" s="135">
        <v>2</v>
      </c>
      <c r="B10" s="136" t="s">
        <v>2747</v>
      </c>
      <c r="C10" s="144" t="s">
        <v>2748</v>
      </c>
      <c r="D10" s="137" t="s">
        <v>493</v>
      </c>
      <c r="E10" s="138">
        <v>8</v>
      </c>
      <c r="F10" s="139"/>
      <c r="G10" s="140">
        <f t="shared" si="0"/>
        <v>0</v>
      </c>
      <c r="H10" s="139"/>
      <c r="I10" s="140">
        <f t="shared" si="1"/>
        <v>0</v>
      </c>
      <c r="J10" s="139"/>
      <c r="K10" s="140">
        <f t="shared" si="2"/>
        <v>0</v>
      </c>
      <c r="L10" s="140">
        <v>21</v>
      </c>
      <c r="M10" s="140">
        <f t="shared" si="3"/>
        <v>0</v>
      </c>
      <c r="N10" s="138">
        <v>5.0000000000000002E-5</v>
      </c>
      <c r="O10" s="138">
        <f t="shared" si="4"/>
        <v>0</v>
      </c>
      <c r="P10" s="138">
        <v>5.3200000000000001E-3</v>
      </c>
      <c r="Q10" s="138">
        <f t="shared" si="5"/>
        <v>0.04</v>
      </c>
      <c r="R10" s="140" t="s">
        <v>1188</v>
      </c>
      <c r="S10" s="140" t="s">
        <v>929</v>
      </c>
      <c r="T10" s="141" t="s">
        <v>929</v>
      </c>
      <c r="U10" s="115">
        <v>0.10299999999999999</v>
      </c>
      <c r="V10" s="115">
        <f t="shared" si="6"/>
        <v>0.82</v>
      </c>
      <c r="W10" s="115"/>
      <c r="X10" s="115" t="s">
        <v>275</v>
      </c>
      <c r="Y10" s="115" t="s">
        <v>276</v>
      </c>
      <c r="Z10" s="108"/>
      <c r="AA10" s="108"/>
      <c r="AB10" s="108"/>
      <c r="AC10" s="108"/>
      <c r="AD10" s="108"/>
      <c r="AE10" s="108"/>
      <c r="AF10" s="108"/>
      <c r="AG10" s="108" t="s">
        <v>277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</row>
    <row r="11" spans="1:60" outlineLevel="1" x14ac:dyDescent="0.2">
      <c r="A11" s="135">
        <v>3</v>
      </c>
      <c r="B11" s="136" t="s">
        <v>2856</v>
      </c>
      <c r="C11" s="144" t="s">
        <v>2857</v>
      </c>
      <c r="D11" s="137" t="s">
        <v>493</v>
      </c>
      <c r="E11" s="138">
        <v>44</v>
      </c>
      <c r="F11" s="139"/>
      <c r="G11" s="140">
        <f t="shared" si="0"/>
        <v>0</v>
      </c>
      <c r="H11" s="139"/>
      <c r="I11" s="140">
        <f t="shared" si="1"/>
        <v>0</v>
      </c>
      <c r="J11" s="139"/>
      <c r="K11" s="140">
        <f t="shared" si="2"/>
        <v>0</v>
      </c>
      <c r="L11" s="140">
        <v>21</v>
      </c>
      <c r="M11" s="140">
        <f t="shared" si="3"/>
        <v>0</v>
      </c>
      <c r="N11" s="138">
        <v>6.0000000000000002E-5</v>
      </c>
      <c r="O11" s="138">
        <f t="shared" si="4"/>
        <v>0</v>
      </c>
      <c r="P11" s="138">
        <v>8.4100000000000008E-3</v>
      </c>
      <c r="Q11" s="138">
        <f t="shared" si="5"/>
        <v>0.37</v>
      </c>
      <c r="R11" s="140" t="s">
        <v>1188</v>
      </c>
      <c r="S11" s="140" t="s">
        <v>929</v>
      </c>
      <c r="T11" s="141" t="s">
        <v>929</v>
      </c>
      <c r="U11" s="115">
        <v>0.187</v>
      </c>
      <c r="V11" s="115">
        <f t="shared" si="6"/>
        <v>8.23</v>
      </c>
      <c r="W11" s="115"/>
      <c r="X11" s="115" t="s">
        <v>275</v>
      </c>
      <c r="Y11" s="115" t="s">
        <v>276</v>
      </c>
      <c r="Z11" s="108"/>
      <c r="AA11" s="108"/>
      <c r="AB11" s="108"/>
      <c r="AC11" s="108"/>
      <c r="AD11" s="108"/>
      <c r="AE11" s="108"/>
      <c r="AF11" s="108"/>
      <c r="AG11" s="108" t="s">
        <v>277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1" x14ac:dyDescent="0.2">
      <c r="A12" s="135">
        <v>4</v>
      </c>
      <c r="B12" s="136" t="s">
        <v>2647</v>
      </c>
      <c r="C12" s="144" t="s">
        <v>2648</v>
      </c>
      <c r="D12" s="137" t="s">
        <v>468</v>
      </c>
      <c r="E12" s="138">
        <v>4</v>
      </c>
      <c r="F12" s="139"/>
      <c r="G12" s="140">
        <f t="shared" si="0"/>
        <v>0</v>
      </c>
      <c r="H12" s="139"/>
      <c r="I12" s="140">
        <f t="shared" si="1"/>
        <v>0</v>
      </c>
      <c r="J12" s="139"/>
      <c r="K12" s="140">
        <f t="shared" si="2"/>
        <v>0</v>
      </c>
      <c r="L12" s="140">
        <v>21</v>
      </c>
      <c r="M12" s="140">
        <f t="shared" si="3"/>
        <v>0</v>
      </c>
      <c r="N12" s="138">
        <v>2.0000000000000002E-5</v>
      </c>
      <c r="O12" s="138">
        <f t="shared" si="4"/>
        <v>0</v>
      </c>
      <c r="P12" s="138">
        <v>1.4E-2</v>
      </c>
      <c r="Q12" s="138">
        <f t="shared" si="5"/>
        <v>0.06</v>
      </c>
      <c r="R12" s="140" t="s">
        <v>1188</v>
      </c>
      <c r="S12" s="140" t="s">
        <v>929</v>
      </c>
      <c r="T12" s="141" t="s">
        <v>929</v>
      </c>
      <c r="U12" s="115">
        <v>0.52</v>
      </c>
      <c r="V12" s="115">
        <f t="shared" si="6"/>
        <v>2.08</v>
      </c>
      <c r="W12" s="115"/>
      <c r="X12" s="115" t="s">
        <v>275</v>
      </c>
      <c r="Y12" s="115" t="s">
        <v>276</v>
      </c>
      <c r="Z12" s="108"/>
      <c r="AA12" s="108"/>
      <c r="AB12" s="108"/>
      <c r="AC12" s="108"/>
      <c r="AD12" s="108"/>
      <c r="AE12" s="108"/>
      <c r="AF12" s="108"/>
      <c r="AG12" s="108" t="s">
        <v>277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 x14ac:dyDescent="0.2">
      <c r="A13" s="135">
        <v>5</v>
      </c>
      <c r="B13" s="136" t="s">
        <v>2299</v>
      </c>
      <c r="C13" s="144" t="s">
        <v>2300</v>
      </c>
      <c r="D13" s="137" t="s">
        <v>468</v>
      </c>
      <c r="E13" s="138">
        <v>2</v>
      </c>
      <c r="F13" s="139"/>
      <c r="G13" s="140">
        <f t="shared" si="0"/>
        <v>0</v>
      </c>
      <c r="H13" s="139"/>
      <c r="I13" s="140">
        <f t="shared" si="1"/>
        <v>0</v>
      </c>
      <c r="J13" s="139"/>
      <c r="K13" s="140">
        <f t="shared" si="2"/>
        <v>0</v>
      </c>
      <c r="L13" s="140">
        <v>21</v>
      </c>
      <c r="M13" s="140">
        <f t="shared" si="3"/>
        <v>0</v>
      </c>
      <c r="N13" s="138">
        <v>2.0000000000000002E-5</v>
      </c>
      <c r="O13" s="138">
        <f t="shared" si="4"/>
        <v>0</v>
      </c>
      <c r="P13" s="138">
        <v>3.9E-2</v>
      </c>
      <c r="Q13" s="138">
        <f t="shared" si="5"/>
        <v>0.08</v>
      </c>
      <c r="R13" s="140" t="s">
        <v>1188</v>
      </c>
      <c r="S13" s="140" t="s">
        <v>929</v>
      </c>
      <c r="T13" s="141" t="s">
        <v>929</v>
      </c>
      <c r="U13" s="115">
        <v>0.70699999999999996</v>
      </c>
      <c r="V13" s="115">
        <f t="shared" si="6"/>
        <v>1.41</v>
      </c>
      <c r="W13" s="115"/>
      <c r="X13" s="115" t="s">
        <v>275</v>
      </c>
      <c r="Y13" s="115" t="s">
        <v>276</v>
      </c>
      <c r="Z13" s="108"/>
      <c r="AA13" s="108"/>
      <c r="AB13" s="108"/>
      <c r="AC13" s="108"/>
      <c r="AD13" s="108"/>
      <c r="AE13" s="108"/>
      <c r="AF13" s="108"/>
      <c r="AG13" s="108" t="s">
        <v>277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1" x14ac:dyDescent="0.2">
      <c r="A14" s="128">
        <v>6</v>
      </c>
      <c r="B14" s="129" t="s">
        <v>2303</v>
      </c>
      <c r="C14" s="145" t="s">
        <v>2304</v>
      </c>
      <c r="D14" s="130" t="s">
        <v>468</v>
      </c>
      <c r="E14" s="131">
        <v>5</v>
      </c>
      <c r="F14" s="132"/>
      <c r="G14" s="133">
        <f t="shared" si="0"/>
        <v>0</v>
      </c>
      <c r="H14" s="132"/>
      <c r="I14" s="133">
        <f t="shared" si="1"/>
        <v>0</v>
      </c>
      <c r="J14" s="132"/>
      <c r="K14" s="133">
        <f t="shared" si="2"/>
        <v>0</v>
      </c>
      <c r="L14" s="133">
        <v>21</v>
      </c>
      <c r="M14" s="133">
        <f t="shared" si="3"/>
        <v>0</v>
      </c>
      <c r="N14" s="131">
        <v>2.1000000000000001E-4</v>
      </c>
      <c r="O14" s="131">
        <f t="shared" si="4"/>
        <v>0</v>
      </c>
      <c r="P14" s="131">
        <v>3.5000000000000001E-3</v>
      </c>
      <c r="Q14" s="131">
        <f t="shared" si="5"/>
        <v>0.02</v>
      </c>
      <c r="R14" s="133" t="s">
        <v>1188</v>
      </c>
      <c r="S14" s="133" t="s">
        <v>929</v>
      </c>
      <c r="T14" s="134" t="s">
        <v>929</v>
      </c>
      <c r="U14" s="115">
        <v>0.374</v>
      </c>
      <c r="V14" s="115">
        <f t="shared" si="6"/>
        <v>1.87</v>
      </c>
      <c r="W14" s="115"/>
      <c r="X14" s="115" t="s">
        <v>275</v>
      </c>
      <c r="Y14" s="115" t="s">
        <v>276</v>
      </c>
      <c r="Z14" s="108"/>
      <c r="AA14" s="108"/>
      <c r="AB14" s="108"/>
      <c r="AC14" s="108"/>
      <c r="AD14" s="108"/>
      <c r="AE14" s="108"/>
      <c r="AF14" s="108"/>
      <c r="AG14" s="108" t="s">
        <v>277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2" x14ac:dyDescent="0.2">
      <c r="A15" s="111"/>
      <c r="B15" s="112"/>
      <c r="C15" s="150" t="s">
        <v>2925</v>
      </c>
      <c r="D15" s="148"/>
      <c r="E15" s="149">
        <v>1</v>
      </c>
      <c r="F15" s="115"/>
      <c r="G15" s="115"/>
      <c r="H15" s="115"/>
      <c r="I15" s="115"/>
      <c r="J15" s="115"/>
      <c r="K15" s="115"/>
      <c r="L15" s="115"/>
      <c r="M15" s="115"/>
      <c r="N15" s="114"/>
      <c r="O15" s="114"/>
      <c r="P15" s="114"/>
      <c r="Q15" s="114"/>
      <c r="R15" s="115"/>
      <c r="S15" s="115"/>
      <c r="T15" s="115"/>
      <c r="U15" s="115"/>
      <c r="V15" s="115"/>
      <c r="W15" s="115"/>
      <c r="X15" s="115"/>
      <c r="Y15" s="115"/>
      <c r="Z15" s="108"/>
      <c r="AA15" s="108"/>
      <c r="AB15" s="108"/>
      <c r="AC15" s="108"/>
      <c r="AD15" s="108"/>
      <c r="AE15" s="108"/>
      <c r="AF15" s="108"/>
      <c r="AG15" s="108" t="s">
        <v>325</v>
      </c>
      <c r="AH15" s="108">
        <v>5</v>
      </c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outlineLevel="3" x14ac:dyDescent="0.2">
      <c r="A16" s="111"/>
      <c r="B16" s="112"/>
      <c r="C16" s="150" t="s">
        <v>2926</v>
      </c>
      <c r="D16" s="148"/>
      <c r="E16" s="149">
        <v>4</v>
      </c>
      <c r="F16" s="115"/>
      <c r="G16" s="115"/>
      <c r="H16" s="115"/>
      <c r="I16" s="115"/>
      <c r="J16" s="115"/>
      <c r="K16" s="115"/>
      <c r="L16" s="115"/>
      <c r="M16" s="115"/>
      <c r="N16" s="114"/>
      <c r="O16" s="114"/>
      <c r="P16" s="114"/>
      <c r="Q16" s="114"/>
      <c r="R16" s="115"/>
      <c r="S16" s="115"/>
      <c r="T16" s="115"/>
      <c r="U16" s="115"/>
      <c r="V16" s="115"/>
      <c r="W16" s="115"/>
      <c r="X16" s="115"/>
      <c r="Y16" s="115"/>
      <c r="Z16" s="108"/>
      <c r="AA16" s="108"/>
      <c r="AB16" s="108"/>
      <c r="AC16" s="108"/>
      <c r="AD16" s="108"/>
      <c r="AE16" s="108"/>
      <c r="AF16" s="108"/>
      <c r="AG16" s="108" t="s">
        <v>325</v>
      </c>
      <c r="AH16" s="108">
        <v>5</v>
      </c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</row>
    <row r="17" spans="1:60" outlineLevel="1" x14ac:dyDescent="0.2">
      <c r="A17" s="135">
        <v>7</v>
      </c>
      <c r="B17" s="136" t="s">
        <v>2311</v>
      </c>
      <c r="C17" s="144" t="s">
        <v>2312</v>
      </c>
      <c r="D17" s="137" t="s">
        <v>322</v>
      </c>
      <c r="E17" s="138">
        <v>40</v>
      </c>
      <c r="F17" s="139"/>
      <c r="G17" s="140">
        <f>ROUND(E17*F17,2)</f>
        <v>0</v>
      </c>
      <c r="H17" s="139"/>
      <c r="I17" s="140">
        <f>ROUND(E17*H17,2)</f>
        <v>0</v>
      </c>
      <c r="J17" s="139"/>
      <c r="K17" s="140">
        <f>ROUND(E17*J17,2)</f>
        <v>0</v>
      </c>
      <c r="L17" s="140">
        <v>21</v>
      </c>
      <c r="M17" s="140">
        <f>G17*(1+L17/100)</f>
        <v>0</v>
      </c>
      <c r="N17" s="138">
        <v>0</v>
      </c>
      <c r="O17" s="138">
        <f>ROUND(E17*N17,2)</f>
        <v>0</v>
      </c>
      <c r="P17" s="138">
        <v>0</v>
      </c>
      <c r="Q17" s="138">
        <f>ROUND(E17*P17,2)</f>
        <v>0</v>
      </c>
      <c r="R17" s="140"/>
      <c r="S17" s="140" t="s">
        <v>273</v>
      </c>
      <c r="T17" s="141" t="s">
        <v>274</v>
      </c>
      <c r="U17" s="115">
        <v>0</v>
      </c>
      <c r="V17" s="115">
        <f>ROUND(E17*U17,2)</f>
        <v>0</v>
      </c>
      <c r="W17" s="115"/>
      <c r="X17" s="115" t="s">
        <v>275</v>
      </c>
      <c r="Y17" s="115" t="s">
        <v>276</v>
      </c>
      <c r="Z17" s="108"/>
      <c r="AA17" s="108"/>
      <c r="AB17" s="108"/>
      <c r="AC17" s="108"/>
      <c r="AD17" s="108"/>
      <c r="AE17" s="108"/>
      <c r="AF17" s="108"/>
      <c r="AG17" s="108" t="s">
        <v>277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1" x14ac:dyDescent="0.2">
      <c r="A18" s="135">
        <v>8</v>
      </c>
      <c r="B18" s="136" t="s">
        <v>2313</v>
      </c>
      <c r="C18" s="144" t="s">
        <v>2314</v>
      </c>
      <c r="D18" s="137" t="s">
        <v>938</v>
      </c>
      <c r="E18" s="138">
        <v>10</v>
      </c>
      <c r="F18" s="139"/>
      <c r="G18" s="140">
        <f>ROUND(E18*F18,2)</f>
        <v>0</v>
      </c>
      <c r="H18" s="139"/>
      <c r="I18" s="140">
        <f>ROUND(E18*H18,2)</f>
        <v>0</v>
      </c>
      <c r="J18" s="139"/>
      <c r="K18" s="140">
        <f>ROUND(E18*J18,2)</f>
        <v>0</v>
      </c>
      <c r="L18" s="140">
        <v>21</v>
      </c>
      <c r="M18" s="140">
        <f>G18*(1+L18/100)</f>
        <v>0</v>
      </c>
      <c r="N18" s="138">
        <v>0</v>
      </c>
      <c r="O18" s="138">
        <f>ROUND(E18*N18,2)</f>
        <v>0</v>
      </c>
      <c r="P18" s="138">
        <v>0</v>
      </c>
      <c r="Q18" s="138">
        <f>ROUND(E18*P18,2)</f>
        <v>0</v>
      </c>
      <c r="R18" s="140"/>
      <c r="S18" s="140" t="s">
        <v>273</v>
      </c>
      <c r="T18" s="141" t="s">
        <v>274</v>
      </c>
      <c r="U18" s="115">
        <v>1</v>
      </c>
      <c r="V18" s="115">
        <f>ROUND(E18*U18,2)</f>
        <v>10</v>
      </c>
      <c r="W18" s="115"/>
      <c r="X18" s="115" t="s">
        <v>275</v>
      </c>
      <c r="Y18" s="115" t="s">
        <v>276</v>
      </c>
      <c r="Z18" s="108"/>
      <c r="AA18" s="108"/>
      <c r="AB18" s="108"/>
      <c r="AC18" s="108"/>
      <c r="AD18" s="108"/>
      <c r="AE18" s="108"/>
      <c r="AF18" s="108"/>
      <c r="AG18" s="108" t="s">
        <v>277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 x14ac:dyDescent="0.2">
      <c r="A19" s="128">
        <v>9</v>
      </c>
      <c r="B19" s="129" t="s">
        <v>2321</v>
      </c>
      <c r="C19" s="145" t="s">
        <v>2316</v>
      </c>
      <c r="D19" s="130" t="s">
        <v>322</v>
      </c>
      <c r="E19" s="131">
        <v>1.512</v>
      </c>
      <c r="F19" s="132"/>
      <c r="G19" s="133">
        <f>ROUND(E19*F19,2)</f>
        <v>0</v>
      </c>
      <c r="H19" s="132"/>
      <c r="I19" s="133">
        <f>ROUND(E19*H19,2)</f>
        <v>0</v>
      </c>
      <c r="J19" s="132"/>
      <c r="K19" s="133">
        <f>ROUND(E19*J19,2)</f>
        <v>0</v>
      </c>
      <c r="L19" s="133">
        <v>21</v>
      </c>
      <c r="M19" s="133">
        <f>G19*(1+L19/100)</f>
        <v>0</v>
      </c>
      <c r="N19" s="131">
        <v>0</v>
      </c>
      <c r="O19" s="131">
        <f>ROUND(E19*N19,2)</f>
        <v>0</v>
      </c>
      <c r="P19" s="131">
        <v>2.0999999999999999E-3</v>
      </c>
      <c r="Q19" s="131">
        <f>ROUND(E19*P19,2)</f>
        <v>0</v>
      </c>
      <c r="R19" s="133"/>
      <c r="S19" s="133" t="s">
        <v>929</v>
      </c>
      <c r="T19" s="134" t="s">
        <v>929</v>
      </c>
      <c r="U19" s="115">
        <v>0.2</v>
      </c>
      <c r="V19" s="115">
        <f>ROUND(E19*U19,2)</f>
        <v>0.3</v>
      </c>
      <c r="W19" s="115"/>
      <c r="X19" s="115" t="s">
        <v>275</v>
      </c>
      <c r="Y19" s="115" t="s">
        <v>276</v>
      </c>
      <c r="Z19" s="108"/>
      <c r="AA19" s="108"/>
      <c r="AB19" s="108"/>
      <c r="AC19" s="108"/>
      <c r="AD19" s="108"/>
      <c r="AE19" s="108"/>
      <c r="AF19" s="108"/>
      <c r="AG19" s="108" t="s">
        <v>277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2" x14ac:dyDescent="0.2">
      <c r="A20" s="111"/>
      <c r="B20" s="112"/>
      <c r="C20" s="150" t="s">
        <v>2927</v>
      </c>
      <c r="D20" s="148"/>
      <c r="E20" s="149">
        <v>1.512</v>
      </c>
      <c r="F20" s="115"/>
      <c r="G20" s="115"/>
      <c r="H20" s="115"/>
      <c r="I20" s="115"/>
      <c r="J20" s="115"/>
      <c r="K20" s="115"/>
      <c r="L20" s="115"/>
      <c r="M20" s="115"/>
      <c r="N20" s="114"/>
      <c r="O20" s="114"/>
      <c r="P20" s="114"/>
      <c r="Q20" s="114"/>
      <c r="R20" s="115"/>
      <c r="S20" s="115"/>
      <c r="T20" s="115"/>
      <c r="U20" s="115"/>
      <c r="V20" s="115"/>
      <c r="W20" s="115"/>
      <c r="X20" s="115"/>
      <c r="Y20" s="115"/>
      <c r="Z20" s="108"/>
      <c r="AA20" s="108"/>
      <c r="AB20" s="108"/>
      <c r="AC20" s="108"/>
      <c r="AD20" s="108"/>
      <c r="AE20" s="108"/>
      <c r="AF20" s="108"/>
      <c r="AG20" s="108" t="s">
        <v>325</v>
      </c>
      <c r="AH20" s="108">
        <v>5</v>
      </c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</row>
    <row r="21" spans="1:60" outlineLevel="1" x14ac:dyDescent="0.2">
      <c r="A21" s="128">
        <v>10</v>
      </c>
      <c r="B21" s="129" t="s">
        <v>2325</v>
      </c>
      <c r="C21" s="145" t="s">
        <v>2326</v>
      </c>
      <c r="D21" s="130" t="s">
        <v>322</v>
      </c>
      <c r="E21" s="131">
        <v>13</v>
      </c>
      <c r="F21" s="132"/>
      <c r="G21" s="133">
        <f>ROUND(E21*F21,2)</f>
        <v>0</v>
      </c>
      <c r="H21" s="132"/>
      <c r="I21" s="133">
        <f>ROUND(E21*H21,2)</f>
        <v>0</v>
      </c>
      <c r="J21" s="132"/>
      <c r="K21" s="133">
        <f>ROUND(E21*J21,2)</f>
        <v>0</v>
      </c>
      <c r="L21" s="133">
        <v>21</v>
      </c>
      <c r="M21" s="133">
        <f>G21*(1+L21/100)</f>
        <v>0</v>
      </c>
      <c r="N21" s="131">
        <v>0</v>
      </c>
      <c r="O21" s="131">
        <f>ROUND(E21*N21,2)</f>
        <v>0</v>
      </c>
      <c r="P21" s="131">
        <v>2.2000000000000001E-3</v>
      </c>
      <c r="Q21" s="131">
        <f>ROUND(E21*P21,2)</f>
        <v>0.03</v>
      </c>
      <c r="R21" s="133"/>
      <c r="S21" s="133" t="s">
        <v>929</v>
      </c>
      <c r="T21" s="134" t="s">
        <v>929</v>
      </c>
      <c r="U21" s="115">
        <v>0.2</v>
      </c>
      <c r="V21" s="115">
        <f>ROUND(E21*U21,2)</f>
        <v>2.6</v>
      </c>
      <c r="W21" s="115"/>
      <c r="X21" s="115" t="s">
        <v>275</v>
      </c>
      <c r="Y21" s="115" t="s">
        <v>276</v>
      </c>
      <c r="Z21" s="108"/>
      <c r="AA21" s="108"/>
      <c r="AB21" s="108"/>
      <c r="AC21" s="108"/>
      <c r="AD21" s="108"/>
      <c r="AE21" s="108"/>
      <c r="AF21" s="108"/>
      <c r="AG21" s="108" t="s">
        <v>277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 x14ac:dyDescent="0.2">
      <c r="A22" s="111"/>
      <c r="B22" s="112"/>
      <c r="C22" s="150" t="s">
        <v>2928</v>
      </c>
      <c r="D22" s="148"/>
      <c r="E22" s="149">
        <v>11</v>
      </c>
      <c r="F22" s="115"/>
      <c r="G22" s="115"/>
      <c r="H22" s="115"/>
      <c r="I22" s="115"/>
      <c r="J22" s="115"/>
      <c r="K22" s="115"/>
      <c r="L22" s="115"/>
      <c r="M22" s="115"/>
      <c r="N22" s="114"/>
      <c r="O22" s="114"/>
      <c r="P22" s="114"/>
      <c r="Q22" s="114"/>
      <c r="R22" s="115"/>
      <c r="S22" s="115"/>
      <c r="T22" s="115"/>
      <c r="U22" s="115"/>
      <c r="V22" s="115"/>
      <c r="W22" s="115"/>
      <c r="X22" s="115"/>
      <c r="Y22" s="115"/>
      <c r="Z22" s="108"/>
      <c r="AA22" s="108"/>
      <c r="AB22" s="108"/>
      <c r="AC22" s="108"/>
      <c r="AD22" s="108"/>
      <c r="AE22" s="108"/>
      <c r="AF22" s="108"/>
      <c r="AG22" s="108" t="s">
        <v>325</v>
      </c>
      <c r="AH22" s="108">
        <v>5</v>
      </c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3" x14ac:dyDescent="0.2">
      <c r="A23" s="111"/>
      <c r="B23" s="112"/>
      <c r="C23" s="150" t="s">
        <v>2929</v>
      </c>
      <c r="D23" s="148"/>
      <c r="E23" s="149">
        <v>2</v>
      </c>
      <c r="F23" s="115"/>
      <c r="G23" s="115"/>
      <c r="H23" s="115"/>
      <c r="I23" s="115"/>
      <c r="J23" s="115"/>
      <c r="K23" s="115"/>
      <c r="L23" s="115"/>
      <c r="M23" s="115"/>
      <c r="N23" s="114"/>
      <c r="O23" s="114"/>
      <c r="P23" s="114"/>
      <c r="Q23" s="114"/>
      <c r="R23" s="115"/>
      <c r="S23" s="115"/>
      <c r="T23" s="115"/>
      <c r="U23" s="115"/>
      <c r="V23" s="115"/>
      <c r="W23" s="115"/>
      <c r="X23" s="115"/>
      <c r="Y23" s="115"/>
      <c r="Z23" s="108"/>
      <c r="AA23" s="108"/>
      <c r="AB23" s="108"/>
      <c r="AC23" s="108"/>
      <c r="AD23" s="108"/>
      <c r="AE23" s="108"/>
      <c r="AF23" s="108"/>
      <c r="AG23" s="108" t="s">
        <v>325</v>
      </c>
      <c r="AH23" s="108">
        <v>5</v>
      </c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x14ac:dyDescent="0.2">
      <c r="A24" s="121" t="s">
        <v>268</v>
      </c>
      <c r="B24" s="122" t="s">
        <v>149</v>
      </c>
      <c r="C24" s="143" t="s">
        <v>150</v>
      </c>
      <c r="D24" s="123"/>
      <c r="E24" s="124"/>
      <c r="F24" s="125"/>
      <c r="G24" s="125">
        <f>SUMIF(AG25:AG27,"&lt;&gt;NOR",G25:G27)</f>
        <v>0</v>
      </c>
      <c r="H24" s="125"/>
      <c r="I24" s="125">
        <f>SUM(I25:I27)</f>
        <v>0</v>
      </c>
      <c r="J24" s="125"/>
      <c r="K24" s="125">
        <f>SUM(K25:K27)</f>
        <v>0</v>
      </c>
      <c r="L24" s="125"/>
      <c r="M24" s="125">
        <f>SUM(M25:M27)</f>
        <v>0</v>
      </c>
      <c r="N24" s="124"/>
      <c r="O24" s="124">
        <f>SUM(O25:O27)</f>
        <v>0</v>
      </c>
      <c r="P24" s="124"/>
      <c r="Q24" s="124">
        <f>SUM(Q25:Q27)</f>
        <v>0</v>
      </c>
      <c r="R24" s="125"/>
      <c r="S24" s="125"/>
      <c r="T24" s="126"/>
      <c r="U24" s="120"/>
      <c r="V24" s="120">
        <f>SUM(V25:V27)</f>
        <v>42</v>
      </c>
      <c r="W24" s="120"/>
      <c r="X24" s="120"/>
      <c r="Y24" s="120"/>
      <c r="AG24" t="s">
        <v>269</v>
      </c>
    </row>
    <row r="25" spans="1:60" outlineLevel="1" x14ac:dyDescent="0.2">
      <c r="A25" s="135">
        <v>11</v>
      </c>
      <c r="B25" s="136" t="s">
        <v>936</v>
      </c>
      <c r="C25" s="144" t="s">
        <v>937</v>
      </c>
      <c r="D25" s="137" t="s">
        <v>938</v>
      </c>
      <c r="E25" s="138">
        <v>10</v>
      </c>
      <c r="F25" s="139"/>
      <c r="G25" s="140">
        <f>ROUND(E25*F25,2)</f>
        <v>0</v>
      </c>
      <c r="H25" s="139"/>
      <c r="I25" s="140">
        <f>ROUND(E25*H25,2)</f>
        <v>0</v>
      </c>
      <c r="J25" s="139"/>
      <c r="K25" s="140">
        <f>ROUND(E25*J25,2)</f>
        <v>0</v>
      </c>
      <c r="L25" s="140">
        <v>21</v>
      </c>
      <c r="M25" s="140">
        <f>G25*(1+L25/100)</f>
        <v>0</v>
      </c>
      <c r="N25" s="138">
        <v>0</v>
      </c>
      <c r="O25" s="138">
        <f>ROUND(E25*N25,2)</f>
        <v>0</v>
      </c>
      <c r="P25" s="138">
        <v>0</v>
      </c>
      <c r="Q25" s="138">
        <f>ROUND(E25*P25,2)</f>
        <v>0</v>
      </c>
      <c r="R25" s="140" t="s">
        <v>939</v>
      </c>
      <c r="S25" s="140" t="s">
        <v>929</v>
      </c>
      <c r="T25" s="141" t="s">
        <v>929</v>
      </c>
      <c r="U25" s="115">
        <v>1</v>
      </c>
      <c r="V25" s="115">
        <f>ROUND(E25*U25,2)</f>
        <v>10</v>
      </c>
      <c r="W25" s="115"/>
      <c r="X25" s="115" t="s">
        <v>940</v>
      </c>
      <c r="Y25" s="115" t="s">
        <v>276</v>
      </c>
      <c r="Z25" s="108"/>
      <c r="AA25" s="108"/>
      <c r="AB25" s="108"/>
      <c r="AC25" s="108"/>
      <c r="AD25" s="108"/>
      <c r="AE25" s="108"/>
      <c r="AF25" s="108"/>
      <c r="AG25" s="108" t="s">
        <v>941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outlineLevel="1" x14ac:dyDescent="0.2">
      <c r="A26" s="135">
        <v>12</v>
      </c>
      <c r="B26" s="136" t="s">
        <v>2258</v>
      </c>
      <c r="C26" s="144" t="s">
        <v>2259</v>
      </c>
      <c r="D26" s="137" t="s">
        <v>938</v>
      </c>
      <c r="E26" s="138">
        <v>8</v>
      </c>
      <c r="F26" s="139"/>
      <c r="G26" s="140">
        <f>ROUND(E26*F26,2)</f>
        <v>0</v>
      </c>
      <c r="H26" s="139"/>
      <c r="I26" s="140">
        <f>ROUND(E26*H26,2)</f>
        <v>0</v>
      </c>
      <c r="J26" s="139"/>
      <c r="K26" s="140">
        <f>ROUND(E26*J26,2)</f>
        <v>0</v>
      </c>
      <c r="L26" s="140">
        <v>21</v>
      </c>
      <c r="M26" s="140">
        <f>G26*(1+L26/100)</f>
        <v>0</v>
      </c>
      <c r="N26" s="138">
        <v>0</v>
      </c>
      <c r="O26" s="138">
        <f>ROUND(E26*N26,2)</f>
        <v>0</v>
      </c>
      <c r="P26" s="138">
        <v>0</v>
      </c>
      <c r="Q26" s="138">
        <f>ROUND(E26*P26,2)</f>
        <v>0</v>
      </c>
      <c r="R26" s="140"/>
      <c r="S26" s="140" t="s">
        <v>273</v>
      </c>
      <c r="T26" s="141" t="s">
        <v>929</v>
      </c>
      <c r="U26" s="115">
        <v>1</v>
      </c>
      <c r="V26" s="115">
        <f>ROUND(E26*U26,2)</f>
        <v>8</v>
      </c>
      <c r="W26" s="115"/>
      <c r="X26" s="115" t="s">
        <v>940</v>
      </c>
      <c r="Y26" s="115" t="s">
        <v>276</v>
      </c>
      <c r="Z26" s="108"/>
      <c r="AA26" s="108"/>
      <c r="AB26" s="108"/>
      <c r="AC26" s="108"/>
      <c r="AD26" s="108"/>
      <c r="AE26" s="108"/>
      <c r="AF26" s="108"/>
      <c r="AG26" s="108" t="s">
        <v>941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</row>
    <row r="27" spans="1:60" outlineLevel="1" x14ac:dyDescent="0.2">
      <c r="A27" s="135">
        <v>13</v>
      </c>
      <c r="B27" s="136" t="s">
        <v>948</v>
      </c>
      <c r="C27" s="144" t="s">
        <v>949</v>
      </c>
      <c r="D27" s="137" t="s">
        <v>938</v>
      </c>
      <c r="E27" s="138">
        <v>24</v>
      </c>
      <c r="F27" s="139"/>
      <c r="G27" s="140">
        <f>ROUND(E27*F27,2)</f>
        <v>0</v>
      </c>
      <c r="H27" s="139"/>
      <c r="I27" s="140">
        <f>ROUND(E27*H27,2)</f>
        <v>0</v>
      </c>
      <c r="J27" s="139"/>
      <c r="K27" s="140">
        <f>ROUND(E27*J27,2)</f>
        <v>0</v>
      </c>
      <c r="L27" s="140">
        <v>21</v>
      </c>
      <c r="M27" s="140">
        <f>G27*(1+L27/100)</f>
        <v>0</v>
      </c>
      <c r="N27" s="138">
        <v>0</v>
      </c>
      <c r="O27" s="138">
        <f>ROUND(E27*N27,2)</f>
        <v>0</v>
      </c>
      <c r="P27" s="138">
        <v>0</v>
      </c>
      <c r="Q27" s="138">
        <f>ROUND(E27*P27,2)</f>
        <v>0</v>
      </c>
      <c r="R27" s="140"/>
      <c r="S27" s="140" t="s">
        <v>273</v>
      </c>
      <c r="T27" s="141" t="s">
        <v>274</v>
      </c>
      <c r="U27" s="115">
        <v>1</v>
      </c>
      <c r="V27" s="115">
        <f>ROUND(E27*U27,2)</f>
        <v>24</v>
      </c>
      <c r="W27" s="115"/>
      <c r="X27" s="115" t="s">
        <v>940</v>
      </c>
      <c r="Y27" s="115" t="s">
        <v>276</v>
      </c>
      <c r="Z27" s="108"/>
      <c r="AA27" s="108"/>
      <c r="AB27" s="108"/>
      <c r="AC27" s="108"/>
      <c r="AD27" s="108"/>
      <c r="AE27" s="108"/>
      <c r="AF27" s="108"/>
      <c r="AG27" s="108" t="s">
        <v>941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x14ac:dyDescent="0.2">
      <c r="A28" s="121" t="s">
        <v>268</v>
      </c>
      <c r="B28" s="122" t="s">
        <v>156</v>
      </c>
      <c r="C28" s="143" t="s">
        <v>157</v>
      </c>
      <c r="D28" s="123"/>
      <c r="E28" s="124"/>
      <c r="F28" s="125"/>
      <c r="G28" s="125">
        <f>SUMIF(AG29:AG42,"&lt;&gt;NOR",G29:G42)</f>
        <v>0</v>
      </c>
      <c r="H28" s="125"/>
      <c r="I28" s="125">
        <f>SUM(I29:I42)</f>
        <v>0</v>
      </c>
      <c r="J28" s="125"/>
      <c r="K28" s="125">
        <f>SUM(K29:K42)</f>
        <v>0</v>
      </c>
      <c r="L28" s="125"/>
      <c r="M28" s="125">
        <f>SUM(M29:M42)</f>
        <v>0</v>
      </c>
      <c r="N28" s="124"/>
      <c r="O28" s="124">
        <f>SUM(O29:O42)</f>
        <v>0.09</v>
      </c>
      <c r="P28" s="124"/>
      <c r="Q28" s="124">
        <f>SUM(Q29:Q42)</f>
        <v>0</v>
      </c>
      <c r="R28" s="125"/>
      <c r="S28" s="125"/>
      <c r="T28" s="126"/>
      <c r="U28" s="120"/>
      <c r="V28" s="120">
        <f>SUM(V29:V42)</f>
        <v>9.8000000000000007</v>
      </c>
      <c r="W28" s="120"/>
      <c r="X28" s="120"/>
      <c r="Y28" s="120"/>
      <c r="AG28" t="s">
        <v>269</v>
      </c>
    </row>
    <row r="29" spans="1:60" outlineLevel="1" x14ac:dyDescent="0.2">
      <c r="A29" s="128">
        <v>14</v>
      </c>
      <c r="B29" s="129" t="s">
        <v>2343</v>
      </c>
      <c r="C29" s="145" t="s">
        <v>2344</v>
      </c>
      <c r="D29" s="130" t="s">
        <v>493</v>
      </c>
      <c r="E29" s="131">
        <v>9</v>
      </c>
      <c r="F29" s="132"/>
      <c r="G29" s="133">
        <f>ROUND(E29*F29,2)</f>
        <v>0</v>
      </c>
      <c r="H29" s="132"/>
      <c r="I29" s="133">
        <f>ROUND(E29*H29,2)</f>
        <v>0</v>
      </c>
      <c r="J29" s="132"/>
      <c r="K29" s="133">
        <f>ROUND(E29*J29,2)</f>
        <v>0</v>
      </c>
      <c r="L29" s="133">
        <v>21</v>
      </c>
      <c r="M29" s="133">
        <f>G29*(1+L29/100)</f>
        <v>0</v>
      </c>
      <c r="N29" s="131">
        <v>0</v>
      </c>
      <c r="O29" s="131">
        <f>ROUND(E29*N29,2)</f>
        <v>0</v>
      </c>
      <c r="P29" s="131">
        <v>0</v>
      </c>
      <c r="Q29" s="131">
        <f>ROUND(E29*P29,2)</f>
        <v>0</v>
      </c>
      <c r="R29" s="133" t="s">
        <v>995</v>
      </c>
      <c r="S29" s="133" t="s">
        <v>929</v>
      </c>
      <c r="T29" s="134" t="s">
        <v>929</v>
      </c>
      <c r="U29" s="115">
        <v>0.13500000000000001</v>
      </c>
      <c r="V29" s="115">
        <f>ROUND(E29*U29,2)</f>
        <v>1.22</v>
      </c>
      <c r="W29" s="115"/>
      <c r="X29" s="115" t="s">
        <v>275</v>
      </c>
      <c r="Y29" s="115" t="s">
        <v>276</v>
      </c>
      <c r="Z29" s="108"/>
      <c r="AA29" s="108"/>
      <c r="AB29" s="108"/>
      <c r="AC29" s="108"/>
      <c r="AD29" s="108"/>
      <c r="AE29" s="108"/>
      <c r="AF29" s="108"/>
      <c r="AG29" s="108" t="s">
        <v>277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 x14ac:dyDescent="0.2">
      <c r="A30" s="111"/>
      <c r="B30" s="112"/>
      <c r="C30" s="150" t="s">
        <v>2930</v>
      </c>
      <c r="D30" s="148"/>
      <c r="E30" s="149">
        <v>1</v>
      </c>
      <c r="F30" s="115"/>
      <c r="G30" s="115"/>
      <c r="H30" s="115"/>
      <c r="I30" s="115"/>
      <c r="J30" s="115"/>
      <c r="K30" s="115"/>
      <c r="L30" s="115"/>
      <c r="M30" s="115"/>
      <c r="N30" s="114"/>
      <c r="O30" s="114"/>
      <c r="P30" s="114"/>
      <c r="Q30" s="114"/>
      <c r="R30" s="115"/>
      <c r="S30" s="115"/>
      <c r="T30" s="115"/>
      <c r="U30" s="115"/>
      <c r="V30" s="115"/>
      <c r="W30" s="115"/>
      <c r="X30" s="115"/>
      <c r="Y30" s="115"/>
      <c r="Z30" s="108"/>
      <c r="AA30" s="108"/>
      <c r="AB30" s="108"/>
      <c r="AC30" s="108"/>
      <c r="AD30" s="108"/>
      <c r="AE30" s="108"/>
      <c r="AF30" s="108"/>
      <c r="AG30" s="108" t="s">
        <v>325</v>
      </c>
      <c r="AH30" s="108">
        <v>5</v>
      </c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3" x14ac:dyDescent="0.2">
      <c r="A31" s="111"/>
      <c r="B31" s="112"/>
      <c r="C31" s="150" t="s">
        <v>2931</v>
      </c>
      <c r="D31" s="148"/>
      <c r="E31" s="149">
        <v>8</v>
      </c>
      <c r="F31" s="115"/>
      <c r="G31" s="115"/>
      <c r="H31" s="115"/>
      <c r="I31" s="115"/>
      <c r="J31" s="115"/>
      <c r="K31" s="115"/>
      <c r="L31" s="115"/>
      <c r="M31" s="115"/>
      <c r="N31" s="114"/>
      <c r="O31" s="114"/>
      <c r="P31" s="114"/>
      <c r="Q31" s="114"/>
      <c r="R31" s="115"/>
      <c r="S31" s="115"/>
      <c r="T31" s="115"/>
      <c r="U31" s="115"/>
      <c r="V31" s="115"/>
      <c r="W31" s="115"/>
      <c r="X31" s="115"/>
      <c r="Y31" s="115"/>
      <c r="Z31" s="108"/>
      <c r="AA31" s="108"/>
      <c r="AB31" s="108"/>
      <c r="AC31" s="108"/>
      <c r="AD31" s="108"/>
      <c r="AE31" s="108"/>
      <c r="AF31" s="108"/>
      <c r="AG31" s="108" t="s">
        <v>325</v>
      </c>
      <c r="AH31" s="108">
        <v>5</v>
      </c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1" x14ac:dyDescent="0.2">
      <c r="A32" s="128">
        <v>15</v>
      </c>
      <c r="B32" s="129" t="s">
        <v>2347</v>
      </c>
      <c r="C32" s="145" t="s">
        <v>2348</v>
      </c>
      <c r="D32" s="130" t="s">
        <v>493</v>
      </c>
      <c r="E32" s="131">
        <v>44</v>
      </c>
      <c r="F32" s="132"/>
      <c r="G32" s="133">
        <f>ROUND(E32*F32,2)</f>
        <v>0</v>
      </c>
      <c r="H32" s="132"/>
      <c r="I32" s="133">
        <f>ROUND(E32*H32,2)</f>
        <v>0</v>
      </c>
      <c r="J32" s="132"/>
      <c r="K32" s="133">
        <f>ROUND(E32*J32,2)</f>
        <v>0</v>
      </c>
      <c r="L32" s="133">
        <v>21</v>
      </c>
      <c r="M32" s="133">
        <f>G32*(1+L32/100)</f>
        <v>0</v>
      </c>
      <c r="N32" s="131">
        <v>0</v>
      </c>
      <c r="O32" s="131">
        <f>ROUND(E32*N32,2)</f>
        <v>0</v>
      </c>
      <c r="P32" s="131">
        <v>0</v>
      </c>
      <c r="Q32" s="131">
        <f>ROUND(E32*P32,2)</f>
        <v>0</v>
      </c>
      <c r="R32" s="133" t="s">
        <v>995</v>
      </c>
      <c r="S32" s="133" t="s">
        <v>929</v>
      </c>
      <c r="T32" s="134" t="s">
        <v>929</v>
      </c>
      <c r="U32" s="115">
        <v>0.19500000000000001</v>
      </c>
      <c r="V32" s="115">
        <f>ROUND(E32*U32,2)</f>
        <v>8.58</v>
      </c>
      <c r="W32" s="115"/>
      <c r="X32" s="115" t="s">
        <v>275</v>
      </c>
      <c r="Y32" s="115" t="s">
        <v>276</v>
      </c>
      <c r="Z32" s="108"/>
      <c r="AA32" s="108"/>
      <c r="AB32" s="108"/>
      <c r="AC32" s="108"/>
      <c r="AD32" s="108"/>
      <c r="AE32" s="108"/>
      <c r="AF32" s="108"/>
      <c r="AG32" s="108" t="s">
        <v>277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</row>
    <row r="33" spans="1:60" outlineLevel="2" x14ac:dyDescent="0.2">
      <c r="A33" s="111"/>
      <c r="B33" s="112"/>
      <c r="C33" s="150" t="s">
        <v>2932</v>
      </c>
      <c r="D33" s="148"/>
      <c r="E33" s="149">
        <v>44</v>
      </c>
      <c r="F33" s="115"/>
      <c r="G33" s="115"/>
      <c r="H33" s="115"/>
      <c r="I33" s="115"/>
      <c r="J33" s="115"/>
      <c r="K33" s="115"/>
      <c r="L33" s="115"/>
      <c r="M33" s="115"/>
      <c r="N33" s="114"/>
      <c r="O33" s="114"/>
      <c r="P33" s="114"/>
      <c r="Q33" s="114"/>
      <c r="R33" s="115"/>
      <c r="S33" s="115"/>
      <c r="T33" s="115"/>
      <c r="U33" s="115"/>
      <c r="V33" s="115"/>
      <c r="W33" s="115"/>
      <c r="X33" s="115"/>
      <c r="Y33" s="115"/>
      <c r="Z33" s="108"/>
      <c r="AA33" s="108"/>
      <c r="AB33" s="108"/>
      <c r="AC33" s="108"/>
      <c r="AD33" s="108"/>
      <c r="AE33" s="108"/>
      <c r="AF33" s="108"/>
      <c r="AG33" s="108" t="s">
        <v>325</v>
      </c>
      <c r="AH33" s="108">
        <v>5</v>
      </c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ht="22.5" outlineLevel="1" x14ac:dyDescent="0.2">
      <c r="A34" s="135">
        <v>16</v>
      </c>
      <c r="B34" s="136" t="s">
        <v>2361</v>
      </c>
      <c r="C34" s="144" t="s">
        <v>2362</v>
      </c>
      <c r="D34" s="137" t="s">
        <v>468</v>
      </c>
      <c r="E34" s="138">
        <v>5</v>
      </c>
      <c r="F34" s="139"/>
      <c r="G34" s="140">
        <f>ROUND(E34*F34,2)</f>
        <v>0</v>
      </c>
      <c r="H34" s="139"/>
      <c r="I34" s="140">
        <f>ROUND(E34*H34,2)</f>
        <v>0</v>
      </c>
      <c r="J34" s="139"/>
      <c r="K34" s="140">
        <f>ROUND(E34*J34,2)</f>
        <v>0</v>
      </c>
      <c r="L34" s="140">
        <v>21</v>
      </c>
      <c r="M34" s="140">
        <f>G34*(1+L34/100)</f>
        <v>0</v>
      </c>
      <c r="N34" s="138">
        <v>0</v>
      </c>
      <c r="O34" s="138">
        <f>ROUND(E34*N34,2)</f>
        <v>0</v>
      </c>
      <c r="P34" s="138">
        <v>0</v>
      </c>
      <c r="Q34" s="138">
        <f>ROUND(E34*P34,2)</f>
        <v>0</v>
      </c>
      <c r="R34" s="140" t="s">
        <v>984</v>
      </c>
      <c r="S34" s="140" t="s">
        <v>929</v>
      </c>
      <c r="T34" s="141" t="s">
        <v>929</v>
      </c>
      <c r="U34" s="115">
        <v>0</v>
      </c>
      <c r="V34" s="115">
        <f>ROUND(E34*U34,2)</f>
        <v>0</v>
      </c>
      <c r="W34" s="115"/>
      <c r="X34" s="115" t="s">
        <v>463</v>
      </c>
      <c r="Y34" s="115" t="s">
        <v>276</v>
      </c>
      <c r="Z34" s="108"/>
      <c r="AA34" s="108"/>
      <c r="AB34" s="108"/>
      <c r="AC34" s="108"/>
      <c r="AD34" s="108"/>
      <c r="AE34" s="108"/>
      <c r="AF34" s="108"/>
      <c r="AG34" s="108" t="s">
        <v>464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</row>
    <row r="35" spans="1:60" ht="33.75" outlineLevel="1" x14ac:dyDescent="0.2">
      <c r="A35" s="128">
        <v>17</v>
      </c>
      <c r="B35" s="129" t="s">
        <v>2770</v>
      </c>
      <c r="C35" s="145" t="s">
        <v>2771</v>
      </c>
      <c r="D35" s="130" t="s">
        <v>493</v>
      </c>
      <c r="E35" s="131">
        <v>1</v>
      </c>
      <c r="F35" s="132"/>
      <c r="G35" s="133">
        <f>ROUND(E35*F35,2)</f>
        <v>0</v>
      </c>
      <c r="H35" s="132"/>
      <c r="I35" s="133">
        <f>ROUND(E35*H35,2)</f>
        <v>0</v>
      </c>
      <c r="J35" s="132"/>
      <c r="K35" s="133">
        <f>ROUND(E35*J35,2)</f>
        <v>0</v>
      </c>
      <c r="L35" s="133">
        <v>21</v>
      </c>
      <c r="M35" s="133">
        <f>G35*(1+L35/100)</f>
        <v>0</v>
      </c>
      <c r="N35" s="131">
        <v>3.1E-4</v>
      </c>
      <c r="O35" s="131">
        <f>ROUND(E35*N35,2)</f>
        <v>0</v>
      </c>
      <c r="P35" s="131">
        <v>0</v>
      </c>
      <c r="Q35" s="131">
        <f>ROUND(E35*P35,2)</f>
        <v>0</v>
      </c>
      <c r="R35" s="133" t="s">
        <v>984</v>
      </c>
      <c r="S35" s="133" t="s">
        <v>929</v>
      </c>
      <c r="T35" s="134" t="s">
        <v>929</v>
      </c>
      <c r="U35" s="115">
        <v>0</v>
      </c>
      <c r="V35" s="115">
        <f>ROUND(E35*U35,2)</f>
        <v>0</v>
      </c>
      <c r="W35" s="115"/>
      <c r="X35" s="115" t="s">
        <v>463</v>
      </c>
      <c r="Y35" s="115" t="s">
        <v>276</v>
      </c>
      <c r="Z35" s="108"/>
      <c r="AA35" s="108"/>
      <c r="AB35" s="108"/>
      <c r="AC35" s="108"/>
      <c r="AD35" s="108"/>
      <c r="AE35" s="108"/>
      <c r="AF35" s="108"/>
      <c r="AG35" s="108" t="s">
        <v>464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outlineLevel="2" x14ac:dyDescent="0.2">
      <c r="A36" s="111"/>
      <c r="B36" s="112"/>
      <c r="C36" s="150" t="s">
        <v>2933</v>
      </c>
      <c r="D36" s="148"/>
      <c r="E36" s="149">
        <v>1</v>
      </c>
      <c r="F36" s="115"/>
      <c r="G36" s="115"/>
      <c r="H36" s="115"/>
      <c r="I36" s="115"/>
      <c r="J36" s="115"/>
      <c r="K36" s="115"/>
      <c r="L36" s="115"/>
      <c r="M36" s="115"/>
      <c r="N36" s="114"/>
      <c r="O36" s="114"/>
      <c r="P36" s="114"/>
      <c r="Q36" s="114"/>
      <c r="R36" s="115"/>
      <c r="S36" s="115"/>
      <c r="T36" s="115"/>
      <c r="U36" s="115"/>
      <c r="V36" s="115"/>
      <c r="W36" s="115"/>
      <c r="X36" s="115"/>
      <c r="Y36" s="115"/>
      <c r="Z36" s="108"/>
      <c r="AA36" s="108"/>
      <c r="AB36" s="108"/>
      <c r="AC36" s="108"/>
      <c r="AD36" s="108"/>
      <c r="AE36" s="108"/>
      <c r="AF36" s="108"/>
      <c r="AG36" s="108" t="s">
        <v>325</v>
      </c>
      <c r="AH36" s="108">
        <v>5</v>
      </c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</row>
    <row r="37" spans="1:60" ht="33.75" outlineLevel="1" x14ac:dyDescent="0.2">
      <c r="A37" s="128">
        <v>18</v>
      </c>
      <c r="B37" s="129" t="s">
        <v>2775</v>
      </c>
      <c r="C37" s="145" t="s">
        <v>2776</v>
      </c>
      <c r="D37" s="130" t="s">
        <v>493</v>
      </c>
      <c r="E37" s="131">
        <v>8</v>
      </c>
      <c r="F37" s="132"/>
      <c r="G37" s="133">
        <f>ROUND(E37*F37,2)</f>
        <v>0</v>
      </c>
      <c r="H37" s="132"/>
      <c r="I37" s="133">
        <f>ROUND(E37*H37,2)</f>
        <v>0</v>
      </c>
      <c r="J37" s="132"/>
      <c r="K37" s="133">
        <f>ROUND(E37*J37,2)</f>
        <v>0</v>
      </c>
      <c r="L37" s="133">
        <v>21</v>
      </c>
      <c r="M37" s="133">
        <f>G37*(1+L37/100)</f>
        <v>0</v>
      </c>
      <c r="N37" s="131">
        <v>8.0000000000000004E-4</v>
      </c>
      <c r="O37" s="131">
        <f>ROUND(E37*N37,2)</f>
        <v>0.01</v>
      </c>
      <c r="P37" s="131">
        <v>0</v>
      </c>
      <c r="Q37" s="131">
        <f>ROUND(E37*P37,2)</f>
        <v>0</v>
      </c>
      <c r="R37" s="133" t="s">
        <v>984</v>
      </c>
      <c r="S37" s="133" t="s">
        <v>929</v>
      </c>
      <c r="T37" s="134" t="s">
        <v>929</v>
      </c>
      <c r="U37" s="115">
        <v>0</v>
      </c>
      <c r="V37" s="115">
        <f>ROUND(E37*U37,2)</f>
        <v>0</v>
      </c>
      <c r="W37" s="115"/>
      <c r="X37" s="115" t="s">
        <v>463</v>
      </c>
      <c r="Y37" s="115" t="s">
        <v>276</v>
      </c>
      <c r="Z37" s="108"/>
      <c r="AA37" s="108"/>
      <c r="AB37" s="108"/>
      <c r="AC37" s="108"/>
      <c r="AD37" s="108"/>
      <c r="AE37" s="108"/>
      <c r="AF37" s="108"/>
      <c r="AG37" s="108" t="s">
        <v>464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outlineLevel="2" x14ac:dyDescent="0.2">
      <c r="A38" s="111"/>
      <c r="B38" s="112"/>
      <c r="C38" s="150" t="s">
        <v>2934</v>
      </c>
      <c r="D38" s="148"/>
      <c r="E38" s="149">
        <v>8</v>
      </c>
      <c r="F38" s="115"/>
      <c r="G38" s="115"/>
      <c r="H38" s="115"/>
      <c r="I38" s="115"/>
      <c r="J38" s="115"/>
      <c r="K38" s="115"/>
      <c r="L38" s="115"/>
      <c r="M38" s="115"/>
      <c r="N38" s="114"/>
      <c r="O38" s="114"/>
      <c r="P38" s="114"/>
      <c r="Q38" s="114"/>
      <c r="R38" s="115"/>
      <c r="S38" s="115"/>
      <c r="T38" s="115"/>
      <c r="U38" s="115"/>
      <c r="V38" s="115"/>
      <c r="W38" s="115"/>
      <c r="X38" s="115"/>
      <c r="Y38" s="115"/>
      <c r="Z38" s="108"/>
      <c r="AA38" s="108"/>
      <c r="AB38" s="108"/>
      <c r="AC38" s="108"/>
      <c r="AD38" s="108"/>
      <c r="AE38" s="108"/>
      <c r="AF38" s="108"/>
      <c r="AG38" s="108" t="s">
        <v>325</v>
      </c>
      <c r="AH38" s="108">
        <v>5</v>
      </c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</row>
    <row r="39" spans="1:60" ht="33.75" outlineLevel="1" x14ac:dyDescent="0.2">
      <c r="A39" s="128">
        <v>19</v>
      </c>
      <c r="B39" s="129" t="s">
        <v>2874</v>
      </c>
      <c r="C39" s="145" t="s">
        <v>2875</v>
      </c>
      <c r="D39" s="130" t="s">
        <v>493</v>
      </c>
      <c r="E39" s="131">
        <v>44</v>
      </c>
      <c r="F39" s="132"/>
      <c r="G39" s="133">
        <f>ROUND(E39*F39,2)</f>
        <v>0</v>
      </c>
      <c r="H39" s="132"/>
      <c r="I39" s="133">
        <f>ROUND(E39*H39,2)</f>
        <v>0</v>
      </c>
      <c r="J39" s="132"/>
      <c r="K39" s="133">
        <f>ROUND(E39*J39,2)</f>
        <v>0</v>
      </c>
      <c r="L39" s="133">
        <v>21</v>
      </c>
      <c r="M39" s="133">
        <f>G39*(1+L39/100)</f>
        <v>0</v>
      </c>
      <c r="N39" s="131">
        <v>1.8699999999999999E-3</v>
      </c>
      <c r="O39" s="131">
        <f>ROUND(E39*N39,2)</f>
        <v>0.08</v>
      </c>
      <c r="P39" s="131">
        <v>0</v>
      </c>
      <c r="Q39" s="131">
        <f>ROUND(E39*P39,2)</f>
        <v>0</v>
      </c>
      <c r="R39" s="133" t="s">
        <v>984</v>
      </c>
      <c r="S39" s="133" t="s">
        <v>929</v>
      </c>
      <c r="T39" s="134" t="s">
        <v>929</v>
      </c>
      <c r="U39" s="115">
        <v>0</v>
      </c>
      <c r="V39" s="115">
        <f>ROUND(E39*U39,2)</f>
        <v>0</v>
      </c>
      <c r="W39" s="115"/>
      <c r="X39" s="115" t="s">
        <v>463</v>
      </c>
      <c r="Y39" s="115" t="s">
        <v>276</v>
      </c>
      <c r="Z39" s="108"/>
      <c r="AA39" s="108"/>
      <c r="AB39" s="108"/>
      <c r="AC39" s="108"/>
      <c r="AD39" s="108"/>
      <c r="AE39" s="108"/>
      <c r="AF39" s="108"/>
      <c r="AG39" s="108" t="s">
        <v>464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 x14ac:dyDescent="0.2">
      <c r="A40" s="111"/>
      <c r="B40" s="112"/>
      <c r="C40" s="150" t="s">
        <v>2935</v>
      </c>
      <c r="D40" s="148"/>
      <c r="E40" s="149">
        <v>44</v>
      </c>
      <c r="F40" s="115"/>
      <c r="G40" s="115"/>
      <c r="H40" s="115"/>
      <c r="I40" s="115"/>
      <c r="J40" s="115"/>
      <c r="K40" s="115"/>
      <c r="L40" s="115"/>
      <c r="M40" s="115"/>
      <c r="N40" s="114"/>
      <c r="O40" s="114"/>
      <c r="P40" s="114"/>
      <c r="Q40" s="114"/>
      <c r="R40" s="115"/>
      <c r="S40" s="115"/>
      <c r="T40" s="115"/>
      <c r="U40" s="115"/>
      <c r="V40" s="115"/>
      <c r="W40" s="115"/>
      <c r="X40" s="115"/>
      <c r="Y40" s="115"/>
      <c r="Z40" s="108"/>
      <c r="AA40" s="108"/>
      <c r="AB40" s="108"/>
      <c r="AC40" s="108"/>
      <c r="AD40" s="108"/>
      <c r="AE40" s="108"/>
      <c r="AF40" s="108"/>
      <c r="AG40" s="108" t="s">
        <v>325</v>
      </c>
      <c r="AH40" s="108">
        <v>5</v>
      </c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 x14ac:dyDescent="0.2">
      <c r="A41" s="111">
        <v>20</v>
      </c>
      <c r="B41" s="112" t="s">
        <v>989</v>
      </c>
      <c r="C41" s="152" t="s">
        <v>990</v>
      </c>
      <c r="D41" s="113" t="s">
        <v>24</v>
      </c>
      <c r="E41" s="151"/>
      <c r="F41" s="116"/>
      <c r="G41" s="115">
        <f>ROUND(E41*F41,2)</f>
        <v>0</v>
      </c>
      <c r="H41" s="116"/>
      <c r="I41" s="115">
        <f>ROUND(E41*H41,2)</f>
        <v>0</v>
      </c>
      <c r="J41" s="116"/>
      <c r="K41" s="115">
        <f>ROUND(E41*J41,2)</f>
        <v>0</v>
      </c>
      <c r="L41" s="115">
        <v>21</v>
      </c>
      <c r="M41" s="115">
        <f>G41*(1+L41/100)</f>
        <v>0</v>
      </c>
      <c r="N41" s="114">
        <v>0</v>
      </c>
      <c r="O41" s="114">
        <f>ROUND(E41*N41,2)</f>
        <v>0</v>
      </c>
      <c r="P41" s="114">
        <v>0</v>
      </c>
      <c r="Q41" s="114">
        <f>ROUND(E41*P41,2)</f>
        <v>0</v>
      </c>
      <c r="R41" s="115" t="s">
        <v>954</v>
      </c>
      <c r="S41" s="115" t="s">
        <v>929</v>
      </c>
      <c r="T41" s="115" t="s">
        <v>929</v>
      </c>
      <c r="U41" s="115">
        <v>0</v>
      </c>
      <c r="V41" s="115">
        <f>ROUND(E41*U41,2)</f>
        <v>0</v>
      </c>
      <c r="W41" s="115"/>
      <c r="X41" s="115" t="s">
        <v>991</v>
      </c>
      <c r="Y41" s="115" t="s">
        <v>276</v>
      </c>
      <c r="Z41" s="108"/>
      <c r="AA41" s="108"/>
      <c r="AB41" s="108"/>
      <c r="AC41" s="108"/>
      <c r="AD41" s="108"/>
      <c r="AE41" s="108"/>
      <c r="AF41" s="108"/>
      <c r="AG41" s="108" t="s">
        <v>992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 x14ac:dyDescent="0.2">
      <c r="A42" s="111"/>
      <c r="B42" s="112"/>
      <c r="C42" s="271" t="s">
        <v>795</v>
      </c>
      <c r="D42" s="272"/>
      <c r="E42" s="272"/>
      <c r="F42" s="272"/>
      <c r="G42" s="272"/>
      <c r="H42" s="115"/>
      <c r="I42" s="115"/>
      <c r="J42" s="115"/>
      <c r="K42" s="115"/>
      <c r="L42" s="115"/>
      <c r="M42" s="115"/>
      <c r="N42" s="114"/>
      <c r="O42" s="114"/>
      <c r="P42" s="114"/>
      <c r="Q42" s="114"/>
      <c r="R42" s="115"/>
      <c r="S42" s="115"/>
      <c r="T42" s="115"/>
      <c r="U42" s="115"/>
      <c r="V42" s="115"/>
      <c r="W42" s="115"/>
      <c r="X42" s="115"/>
      <c r="Y42" s="115"/>
      <c r="Z42" s="108"/>
      <c r="AA42" s="108"/>
      <c r="AB42" s="108"/>
      <c r="AC42" s="108"/>
      <c r="AD42" s="108"/>
      <c r="AE42" s="108"/>
      <c r="AF42" s="108"/>
      <c r="AG42" s="108" t="s">
        <v>930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x14ac:dyDescent="0.2">
      <c r="A43" s="121" t="s">
        <v>268</v>
      </c>
      <c r="B43" s="122" t="s">
        <v>170</v>
      </c>
      <c r="C43" s="143" t="s">
        <v>151</v>
      </c>
      <c r="D43" s="123"/>
      <c r="E43" s="124"/>
      <c r="F43" s="125"/>
      <c r="G43" s="125">
        <f>SUMIF(AG44:AG46,"&lt;&gt;NOR",G44:G46)</f>
        <v>0</v>
      </c>
      <c r="H43" s="125"/>
      <c r="I43" s="125">
        <f>SUM(I44:I46)</f>
        <v>0</v>
      </c>
      <c r="J43" s="125"/>
      <c r="K43" s="125">
        <f>SUM(K44:K46)</f>
        <v>0</v>
      </c>
      <c r="L43" s="125"/>
      <c r="M43" s="125">
        <f>SUM(M44:M46)</f>
        <v>0</v>
      </c>
      <c r="N43" s="124"/>
      <c r="O43" s="124">
        <f>SUM(O44:O46)</f>
        <v>0</v>
      </c>
      <c r="P43" s="124"/>
      <c r="Q43" s="124">
        <f>SUM(Q44:Q46)</f>
        <v>0</v>
      </c>
      <c r="R43" s="125"/>
      <c r="S43" s="125"/>
      <c r="T43" s="126"/>
      <c r="U43" s="120"/>
      <c r="V43" s="120">
        <f>SUM(V44:V46)</f>
        <v>0.56000000000000005</v>
      </c>
      <c r="W43" s="120"/>
      <c r="X43" s="120"/>
      <c r="Y43" s="120"/>
      <c r="AG43" t="s">
        <v>269</v>
      </c>
    </row>
    <row r="44" spans="1:60" outlineLevel="1" x14ac:dyDescent="0.2">
      <c r="A44" s="135">
        <v>21</v>
      </c>
      <c r="B44" s="136" t="s">
        <v>2429</v>
      </c>
      <c r="C44" s="144" t="s">
        <v>2430</v>
      </c>
      <c r="D44" s="137" t="s">
        <v>1159</v>
      </c>
      <c r="E44" s="138">
        <v>2</v>
      </c>
      <c r="F44" s="139"/>
      <c r="G44" s="140">
        <f>ROUND(E44*F44,2)</f>
        <v>0</v>
      </c>
      <c r="H44" s="139"/>
      <c r="I44" s="140">
        <f>ROUND(E44*H44,2)</f>
        <v>0</v>
      </c>
      <c r="J44" s="139"/>
      <c r="K44" s="140">
        <f>ROUND(E44*J44,2)</f>
        <v>0</v>
      </c>
      <c r="L44" s="140">
        <v>21</v>
      </c>
      <c r="M44" s="140">
        <f>G44*(1+L44/100)</f>
        <v>0</v>
      </c>
      <c r="N44" s="138">
        <v>0</v>
      </c>
      <c r="O44" s="138">
        <f>ROUND(E44*N44,2)</f>
        <v>0</v>
      </c>
      <c r="P44" s="138">
        <v>0</v>
      </c>
      <c r="Q44" s="138">
        <f>ROUND(E44*P44,2)</f>
        <v>0</v>
      </c>
      <c r="R44" s="140" t="s">
        <v>1188</v>
      </c>
      <c r="S44" s="140" t="s">
        <v>929</v>
      </c>
      <c r="T44" s="141" t="s">
        <v>929</v>
      </c>
      <c r="U44" s="115">
        <v>0.28100000000000003</v>
      </c>
      <c r="V44" s="115">
        <f>ROUND(E44*U44,2)</f>
        <v>0.56000000000000005</v>
      </c>
      <c r="W44" s="115"/>
      <c r="X44" s="115" t="s">
        <v>275</v>
      </c>
      <c r="Y44" s="115" t="s">
        <v>276</v>
      </c>
      <c r="Z44" s="108"/>
      <c r="AA44" s="108"/>
      <c r="AB44" s="108"/>
      <c r="AC44" s="108"/>
      <c r="AD44" s="108"/>
      <c r="AE44" s="108"/>
      <c r="AF44" s="108"/>
      <c r="AG44" s="108" t="s">
        <v>277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</row>
    <row r="45" spans="1:60" ht="22.5" outlineLevel="1" x14ac:dyDescent="0.2">
      <c r="A45" s="128">
        <v>22</v>
      </c>
      <c r="B45" s="129" t="s">
        <v>2786</v>
      </c>
      <c r="C45" s="145" t="s">
        <v>2787</v>
      </c>
      <c r="D45" s="130" t="s">
        <v>976</v>
      </c>
      <c r="E45" s="131">
        <v>2</v>
      </c>
      <c r="F45" s="132"/>
      <c r="G45" s="133">
        <f>ROUND(E45*F45,2)</f>
        <v>0</v>
      </c>
      <c r="H45" s="132"/>
      <c r="I45" s="133">
        <f>ROUND(E45*H45,2)</f>
        <v>0</v>
      </c>
      <c r="J45" s="132"/>
      <c r="K45" s="133">
        <f>ROUND(E45*J45,2)</f>
        <v>0</v>
      </c>
      <c r="L45" s="133">
        <v>21</v>
      </c>
      <c r="M45" s="133">
        <f>G45*(1+L45/100)</f>
        <v>0</v>
      </c>
      <c r="N45" s="131">
        <v>0</v>
      </c>
      <c r="O45" s="131">
        <f>ROUND(E45*N45,2)</f>
        <v>0</v>
      </c>
      <c r="P45" s="131">
        <v>0</v>
      </c>
      <c r="Q45" s="131">
        <f>ROUND(E45*P45,2)</f>
        <v>0</v>
      </c>
      <c r="R45" s="133"/>
      <c r="S45" s="133" t="s">
        <v>273</v>
      </c>
      <c r="T45" s="134" t="s">
        <v>274</v>
      </c>
      <c r="U45" s="115">
        <v>0</v>
      </c>
      <c r="V45" s="115">
        <f>ROUND(E45*U45,2)</f>
        <v>0</v>
      </c>
      <c r="W45" s="115"/>
      <c r="X45" s="115" t="s">
        <v>275</v>
      </c>
      <c r="Y45" s="115" t="s">
        <v>276</v>
      </c>
      <c r="Z45" s="108"/>
      <c r="AA45" s="108"/>
      <c r="AB45" s="108"/>
      <c r="AC45" s="108"/>
      <c r="AD45" s="108"/>
      <c r="AE45" s="108"/>
      <c r="AF45" s="108"/>
      <c r="AG45" s="108" t="s">
        <v>277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outlineLevel="1" x14ac:dyDescent="0.2">
      <c r="A46" s="111">
        <v>23</v>
      </c>
      <c r="B46" s="112" t="s">
        <v>1211</v>
      </c>
      <c r="C46" s="152" t="s">
        <v>1212</v>
      </c>
      <c r="D46" s="113" t="s">
        <v>24</v>
      </c>
      <c r="E46" s="151"/>
      <c r="F46" s="116"/>
      <c r="G46" s="115">
        <f>ROUND(E46*F46,2)</f>
        <v>0</v>
      </c>
      <c r="H46" s="116"/>
      <c r="I46" s="115">
        <f>ROUND(E46*H46,2)</f>
        <v>0</v>
      </c>
      <c r="J46" s="116"/>
      <c r="K46" s="115">
        <f>ROUND(E46*J46,2)</f>
        <v>0</v>
      </c>
      <c r="L46" s="115">
        <v>21</v>
      </c>
      <c r="M46" s="115">
        <f>G46*(1+L46/100)</f>
        <v>0</v>
      </c>
      <c r="N46" s="114">
        <v>0</v>
      </c>
      <c r="O46" s="114">
        <f>ROUND(E46*N46,2)</f>
        <v>0</v>
      </c>
      <c r="P46" s="114">
        <v>0</v>
      </c>
      <c r="Q46" s="114">
        <f>ROUND(E46*P46,2)</f>
        <v>0</v>
      </c>
      <c r="R46" s="115" t="s">
        <v>1188</v>
      </c>
      <c r="S46" s="115" t="s">
        <v>929</v>
      </c>
      <c r="T46" s="115" t="s">
        <v>929</v>
      </c>
      <c r="U46" s="115">
        <v>0</v>
      </c>
      <c r="V46" s="115">
        <f>ROUND(E46*U46,2)</f>
        <v>0</v>
      </c>
      <c r="W46" s="115"/>
      <c r="X46" s="115" t="s">
        <v>991</v>
      </c>
      <c r="Y46" s="115" t="s">
        <v>276</v>
      </c>
      <c r="Z46" s="108"/>
      <c r="AA46" s="108"/>
      <c r="AB46" s="108"/>
      <c r="AC46" s="108"/>
      <c r="AD46" s="108"/>
      <c r="AE46" s="108"/>
      <c r="AF46" s="108"/>
      <c r="AG46" s="108" t="s">
        <v>992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</row>
    <row r="47" spans="1:60" x14ac:dyDescent="0.2">
      <c r="A47" s="121" t="s">
        <v>268</v>
      </c>
      <c r="B47" s="122" t="s">
        <v>171</v>
      </c>
      <c r="C47" s="143" t="s">
        <v>172</v>
      </c>
      <c r="D47" s="123"/>
      <c r="E47" s="124"/>
      <c r="F47" s="125"/>
      <c r="G47" s="125">
        <f>SUMIF(AG48:AG61,"&lt;&gt;NOR",G48:G61)</f>
        <v>0</v>
      </c>
      <c r="H47" s="125"/>
      <c r="I47" s="125">
        <f>SUM(I48:I61)</f>
        <v>0</v>
      </c>
      <c r="J47" s="125"/>
      <c r="K47" s="125">
        <f>SUM(K48:K61)</f>
        <v>0</v>
      </c>
      <c r="L47" s="125"/>
      <c r="M47" s="125">
        <f>SUM(M48:M61)</f>
        <v>0</v>
      </c>
      <c r="N47" s="124"/>
      <c r="O47" s="124">
        <f>SUM(O48:O61)</f>
        <v>0.48000000000000004</v>
      </c>
      <c r="P47" s="124"/>
      <c r="Q47" s="124">
        <f>SUM(Q48:Q61)</f>
        <v>0</v>
      </c>
      <c r="R47" s="125"/>
      <c r="S47" s="125"/>
      <c r="T47" s="126"/>
      <c r="U47" s="120"/>
      <c r="V47" s="120">
        <f>SUM(V48:V61)</f>
        <v>48.97</v>
      </c>
      <c r="W47" s="120"/>
      <c r="X47" s="120"/>
      <c r="Y47" s="120"/>
      <c r="AG47" t="s">
        <v>269</v>
      </c>
    </row>
    <row r="48" spans="1:60" ht="22.5" outlineLevel="1" x14ac:dyDescent="0.2">
      <c r="A48" s="128">
        <v>24</v>
      </c>
      <c r="B48" s="129" t="s">
        <v>2788</v>
      </c>
      <c r="C48" s="145" t="s">
        <v>2789</v>
      </c>
      <c r="D48" s="130" t="s">
        <v>493</v>
      </c>
      <c r="E48" s="131">
        <v>1</v>
      </c>
      <c r="F48" s="132"/>
      <c r="G48" s="133">
        <f>ROUND(E48*F48,2)</f>
        <v>0</v>
      </c>
      <c r="H48" s="132"/>
      <c r="I48" s="133">
        <f>ROUND(E48*H48,2)</f>
        <v>0</v>
      </c>
      <c r="J48" s="132"/>
      <c r="K48" s="133">
        <f>ROUND(E48*J48,2)</f>
        <v>0</v>
      </c>
      <c r="L48" s="133">
        <v>21</v>
      </c>
      <c r="M48" s="133">
        <f>G48*(1+L48/100)</f>
        <v>0</v>
      </c>
      <c r="N48" s="131">
        <v>6.1500000000000001E-3</v>
      </c>
      <c r="O48" s="131">
        <f>ROUND(E48*N48,2)</f>
        <v>0.01</v>
      </c>
      <c r="P48" s="131">
        <v>0</v>
      </c>
      <c r="Q48" s="131">
        <f>ROUND(E48*P48,2)</f>
        <v>0</v>
      </c>
      <c r="R48" s="133" t="s">
        <v>1188</v>
      </c>
      <c r="S48" s="133" t="s">
        <v>929</v>
      </c>
      <c r="T48" s="134" t="s">
        <v>929</v>
      </c>
      <c r="U48" s="115">
        <v>0.505</v>
      </c>
      <c r="V48" s="115">
        <f>ROUND(E48*U48,2)</f>
        <v>0.51</v>
      </c>
      <c r="W48" s="115"/>
      <c r="X48" s="115" t="s">
        <v>275</v>
      </c>
      <c r="Y48" s="115" t="s">
        <v>276</v>
      </c>
      <c r="Z48" s="108"/>
      <c r="AA48" s="108"/>
      <c r="AB48" s="108"/>
      <c r="AC48" s="108"/>
      <c r="AD48" s="108"/>
      <c r="AE48" s="108"/>
      <c r="AF48" s="108"/>
      <c r="AG48" s="108" t="s">
        <v>277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</row>
    <row r="49" spans="1:60" outlineLevel="2" x14ac:dyDescent="0.2">
      <c r="A49" s="111"/>
      <c r="B49" s="112"/>
      <c r="C49" s="258" t="s">
        <v>1215</v>
      </c>
      <c r="D49" s="259"/>
      <c r="E49" s="259"/>
      <c r="F49" s="259"/>
      <c r="G49" s="259"/>
      <c r="H49" s="115"/>
      <c r="I49" s="115"/>
      <c r="J49" s="115"/>
      <c r="K49" s="115"/>
      <c r="L49" s="115"/>
      <c r="M49" s="115"/>
      <c r="N49" s="114"/>
      <c r="O49" s="114"/>
      <c r="P49" s="114"/>
      <c r="Q49" s="114"/>
      <c r="R49" s="115"/>
      <c r="S49" s="115"/>
      <c r="T49" s="115"/>
      <c r="U49" s="115"/>
      <c r="V49" s="115"/>
      <c r="W49" s="115"/>
      <c r="X49" s="115"/>
      <c r="Y49" s="115"/>
      <c r="Z49" s="108"/>
      <c r="AA49" s="108"/>
      <c r="AB49" s="108"/>
      <c r="AC49" s="108"/>
      <c r="AD49" s="108"/>
      <c r="AE49" s="108"/>
      <c r="AF49" s="108"/>
      <c r="AG49" s="108" t="s">
        <v>286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ht="22.5" outlineLevel="1" x14ac:dyDescent="0.2">
      <c r="A50" s="128">
        <v>25</v>
      </c>
      <c r="B50" s="129" t="s">
        <v>2700</v>
      </c>
      <c r="C50" s="145" t="s">
        <v>2701</v>
      </c>
      <c r="D50" s="130" t="s">
        <v>493</v>
      </c>
      <c r="E50" s="131">
        <v>8</v>
      </c>
      <c r="F50" s="132"/>
      <c r="G50" s="133">
        <f>ROUND(E50*F50,2)</f>
        <v>0</v>
      </c>
      <c r="H50" s="132"/>
      <c r="I50" s="133">
        <f>ROUND(E50*H50,2)</f>
        <v>0</v>
      </c>
      <c r="J50" s="132"/>
      <c r="K50" s="133">
        <f>ROUND(E50*J50,2)</f>
        <v>0</v>
      </c>
      <c r="L50" s="133">
        <v>21</v>
      </c>
      <c r="M50" s="133">
        <f>G50*(1+L50/100)</f>
        <v>0</v>
      </c>
      <c r="N50" s="131">
        <v>8.1700000000000002E-3</v>
      </c>
      <c r="O50" s="131">
        <f>ROUND(E50*N50,2)</f>
        <v>7.0000000000000007E-2</v>
      </c>
      <c r="P50" s="131">
        <v>0</v>
      </c>
      <c r="Q50" s="131">
        <f>ROUND(E50*P50,2)</f>
        <v>0</v>
      </c>
      <c r="R50" s="133" t="s">
        <v>1188</v>
      </c>
      <c r="S50" s="133" t="s">
        <v>929</v>
      </c>
      <c r="T50" s="134" t="s">
        <v>929</v>
      </c>
      <c r="U50" s="115">
        <v>0.73499999999999999</v>
      </c>
      <c r="V50" s="115">
        <f>ROUND(E50*U50,2)</f>
        <v>5.88</v>
      </c>
      <c r="W50" s="115"/>
      <c r="X50" s="115" t="s">
        <v>275</v>
      </c>
      <c r="Y50" s="115" t="s">
        <v>276</v>
      </c>
      <c r="Z50" s="108"/>
      <c r="AA50" s="108"/>
      <c r="AB50" s="108"/>
      <c r="AC50" s="108"/>
      <c r="AD50" s="108"/>
      <c r="AE50" s="108"/>
      <c r="AF50" s="108"/>
      <c r="AG50" s="108" t="s">
        <v>277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</row>
    <row r="51" spans="1:60" outlineLevel="2" x14ac:dyDescent="0.2">
      <c r="A51" s="111"/>
      <c r="B51" s="112"/>
      <c r="C51" s="258" t="s">
        <v>1215</v>
      </c>
      <c r="D51" s="259"/>
      <c r="E51" s="259"/>
      <c r="F51" s="259"/>
      <c r="G51" s="259"/>
      <c r="H51" s="115"/>
      <c r="I51" s="115"/>
      <c r="J51" s="115"/>
      <c r="K51" s="115"/>
      <c r="L51" s="115"/>
      <c r="M51" s="115"/>
      <c r="N51" s="114"/>
      <c r="O51" s="114"/>
      <c r="P51" s="114"/>
      <c r="Q51" s="114"/>
      <c r="R51" s="115"/>
      <c r="S51" s="115"/>
      <c r="T51" s="115"/>
      <c r="U51" s="115"/>
      <c r="V51" s="115"/>
      <c r="W51" s="115"/>
      <c r="X51" s="115"/>
      <c r="Y51" s="115"/>
      <c r="Z51" s="108"/>
      <c r="AA51" s="108"/>
      <c r="AB51" s="108"/>
      <c r="AC51" s="108"/>
      <c r="AD51" s="108"/>
      <c r="AE51" s="108"/>
      <c r="AF51" s="108"/>
      <c r="AG51" s="108" t="s">
        <v>286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ht="22.5" outlineLevel="1" x14ac:dyDescent="0.2">
      <c r="A52" s="128">
        <v>26</v>
      </c>
      <c r="B52" s="129" t="s">
        <v>2893</v>
      </c>
      <c r="C52" s="145" t="s">
        <v>2894</v>
      </c>
      <c r="D52" s="130" t="s">
        <v>493</v>
      </c>
      <c r="E52" s="131">
        <v>44</v>
      </c>
      <c r="F52" s="132"/>
      <c r="G52" s="133">
        <f>ROUND(E52*F52,2)</f>
        <v>0</v>
      </c>
      <c r="H52" s="132"/>
      <c r="I52" s="133">
        <f>ROUND(E52*H52,2)</f>
        <v>0</v>
      </c>
      <c r="J52" s="132"/>
      <c r="K52" s="133">
        <f>ROUND(E52*J52,2)</f>
        <v>0</v>
      </c>
      <c r="L52" s="133">
        <v>21</v>
      </c>
      <c r="M52" s="133">
        <f>G52*(1+L52/100)</f>
        <v>0</v>
      </c>
      <c r="N52" s="131">
        <v>9.1599999999999997E-3</v>
      </c>
      <c r="O52" s="131">
        <f>ROUND(E52*N52,2)</f>
        <v>0.4</v>
      </c>
      <c r="P52" s="131">
        <v>0</v>
      </c>
      <c r="Q52" s="131">
        <f>ROUND(E52*P52,2)</f>
        <v>0</v>
      </c>
      <c r="R52" s="133" t="s">
        <v>1188</v>
      </c>
      <c r="S52" s="133" t="s">
        <v>929</v>
      </c>
      <c r="T52" s="134" t="s">
        <v>929</v>
      </c>
      <c r="U52" s="115">
        <v>0.91900000000000004</v>
      </c>
      <c r="V52" s="115">
        <f>ROUND(E52*U52,2)</f>
        <v>40.44</v>
      </c>
      <c r="W52" s="115"/>
      <c r="X52" s="115" t="s">
        <v>275</v>
      </c>
      <c r="Y52" s="115" t="s">
        <v>276</v>
      </c>
      <c r="Z52" s="108"/>
      <c r="AA52" s="108"/>
      <c r="AB52" s="108"/>
      <c r="AC52" s="108"/>
      <c r="AD52" s="108"/>
      <c r="AE52" s="108"/>
      <c r="AF52" s="108"/>
      <c r="AG52" s="108" t="s">
        <v>277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2" x14ac:dyDescent="0.2">
      <c r="A53" s="111"/>
      <c r="B53" s="112"/>
      <c r="C53" s="258" t="s">
        <v>1215</v>
      </c>
      <c r="D53" s="259"/>
      <c r="E53" s="259"/>
      <c r="F53" s="259"/>
      <c r="G53" s="259"/>
      <c r="H53" s="115"/>
      <c r="I53" s="115"/>
      <c r="J53" s="115"/>
      <c r="K53" s="115"/>
      <c r="L53" s="115"/>
      <c r="M53" s="115"/>
      <c r="N53" s="114"/>
      <c r="O53" s="114"/>
      <c r="P53" s="114"/>
      <c r="Q53" s="114"/>
      <c r="R53" s="115"/>
      <c r="S53" s="115"/>
      <c r="T53" s="115"/>
      <c r="U53" s="115"/>
      <c r="V53" s="115"/>
      <c r="W53" s="115"/>
      <c r="X53" s="115"/>
      <c r="Y53" s="115"/>
      <c r="Z53" s="108"/>
      <c r="AA53" s="108"/>
      <c r="AB53" s="108"/>
      <c r="AC53" s="108"/>
      <c r="AD53" s="108"/>
      <c r="AE53" s="108"/>
      <c r="AF53" s="108"/>
      <c r="AG53" s="108" t="s">
        <v>286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ht="22.5" outlineLevel="1" x14ac:dyDescent="0.2">
      <c r="A54" s="128">
        <v>27</v>
      </c>
      <c r="B54" s="129" t="s">
        <v>2491</v>
      </c>
      <c r="C54" s="145" t="s">
        <v>2492</v>
      </c>
      <c r="D54" s="130" t="s">
        <v>493</v>
      </c>
      <c r="E54" s="131">
        <v>9</v>
      </c>
      <c r="F54" s="132"/>
      <c r="G54" s="133">
        <f>ROUND(E54*F54,2)</f>
        <v>0</v>
      </c>
      <c r="H54" s="132"/>
      <c r="I54" s="133">
        <f>ROUND(E54*H54,2)</f>
        <v>0</v>
      </c>
      <c r="J54" s="132"/>
      <c r="K54" s="133">
        <f>ROUND(E54*J54,2)</f>
        <v>0</v>
      </c>
      <c r="L54" s="133">
        <v>21</v>
      </c>
      <c r="M54" s="133">
        <f>G54*(1+L54/100)</f>
        <v>0</v>
      </c>
      <c r="N54" s="131">
        <v>0</v>
      </c>
      <c r="O54" s="131">
        <f>ROUND(E54*N54,2)</f>
        <v>0</v>
      </c>
      <c r="P54" s="131">
        <v>0</v>
      </c>
      <c r="Q54" s="131">
        <f>ROUND(E54*P54,2)</f>
        <v>0</v>
      </c>
      <c r="R54" s="133" t="s">
        <v>1188</v>
      </c>
      <c r="S54" s="133" t="s">
        <v>929</v>
      </c>
      <c r="T54" s="134" t="s">
        <v>929</v>
      </c>
      <c r="U54" s="115">
        <v>3.2000000000000001E-2</v>
      </c>
      <c r="V54" s="115">
        <f>ROUND(E54*U54,2)</f>
        <v>0.28999999999999998</v>
      </c>
      <c r="W54" s="115"/>
      <c r="X54" s="115" t="s">
        <v>275</v>
      </c>
      <c r="Y54" s="115" t="s">
        <v>276</v>
      </c>
      <c r="Z54" s="108"/>
      <c r="AA54" s="108"/>
      <c r="AB54" s="108"/>
      <c r="AC54" s="108"/>
      <c r="AD54" s="108"/>
      <c r="AE54" s="108"/>
      <c r="AF54" s="108"/>
      <c r="AG54" s="108" t="s">
        <v>277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</row>
    <row r="55" spans="1:60" outlineLevel="2" x14ac:dyDescent="0.2">
      <c r="A55" s="111"/>
      <c r="B55" s="112"/>
      <c r="C55" s="258" t="s">
        <v>1035</v>
      </c>
      <c r="D55" s="259"/>
      <c r="E55" s="259"/>
      <c r="F55" s="259"/>
      <c r="G55" s="259"/>
      <c r="H55" s="115"/>
      <c r="I55" s="115"/>
      <c r="J55" s="115"/>
      <c r="K55" s="115"/>
      <c r="L55" s="115"/>
      <c r="M55" s="115"/>
      <c r="N55" s="114"/>
      <c r="O55" s="114"/>
      <c r="P55" s="114"/>
      <c r="Q55" s="114"/>
      <c r="R55" s="115"/>
      <c r="S55" s="115"/>
      <c r="T55" s="115"/>
      <c r="U55" s="115"/>
      <c r="V55" s="115"/>
      <c r="W55" s="115"/>
      <c r="X55" s="115"/>
      <c r="Y55" s="115"/>
      <c r="Z55" s="108"/>
      <c r="AA55" s="108"/>
      <c r="AB55" s="108"/>
      <c r="AC55" s="108"/>
      <c r="AD55" s="108"/>
      <c r="AE55" s="108"/>
      <c r="AF55" s="108"/>
      <c r="AG55" s="108" t="s">
        <v>286</v>
      </c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</row>
    <row r="56" spans="1:60" outlineLevel="2" x14ac:dyDescent="0.2">
      <c r="A56" s="111"/>
      <c r="B56" s="112"/>
      <c r="C56" s="150" t="s">
        <v>2934</v>
      </c>
      <c r="D56" s="148"/>
      <c r="E56" s="149">
        <v>8</v>
      </c>
      <c r="F56" s="115"/>
      <c r="G56" s="115"/>
      <c r="H56" s="115"/>
      <c r="I56" s="115"/>
      <c r="J56" s="115"/>
      <c r="K56" s="115"/>
      <c r="L56" s="115"/>
      <c r="M56" s="115"/>
      <c r="N56" s="114"/>
      <c r="O56" s="114"/>
      <c r="P56" s="114"/>
      <c r="Q56" s="114"/>
      <c r="R56" s="115"/>
      <c r="S56" s="115"/>
      <c r="T56" s="115"/>
      <c r="U56" s="115"/>
      <c r="V56" s="115"/>
      <c r="W56" s="115"/>
      <c r="X56" s="115"/>
      <c r="Y56" s="115"/>
      <c r="Z56" s="108"/>
      <c r="AA56" s="108"/>
      <c r="AB56" s="108"/>
      <c r="AC56" s="108"/>
      <c r="AD56" s="108"/>
      <c r="AE56" s="108"/>
      <c r="AF56" s="108"/>
      <c r="AG56" s="108" t="s">
        <v>325</v>
      </c>
      <c r="AH56" s="108">
        <v>5</v>
      </c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</row>
    <row r="57" spans="1:60" outlineLevel="3" x14ac:dyDescent="0.2">
      <c r="A57" s="111"/>
      <c r="B57" s="112"/>
      <c r="C57" s="150" t="s">
        <v>2933</v>
      </c>
      <c r="D57" s="148"/>
      <c r="E57" s="149">
        <v>1</v>
      </c>
      <c r="F57" s="115"/>
      <c r="G57" s="115"/>
      <c r="H57" s="115"/>
      <c r="I57" s="115"/>
      <c r="J57" s="115"/>
      <c r="K57" s="115"/>
      <c r="L57" s="115"/>
      <c r="M57" s="115"/>
      <c r="N57" s="114"/>
      <c r="O57" s="114"/>
      <c r="P57" s="114"/>
      <c r="Q57" s="114"/>
      <c r="R57" s="115"/>
      <c r="S57" s="115"/>
      <c r="T57" s="115"/>
      <c r="U57" s="115"/>
      <c r="V57" s="115"/>
      <c r="W57" s="115"/>
      <c r="X57" s="115"/>
      <c r="Y57" s="115"/>
      <c r="Z57" s="108"/>
      <c r="AA57" s="108"/>
      <c r="AB57" s="108"/>
      <c r="AC57" s="108"/>
      <c r="AD57" s="108"/>
      <c r="AE57" s="108"/>
      <c r="AF57" s="108"/>
      <c r="AG57" s="108" t="s">
        <v>325</v>
      </c>
      <c r="AH57" s="108">
        <v>5</v>
      </c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</row>
    <row r="58" spans="1:60" outlineLevel="1" x14ac:dyDescent="0.2">
      <c r="A58" s="128">
        <v>28</v>
      </c>
      <c r="B58" s="129" t="s">
        <v>2493</v>
      </c>
      <c r="C58" s="145" t="s">
        <v>2494</v>
      </c>
      <c r="D58" s="130" t="s">
        <v>493</v>
      </c>
      <c r="E58" s="131">
        <v>44</v>
      </c>
      <c r="F58" s="132"/>
      <c r="G58" s="133">
        <f>ROUND(E58*F58,2)</f>
        <v>0</v>
      </c>
      <c r="H58" s="132"/>
      <c r="I58" s="133">
        <f>ROUND(E58*H58,2)</f>
        <v>0</v>
      </c>
      <c r="J58" s="132"/>
      <c r="K58" s="133">
        <f>ROUND(E58*J58,2)</f>
        <v>0</v>
      </c>
      <c r="L58" s="133">
        <v>21</v>
      </c>
      <c r="M58" s="133">
        <f>G58*(1+L58/100)</f>
        <v>0</v>
      </c>
      <c r="N58" s="131">
        <v>0</v>
      </c>
      <c r="O58" s="131">
        <f>ROUND(E58*N58,2)</f>
        <v>0</v>
      </c>
      <c r="P58" s="131">
        <v>0</v>
      </c>
      <c r="Q58" s="131">
        <f>ROUND(E58*P58,2)</f>
        <v>0</v>
      </c>
      <c r="R58" s="133" t="s">
        <v>1188</v>
      </c>
      <c r="S58" s="133" t="s">
        <v>929</v>
      </c>
      <c r="T58" s="134" t="s">
        <v>929</v>
      </c>
      <c r="U58" s="115">
        <v>4.2000000000000003E-2</v>
      </c>
      <c r="V58" s="115">
        <f>ROUND(E58*U58,2)</f>
        <v>1.85</v>
      </c>
      <c r="W58" s="115"/>
      <c r="X58" s="115" t="s">
        <v>275</v>
      </c>
      <c r="Y58" s="115" t="s">
        <v>276</v>
      </c>
      <c r="Z58" s="108"/>
      <c r="AA58" s="108"/>
      <c r="AB58" s="108"/>
      <c r="AC58" s="108"/>
      <c r="AD58" s="108"/>
      <c r="AE58" s="108"/>
      <c r="AF58" s="108"/>
      <c r="AG58" s="108" t="s">
        <v>277</v>
      </c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</row>
    <row r="59" spans="1:60" outlineLevel="2" x14ac:dyDescent="0.2">
      <c r="A59" s="111"/>
      <c r="B59" s="112"/>
      <c r="C59" s="258" t="s">
        <v>1035</v>
      </c>
      <c r="D59" s="259"/>
      <c r="E59" s="259"/>
      <c r="F59" s="259"/>
      <c r="G59" s="259"/>
      <c r="H59" s="115"/>
      <c r="I59" s="115"/>
      <c r="J59" s="115"/>
      <c r="K59" s="115"/>
      <c r="L59" s="115"/>
      <c r="M59" s="115"/>
      <c r="N59" s="114"/>
      <c r="O59" s="114"/>
      <c r="P59" s="114"/>
      <c r="Q59" s="114"/>
      <c r="R59" s="115"/>
      <c r="S59" s="115"/>
      <c r="T59" s="115"/>
      <c r="U59" s="115"/>
      <c r="V59" s="115"/>
      <c r="W59" s="115"/>
      <c r="X59" s="115"/>
      <c r="Y59" s="115"/>
      <c r="Z59" s="108"/>
      <c r="AA59" s="108"/>
      <c r="AB59" s="108"/>
      <c r="AC59" s="108"/>
      <c r="AD59" s="108"/>
      <c r="AE59" s="108"/>
      <c r="AF59" s="108"/>
      <c r="AG59" s="108" t="s">
        <v>286</v>
      </c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</row>
    <row r="60" spans="1:60" outlineLevel="2" x14ac:dyDescent="0.2">
      <c r="A60" s="111"/>
      <c r="B60" s="112"/>
      <c r="C60" s="150" t="s">
        <v>2935</v>
      </c>
      <c r="D60" s="148"/>
      <c r="E60" s="149">
        <v>44</v>
      </c>
      <c r="F60" s="115"/>
      <c r="G60" s="115"/>
      <c r="H60" s="115"/>
      <c r="I60" s="115"/>
      <c r="J60" s="115"/>
      <c r="K60" s="115"/>
      <c r="L60" s="115"/>
      <c r="M60" s="115"/>
      <c r="N60" s="114"/>
      <c r="O60" s="114"/>
      <c r="P60" s="114"/>
      <c r="Q60" s="114"/>
      <c r="R60" s="115"/>
      <c r="S60" s="115"/>
      <c r="T60" s="115"/>
      <c r="U60" s="115"/>
      <c r="V60" s="115"/>
      <c r="W60" s="115"/>
      <c r="X60" s="115"/>
      <c r="Y60" s="115"/>
      <c r="Z60" s="108"/>
      <c r="AA60" s="108"/>
      <c r="AB60" s="108"/>
      <c r="AC60" s="108"/>
      <c r="AD60" s="108"/>
      <c r="AE60" s="108"/>
      <c r="AF60" s="108"/>
      <c r="AG60" s="108" t="s">
        <v>325</v>
      </c>
      <c r="AH60" s="108">
        <v>5</v>
      </c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</row>
    <row r="61" spans="1:60" outlineLevel="1" x14ac:dyDescent="0.2">
      <c r="A61" s="111">
        <v>29</v>
      </c>
      <c r="B61" s="112" t="s">
        <v>1237</v>
      </c>
      <c r="C61" s="152" t="s">
        <v>1238</v>
      </c>
      <c r="D61" s="113" t="s">
        <v>24</v>
      </c>
      <c r="E61" s="151"/>
      <c r="F61" s="116"/>
      <c r="G61" s="115">
        <f>ROUND(E61*F61,2)</f>
        <v>0</v>
      </c>
      <c r="H61" s="116"/>
      <c r="I61" s="115">
        <f>ROUND(E61*H61,2)</f>
        <v>0</v>
      </c>
      <c r="J61" s="116"/>
      <c r="K61" s="115">
        <f>ROUND(E61*J61,2)</f>
        <v>0</v>
      </c>
      <c r="L61" s="115">
        <v>21</v>
      </c>
      <c r="M61" s="115">
        <f>G61*(1+L61/100)</f>
        <v>0</v>
      </c>
      <c r="N61" s="114">
        <v>0</v>
      </c>
      <c r="O61" s="114">
        <f>ROUND(E61*N61,2)</f>
        <v>0</v>
      </c>
      <c r="P61" s="114">
        <v>0</v>
      </c>
      <c r="Q61" s="114">
        <f>ROUND(E61*P61,2)</f>
        <v>0</v>
      </c>
      <c r="R61" s="115" t="s">
        <v>1188</v>
      </c>
      <c r="S61" s="115" t="s">
        <v>929</v>
      </c>
      <c r="T61" s="115" t="s">
        <v>929</v>
      </c>
      <c r="U61" s="115">
        <v>0</v>
      </c>
      <c r="V61" s="115">
        <f>ROUND(E61*U61,2)</f>
        <v>0</v>
      </c>
      <c r="W61" s="115"/>
      <c r="X61" s="115" t="s">
        <v>991</v>
      </c>
      <c r="Y61" s="115" t="s">
        <v>276</v>
      </c>
      <c r="Z61" s="108"/>
      <c r="AA61" s="108"/>
      <c r="AB61" s="108"/>
      <c r="AC61" s="108"/>
      <c r="AD61" s="108"/>
      <c r="AE61" s="108"/>
      <c r="AF61" s="108"/>
      <c r="AG61" s="108" t="s">
        <v>992</v>
      </c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</row>
    <row r="62" spans="1:60" x14ac:dyDescent="0.2">
      <c r="A62" s="121" t="s">
        <v>268</v>
      </c>
      <c r="B62" s="122" t="s">
        <v>173</v>
      </c>
      <c r="C62" s="143" t="s">
        <v>174</v>
      </c>
      <c r="D62" s="123"/>
      <c r="E62" s="124"/>
      <c r="F62" s="125"/>
      <c r="G62" s="125">
        <f>SUMIF(AG63:AG88,"&lt;&gt;NOR",G63:G88)</f>
        <v>0</v>
      </c>
      <c r="H62" s="125"/>
      <c r="I62" s="125">
        <f>SUM(I63:I88)</f>
        <v>0</v>
      </c>
      <c r="J62" s="125"/>
      <c r="K62" s="125">
        <f>SUM(K63:K88)</f>
        <v>0</v>
      </c>
      <c r="L62" s="125"/>
      <c r="M62" s="125">
        <f>SUM(M63:M88)</f>
        <v>0</v>
      </c>
      <c r="N62" s="124"/>
      <c r="O62" s="124">
        <f>SUM(O63:O88)</f>
        <v>0.04</v>
      </c>
      <c r="P62" s="124"/>
      <c r="Q62" s="124">
        <f>SUM(Q63:Q88)</f>
        <v>0</v>
      </c>
      <c r="R62" s="125"/>
      <c r="S62" s="125"/>
      <c r="T62" s="126"/>
      <c r="U62" s="120"/>
      <c r="V62" s="120">
        <f>SUM(V63:V88)</f>
        <v>16.13</v>
      </c>
      <c r="W62" s="120"/>
      <c r="X62" s="120"/>
      <c r="Y62" s="120"/>
      <c r="AG62" t="s">
        <v>269</v>
      </c>
    </row>
    <row r="63" spans="1:60" outlineLevel="1" x14ac:dyDescent="0.2">
      <c r="A63" s="128">
        <v>30</v>
      </c>
      <c r="B63" s="129" t="s">
        <v>2901</v>
      </c>
      <c r="C63" s="145" t="s">
        <v>2902</v>
      </c>
      <c r="D63" s="130" t="s">
        <v>1159</v>
      </c>
      <c r="E63" s="131">
        <v>2</v>
      </c>
      <c r="F63" s="132"/>
      <c r="G63" s="133">
        <f>ROUND(E63*F63,2)</f>
        <v>0</v>
      </c>
      <c r="H63" s="132"/>
      <c r="I63" s="133">
        <f>ROUND(E63*H63,2)</f>
        <v>0</v>
      </c>
      <c r="J63" s="132"/>
      <c r="K63" s="133">
        <f>ROUND(E63*J63,2)</f>
        <v>0</v>
      </c>
      <c r="L63" s="133">
        <v>21</v>
      </c>
      <c r="M63" s="133">
        <f>G63*(1+L63/100)</f>
        <v>0</v>
      </c>
      <c r="N63" s="131">
        <v>4.8500000000000001E-3</v>
      </c>
      <c r="O63" s="131">
        <f>ROUND(E63*N63,2)</f>
        <v>0.01</v>
      </c>
      <c r="P63" s="131">
        <v>0</v>
      </c>
      <c r="Q63" s="131">
        <f>ROUND(E63*P63,2)</f>
        <v>0</v>
      </c>
      <c r="R63" s="133" t="s">
        <v>1188</v>
      </c>
      <c r="S63" s="133" t="s">
        <v>929</v>
      </c>
      <c r="T63" s="134" t="s">
        <v>929</v>
      </c>
      <c r="U63" s="115">
        <v>1.29</v>
      </c>
      <c r="V63" s="115">
        <f>ROUND(E63*U63,2)</f>
        <v>2.58</v>
      </c>
      <c r="W63" s="115"/>
      <c r="X63" s="115" t="s">
        <v>275</v>
      </c>
      <c r="Y63" s="115" t="s">
        <v>276</v>
      </c>
      <c r="Z63" s="108"/>
      <c r="AA63" s="108"/>
      <c r="AB63" s="108"/>
      <c r="AC63" s="108"/>
      <c r="AD63" s="108"/>
      <c r="AE63" s="108"/>
      <c r="AF63" s="108"/>
      <c r="AG63" s="108" t="s">
        <v>277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</row>
    <row r="64" spans="1:60" outlineLevel="2" x14ac:dyDescent="0.2">
      <c r="A64" s="111"/>
      <c r="B64" s="112"/>
      <c r="C64" s="150" t="s">
        <v>2936</v>
      </c>
      <c r="D64" s="148"/>
      <c r="E64" s="149">
        <v>2</v>
      </c>
      <c r="F64" s="115"/>
      <c r="G64" s="115"/>
      <c r="H64" s="115"/>
      <c r="I64" s="115"/>
      <c r="J64" s="115"/>
      <c r="K64" s="115"/>
      <c r="L64" s="115"/>
      <c r="M64" s="115"/>
      <c r="N64" s="114"/>
      <c r="O64" s="114"/>
      <c r="P64" s="114"/>
      <c r="Q64" s="114"/>
      <c r="R64" s="115"/>
      <c r="S64" s="115"/>
      <c r="T64" s="115"/>
      <c r="U64" s="115"/>
      <c r="V64" s="115"/>
      <c r="W64" s="115"/>
      <c r="X64" s="115"/>
      <c r="Y64" s="115"/>
      <c r="Z64" s="108"/>
      <c r="AA64" s="108"/>
      <c r="AB64" s="108"/>
      <c r="AC64" s="108"/>
      <c r="AD64" s="108"/>
      <c r="AE64" s="108"/>
      <c r="AF64" s="108"/>
      <c r="AG64" s="108" t="s">
        <v>325</v>
      </c>
      <c r="AH64" s="108">
        <v>5</v>
      </c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</row>
    <row r="65" spans="1:60" outlineLevel="1" x14ac:dyDescent="0.2">
      <c r="A65" s="128">
        <v>31</v>
      </c>
      <c r="B65" s="129" t="s">
        <v>1255</v>
      </c>
      <c r="C65" s="145" t="s">
        <v>1256</v>
      </c>
      <c r="D65" s="130" t="s">
        <v>468</v>
      </c>
      <c r="E65" s="131">
        <v>1</v>
      </c>
      <c r="F65" s="132"/>
      <c r="G65" s="133">
        <f>ROUND(E65*F65,2)</f>
        <v>0</v>
      </c>
      <c r="H65" s="132"/>
      <c r="I65" s="133">
        <f>ROUND(E65*H65,2)</f>
        <v>0</v>
      </c>
      <c r="J65" s="132"/>
      <c r="K65" s="133">
        <f>ROUND(E65*J65,2)</f>
        <v>0</v>
      </c>
      <c r="L65" s="133">
        <v>21</v>
      </c>
      <c r="M65" s="133">
        <f>G65*(1+L65/100)</f>
        <v>0</v>
      </c>
      <c r="N65" s="131">
        <v>0</v>
      </c>
      <c r="O65" s="131">
        <f>ROUND(E65*N65,2)</f>
        <v>0</v>
      </c>
      <c r="P65" s="131">
        <v>0</v>
      </c>
      <c r="Q65" s="131">
        <f>ROUND(E65*P65,2)</f>
        <v>0</v>
      </c>
      <c r="R65" s="133" t="s">
        <v>1188</v>
      </c>
      <c r="S65" s="133" t="s">
        <v>929</v>
      </c>
      <c r="T65" s="134" t="s">
        <v>929</v>
      </c>
      <c r="U65" s="115">
        <v>0.20599999999999999</v>
      </c>
      <c r="V65" s="115">
        <f>ROUND(E65*U65,2)</f>
        <v>0.21</v>
      </c>
      <c r="W65" s="115"/>
      <c r="X65" s="115" t="s">
        <v>275</v>
      </c>
      <c r="Y65" s="115" t="s">
        <v>276</v>
      </c>
      <c r="Z65" s="108"/>
      <c r="AA65" s="108"/>
      <c r="AB65" s="108"/>
      <c r="AC65" s="108"/>
      <c r="AD65" s="108"/>
      <c r="AE65" s="108"/>
      <c r="AF65" s="108"/>
      <c r="AG65" s="108" t="s">
        <v>277</v>
      </c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</row>
    <row r="66" spans="1:60" outlineLevel="2" x14ac:dyDescent="0.2">
      <c r="A66" s="111"/>
      <c r="B66" s="112"/>
      <c r="C66" s="150" t="s">
        <v>2937</v>
      </c>
      <c r="D66" s="148"/>
      <c r="E66" s="149">
        <v>1</v>
      </c>
      <c r="F66" s="115"/>
      <c r="G66" s="115"/>
      <c r="H66" s="115"/>
      <c r="I66" s="115"/>
      <c r="J66" s="115"/>
      <c r="K66" s="115"/>
      <c r="L66" s="115"/>
      <c r="M66" s="115"/>
      <c r="N66" s="114"/>
      <c r="O66" s="114"/>
      <c r="P66" s="114"/>
      <c r="Q66" s="114"/>
      <c r="R66" s="115"/>
      <c r="S66" s="115"/>
      <c r="T66" s="115"/>
      <c r="U66" s="115"/>
      <c r="V66" s="115"/>
      <c r="W66" s="115"/>
      <c r="X66" s="115"/>
      <c r="Y66" s="115"/>
      <c r="Z66" s="108"/>
      <c r="AA66" s="108"/>
      <c r="AB66" s="108"/>
      <c r="AC66" s="108"/>
      <c r="AD66" s="108"/>
      <c r="AE66" s="108"/>
      <c r="AF66" s="108"/>
      <c r="AG66" s="108" t="s">
        <v>325</v>
      </c>
      <c r="AH66" s="108">
        <v>5</v>
      </c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</row>
    <row r="67" spans="1:60" outlineLevel="1" x14ac:dyDescent="0.2">
      <c r="A67" s="128">
        <v>32</v>
      </c>
      <c r="B67" s="129" t="s">
        <v>2802</v>
      </c>
      <c r="C67" s="145" t="s">
        <v>2803</v>
      </c>
      <c r="D67" s="130" t="s">
        <v>468</v>
      </c>
      <c r="E67" s="131">
        <v>4</v>
      </c>
      <c r="F67" s="132"/>
      <c r="G67" s="133">
        <f>ROUND(E67*F67,2)</f>
        <v>0</v>
      </c>
      <c r="H67" s="132"/>
      <c r="I67" s="133">
        <f>ROUND(E67*H67,2)</f>
        <v>0</v>
      </c>
      <c r="J67" s="132"/>
      <c r="K67" s="133">
        <f>ROUND(E67*J67,2)</f>
        <v>0</v>
      </c>
      <c r="L67" s="133">
        <v>21</v>
      </c>
      <c r="M67" s="133">
        <f>G67*(1+L67/100)</f>
        <v>0</v>
      </c>
      <c r="N67" s="131">
        <v>0</v>
      </c>
      <c r="O67" s="131">
        <f>ROUND(E67*N67,2)</f>
        <v>0</v>
      </c>
      <c r="P67" s="131">
        <v>0</v>
      </c>
      <c r="Q67" s="131">
        <f>ROUND(E67*P67,2)</f>
        <v>0</v>
      </c>
      <c r="R67" s="133" t="s">
        <v>1188</v>
      </c>
      <c r="S67" s="133" t="s">
        <v>929</v>
      </c>
      <c r="T67" s="134" t="s">
        <v>929</v>
      </c>
      <c r="U67" s="115">
        <v>0.26800000000000002</v>
      </c>
      <c r="V67" s="115">
        <f>ROUND(E67*U67,2)</f>
        <v>1.07</v>
      </c>
      <c r="W67" s="115"/>
      <c r="X67" s="115" t="s">
        <v>275</v>
      </c>
      <c r="Y67" s="115" t="s">
        <v>276</v>
      </c>
      <c r="Z67" s="108"/>
      <c r="AA67" s="108"/>
      <c r="AB67" s="108"/>
      <c r="AC67" s="108"/>
      <c r="AD67" s="108"/>
      <c r="AE67" s="108"/>
      <c r="AF67" s="108"/>
      <c r="AG67" s="108" t="s">
        <v>277</v>
      </c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</row>
    <row r="68" spans="1:60" outlineLevel="2" x14ac:dyDescent="0.2">
      <c r="A68" s="111"/>
      <c r="B68" s="112"/>
      <c r="C68" s="150" t="s">
        <v>2846</v>
      </c>
      <c r="D68" s="148"/>
      <c r="E68" s="149">
        <v>2</v>
      </c>
      <c r="F68" s="115"/>
      <c r="G68" s="115"/>
      <c r="H68" s="115"/>
      <c r="I68" s="115"/>
      <c r="J68" s="115"/>
      <c r="K68" s="115"/>
      <c r="L68" s="115"/>
      <c r="M68" s="115"/>
      <c r="N68" s="114"/>
      <c r="O68" s="114"/>
      <c r="P68" s="114"/>
      <c r="Q68" s="114"/>
      <c r="R68" s="115"/>
      <c r="S68" s="115"/>
      <c r="T68" s="115"/>
      <c r="U68" s="115"/>
      <c r="V68" s="115"/>
      <c r="W68" s="115"/>
      <c r="X68" s="115"/>
      <c r="Y68" s="115"/>
      <c r="Z68" s="108"/>
      <c r="AA68" s="108"/>
      <c r="AB68" s="108"/>
      <c r="AC68" s="108"/>
      <c r="AD68" s="108"/>
      <c r="AE68" s="108"/>
      <c r="AF68" s="108"/>
      <c r="AG68" s="108" t="s">
        <v>325</v>
      </c>
      <c r="AH68" s="108">
        <v>5</v>
      </c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</row>
    <row r="69" spans="1:60" outlineLevel="3" x14ac:dyDescent="0.2">
      <c r="A69" s="111"/>
      <c r="B69" s="112"/>
      <c r="C69" s="150" t="s">
        <v>1646</v>
      </c>
      <c r="D69" s="148"/>
      <c r="E69" s="149">
        <v>2</v>
      </c>
      <c r="F69" s="115"/>
      <c r="G69" s="115"/>
      <c r="H69" s="115"/>
      <c r="I69" s="115"/>
      <c r="J69" s="115"/>
      <c r="K69" s="115"/>
      <c r="L69" s="115"/>
      <c r="M69" s="115"/>
      <c r="N69" s="114"/>
      <c r="O69" s="114"/>
      <c r="P69" s="114"/>
      <c r="Q69" s="114"/>
      <c r="R69" s="115"/>
      <c r="S69" s="115"/>
      <c r="T69" s="115"/>
      <c r="U69" s="115"/>
      <c r="V69" s="115"/>
      <c r="W69" s="115"/>
      <c r="X69" s="115"/>
      <c r="Y69" s="115"/>
      <c r="Z69" s="108"/>
      <c r="AA69" s="108"/>
      <c r="AB69" s="108"/>
      <c r="AC69" s="108"/>
      <c r="AD69" s="108"/>
      <c r="AE69" s="108"/>
      <c r="AF69" s="108"/>
      <c r="AG69" s="108" t="s">
        <v>325</v>
      </c>
      <c r="AH69" s="108">
        <v>5</v>
      </c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</row>
    <row r="70" spans="1:60" outlineLevel="1" x14ac:dyDescent="0.2">
      <c r="A70" s="135">
        <v>33</v>
      </c>
      <c r="B70" s="136" t="s">
        <v>2527</v>
      </c>
      <c r="C70" s="144" t="s">
        <v>2528</v>
      </c>
      <c r="D70" s="137" t="s">
        <v>468</v>
      </c>
      <c r="E70" s="138">
        <v>4</v>
      </c>
      <c r="F70" s="139"/>
      <c r="G70" s="140">
        <f t="shared" ref="G70:G80" si="7">ROUND(E70*F70,2)</f>
        <v>0</v>
      </c>
      <c r="H70" s="139"/>
      <c r="I70" s="140">
        <f t="shared" ref="I70:I80" si="8">ROUND(E70*H70,2)</f>
        <v>0</v>
      </c>
      <c r="J70" s="139"/>
      <c r="K70" s="140">
        <f t="shared" ref="K70:K80" si="9">ROUND(E70*J70,2)</f>
        <v>0</v>
      </c>
      <c r="L70" s="140">
        <v>21</v>
      </c>
      <c r="M70" s="140">
        <f t="shared" ref="M70:M80" si="10">G70*(1+L70/100)</f>
        <v>0</v>
      </c>
      <c r="N70" s="138">
        <v>1E-4</v>
      </c>
      <c r="O70" s="138">
        <f t="shared" ref="O70:O80" si="11">ROUND(E70*N70,2)</f>
        <v>0</v>
      </c>
      <c r="P70" s="138">
        <v>0</v>
      </c>
      <c r="Q70" s="138">
        <f t="shared" ref="Q70:Q80" si="12">ROUND(E70*P70,2)</f>
        <v>0</v>
      </c>
      <c r="R70" s="140" t="s">
        <v>1188</v>
      </c>
      <c r="S70" s="140" t="s">
        <v>929</v>
      </c>
      <c r="T70" s="141" t="s">
        <v>929</v>
      </c>
      <c r="U70" s="115">
        <v>6.2E-2</v>
      </c>
      <c r="V70" s="115">
        <f t="shared" ref="V70:V80" si="13">ROUND(E70*U70,2)</f>
        <v>0.25</v>
      </c>
      <c r="W70" s="115"/>
      <c r="X70" s="115" t="s">
        <v>275</v>
      </c>
      <c r="Y70" s="115" t="s">
        <v>276</v>
      </c>
      <c r="Z70" s="108"/>
      <c r="AA70" s="108"/>
      <c r="AB70" s="108"/>
      <c r="AC70" s="108"/>
      <c r="AD70" s="108"/>
      <c r="AE70" s="108"/>
      <c r="AF70" s="108"/>
      <c r="AG70" s="108" t="s">
        <v>277</v>
      </c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</row>
    <row r="71" spans="1:60" outlineLevel="1" x14ac:dyDescent="0.2">
      <c r="A71" s="135">
        <v>34</v>
      </c>
      <c r="B71" s="136" t="s">
        <v>1268</v>
      </c>
      <c r="C71" s="144" t="s">
        <v>1269</v>
      </c>
      <c r="D71" s="137" t="s">
        <v>468</v>
      </c>
      <c r="E71" s="138">
        <v>4</v>
      </c>
      <c r="F71" s="139"/>
      <c r="G71" s="140">
        <f t="shared" si="7"/>
        <v>0</v>
      </c>
      <c r="H71" s="139"/>
      <c r="I71" s="140">
        <f t="shared" si="8"/>
        <v>0</v>
      </c>
      <c r="J71" s="139"/>
      <c r="K71" s="140">
        <f t="shared" si="9"/>
        <v>0</v>
      </c>
      <c r="L71" s="140">
        <v>21</v>
      </c>
      <c r="M71" s="140">
        <f t="shared" si="10"/>
        <v>0</v>
      </c>
      <c r="N71" s="138">
        <v>1.8000000000000001E-4</v>
      </c>
      <c r="O71" s="138">
        <f t="shared" si="11"/>
        <v>0</v>
      </c>
      <c r="P71" s="138">
        <v>0</v>
      </c>
      <c r="Q71" s="138">
        <f t="shared" si="12"/>
        <v>0</v>
      </c>
      <c r="R71" s="140" t="s">
        <v>1188</v>
      </c>
      <c r="S71" s="140" t="s">
        <v>929</v>
      </c>
      <c r="T71" s="141" t="s">
        <v>929</v>
      </c>
      <c r="U71" s="115">
        <v>0.16500000000000001</v>
      </c>
      <c r="V71" s="115">
        <f t="shared" si="13"/>
        <v>0.66</v>
      </c>
      <c r="W71" s="115"/>
      <c r="X71" s="115" t="s">
        <v>275</v>
      </c>
      <c r="Y71" s="115" t="s">
        <v>276</v>
      </c>
      <c r="Z71" s="108"/>
      <c r="AA71" s="108"/>
      <c r="AB71" s="108"/>
      <c r="AC71" s="108"/>
      <c r="AD71" s="108"/>
      <c r="AE71" s="108"/>
      <c r="AF71" s="108"/>
      <c r="AG71" s="108" t="s">
        <v>277</v>
      </c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</row>
    <row r="72" spans="1:60" outlineLevel="1" x14ac:dyDescent="0.2">
      <c r="A72" s="135">
        <v>35</v>
      </c>
      <c r="B72" s="136" t="s">
        <v>1774</v>
      </c>
      <c r="C72" s="144" t="s">
        <v>1775</v>
      </c>
      <c r="D72" s="137" t="s">
        <v>468</v>
      </c>
      <c r="E72" s="138">
        <v>1</v>
      </c>
      <c r="F72" s="139"/>
      <c r="G72" s="140">
        <f t="shared" si="7"/>
        <v>0</v>
      </c>
      <c r="H72" s="139"/>
      <c r="I72" s="140">
        <f t="shared" si="8"/>
        <v>0</v>
      </c>
      <c r="J72" s="139"/>
      <c r="K72" s="140">
        <f t="shared" si="9"/>
        <v>0</v>
      </c>
      <c r="L72" s="140">
        <v>21</v>
      </c>
      <c r="M72" s="140">
        <f t="shared" si="10"/>
        <v>0</v>
      </c>
      <c r="N72" s="138">
        <v>3.1E-4</v>
      </c>
      <c r="O72" s="138">
        <f t="shared" si="11"/>
        <v>0</v>
      </c>
      <c r="P72" s="138">
        <v>0</v>
      </c>
      <c r="Q72" s="138">
        <f t="shared" si="12"/>
        <v>0</v>
      </c>
      <c r="R72" s="140" t="s">
        <v>1188</v>
      </c>
      <c r="S72" s="140" t="s">
        <v>929</v>
      </c>
      <c r="T72" s="141" t="s">
        <v>929</v>
      </c>
      <c r="U72" s="115">
        <v>0.20699999999999999</v>
      </c>
      <c r="V72" s="115">
        <f t="shared" si="13"/>
        <v>0.21</v>
      </c>
      <c r="W72" s="115"/>
      <c r="X72" s="115" t="s">
        <v>275</v>
      </c>
      <c r="Y72" s="115" t="s">
        <v>276</v>
      </c>
      <c r="Z72" s="108"/>
      <c r="AA72" s="108"/>
      <c r="AB72" s="108"/>
      <c r="AC72" s="108"/>
      <c r="AD72" s="108"/>
      <c r="AE72" s="108"/>
      <c r="AF72" s="108"/>
      <c r="AG72" s="108" t="s">
        <v>277</v>
      </c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</row>
    <row r="73" spans="1:60" outlineLevel="1" x14ac:dyDescent="0.2">
      <c r="A73" s="135">
        <v>36</v>
      </c>
      <c r="B73" s="136" t="s">
        <v>2716</v>
      </c>
      <c r="C73" s="144" t="s">
        <v>2717</v>
      </c>
      <c r="D73" s="137" t="s">
        <v>468</v>
      </c>
      <c r="E73" s="138">
        <v>8</v>
      </c>
      <c r="F73" s="139"/>
      <c r="G73" s="140">
        <f t="shared" si="7"/>
        <v>0</v>
      </c>
      <c r="H73" s="139"/>
      <c r="I73" s="140">
        <f t="shared" si="8"/>
        <v>0</v>
      </c>
      <c r="J73" s="139"/>
      <c r="K73" s="140">
        <f t="shared" si="9"/>
        <v>0</v>
      </c>
      <c r="L73" s="140">
        <v>21</v>
      </c>
      <c r="M73" s="140">
        <f t="shared" si="10"/>
        <v>0</v>
      </c>
      <c r="N73" s="138">
        <v>1.0399999999999999E-3</v>
      </c>
      <c r="O73" s="138">
        <f t="shared" si="11"/>
        <v>0.01</v>
      </c>
      <c r="P73" s="138">
        <v>0</v>
      </c>
      <c r="Q73" s="138">
        <f t="shared" si="12"/>
        <v>0</v>
      </c>
      <c r="R73" s="140" t="s">
        <v>1188</v>
      </c>
      <c r="S73" s="140" t="s">
        <v>929</v>
      </c>
      <c r="T73" s="141" t="s">
        <v>929</v>
      </c>
      <c r="U73" s="115">
        <v>0.35099999999999998</v>
      </c>
      <c r="V73" s="115">
        <f t="shared" si="13"/>
        <v>2.81</v>
      </c>
      <c r="W73" s="115"/>
      <c r="X73" s="115" t="s">
        <v>275</v>
      </c>
      <c r="Y73" s="115" t="s">
        <v>276</v>
      </c>
      <c r="Z73" s="108"/>
      <c r="AA73" s="108"/>
      <c r="AB73" s="108"/>
      <c r="AC73" s="108"/>
      <c r="AD73" s="108"/>
      <c r="AE73" s="108"/>
      <c r="AF73" s="108"/>
      <c r="AG73" s="108" t="s">
        <v>277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</row>
    <row r="74" spans="1:60" outlineLevel="1" x14ac:dyDescent="0.2">
      <c r="A74" s="135">
        <v>37</v>
      </c>
      <c r="B74" s="136" t="s">
        <v>2718</v>
      </c>
      <c r="C74" s="144" t="s">
        <v>2719</v>
      </c>
      <c r="D74" s="137" t="s">
        <v>468</v>
      </c>
      <c r="E74" s="138">
        <v>2</v>
      </c>
      <c r="F74" s="139"/>
      <c r="G74" s="140">
        <f t="shared" si="7"/>
        <v>0</v>
      </c>
      <c r="H74" s="139"/>
      <c r="I74" s="140">
        <f t="shared" si="8"/>
        <v>0</v>
      </c>
      <c r="J74" s="139"/>
      <c r="K74" s="140">
        <f t="shared" si="9"/>
        <v>0</v>
      </c>
      <c r="L74" s="140">
        <v>21</v>
      </c>
      <c r="M74" s="140">
        <f t="shared" si="10"/>
        <v>0</v>
      </c>
      <c r="N74" s="138">
        <v>6.8000000000000005E-4</v>
      </c>
      <c r="O74" s="138">
        <f t="shared" si="11"/>
        <v>0</v>
      </c>
      <c r="P74" s="138">
        <v>0</v>
      </c>
      <c r="Q74" s="138">
        <f t="shared" si="12"/>
        <v>0</v>
      </c>
      <c r="R74" s="140" t="s">
        <v>1188</v>
      </c>
      <c r="S74" s="140" t="s">
        <v>929</v>
      </c>
      <c r="T74" s="141" t="s">
        <v>929</v>
      </c>
      <c r="U74" s="115">
        <v>0.35099999999999998</v>
      </c>
      <c r="V74" s="115">
        <f t="shared" si="13"/>
        <v>0.7</v>
      </c>
      <c r="W74" s="115"/>
      <c r="X74" s="115" t="s">
        <v>275</v>
      </c>
      <c r="Y74" s="115" t="s">
        <v>276</v>
      </c>
      <c r="Z74" s="108"/>
      <c r="AA74" s="108"/>
      <c r="AB74" s="108"/>
      <c r="AC74" s="108"/>
      <c r="AD74" s="108"/>
      <c r="AE74" s="108"/>
      <c r="AF74" s="108"/>
      <c r="AG74" s="108" t="s">
        <v>277</v>
      </c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</row>
    <row r="75" spans="1:60" outlineLevel="1" x14ac:dyDescent="0.2">
      <c r="A75" s="135">
        <v>38</v>
      </c>
      <c r="B75" s="136" t="s">
        <v>2720</v>
      </c>
      <c r="C75" s="144" t="s">
        <v>2721</v>
      </c>
      <c r="D75" s="137" t="s">
        <v>468</v>
      </c>
      <c r="E75" s="138">
        <v>4</v>
      </c>
      <c r="F75" s="139"/>
      <c r="G75" s="140">
        <f t="shared" si="7"/>
        <v>0</v>
      </c>
      <c r="H75" s="139"/>
      <c r="I75" s="140">
        <f t="shared" si="8"/>
        <v>0</v>
      </c>
      <c r="J75" s="139"/>
      <c r="K75" s="140">
        <f t="shared" si="9"/>
        <v>0</v>
      </c>
      <c r="L75" s="140">
        <v>21</v>
      </c>
      <c r="M75" s="140">
        <f t="shared" si="10"/>
        <v>0</v>
      </c>
      <c r="N75" s="138">
        <v>8.4000000000000003E-4</v>
      </c>
      <c r="O75" s="138">
        <f t="shared" si="11"/>
        <v>0</v>
      </c>
      <c r="P75" s="138">
        <v>0</v>
      </c>
      <c r="Q75" s="138">
        <f t="shared" si="12"/>
        <v>0</v>
      </c>
      <c r="R75" s="140" t="s">
        <v>1188</v>
      </c>
      <c r="S75" s="140" t="s">
        <v>929</v>
      </c>
      <c r="T75" s="141" t="s">
        <v>929</v>
      </c>
      <c r="U75" s="115">
        <v>0.16500000000000001</v>
      </c>
      <c r="V75" s="115">
        <f t="shared" si="13"/>
        <v>0.66</v>
      </c>
      <c r="W75" s="115"/>
      <c r="X75" s="115" t="s">
        <v>275</v>
      </c>
      <c r="Y75" s="115" t="s">
        <v>276</v>
      </c>
      <c r="Z75" s="108"/>
      <c r="AA75" s="108"/>
      <c r="AB75" s="108"/>
      <c r="AC75" s="108"/>
      <c r="AD75" s="108"/>
      <c r="AE75" s="108"/>
      <c r="AF75" s="108"/>
      <c r="AG75" s="108" t="s">
        <v>277</v>
      </c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</row>
    <row r="76" spans="1:60" ht="22.5" outlineLevel="1" x14ac:dyDescent="0.2">
      <c r="A76" s="135">
        <v>39</v>
      </c>
      <c r="B76" s="136" t="s">
        <v>1272</v>
      </c>
      <c r="C76" s="144" t="s">
        <v>2543</v>
      </c>
      <c r="D76" s="137" t="s">
        <v>468</v>
      </c>
      <c r="E76" s="138">
        <v>10</v>
      </c>
      <c r="F76" s="139"/>
      <c r="G76" s="140">
        <f t="shared" si="7"/>
        <v>0</v>
      </c>
      <c r="H76" s="139"/>
      <c r="I76" s="140">
        <f t="shared" si="8"/>
        <v>0</v>
      </c>
      <c r="J76" s="139"/>
      <c r="K76" s="140">
        <f t="shared" si="9"/>
        <v>0</v>
      </c>
      <c r="L76" s="140">
        <v>21</v>
      </c>
      <c r="M76" s="140">
        <f t="shared" si="10"/>
        <v>0</v>
      </c>
      <c r="N76" s="138">
        <v>1.3999999999999999E-4</v>
      </c>
      <c r="O76" s="138">
        <f t="shared" si="11"/>
        <v>0</v>
      </c>
      <c r="P76" s="138">
        <v>0</v>
      </c>
      <c r="Q76" s="138">
        <f t="shared" si="12"/>
        <v>0</v>
      </c>
      <c r="R76" s="140" t="s">
        <v>1188</v>
      </c>
      <c r="S76" s="140" t="s">
        <v>929</v>
      </c>
      <c r="T76" s="141" t="s">
        <v>929</v>
      </c>
      <c r="U76" s="115">
        <v>8.2000000000000003E-2</v>
      </c>
      <c r="V76" s="115">
        <f t="shared" si="13"/>
        <v>0.82</v>
      </c>
      <c r="W76" s="115"/>
      <c r="X76" s="115" t="s">
        <v>275</v>
      </c>
      <c r="Y76" s="115" t="s">
        <v>276</v>
      </c>
      <c r="Z76" s="108"/>
      <c r="AA76" s="108"/>
      <c r="AB76" s="108"/>
      <c r="AC76" s="108"/>
      <c r="AD76" s="108"/>
      <c r="AE76" s="108"/>
      <c r="AF76" s="108"/>
      <c r="AG76" s="108" t="s">
        <v>277</v>
      </c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</row>
    <row r="77" spans="1:60" outlineLevel="1" x14ac:dyDescent="0.2">
      <c r="A77" s="135">
        <v>40</v>
      </c>
      <c r="B77" s="136" t="s">
        <v>2722</v>
      </c>
      <c r="C77" s="144" t="s">
        <v>2723</v>
      </c>
      <c r="D77" s="137" t="s">
        <v>468</v>
      </c>
      <c r="E77" s="138">
        <v>2</v>
      </c>
      <c r="F77" s="139"/>
      <c r="G77" s="140">
        <f t="shared" si="7"/>
        <v>0</v>
      </c>
      <c r="H77" s="139"/>
      <c r="I77" s="140">
        <f t="shared" si="8"/>
        <v>0</v>
      </c>
      <c r="J77" s="139"/>
      <c r="K77" s="140">
        <f t="shared" si="9"/>
        <v>0</v>
      </c>
      <c r="L77" s="140">
        <v>21</v>
      </c>
      <c r="M77" s="140">
        <f t="shared" si="10"/>
        <v>0</v>
      </c>
      <c r="N77" s="138">
        <v>8.4000000000000003E-4</v>
      </c>
      <c r="O77" s="138">
        <f t="shared" si="11"/>
        <v>0</v>
      </c>
      <c r="P77" s="138">
        <v>0</v>
      </c>
      <c r="Q77" s="138">
        <f t="shared" si="12"/>
        <v>0</v>
      </c>
      <c r="R77" s="140" t="s">
        <v>1188</v>
      </c>
      <c r="S77" s="140" t="s">
        <v>929</v>
      </c>
      <c r="T77" s="141" t="s">
        <v>929</v>
      </c>
      <c r="U77" s="115">
        <v>0.35099999999999998</v>
      </c>
      <c r="V77" s="115">
        <f t="shared" si="13"/>
        <v>0.7</v>
      </c>
      <c r="W77" s="115"/>
      <c r="X77" s="115" t="s">
        <v>275</v>
      </c>
      <c r="Y77" s="115" t="s">
        <v>276</v>
      </c>
      <c r="Z77" s="108"/>
      <c r="AA77" s="108"/>
      <c r="AB77" s="108"/>
      <c r="AC77" s="108"/>
      <c r="AD77" s="108"/>
      <c r="AE77" s="108"/>
      <c r="AF77" s="108"/>
      <c r="AG77" s="108" t="s">
        <v>277</v>
      </c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</row>
    <row r="78" spans="1:60" ht="22.5" outlineLevel="1" x14ac:dyDescent="0.2">
      <c r="A78" s="135">
        <v>41</v>
      </c>
      <c r="B78" s="136" t="s">
        <v>2548</v>
      </c>
      <c r="C78" s="144" t="s">
        <v>2549</v>
      </c>
      <c r="D78" s="137" t="s">
        <v>468</v>
      </c>
      <c r="E78" s="138">
        <v>4</v>
      </c>
      <c r="F78" s="139"/>
      <c r="G78" s="140">
        <f t="shared" si="7"/>
        <v>0</v>
      </c>
      <c r="H78" s="139"/>
      <c r="I78" s="140">
        <f t="shared" si="8"/>
        <v>0</v>
      </c>
      <c r="J78" s="139"/>
      <c r="K78" s="140">
        <f t="shared" si="9"/>
        <v>0</v>
      </c>
      <c r="L78" s="140">
        <v>21</v>
      </c>
      <c r="M78" s="140">
        <f t="shared" si="10"/>
        <v>0</v>
      </c>
      <c r="N78" s="138">
        <v>7.2999999999999996E-4</v>
      </c>
      <c r="O78" s="138">
        <f t="shared" si="11"/>
        <v>0</v>
      </c>
      <c r="P78" s="138">
        <v>0</v>
      </c>
      <c r="Q78" s="138">
        <f t="shared" si="12"/>
        <v>0</v>
      </c>
      <c r="R78" s="140" t="s">
        <v>1188</v>
      </c>
      <c r="S78" s="140" t="s">
        <v>929</v>
      </c>
      <c r="T78" s="141" t="s">
        <v>929</v>
      </c>
      <c r="U78" s="115">
        <v>0.38100000000000001</v>
      </c>
      <c r="V78" s="115">
        <f t="shared" si="13"/>
        <v>1.52</v>
      </c>
      <c r="W78" s="115"/>
      <c r="X78" s="115" t="s">
        <v>275</v>
      </c>
      <c r="Y78" s="115" t="s">
        <v>276</v>
      </c>
      <c r="Z78" s="108"/>
      <c r="AA78" s="108"/>
      <c r="AB78" s="108"/>
      <c r="AC78" s="108"/>
      <c r="AD78" s="108"/>
      <c r="AE78" s="108"/>
      <c r="AF78" s="108"/>
      <c r="AG78" s="108" t="s">
        <v>277</v>
      </c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</row>
    <row r="79" spans="1:60" outlineLevel="1" x14ac:dyDescent="0.2">
      <c r="A79" s="135">
        <v>42</v>
      </c>
      <c r="B79" s="136" t="s">
        <v>2560</v>
      </c>
      <c r="C79" s="144" t="s">
        <v>2561</v>
      </c>
      <c r="D79" s="137" t="s">
        <v>468</v>
      </c>
      <c r="E79" s="138">
        <v>3</v>
      </c>
      <c r="F79" s="139"/>
      <c r="G79" s="140">
        <f t="shared" si="7"/>
        <v>0</v>
      </c>
      <c r="H79" s="139"/>
      <c r="I79" s="140">
        <f t="shared" si="8"/>
        <v>0</v>
      </c>
      <c r="J79" s="139"/>
      <c r="K79" s="140">
        <f t="shared" si="9"/>
        <v>0</v>
      </c>
      <c r="L79" s="140">
        <v>21</v>
      </c>
      <c r="M79" s="140">
        <f t="shared" si="10"/>
        <v>0</v>
      </c>
      <c r="N79" s="138">
        <v>2.4000000000000001E-4</v>
      </c>
      <c r="O79" s="138">
        <f t="shared" si="11"/>
        <v>0</v>
      </c>
      <c r="P79" s="138">
        <v>0</v>
      </c>
      <c r="Q79" s="138">
        <f t="shared" si="12"/>
        <v>0</v>
      </c>
      <c r="R79" s="140" t="s">
        <v>1188</v>
      </c>
      <c r="S79" s="140" t="s">
        <v>929</v>
      </c>
      <c r="T79" s="141" t="s">
        <v>929</v>
      </c>
      <c r="U79" s="115">
        <v>0.27800000000000002</v>
      </c>
      <c r="V79" s="115">
        <f t="shared" si="13"/>
        <v>0.83</v>
      </c>
      <c r="W79" s="115"/>
      <c r="X79" s="115" t="s">
        <v>275</v>
      </c>
      <c r="Y79" s="115" t="s">
        <v>276</v>
      </c>
      <c r="Z79" s="108"/>
      <c r="AA79" s="108"/>
      <c r="AB79" s="108"/>
      <c r="AC79" s="108"/>
      <c r="AD79" s="108"/>
      <c r="AE79" s="108"/>
      <c r="AF79" s="108"/>
      <c r="AG79" s="108" t="s">
        <v>277</v>
      </c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</row>
    <row r="80" spans="1:60" outlineLevel="1" x14ac:dyDescent="0.2">
      <c r="A80" s="128">
        <v>43</v>
      </c>
      <c r="B80" s="129" t="s">
        <v>2562</v>
      </c>
      <c r="C80" s="145" t="s">
        <v>2563</v>
      </c>
      <c r="D80" s="130" t="s">
        <v>468</v>
      </c>
      <c r="E80" s="131">
        <v>2</v>
      </c>
      <c r="F80" s="132"/>
      <c r="G80" s="133">
        <f t="shared" si="7"/>
        <v>0</v>
      </c>
      <c r="H80" s="132"/>
      <c r="I80" s="133">
        <f t="shared" si="8"/>
        <v>0</v>
      </c>
      <c r="J80" s="132"/>
      <c r="K80" s="133">
        <f t="shared" si="9"/>
        <v>0</v>
      </c>
      <c r="L80" s="133">
        <v>21</v>
      </c>
      <c r="M80" s="133">
        <f t="shared" si="10"/>
        <v>0</v>
      </c>
      <c r="N80" s="131">
        <v>0</v>
      </c>
      <c r="O80" s="131">
        <f t="shared" si="11"/>
        <v>0</v>
      </c>
      <c r="P80" s="131">
        <v>0</v>
      </c>
      <c r="Q80" s="131">
        <f t="shared" si="12"/>
        <v>0</v>
      </c>
      <c r="R80" s="133"/>
      <c r="S80" s="133" t="s">
        <v>929</v>
      </c>
      <c r="T80" s="134" t="s">
        <v>929</v>
      </c>
      <c r="U80" s="115">
        <v>1.1200000000000001</v>
      </c>
      <c r="V80" s="115">
        <f t="shared" si="13"/>
        <v>2.2400000000000002</v>
      </c>
      <c r="W80" s="115"/>
      <c r="X80" s="115" t="s">
        <v>275</v>
      </c>
      <c r="Y80" s="115" t="s">
        <v>276</v>
      </c>
      <c r="Z80" s="108"/>
      <c r="AA80" s="108"/>
      <c r="AB80" s="108"/>
      <c r="AC80" s="108"/>
      <c r="AD80" s="108"/>
      <c r="AE80" s="108"/>
      <c r="AF80" s="108"/>
      <c r="AG80" s="108" t="s">
        <v>277</v>
      </c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</row>
    <row r="81" spans="1:60" outlineLevel="2" x14ac:dyDescent="0.2">
      <c r="A81" s="111"/>
      <c r="B81" s="112"/>
      <c r="C81" s="150" t="s">
        <v>2938</v>
      </c>
      <c r="D81" s="148"/>
      <c r="E81" s="149">
        <v>2</v>
      </c>
      <c r="F81" s="115"/>
      <c r="G81" s="115"/>
      <c r="H81" s="115"/>
      <c r="I81" s="115"/>
      <c r="J81" s="115"/>
      <c r="K81" s="115"/>
      <c r="L81" s="115"/>
      <c r="M81" s="115"/>
      <c r="N81" s="114"/>
      <c r="O81" s="114"/>
      <c r="P81" s="114"/>
      <c r="Q81" s="114"/>
      <c r="R81" s="115"/>
      <c r="S81" s="115"/>
      <c r="T81" s="115"/>
      <c r="U81" s="115"/>
      <c r="V81" s="115"/>
      <c r="W81" s="115"/>
      <c r="X81" s="115"/>
      <c r="Y81" s="115"/>
      <c r="Z81" s="108"/>
      <c r="AA81" s="108"/>
      <c r="AB81" s="108"/>
      <c r="AC81" s="108"/>
      <c r="AD81" s="108"/>
      <c r="AE81" s="108"/>
      <c r="AF81" s="108"/>
      <c r="AG81" s="108" t="s">
        <v>325</v>
      </c>
      <c r="AH81" s="108">
        <v>5</v>
      </c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</row>
    <row r="82" spans="1:60" outlineLevel="1" x14ac:dyDescent="0.2">
      <c r="A82" s="135">
        <v>44</v>
      </c>
      <c r="B82" s="136" t="s">
        <v>2564</v>
      </c>
      <c r="C82" s="144" t="s">
        <v>2565</v>
      </c>
      <c r="D82" s="137" t="s">
        <v>468</v>
      </c>
      <c r="E82" s="138">
        <v>2</v>
      </c>
      <c r="F82" s="139"/>
      <c r="G82" s="140">
        <f>ROUND(E82*F82,2)</f>
        <v>0</v>
      </c>
      <c r="H82" s="139"/>
      <c r="I82" s="140">
        <f>ROUND(E82*H82,2)</f>
        <v>0</v>
      </c>
      <c r="J82" s="139"/>
      <c r="K82" s="140">
        <f>ROUND(E82*J82,2)</f>
        <v>0</v>
      </c>
      <c r="L82" s="140">
        <v>21</v>
      </c>
      <c r="M82" s="140">
        <f>G82*(1+L82/100)</f>
        <v>0</v>
      </c>
      <c r="N82" s="138">
        <v>2.5699999999999998E-3</v>
      </c>
      <c r="O82" s="138">
        <f>ROUND(E82*N82,2)</f>
        <v>0.01</v>
      </c>
      <c r="P82" s="138">
        <v>0</v>
      </c>
      <c r="Q82" s="138">
        <f>ROUND(E82*P82,2)</f>
        <v>0</v>
      </c>
      <c r="R82" s="140"/>
      <c r="S82" s="140" t="s">
        <v>273</v>
      </c>
      <c r="T82" s="141" t="s">
        <v>2400</v>
      </c>
      <c r="U82" s="115">
        <v>0.433</v>
      </c>
      <c r="V82" s="115">
        <f>ROUND(E82*U82,2)</f>
        <v>0.87</v>
      </c>
      <c r="W82" s="115"/>
      <c r="X82" s="115" t="s">
        <v>275</v>
      </c>
      <c r="Y82" s="115" t="s">
        <v>276</v>
      </c>
      <c r="Z82" s="108"/>
      <c r="AA82" s="108"/>
      <c r="AB82" s="108"/>
      <c r="AC82" s="108"/>
      <c r="AD82" s="108"/>
      <c r="AE82" s="108"/>
      <c r="AF82" s="108"/>
      <c r="AG82" s="108" t="s">
        <v>277</v>
      </c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</row>
    <row r="83" spans="1:60" ht="33.75" outlineLevel="1" x14ac:dyDescent="0.2">
      <c r="A83" s="135">
        <v>45</v>
      </c>
      <c r="B83" s="136" t="s">
        <v>2919</v>
      </c>
      <c r="C83" s="144" t="s">
        <v>2920</v>
      </c>
      <c r="D83" s="137" t="s">
        <v>468</v>
      </c>
      <c r="E83" s="138">
        <v>2</v>
      </c>
      <c r="F83" s="139"/>
      <c r="G83" s="140">
        <f>ROUND(E83*F83,2)</f>
        <v>0</v>
      </c>
      <c r="H83" s="139"/>
      <c r="I83" s="140">
        <f>ROUND(E83*H83,2)</f>
        <v>0</v>
      </c>
      <c r="J83" s="139"/>
      <c r="K83" s="140">
        <f>ROUND(E83*J83,2)</f>
        <v>0</v>
      </c>
      <c r="L83" s="140">
        <v>21</v>
      </c>
      <c r="M83" s="140">
        <f>G83*(1+L83/100)</f>
        <v>0</v>
      </c>
      <c r="N83" s="138">
        <v>3.0999999999999999E-3</v>
      </c>
      <c r="O83" s="138">
        <f>ROUND(E83*N83,2)</f>
        <v>0.01</v>
      </c>
      <c r="P83" s="138">
        <v>0</v>
      </c>
      <c r="Q83" s="138">
        <f>ROUND(E83*P83,2)</f>
        <v>0</v>
      </c>
      <c r="R83" s="140" t="s">
        <v>984</v>
      </c>
      <c r="S83" s="140" t="s">
        <v>929</v>
      </c>
      <c r="T83" s="141" t="s">
        <v>929</v>
      </c>
      <c r="U83" s="115">
        <v>0</v>
      </c>
      <c r="V83" s="115">
        <f>ROUND(E83*U83,2)</f>
        <v>0</v>
      </c>
      <c r="W83" s="115"/>
      <c r="X83" s="115" t="s">
        <v>463</v>
      </c>
      <c r="Y83" s="115" t="s">
        <v>276</v>
      </c>
      <c r="Z83" s="108"/>
      <c r="AA83" s="108"/>
      <c r="AB83" s="108"/>
      <c r="AC83" s="108"/>
      <c r="AD83" s="108"/>
      <c r="AE83" s="108"/>
      <c r="AF83" s="108"/>
      <c r="AG83" s="108" t="s">
        <v>464</v>
      </c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</row>
    <row r="84" spans="1:60" ht="33.75" outlineLevel="1" x14ac:dyDescent="0.2">
      <c r="A84" s="135">
        <v>46</v>
      </c>
      <c r="B84" s="136" t="s">
        <v>2819</v>
      </c>
      <c r="C84" s="144" t="s">
        <v>2820</v>
      </c>
      <c r="D84" s="137" t="s">
        <v>468</v>
      </c>
      <c r="E84" s="138">
        <v>2</v>
      </c>
      <c r="F84" s="139"/>
      <c r="G84" s="140">
        <f>ROUND(E84*F84,2)</f>
        <v>0</v>
      </c>
      <c r="H84" s="139"/>
      <c r="I84" s="140">
        <f>ROUND(E84*H84,2)</f>
        <v>0</v>
      </c>
      <c r="J84" s="139"/>
      <c r="K84" s="140">
        <f>ROUND(E84*J84,2)</f>
        <v>0</v>
      </c>
      <c r="L84" s="140">
        <v>21</v>
      </c>
      <c r="M84" s="140">
        <f>G84*(1+L84/100)</f>
        <v>0</v>
      </c>
      <c r="N84" s="138">
        <v>1.2800000000000001E-3</v>
      </c>
      <c r="O84" s="138">
        <f>ROUND(E84*N84,2)</f>
        <v>0</v>
      </c>
      <c r="P84" s="138">
        <v>0</v>
      </c>
      <c r="Q84" s="138">
        <f>ROUND(E84*P84,2)</f>
        <v>0</v>
      </c>
      <c r="R84" s="140" t="s">
        <v>984</v>
      </c>
      <c r="S84" s="140" t="s">
        <v>929</v>
      </c>
      <c r="T84" s="141" t="s">
        <v>929</v>
      </c>
      <c r="U84" s="115">
        <v>0</v>
      </c>
      <c r="V84" s="115">
        <f>ROUND(E84*U84,2)</f>
        <v>0</v>
      </c>
      <c r="W84" s="115"/>
      <c r="X84" s="115" t="s">
        <v>463</v>
      </c>
      <c r="Y84" s="115" t="s">
        <v>276</v>
      </c>
      <c r="Z84" s="108"/>
      <c r="AA84" s="108"/>
      <c r="AB84" s="108"/>
      <c r="AC84" s="108"/>
      <c r="AD84" s="108"/>
      <c r="AE84" s="108"/>
      <c r="AF84" s="108"/>
      <c r="AG84" s="108" t="s">
        <v>464</v>
      </c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</row>
    <row r="85" spans="1:60" ht="22.5" outlineLevel="1" x14ac:dyDescent="0.2">
      <c r="A85" s="128">
        <v>47</v>
      </c>
      <c r="B85" s="129" t="s">
        <v>2825</v>
      </c>
      <c r="C85" s="145" t="s">
        <v>2826</v>
      </c>
      <c r="D85" s="130" t="s">
        <v>468</v>
      </c>
      <c r="E85" s="131">
        <v>2</v>
      </c>
      <c r="F85" s="132"/>
      <c r="G85" s="133">
        <f>ROUND(E85*F85,2)</f>
        <v>0</v>
      </c>
      <c r="H85" s="132"/>
      <c r="I85" s="133">
        <f>ROUND(E85*H85,2)</f>
        <v>0</v>
      </c>
      <c r="J85" s="132"/>
      <c r="K85" s="133">
        <f>ROUND(E85*J85,2)</f>
        <v>0</v>
      </c>
      <c r="L85" s="133">
        <v>21</v>
      </c>
      <c r="M85" s="133">
        <f>G85*(1+L85/100)</f>
        <v>0</v>
      </c>
      <c r="N85" s="131">
        <v>0</v>
      </c>
      <c r="O85" s="131">
        <f>ROUND(E85*N85,2)</f>
        <v>0</v>
      </c>
      <c r="P85" s="131">
        <v>0</v>
      </c>
      <c r="Q85" s="131">
        <f>ROUND(E85*P85,2)</f>
        <v>0</v>
      </c>
      <c r="R85" s="133"/>
      <c r="S85" s="133" t="s">
        <v>273</v>
      </c>
      <c r="T85" s="134" t="s">
        <v>274</v>
      </c>
      <c r="U85" s="115">
        <v>0</v>
      </c>
      <c r="V85" s="115">
        <f>ROUND(E85*U85,2)</f>
        <v>0</v>
      </c>
      <c r="W85" s="115"/>
      <c r="X85" s="115" t="s">
        <v>463</v>
      </c>
      <c r="Y85" s="115" t="s">
        <v>276</v>
      </c>
      <c r="Z85" s="108"/>
      <c r="AA85" s="108"/>
      <c r="AB85" s="108"/>
      <c r="AC85" s="108"/>
      <c r="AD85" s="108"/>
      <c r="AE85" s="108"/>
      <c r="AF85" s="108"/>
      <c r="AG85" s="108" t="s">
        <v>464</v>
      </c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</row>
    <row r="86" spans="1:60" outlineLevel="2" x14ac:dyDescent="0.2">
      <c r="A86" s="111"/>
      <c r="B86" s="112"/>
      <c r="C86" s="150" t="s">
        <v>1646</v>
      </c>
      <c r="D86" s="148"/>
      <c r="E86" s="149">
        <v>2</v>
      </c>
      <c r="F86" s="115"/>
      <c r="G86" s="115"/>
      <c r="H86" s="115"/>
      <c r="I86" s="115"/>
      <c r="J86" s="115"/>
      <c r="K86" s="115"/>
      <c r="L86" s="115"/>
      <c r="M86" s="115"/>
      <c r="N86" s="114"/>
      <c r="O86" s="114"/>
      <c r="P86" s="114"/>
      <c r="Q86" s="114"/>
      <c r="R86" s="115"/>
      <c r="S86" s="115"/>
      <c r="T86" s="115"/>
      <c r="U86" s="115"/>
      <c r="V86" s="115"/>
      <c r="W86" s="115"/>
      <c r="X86" s="115"/>
      <c r="Y86" s="115"/>
      <c r="Z86" s="108"/>
      <c r="AA86" s="108"/>
      <c r="AB86" s="108"/>
      <c r="AC86" s="108"/>
      <c r="AD86" s="108"/>
      <c r="AE86" s="108"/>
      <c r="AF86" s="108"/>
      <c r="AG86" s="108" t="s">
        <v>325</v>
      </c>
      <c r="AH86" s="108">
        <v>5</v>
      </c>
      <c r="AI86" s="108"/>
      <c r="AJ86" s="108"/>
      <c r="AK86" s="108"/>
      <c r="AL86" s="108"/>
      <c r="AM86" s="108"/>
      <c r="AN86" s="108"/>
      <c r="AO86" s="108"/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</row>
    <row r="87" spans="1:60" outlineLevel="1" x14ac:dyDescent="0.2">
      <c r="A87" s="128">
        <v>48</v>
      </c>
      <c r="B87" s="129" t="s">
        <v>2829</v>
      </c>
      <c r="C87" s="145" t="s">
        <v>2830</v>
      </c>
      <c r="D87" s="130" t="s">
        <v>468</v>
      </c>
      <c r="E87" s="131">
        <v>2</v>
      </c>
      <c r="F87" s="132"/>
      <c r="G87" s="133">
        <f>ROUND(E87*F87,2)</f>
        <v>0</v>
      </c>
      <c r="H87" s="132"/>
      <c r="I87" s="133">
        <f>ROUND(E87*H87,2)</f>
        <v>0</v>
      </c>
      <c r="J87" s="132"/>
      <c r="K87" s="133">
        <f>ROUND(E87*J87,2)</f>
        <v>0</v>
      </c>
      <c r="L87" s="133">
        <v>21</v>
      </c>
      <c r="M87" s="133">
        <f>G87*(1+L87/100)</f>
        <v>0</v>
      </c>
      <c r="N87" s="131">
        <v>0</v>
      </c>
      <c r="O87" s="131">
        <f>ROUND(E87*N87,2)</f>
        <v>0</v>
      </c>
      <c r="P87" s="131">
        <v>0</v>
      </c>
      <c r="Q87" s="131">
        <f>ROUND(E87*P87,2)</f>
        <v>0</v>
      </c>
      <c r="R87" s="133"/>
      <c r="S87" s="133" t="s">
        <v>273</v>
      </c>
      <c r="T87" s="134" t="s">
        <v>274</v>
      </c>
      <c r="U87" s="115">
        <v>0</v>
      </c>
      <c r="V87" s="115">
        <f>ROUND(E87*U87,2)</f>
        <v>0</v>
      </c>
      <c r="W87" s="115"/>
      <c r="X87" s="115" t="s">
        <v>463</v>
      </c>
      <c r="Y87" s="115" t="s">
        <v>276</v>
      </c>
      <c r="Z87" s="108"/>
      <c r="AA87" s="108"/>
      <c r="AB87" s="108"/>
      <c r="AC87" s="108"/>
      <c r="AD87" s="108"/>
      <c r="AE87" s="108"/>
      <c r="AF87" s="108"/>
      <c r="AG87" s="108" t="s">
        <v>464</v>
      </c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</row>
    <row r="88" spans="1:60" outlineLevel="1" x14ac:dyDescent="0.2">
      <c r="A88" s="111">
        <v>49</v>
      </c>
      <c r="B88" s="112" t="s">
        <v>1296</v>
      </c>
      <c r="C88" s="152" t="s">
        <v>1297</v>
      </c>
      <c r="D88" s="113" t="s">
        <v>24</v>
      </c>
      <c r="E88" s="151"/>
      <c r="F88" s="116"/>
      <c r="G88" s="115">
        <f>ROUND(E88*F88,2)</f>
        <v>0</v>
      </c>
      <c r="H88" s="116"/>
      <c r="I88" s="115">
        <f>ROUND(E88*H88,2)</f>
        <v>0</v>
      </c>
      <c r="J88" s="116"/>
      <c r="K88" s="115">
        <f>ROUND(E88*J88,2)</f>
        <v>0</v>
      </c>
      <c r="L88" s="115">
        <v>21</v>
      </c>
      <c r="M88" s="115">
        <f>G88*(1+L88/100)</f>
        <v>0</v>
      </c>
      <c r="N88" s="114">
        <v>0</v>
      </c>
      <c r="O88" s="114">
        <f>ROUND(E88*N88,2)</f>
        <v>0</v>
      </c>
      <c r="P88" s="114">
        <v>0</v>
      </c>
      <c r="Q88" s="114">
        <f>ROUND(E88*P88,2)</f>
        <v>0</v>
      </c>
      <c r="R88" s="115" t="s">
        <v>1188</v>
      </c>
      <c r="S88" s="115" t="s">
        <v>929</v>
      </c>
      <c r="T88" s="115" t="s">
        <v>2400</v>
      </c>
      <c r="U88" s="115">
        <v>0</v>
      </c>
      <c r="V88" s="115">
        <f>ROUND(E88*U88,2)</f>
        <v>0</v>
      </c>
      <c r="W88" s="115"/>
      <c r="X88" s="115" t="s">
        <v>991</v>
      </c>
      <c r="Y88" s="115" t="s">
        <v>276</v>
      </c>
      <c r="Z88" s="108"/>
      <c r="AA88" s="108"/>
      <c r="AB88" s="108"/>
      <c r="AC88" s="108"/>
      <c r="AD88" s="108"/>
      <c r="AE88" s="108"/>
      <c r="AF88" s="108"/>
      <c r="AG88" s="108" t="s">
        <v>992</v>
      </c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</row>
    <row r="89" spans="1:60" x14ac:dyDescent="0.2">
      <c r="A89" s="121" t="s">
        <v>268</v>
      </c>
      <c r="B89" s="122" t="s">
        <v>185</v>
      </c>
      <c r="C89" s="143" t="s">
        <v>186</v>
      </c>
      <c r="D89" s="123"/>
      <c r="E89" s="124"/>
      <c r="F89" s="125"/>
      <c r="G89" s="125">
        <f>SUMIF(AG90:AG94,"&lt;&gt;NOR",G90:G94)</f>
        <v>0</v>
      </c>
      <c r="H89" s="125"/>
      <c r="I89" s="125">
        <f>SUM(I90:I94)</f>
        <v>0</v>
      </c>
      <c r="J89" s="125"/>
      <c r="K89" s="125">
        <f>SUM(K90:K94)</f>
        <v>0</v>
      </c>
      <c r="L89" s="125"/>
      <c r="M89" s="125">
        <f>SUM(M90:M94)</f>
        <v>0</v>
      </c>
      <c r="N89" s="124"/>
      <c r="O89" s="124">
        <f>SUM(O90:O94)</f>
        <v>0.05</v>
      </c>
      <c r="P89" s="124"/>
      <c r="Q89" s="124">
        <f>SUM(Q90:Q94)</f>
        <v>0</v>
      </c>
      <c r="R89" s="125"/>
      <c r="S89" s="125"/>
      <c r="T89" s="126"/>
      <c r="U89" s="120"/>
      <c r="V89" s="120">
        <f>SUM(V90:V94)</f>
        <v>21.3</v>
      </c>
      <c r="W89" s="120"/>
      <c r="X89" s="120"/>
      <c r="Y89" s="120"/>
      <c r="AG89" t="s">
        <v>269</v>
      </c>
    </row>
    <row r="90" spans="1:60" outlineLevel="1" x14ac:dyDescent="0.2">
      <c r="A90" s="135">
        <v>50</v>
      </c>
      <c r="B90" s="136" t="s">
        <v>1298</v>
      </c>
      <c r="C90" s="144" t="s">
        <v>1299</v>
      </c>
      <c r="D90" s="137" t="s">
        <v>804</v>
      </c>
      <c r="E90" s="138">
        <v>50</v>
      </c>
      <c r="F90" s="139"/>
      <c r="G90" s="140">
        <f>ROUND(E90*F90,2)</f>
        <v>0</v>
      </c>
      <c r="H90" s="139"/>
      <c r="I90" s="140">
        <f>ROUND(E90*H90,2)</f>
        <v>0</v>
      </c>
      <c r="J90" s="139"/>
      <c r="K90" s="140">
        <f>ROUND(E90*J90,2)</f>
        <v>0</v>
      </c>
      <c r="L90" s="140">
        <v>21</v>
      </c>
      <c r="M90" s="140">
        <f>G90*(1+L90/100)</f>
        <v>0</v>
      </c>
      <c r="N90" s="138">
        <v>6.0000000000000002E-5</v>
      </c>
      <c r="O90" s="138">
        <f>ROUND(E90*N90,2)</f>
        <v>0</v>
      </c>
      <c r="P90" s="138">
        <v>0</v>
      </c>
      <c r="Q90" s="138">
        <f>ROUND(E90*P90,2)</f>
        <v>0</v>
      </c>
      <c r="R90" s="140" t="s">
        <v>1300</v>
      </c>
      <c r="S90" s="140" t="s">
        <v>929</v>
      </c>
      <c r="T90" s="141" t="s">
        <v>929</v>
      </c>
      <c r="U90" s="115">
        <v>0.42599999999999999</v>
      </c>
      <c r="V90" s="115">
        <f>ROUND(E90*U90,2)</f>
        <v>21.3</v>
      </c>
      <c r="W90" s="115"/>
      <c r="X90" s="115" t="s">
        <v>275</v>
      </c>
      <c r="Y90" s="115" t="s">
        <v>276</v>
      </c>
      <c r="Z90" s="108"/>
      <c r="AA90" s="108"/>
      <c r="AB90" s="108"/>
      <c r="AC90" s="108"/>
      <c r="AD90" s="108"/>
      <c r="AE90" s="108"/>
      <c r="AF90" s="108"/>
      <c r="AG90" s="108" t="s">
        <v>277</v>
      </c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</row>
    <row r="91" spans="1:60" outlineLevel="1" x14ac:dyDescent="0.2">
      <c r="A91" s="128">
        <v>51</v>
      </c>
      <c r="B91" s="129" t="s">
        <v>1303</v>
      </c>
      <c r="C91" s="145" t="s">
        <v>1304</v>
      </c>
      <c r="D91" s="130" t="s">
        <v>804</v>
      </c>
      <c r="E91" s="131">
        <v>50</v>
      </c>
      <c r="F91" s="132"/>
      <c r="G91" s="133">
        <f>ROUND(E91*F91,2)</f>
        <v>0</v>
      </c>
      <c r="H91" s="132"/>
      <c r="I91" s="133">
        <f>ROUND(E91*H91,2)</f>
        <v>0</v>
      </c>
      <c r="J91" s="132"/>
      <c r="K91" s="133">
        <f>ROUND(E91*J91,2)</f>
        <v>0</v>
      </c>
      <c r="L91" s="133">
        <v>21</v>
      </c>
      <c r="M91" s="133">
        <f>G91*(1+L91/100)</f>
        <v>0</v>
      </c>
      <c r="N91" s="131">
        <v>1E-3</v>
      </c>
      <c r="O91" s="131">
        <f>ROUND(E91*N91,2)</f>
        <v>0.05</v>
      </c>
      <c r="P91" s="131">
        <v>0</v>
      </c>
      <c r="Q91" s="131">
        <f>ROUND(E91*P91,2)</f>
        <v>0</v>
      </c>
      <c r="R91" s="133" t="s">
        <v>984</v>
      </c>
      <c r="S91" s="133" t="s">
        <v>929</v>
      </c>
      <c r="T91" s="134" t="s">
        <v>929</v>
      </c>
      <c r="U91" s="115">
        <v>0</v>
      </c>
      <c r="V91" s="115">
        <f>ROUND(E91*U91,2)</f>
        <v>0</v>
      </c>
      <c r="W91" s="115"/>
      <c r="X91" s="115" t="s">
        <v>463</v>
      </c>
      <c r="Y91" s="115" t="s">
        <v>276</v>
      </c>
      <c r="Z91" s="108"/>
      <c r="AA91" s="108"/>
      <c r="AB91" s="108"/>
      <c r="AC91" s="108"/>
      <c r="AD91" s="108"/>
      <c r="AE91" s="108"/>
      <c r="AF91" s="108"/>
      <c r="AG91" s="108" t="s">
        <v>464</v>
      </c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</row>
    <row r="92" spans="1:60" outlineLevel="2" x14ac:dyDescent="0.2">
      <c r="A92" s="111"/>
      <c r="B92" s="112"/>
      <c r="C92" s="150" t="s">
        <v>2939</v>
      </c>
      <c r="D92" s="148"/>
      <c r="E92" s="149">
        <v>50</v>
      </c>
      <c r="F92" s="115"/>
      <c r="G92" s="115"/>
      <c r="H92" s="115"/>
      <c r="I92" s="115"/>
      <c r="J92" s="115"/>
      <c r="K92" s="115"/>
      <c r="L92" s="115"/>
      <c r="M92" s="115"/>
      <c r="N92" s="114"/>
      <c r="O92" s="114"/>
      <c r="P92" s="114"/>
      <c r="Q92" s="114"/>
      <c r="R92" s="115"/>
      <c r="S92" s="115"/>
      <c r="T92" s="115"/>
      <c r="U92" s="115"/>
      <c r="V92" s="115"/>
      <c r="W92" s="115"/>
      <c r="X92" s="115"/>
      <c r="Y92" s="115"/>
      <c r="Z92" s="108"/>
      <c r="AA92" s="108"/>
      <c r="AB92" s="108"/>
      <c r="AC92" s="108"/>
      <c r="AD92" s="108"/>
      <c r="AE92" s="108"/>
      <c r="AF92" s="108"/>
      <c r="AG92" s="108" t="s">
        <v>325</v>
      </c>
      <c r="AH92" s="108">
        <v>5</v>
      </c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</row>
    <row r="93" spans="1:60" outlineLevel="1" x14ac:dyDescent="0.2">
      <c r="A93" s="111">
        <v>52</v>
      </c>
      <c r="B93" s="112" t="s">
        <v>1305</v>
      </c>
      <c r="C93" s="152" t="s">
        <v>1306</v>
      </c>
      <c r="D93" s="113" t="s">
        <v>24</v>
      </c>
      <c r="E93" s="151"/>
      <c r="F93" s="116"/>
      <c r="G93" s="115">
        <f>ROUND(E93*F93,2)</f>
        <v>0</v>
      </c>
      <c r="H93" s="116"/>
      <c r="I93" s="115">
        <f>ROUND(E93*H93,2)</f>
        <v>0</v>
      </c>
      <c r="J93" s="116"/>
      <c r="K93" s="115">
        <f>ROUND(E93*J93,2)</f>
        <v>0</v>
      </c>
      <c r="L93" s="115">
        <v>21</v>
      </c>
      <c r="M93" s="115">
        <f>G93*(1+L93/100)</f>
        <v>0</v>
      </c>
      <c r="N93" s="114">
        <v>0</v>
      </c>
      <c r="O93" s="114">
        <f>ROUND(E93*N93,2)</f>
        <v>0</v>
      </c>
      <c r="P93" s="114">
        <v>0</v>
      </c>
      <c r="Q93" s="114">
        <f>ROUND(E93*P93,2)</f>
        <v>0</v>
      </c>
      <c r="R93" s="115" t="s">
        <v>1300</v>
      </c>
      <c r="S93" s="115" t="s">
        <v>929</v>
      </c>
      <c r="T93" s="115" t="s">
        <v>929</v>
      </c>
      <c r="U93" s="115">
        <v>0</v>
      </c>
      <c r="V93" s="115">
        <f>ROUND(E93*U93,2)</f>
        <v>0</v>
      </c>
      <c r="W93" s="115"/>
      <c r="X93" s="115" t="s">
        <v>991</v>
      </c>
      <c r="Y93" s="115" t="s">
        <v>276</v>
      </c>
      <c r="Z93" s="108"/>
      <c r="AA93" s="108"/>
      <c r="AB93" s="108"/>
      <c r="AC93" s="108"/>
      <c r="AD93" s="108"/>
      <c r="AE93" s="108"/>
      <c r="AF93" s="108"/>
      <c r="AG93" s="108" t="s">
        <v>992</v>
      </c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</row>
    <row r="94" spans="1:60" outlineLevel="2" x14ac:dyDescent="0.2">
      <c r="A94" s="111"/>
      <c r="B94" s="112"/>
      <c r="C94" s="271" t="s">
        <v>795</v>
      </c>
      <c r="D94" s="272"/>
      <c r="E94" s="272"/>
      <c r="F94" s="272"/>
      <c r="G94" s="272"/>
      <c r="H94" s="115"/>
      <c r="I94" s="115"/>
      <c r="J94" s="115"/>
      <c r="K94" s="115"/>
      <c r="L94" s="115"/>
      <c r="M94" s="115"/>
      <c r="N94" s="114"/>
      <c r="O94" s="114"/>
      <c r="P94" s="114"/>
      <c r="Q94" s="114"/>
      <c r="R94" s="115"/>
      <c r="S94" s="115"/>
      <c r="T94" s="115"/>
      <c r="U94" s="115"/>
      <c r="V94" s="115"/>
      <c r="W94" s="115"/>
      <c r="X94" s="115"/>
      <c r="Y94" s="115"/>
      <c r="Z94" s="108"/>
      <c r="AA94" s="108"/>
      <c r="AB94" s="108"/>
      <c r="AC94" s="108"/>
      <c r="AD94" s="108"/>
      <c r="AE94" s="108"/>
      <c r="AF94" s="108"/>
      <c r="AG94" s="108" t="s">
        <v>930</v>
      </c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</row>
    <row r="95" spans="1:60" x14ac:dyDescent="0.2">
      <c r="A95" s="121" t="s">
        <v>268</v>
      </c>
      <c r="B95" s="122" t="s">
        <v>189</v>
      </c>
      <c r="C95" s="143" t="s">
        <v>190</v>
      </c>
      <c r="D95" s="123"/>
      <c r="E95" s="124"/>
      <c r="F95" s="125"/>
      <c r="G95" s="125">
        <f>SUMIF(AG96:AG101,"&lt;&gt;NOR",G96:G101)</f>
        <v>0</v>
      </c>
      <c r="H95" s="125"/>
      <c r="I95" s="125">
        <f>SUM(I96:I101)</f>
        <v>0</v>
      </c>
      <c r="J95" s="125"/>
      <c r="K95" s="125">
        <f>SUM(K96:K101)</f>
        <v>0</v>
      </c>
      <c r="L95" s="125"/>
      <c r="M95" s="125">
        <f>SUM(M96:M101)</f>
        <v>0</v>
      </c>
      <c r="N95" s="124"/>
      <c r="O95" s="124">
        <f>SUM(O96:O101)</f>
        <v>0</v>
      </c>
      <c r="P95" s="124"/>
      <c r="Q95" s="124">
        <f>SUM(Q96:Q101)</f>
        <v>0</v>
      </c>
      <c r="R95" s="125"/>
      <c r="S95" s="125"/>
      <c r="T95" s="126"/>
      <c r="U95" s="120"/>
      <c r="V95" s="120">
        <f>SUM(V96:V101)</f>
        <v>5.23</v>
      </c>
      <c r="W95" s="120"/>
      <c r="X95" s="120"/>
      <c r="Y95" s="120"/>
      <c r="AG95" t="s">
        <v>269</v>
      </c>
    </row>
    <row r="96" spans="1:60" ht="22.5" outlineLevel="1" x14ac:dyDescent="0.2">
      <c r="A96" s="128">
        <v>53</v>
      </c>
      <c r="B96" s="129" t="s">
        <v>1307</v>
      </c>
      <c r="C96" s="145" t="s">
        <v>1308</v>
      </c>
      <c r="D96" s="130" t="s">
        <v>493</v>
      </c>
      <c r="E96" s="131">
        <v>8</v>
      </c>
      <c r="F96" s="132"/>
      <c r="G96" s="133">
        <f>ROUND(E96*F96,2)</f>
        <v>0</v>
      </c>
      <c r="H96" s="132"/>
      <c r="I96" s="133">
        <f>ROUND(E96*H96,2)</f>
        <v>0</v>
      </c>
      <c r="J96" s="132"/>
      <c r="K96" s="133">
        <f>ROUND(E96*J96,2)</f>
        <v>0</v>
      </c>
      <c r="L96" s="133">
        <v>21</v>
      </c>
      <c r="M96" s="133">
        <f>G96*(1+L96/100)</f>
        <v>0</v>
      </c>
      <c r="N96" s="131">
        <v>6.9999999999999994E-5</v>
      </c>
      <c r="O96" s="131">
        <f>ROUND(E96*N96,2)</f>
        <v>0</v>
      </c>
      <c r="P96" s="131">
        <v>0</v>
      </c>
      <c r="Q96" s="131">
        <f>ROUND(E96*P96,2)</f>
        <v>0</v>
      </c>
      <c r="R96" s="133" t="s">
        <v>1309</v>
      </c>
      <c r="S96" s="133" t="s">
        <v>929</v>
      </c>
      <c r="T96" s="134" t="s">
        <v>929</v>
      </c>
      <c r="U96" s="115">
        <v>8.6999999999999994E-2</v>
      </c>
      <c r="V96" s="115">
        <f>ROUND(E96*U96,2)</f>
        <v>0.7</v>
      </c>
      <c r="W96" s="115"/>
      <c r="X96" s="115" t="s">
        <v>275</v>
      </c>
      <c r="Y96" s="115" t="s">
        <v>276</v>
      </c>
      <c r="Z96" s="108"/>
      <c r="AA96" s="108"/>
      <c r="AB96" s="108"/>
      <c r="AC96" s="108"/>
      <c r="AD96" s="108"/>
      <c r="AE96" s="108"/>
      <c r="AF96" s="108"/>
      <c r="AG96" s="108" t="s">
        <v>277</v>
      </c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</row>
    <row r="97" spans="1:60" outlineLevel="2" x14ac:dyDescent="0.2">
      <c r="A97" s="111"/>
      <c r="B97" s="112"/>
      <c r="C97" s="269" t="s">
        <v>1310</v>
      </c>
      <c r="D97" s="270"/>
      <c r="E97" s="270"/>
      <c r="F97" s="270"/>
      <c r="G97" s="270"/>
      <c r="H97" s="115"/>
      <c r="I97" s="115"/>
      <c r="J97" s="115"/>
      <c r="K97" s="115"/>
      <c r="L97" s="115"/>
      <c r="M97" s="115"/>
      <c r="N97" s="114"/>
      <c r="O97" s="114"/>
      <c r="P97" s="114"/>
      <c r="Q97" s="114"/>
      <c r="R97" s="115"/>
      <c r="S97" s="115"/>
      <c r="T97" s="115"/>
      <c r="U97" s="115"/>
      <c r="V97" s="115"/>
      <c r="W97" s="115"/>
      <c r="X97" s="115"/>
      <c r="Y97" s="115"/>
      <c r="Z97" s="108"/>
      <c r="AA97" s="108"/>
      <c r="AB97" s="108"/>
      <c r="AC97" s="108"/>
      <c r="AD97" s="108"/>
      <c r="AE97" s="108"/>
      <c r="AF97" s="108"/>
      <c r="AG97" s="108" t="s">
        <v>930</v>
      </c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</row>
    <row r="98" spans="1:60" outlineLevel="2" x14ac:dyDescent="0.2">
      <c r="A98" s="111"/>
      <c r="B98" s="112"/>
      <c r="C98" s="150" t="s">
        <v>2934</v>
      </c>
      <c r="D98" s="148"/>
      <c r="E98" s="149">
        <v>8</v>
      </c>
      <c r="F98" s="115"/>
      <c r="G98" s="115"/>
      <c r="H98" s="115"/>
      <c r="I98" s="115"/>
      <c r="J98" s="115"/>
      <c r="K98" s="115"/>
      <c r="L98" s="115"/>
      <c r="M98" s="115"/>
      <c r="N98" s="114"/>
      <c r="O98" s="114"/>
      <c r="P98" s="114"/>
      <c r="Q98" s="114"/>
      <c r="R98" s="115"/>
      <c r="S98" s="115"/>
      <c r="T98" s="115"/>
      <c r="U98" s="115"/>
      <c r="V98" s="115"/>
      <c r="W98" s="115"/>
      <c r="X98" s="115"/>
      <c r="Y98" s="115"/>
      <c r="Z98" s="108"/>
      <c r="AA98" s="108"/>
      <c r="AB98" s="108"/>
      <c r="AC98" s="108"/>
      <c r="AD98" s="108"/>
      <c r="AE98" s="108"/>
      <c r="AF98" s="108"/>
      <c r="AG98" s="108" t="s">
        <v>325</v>
      </c>
      <c r="AH98" s="108">
        <v>5</v>
      </c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</row>
    <row r="99" spans="1:60" ht="22.5" outlineLevel="1" x14ac:dyDescent="0.2">
      <c r="A99" s="128">
        <v>54</v>
      </c>
      <c r="B99" s="129" t="s">
        <v>1311</v>
      </c>
      <c r="C99" s="145" t="s">
        <v>1312</v>
      </c>
      <c r="D99" s="130" t="s">
        <v>493</v>
      </c>
      <c r="E99" s="131">
        <v>44</v>
      </c>
      <c r="F99" s="132"/>
      <c r="G99" s="133">
        <f>ROUND(E99*F99,2)</f>
        <v>0</v>
      </c>
      <c r="H99" s="132"/>
      <c r="I99" s="133">
        <f>ROUND(E99*H99,2)</f>
        <v>0</v>
      </c>
      <c r="J99" s="132"/>
      <c r="K99" s="133">
        <f>ROUND(E99*J99,2)</f>
        <v>0</v>
      </c>
      <c r="L99" s="133">
        <v>21</v>
      </c>
      <c r="M99" s="133">
        <f>G99*(1+L99/100)</f>
        <v>0</v>
      </c>
      <c r="N99" s="131">
        <v>9.0000000000000006E-5</v>
      </c>
      <c r="O99" s="131">
        <f>ROUND(E99*N99,2)</f>
        <v>0</v>
      </c>
      <c r="P99" s="131">
        <v>0</v>
      </c>
      <c r="Q99" s="131">
        <f>ROUND(E99*P99,2)</f>
        <v>0</v>
      </c>
      <c r="R99" s="133" t="s">
        <v>1309</v>
      </c>
      <c r="S99" s="133" t="s">
        <v>929</v>
      </c>
      <c r="T99" s="134" t="s">
        <v>929</v>
      </c>
      <c r="U99" s="115">
        <v>0.10299999999999999</v>
      </c>
      <c r="V99" s="115">
        <f>ROUND(E99*U99,2)</f>
        <v>4.53</v>
      </c>
      <c r="W99" s="115"/>
      <c r="X99" s="115" t="s">
        <v>275</v>
      </c>
      <c r="Y99" s="115" t="s">
        <v>276</v>
      </c>
      <c r="Z99" s="108"/>
      <c r="AA99" s="108"/>
      <c r="AB99" s="108"/>
      <c r="AC99" s="108"/>
      <c r="AD99" s="108"/>
      <c r="AE99" s="108"/>
      <c r="AF99" s="108"/>
      <c r="AG99" s="108" t="s">
        <v>277</v>
      </c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</row>
    <row r="100" spans="1:60" outlineLevel="2" x14ac:dyDescent="0.2">
      <c r="A100" s="111"/>
      <c r="B100" s="112"/>
      <c r="C100" s="269" t="s">
        <v>1310</v>
      </c>
      <c r="D100" s="270"/>
      <c r="E100" s="270"/>
      <c r="F100" s="270"/>
      <c r="G100" s="270"/>
      <c r="H100" s="115"/>
      <c r="I100" s="115"/>
      <c r="J100" s="115"/>
      <c r="K100" s="115"/>
      <c r="L100" s="115"/>
      <c r="M100" s="115"/>
      <c r="N100" s="114"/>
      <c r="O100" s="114"/>
      <c r="P100" s="114"/>
      <c r="Q100" s="114"/>
      <c r="R100" s="115"/>
      <c r="S100" s="115"/>
      <c r="T100" s="115"/>
      <c r="U100" s="115"/>
      <c r="V100" s="115"/>
      <c r="W100" s="115"/>
      <c r="X100" s="115"/>
      <c r="Y100" s="115"/>
      <c r="Z100" s="108"/>
      <c r="AA100" s="108"/>
      <c r="AB100" s="108"/>
      <c r="AC100" s="108"/>
      <c r="AD100" s="108"/>
      <c r="AE100" s="108"/>
      <c r="AF100" s="108"/>
      <c r="AG100" s="108" t="s">
        <v>930</v>
      </c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</row>
    <row r="101" spans="1:60" outlineLevel="2" x14ac:dyDescent="0.2">
      <c r="A101" s="111"/>
      <c r="B101" s="112"/>
      <c r="C101" s="150" t="s">
        <v>2935</v>
      </c>
      <c r="D101" s="148"/>
      <c r="E101" s="149">
        <v>44</v>
      </c>
      <c r="F101" s="115"/>
      <c r="G101" s="115"/>
      <c r="H101" s="115"/>
      <c r="I101" s="115"/>
      <c r="J101" s="115"/>
      <c r="K101" s="115"/>
      <c r="L101" s="115"/>
      <c r="M101" s="115"/>
      <c r="N101" s="114"/>
      <c r="O101" s="114"/>
      <c r="P101" s="114"/>
      <c r="Q101" s="114"/>
      <c r="R101" s="115"/>
      <c r="S101" s="115"/>
      <c r="T101" s="115"/>
      <c r="U101" s="115"/>
      <c r="V101" s="115"/>
      <c r="W101" s="115"/>
      <c r="X101" s="115"/>
      <c r="Y101" s="115"/>
      <c r="Z101" s="108"/>
      <c r="AA101" s="108"/>
      <c r="AB101" s="108"/>
      <c r="AC101" s="108"/>
      <c r="AD101" s="108"/>
      <c r="AE101" s="108"/>
      <c r="AF101" s="108"/>
      <c r="AG101" s="108" t="s">
        <v>325</v>
      </c>
      <c r="AH101" s="108">
        <v>5</v>
      </c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</row>
    <row r="102" spans="1:60" x14ac:dyDescent="0.2">
      <c r="A102" s="121" t="s">
        <v>268</v>
      </c>
      <c r="B102" s="122" t="s">
        <v>231</v>
      </c>
      <c r="C102" s="143" t="s">
        <v>232</v>
      </c>
      <c r="D102" s="123"/>
      <c r="E102" s="124"/>
      <c r="F102" s="125"/>
      <c r="G102" s="125">
        <f>SUMIF(AG103:AG109,"&lt;&gt;NOR",G103:G109)</f>
        <v>0</v>
      </c>
      <c r="H102" s="125"/>
      <c r="I102" s="125">
        <f>SUM(I103:I109)</f>
        <v>0</v>
      </c>
      <c r="J102" s="125"/>
      <c r="K102" s="125">
        <f>SUM(K103:K109)</f>
        <v>0</v>
      </c>
      <c r="L102" s="125"/>
      <c r="M102" s="125">
        <f>SUM(M103:M109)</f>
        <v>0</v>
      </c>
      <c r="N102" s="124"/>
      <c r="O102" s="124">
        <f>SUM(O103:O109)</f>
        <v>0</v>
      </c>
      <c r="P102" s="124"/>
      <c r="Q102" s="124">
        <f>SUM(Q103:Q109)</f>
        <v>0</v>
      </c>
      <c r="R102" s="125"/>
      <c r="S102" s="125"/>
      <c r="T102" s="126"/>
      <c r="U102" s="120"/>
      <c r="V102" s="120">
        <f>SUM(V103:V109)</f>
        <v>4.26</v>
      </c>
      <c r="W102" s="120"/>
      <c r="X102" s="120"/>
      <c r="Y102" s="120"/>
      <c r="AG102" t="s">
        <v>269</v>
      </c>
    </row>
    <row r="103" spans="1:60" outlineLevel="1" x14ac:dyDescent="0.2">
      <c r="A103" s="135">
        <v>55</v>
      </c>
      <c r="B103" s="136" t="s">
        <v>2626</v>
      </c>
      <c r="C103" s="144" t="s">
        <v>2924</v>
      </c>
      <c r="D103" s="137" t="s">
        <v>395</v>
      </c>
      <c r="E103" s="138">
        <v>3.5000000000000003E-2</v>
      </c>
      <c r="F103" s="139"/>
      <c r="G103" s="140">
        <f>ROUND(E103*F103,2)</f>
        <v>0</v>
      </c>
      <c r="H103" s="139"/>
      <c r="I103" s="140">
        <f>ROUND(E103*H103,2)</f>
        <v>0</v>
      </c>
      <c r="J103" s="139"/>
      <c r="K103" s="140">
        <f>ROUND(E103*J103,2)</f>
        <v>0</v>
      </c>
      <c r="L103" s="140">
        <v>21</v>
      </c>
      <c r="M103" s="140">
        <f>G103*(1+L103/100)</f>
        <v>0</v>
      </c>
      <c r="N103" s="138">
        <v>0</v>
      </c>
      <c r="O103" s="138">
        <f>ROUND(E103*N103,2)</f>
        <v>0</v>
      </c>
      <c r="P103" s="138">
        <v>0</v>
      </c>
      <c r="Q103" s="138">
        <f>ROUND(E103*P103,2)</f>
        <v>0</v>
      </c>
      <c r="R103" s="140"/>
      <c r="S103" s="140" t="s">
        <v>929</v>
      </c>
      <c r="T103" s="141" t="s">
        <v>274</v>
      </c>
      <c r="U103" s="115">
        <v>0</v>
      </c>
      <c r="V103" s="115">
        <f>ROUND(E103*U103,2)</f>
        <v>0</v>
      </c>
      <c r="W103" s="115"/>
      <c r="X103" s="115" t="s">
        <v>275</v>
      </c>
      <c r="Y103" s="115" t="s">
        <v>276</v>
      </c>
      <c r="Z103" s="108"/>
      <c r="AA103" s="108"/>
      <c r="AB103" s="108"/>
      <c r="AC103" s="108"/>
      <c r="AD103" s="108"/>
      <c r="AE103" s="108"/>
      <c r="AF103" s="108"/>
      <c r="AG103" s="108" t="s">
        <v>277</v>
      </c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</row>
    <row r="104" spans="1:60" outlineLevel="1" x14ac:dyDescent="0.2">
      <c r="A104" s="135">
        <v>56</v>
      </c>
      <c r="B104" s="136" t="s">
        <v>2628</v>
      </c>
      <c r="C104" s="144" t="s">
        <v>2629</v>
      </c>
      <c r="D104" s="137" t="s">
        <v>395</v>
      </c>
      <c r="E104" s="138">
        <v>0.45</v>
      </c>
      <c r="F104" s="139"/>
      <c r="G104" s="140">
        <f>ROUND(E104*F104,2)</f>
        <v>0</v>
      </c>
      <c r="H104" s="139"/>
      <c r="I104" s="140">
        <f>ROUND(E104*H104,2)</f>
        <v>0</v>
      </c>
      <c r="J104" s="139"/>
      <c r="K104" s="140">
        <f>ROUND(E104*J104,2)</f>
        <v>0</v>
      </c>
      <c r="L104" s="140">
        <v>21</v>
      </c>
      <c r="M104" s="140">
        <f>G104*(1+L104/100)</f>
        <v>0</v>
      </c>
      <c r="N104" s="138">
        <v>0</v>
      </c>
      <c r="O104" s="138">
        <f>ROUND(E104*N104,2)</f>
        <v>0</v>
      </c>
      <c r="P104" s="138">
        <v>0</v>
      </c>
      <c r="Q104" s="138">
        <f>ROUND(E104*P104,2)</f>
        <v>0</v>
      </c>
      <c r="R104" s="140"/>
      <c r="S104" s="140" t="s">
        <v>929</v>
      </c>
      <c r="T104" s="141" t="s">
        <v>274</v>
      </c>
      <c r="U104" s="115">
        <v>0</v>
      </c>
      <c r="V104" s="115">
        <f>ROUND(E104*U104,2)</f>
        <v>0</v>
      </c>
      <c r="W104" s="115"/>
      <c r="X104" s="115" t="s">
        <v>275</v>
      </c>
      <c r="Y104" s="115" t="s">
        <v>276</v>
      </c>
      <c r="Z104" s="108"/>
      <c r="AA104" s="108"/>
      <c r="AB104" s="108"/>
      <c r="AC104" s="108"/>
      <c r="AD104" s="108"/>
      <c r="AE104" s="108"/>
      <c r="AF104" s="108"/>
      <c r="AG104" s="108" t="s">
        <v>277</v>
      </c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</row>
    <row r="105" spans="1:60" outlineLevel="1" x14ac:dyDescent="0.2">
      <c r="A105" s="135">
        <v>57</v>
      </c>
      <c r="B105" s="136" t="s">
        <v>906</v>
      </c>
      <c r="C105" s="144" t="s">
        <v>2633</v>
      </c>
      <c r="D105" s="137" t="s">
        <v>395</v>
      </c>
      <c r="E105" s="138">
        <v>9.0731300000000008</v>
      </c>
      <c r="F105" s="139"/>
      <c r="G105" s="140">
        <f>ROUND(E105*F105,2)</f>
        <v>0</v>
      </c>
      <c r="H105" s="139"/>
      <c r="I105" s="140">
        <f>ROUND(E105*H105,2)</f>
        <v>0</v>
      </c>
      <c r="J105" s="139"/>
      <c r="K105" s="140">
        <f>ROUND(E105*J105,2)</f>
        <v>0</v>
      </c>
      <c r="L105" s="140">
        <v>21</v>
      </c>
      <c r="M105" s="140">
        <f>G105*(1+L105/100)</f>
        <v>0</v>
      </c>
      <c r="N105" s="138">
        <v>0</v>
      </c>
      <c r="O105" s="138">
        <f>ROUND(E105*N105,2)</f>
        <v>0</v>
      </c>
      <c r="P105" s="138">
        <v>0</v>
      </c>
      <c r="Q105" s="138">
        <f>ROUND(E105*P105,2)</f>
        <v>0</v>
      </c>
      <c r="R105" s="140"/>
      <c r="S105" s="140" t="s">
        <v>929</v>
      </c>
      <c r="T105" s="141" t="s">
        <v>929</v>
      </c>
      <c r="U105" s="115">
        <v>0</v>
      </c>
      <c r="V105" s="115">
        <f>ROUND(E105*U105,2)</f>
        <v>0</v>
      </c>
      <c r="W105" s="115"/>
      <c r="X105" s="115" t="s">
        <v>1780</v>
      </c>
      <c r="Y105" s="115" t="s">
        <v>276</v>
      </c>
      <c r="Z105" s="108"/>
      <c r="AA105" s="108"/>
      <c r="AB105" s="108"/>
      <c r="AC105" s="108"/>
      <c r="AD105" s="108"/>
      <c r="AE105" s="108"/>
      <c r="AF105" s="108"/>
      <c r="AG105" s="108" t="s">
        <v>1781</v>
      </c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</row>
    <row r="106" spans="1:60" ht="22.5" outlineLevel="1" x14ac:dyDescent="0.2">
      <c r="A106" s="128">
        <v>58</v>
      </c>
      <c r="B106" s="129" t="s">
        <v>2634</v>
      </c>
      <c r="C106" s="145" t="s">
        <v>2635</v>
      </c>
      <c r="D106" s="130" t="s">
        <v>395</v>
      </c>
      <c r="E106" s="131">
        <v>0.60487999999999997</v>
      </c>
      <c r="F106" s="132"/>
      <c r="G106" s="133">
        <f>ROUND(E106*F106,2)</f>
        <v>0</v>
      </c>
      <c r="H106" s="132"/>
      <c r="I106" s="133">
        <f>ROUND(E106*H106,2)</f>
        <v>0</v>
      </c>
      <c r="J106" s="132"/>
      <c r="K106" s="133">
        <f>ROUND(E106*J106,2)</f>
        <v>0</v>
      </c>
      <c r="L106" s="133">
        <v>21</v>
      </c>
      <c r="M106" s="133">
        <f>G106*(1+L106/100)</f>
        <v>0</v>
      </c>
      <c r="N106" s="131">
        <v>0</v>
      </c>
      <c r="O106" s="131">
        <f>ROUND(E106*N106,2)</f>
        <v>0</v>
      </c>
      <c r="P106" s="131">
        <v>0</v>
      </c>
      <c r="Q106" s="131">
        <f>ROUND(E106*P106,2)</f>
        <v>0</v>
      </c>
      <c r="R106" s="133"/>
      <c r="S106" s="133" t="s">
        <v>929</v>
      </c>
      <c r="T106" s="134" t="s">
        <v>929</v>
      </c>
      <c r="U106" s="115">
        <v>0.83199999999999996</v>
      </c>
      <c r="V106" s="115">
        <f>ROUND(E106*U106,2)</f>
        <v>0.5</v>
      </c>
      <c r="W106" s="115"/>
      <c r="X106" s="115" t="s">
        <v>1780</v>
      </c>
      <c r="Y106" s="115" t="s">
        <v>276</v>
      </c>
      <c r="Z106" s="108"/>
      <c r="AA106" s="108"/>
      <c r="AB106" s="108"/>
      <c r="AC106" s="108"/>
      <c r="AD106" s="108"/>
      <c r="AE106" s="108"/>
      <c r="AF106" s="108"/>
      <c r="AG106" s="108" t="s">
        <v>1781</v>
      </c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</row>
    <row r="107" spans="1:60" ht="22.5" outlineLevel="2" x14ac:dyDescent="0.2">
      <c r="A107" s="111"/>
      <c r="B107" s="112"/>
      <c r="C107" s="258" t="s">
        <v>2636</v>
      </c>
      <c r="D107" s="259"/>
      <c r="E107" s="259"/>
      <c r="F107" s="259"/>
      <c r="G107" s="259"/>
      <c r="H107" s="115"/>
      <c r="I107" s="115"/>
      <c r="J107" s="115"/>
      <c r="K107" s="115"/>
      <c r="L107" s="115"/>
      <c r="M107" s="115"/>
      <c r="N107" s="114"/>
      <c r="O107" s="114"/>
      <c r="P107" s="114"/>
      <c r="Q107" s="114"/>
      <c r="R107" s="115"/>
      <c r="S107" s="115"/>
      <c r="T107" s="115"/>
      <c r="U107" s="115"/>
      <c r="V107" s="115"/>
      <c r="W107" s="115"/>
      <c r="X107" s="115"/>
      <c r="Y107" s="115"/>
      <c r="Z107" s="108"/>
      <c r="AA107" s="108"/>
      <c r="AB107" s="108"/>
      <c r="AC107" s="108"/>
      <c r="AD107" s="108"/>
      <c r="AE107" s="108"/>
      <c r="AF107" s="108"/>
      <c r="AG107" s="108" t="s">
        <v>286</v>
      </c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42" t="str">
        <f>C107</f>
        <v>S naložením suti nebo vybouraných hmot do dopravního prostředku a na jejich vyložením, popřípadě přeložením na normální dopravní prostředek.</v>
      </c>
      <c r="BB107" s="108"/>
      <c r="BC107" s="108"/>
      <c r="BD107" s="108"/>
      <c r="BE107" s="108"/>
      <c r="BF107" s="108"/>
      <c r="BG107" s="108"/>
      <c r="BH107" s="108"/>
    </row>
    <row r="108" spans="1:60" outlineLevel="1" x14ac:dyDescent="0.2">
      <c r="A108" s="135">
        <v>59</v>
      </c>
      <c r="B108" s="136" t="s">
        <v>2637</v>
      </c>
      <c r="C108" s="144" t="s">
        <v>2638</v>
      </c>
      <c r="D108" s="137" t="s">
        <v>395</v>
      </c>
      <c r="E108" s="138">
        <v>6.0487500000000001</v>
      </c>
      <c r="F108" s="139"/>
      <c r="G108" s="140">
        <f>ROUND(E108*F108,2)</f>
        <v>0</v>
      </c>
      <c r="H108" s="139"/>
      <c r="I108" s="140">
        <f>ROUND(E108*H108,2)</f>
        <v>0</v>
      </c>
      <c r="J108" s="139"/>
      <c r="K108" s="140">
        <f>ROUND(E108*J108,2)</f>
        <v>0</v>
      </c>
      <c r="L108" s="140">
        <v>21</v>
      </c>
      <c r="M108" s="140">
        <f>G108*(1+L108/100)</f>
        <v>0</v>
      </c>
      <c r="N108" s="138">
        <v>0</v>
      </c>
      <c r="O108" s="138">
        <f>ROUND(E108*N108,2)</f>
        <v>0</v>
      </c>
      <c r="P108" s="138">
        <v>0</v>
      </c>
      <c r="Q108" s="138">
        <f>ROUND(E108*P108,2)</f>
        <v>0</v>
      </c>
      <c r="R108" s="140"/>
      <c r="S108" s="140" t="s">
        <v>929</v>
      </c>
      <c r="T108" s="141" t="s">
        <v>929</v>
      </c>
      <c r="U108" s="115">
        <v>0.36</v>
      </c>
      <c r="V108" s="115">
        <f>ROUND(E108*U108,2)</f>
        <v>2.1800000000000002</v>
      </c>
      <c r="W108" s="115"/>
      <c r="X108" s="115" t="s">
        <v>1780</v>
      </c>
      <c r="Y108" s="115" t="s">
        <v>276</v>
      </c>
      <c r="Z108" s="108"/>
      <c r="AA108" s="108"/>
      <c r="AB108" s="108"/>
      <c r="AC108" s="108"/>
      <c r="AD108" s="108"/>
      <c r="AE108" s="108"/>
      <c r="AF108" s="108"/>
      <c r="AG108" s="108" t="s">
        <v>1781</v>
      </c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</row>
    <row r="109" spans="1:60" outlineLevel="1" x14ac:dyDescent="0.2">
      <c r="A109" s="128">
        <v>60</v>
      </c>
      <c r="B109" s="129" t="s">
        <v>2639</v>
      </c>
      <c r="C109" s="145" t="s">
        <v>2640</v>
      </c>
      <c r="D109" s="130" t="s">
        <v>395</v>
      </c>
      <c r="E109" s="131">
        <v>0.60487999999999997</v>
      </c>
      <c r="F109" s="132"/>
      <c r="G109" s="133">
        <f>ROUND(E109*F109,2)</f>
        <v>0</v>
      </c>
      <c r="H109" s="132"/>
      <c r="I109" s="133">
        <f>ROUND(E109*H109,2)</f>
        <v>0</v>
      </c>
      <c r="J109" s="132"/>
      <c r="K109" s="133">
        <f>ROUND(E109*J109,2)</f>
        <v>0</v>
      </c>
      <c r="L109" s="133">
        <v>21</v>
      </c>
      <c r="M109" s="133">
        <f>G109*(1+L109/100)</f>
        <v>0</v>
      </c>
      <c r="N109" s="131">
        <v>0</v>
      </c>
      <c r="O109" s="131">
        <f>ROUND(E109*N109,2)</f>
        <v>0</v>
      </c>
      <c r="P109" s="131">
        <v>0</v>
      </c>
      <c r="Q109" s="131">
        <f>ROUND(E109*P109,2)</f>
        <v>0</v>
      </c>
      <c r="R109" s="133"/>
      <c r="S109" s="133" t="s">
        <v>929</v>
      </c>
      <c r="T109" s="134" t="s">
        <v>929</v>
      </c>
      <c r="U109" s="115">
        <v>2.6120000000000001</v>
      </c>
      <c r="V109" s="115">
        <f>ROUND(E109*U109,2)</f>
        <v>1.58</v>
      </c>
      <c r="W109" s="115"/>
      <c r="X109" s="115" t="s">
        <v>1780</v>
      </c>
      <c r="Y109" s="115" t="s">
        <v>276</v>
      </c>
      <c r="Z109" s="108"/>
      <c r="AA109" s="108"/>
      <c r="AB109" s="108"/>
      <c r="AC109" s="108"/>
      <c r="AD109" s="108"/>
      <c r="AE109" s="108"/>
      <c r="AF109" s="108"/>
      <c r="AG109" s="108" t="s">
        <v>1781</v>
      </c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</row>
    <row r="110" spans="1:60" x14ac:dyDescent="0.2">
      <c r="A110" s="3"/>
      <c r="B110" s="4"/>
      <c r="C110" s="146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v>12</v>
      </c>
      <c r="AF110">
        <v>21</v>
      </c>
      <c r="AG110" t="s">
        <v>254</v>
      </c>
    </row>
    <row r="111" spans="1:60" x14ac:dyDescent="0.2">
      <c r="A111" s="197"/>
      <c r="B111" s="198" t="s">
        <v>14</v>
      </c>
      <c r="C111" s="199"/>
      <c r="D111" s="200"/>
      <c r="E111" s="201"/>
      <c r="F111" s="201"/>
      <c r="G111" s="127">
        <f>G8+G24+G28+G43+G47+G62+G89+G95+G102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f>SUMIF(L7:L109,AE110,G7:G109)</f>
        <v>0</v>
      </c>
      <c r="AF111">
        <f>SUMIF(L7:L109,AF110,G7:G109)</f>
        <v>0</v>
      </c>
      <c r="AG111" t="s">
        <v>317</v>
      </c>
    </row>
    <row r="112" spans="1:60" x14ac:dyDescent="0.2">
      <c r="C112" s="147"/>
      <c r="D112" s="10"/>
      <c r="AG112" t="s">
        <v>318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hCU0pTY34UdNuzDefORUZQrKAG5i3OqliHW6xjOsXMGUc7kJ+LhiUWDgPhjVwI8ROz55MSvSIO+Z2KWaSES9g==" saltValue="jtD3D36oE9USY5C9312XXg==" spinCount="100000" sheet="1" formatRows="0"/>
  <mergeCells count="14">
    <mergeCell ref="C100:G100"/>
    <mergeCell ref="C107:G107"/>
    <mergeCell ref="C51:G51"/>
    <mergeCell ref="C53:G53"/>
    <mergeCell ref="C55:G55"/>
    <mergeCell ref="C59:G59"/>
    <mergeCell ref="C94:G94"/>
    <mergeCell ref="C97:G97"/>
    <mergeCell ref="C49:G49"/>
    <mergeCell ref="A1:G1"/>
    <mergeCell ref="C2:G2"/>
    <mergeCell ref="C3:G3"/>
    <mergeCell ref="C4:G4"/>
    <mergeCell ref="C42:G4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67AAC0D2-D8DF-445F-B452-8739D28370A1}"/>
</file>

<file path=customXml/itemProps2.xml><?xml version="1.0" encoding="utf-8"?>
<ds:datastoreItem xmlns:ds="http://schemas.openxmlformats.org/officeDocument/2006/customXml" ds:itemID="{30756347-2DCE-45F4-9457-3EB8D3230C3C}"/>
</file>

<file path=customXml/itemProps3.xml><?xml version="1.0" encoding="utf-8"?>
<ds:datastoreItem xmlns:ds="http://schemas.openxmlformats.org/officeDocument/2006/customXml" ds:itemID="{D2681D6A-80C8-4E48-B57B-2AE50B9B8A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80</vt:i4>
      </vt:variant>
    </vt:vector>
  </HeadingPairs>
  <TitlesOfParts>
    <vt:vector size="100" baseType="lpstr">
      <vt:lpstr>Pokyny pro vyplnění</vt:lpstr>
      <vt:lpstr>Stavba</vt:lpstr>
      <vt:lpstr>VzorPolozky</vt:lpstr>
      <vt:lpstr>00 00 Naklady</vt:lpstr>
      <vt:lpstr>SO 01 D.1.1 Pol</vt:lpstr>
      <vt:lpstr>SO 01 D.1.4 Pol</vt:lpstr>
      <vt:lpstr>SO 01 D.1.4.4 Pol</vt:lpstr>
      <vt:lpstr>SO 02 D.2.4 Pol</vt:lpstr>
      <vt:lpstr>SO 03 D.3.1.1 Pol</vt:lpstr>
      <vt:lpstr>SO 03 D.3.1.2 Pol</vt:lpstr>
      <vt:lpstr>SO 03 D.3.1.3 Pol</vt:lpstr>
      <vt:lpstr>SO 03 D.3.4.4 Pol</vt:lpstr>
      <vt:lpstr>SO 03 D.3.4a Pol</vt:lpstr>
      <vt:lpstr>SO 03 D.3.4a0 Pol</vt:lpstr>
      <vt:lpstr>SO 03 D.3.4b Pol</vt:lpstr>
      <vt:lpstr>SO 03 D.3.4c Pol</vt:lpstr>
      <vt:lpstr>SO 03 D.3.4d Pol</vt:lpstr>
      <vt:lpstr>SO 03 D.3.4e Pol</vt:lpstr>
      <vt:lpstr>SO 03 D.3.4f Pol</vt:lpstr>
      <vt:lpstr>SO 03 D.3.4g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01 D.1.1 Pol'!Názvy_tisku</vt:lpstr>
      <vt:lpstr>'SO 01 D.1.4 Pol'!Názvy_tisku</vt:lpstr>
      <vt:lpstr>'SO 01 D.1.4.4 Pol'!Názvy_tisku</vt:lpstr>
      <vt:lpstr>'SO 02 D.2.4 Pol'!Názvy_tisku</vt:lpstr>
      <vt:lpstr>'SO 03 D.3.1.1 Pol'!Názvy_tisku</vt:lpstr>
      <vt:lpstr>'SO 03 D.3.1.2 Pol'!Názvy_tisku</vt:lpstr>
      <vt:lpstr>'SO 03 D.3.1.3 Pol'!Názvy_tisku</vt:lpstr>
      <vt:lpstr>'SO 03 D.3.4.4 Pol'!Názvy_tisku</vt:lpstr>
      <vt:lpstr>'SO 03 D.3.4a Pol'!Názvy_tisku</vt:lpstr>
      <vt:lpstr>'SO 03 D.3.4a0 Pol'!Názvy_tisku</vt:lpstr>
      <vt:lpstr>'SO 03 D.3.4b Pol'!Názvy_tisku</vt:lpstr>
      <vt:lpstr>'SO 03 D.3.4c Pol'!Názvy_tisku</vt:lpstr>
      <vt:lpstr>'SO 03 D.3.4d Pol'!Názvy_tisku</vt:lpstr>
      <vt:lpstr>'SO 03 D.3.4e Pol'!Názvy_tisku</vt:lpstr>
      <vt:lpstr>'SO 03 D.3.4f Pol'!Názvy_tisku</vt:lpstr>
      <vt:lpstr>'SO 03 D.3.4g Pol'!Názvy_tisku</vt:lpstr>
      <vt:lpstr>oadresa</vt:lpstr>
      <vt:lpstr>Stavba!Objednatel</vt:lpstr>
      <vt:lpstr>Stavba!Objekt</vt:lpstr>
      <vt:lpstr>'00 00 Naklady'!Oblast_tisku</vt:lpstr>
      <vt:lpstr>'SO 01 D.1.1 Pol'!Oblast_tisku</vt:lpstr>
      <vt:lpstr>'SO 01 D.1.4 Pol'!Oblast_tisku</vt:lpstr>
      <vt:lpstr>'SO 01 D.1.4.4 Pol'!Oblast_tisku</vt:lpstr>
      <vt:lpstr>'SO 02 D.2.4 Pol'!Oblast_tisku</vt:lpstr>
      <vt:lpstr>'SO 03 D.3.1.1 Pol'!Oblast_tisku</vt:lpstr>
      <vt:lpstr>'SO 03 D.3.1.2 Pol'!Oblast_tisku</vt:lpstr>
      <vt:lpstr>'SO 03 D.3.1.3 Pol'!Oblast_tisku</vt:lpstr>
      <vt:lpstr>'SO 03 D.3.4.4 Pol'!Oblast_tisku</vt:lpstr>
      <vt:lpstr>'SO 03 D.3.4a Pol'!Oblast_tisku</vt:lpstr>
      <vt:lpstr>'SO 03 D.3.4a0 Pol'!Oblast_tisku</vt:lpstr>
      <vt:lpstr>'SO 03 D.3.4b Pol'!Oblast_tisku</vt:lpstr>
      <vt:lpstr>'SO 03 D.3.4c Pol'!Oblast_tisku</vt:lpstr>
      <vt:lpstr>'SO 03 D.3.4d Pol'!Oblast_tisku</vt:lpstr>
      <vt:lpstr>'SO 03 D.3.4e Pol'!Oblast_tisku</vt:lpstr>
      <vt:lpstr>'SO 03 D.3.4f Pol'!Oblast_tisku</vt:lpstr>
      <vt:lpstr>'SO 03 D.3.4g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Manager/>
  <Company>RTS, a.s.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Hanáček</dc:creator>
  <cp:keywords/>
  <dc:description/>
  <cp:lastModifiedBy>Mádlová Iva</cp:lastModifiedBy>
  <cp:revision/>
  <dcterms:created xsi:type="dcterms:W3CDTF">2009-04-08T07:15:50Z</dcterms:created>
  <dcterms:modified xsi:type="dcterms:W3CDTF">2024-06-18T18:21:11Z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