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tavebni_rozpocty\2023\_2023072_R_MS_Suchdol_PilsProjekt\pracovni\"/>
    </mc:Choice>
  </mc:AlternateContent>
  <xr:revisionPtr revIDLastSave="0" documentId="8_{6409F003-1DF4-43F0-93C9-02E7597FC7D4}" xr6:coauthVersionLast="47" xr6:coauthVersionMax="47" xr10:uidLastSave="{00000000-0000-0000-0000-000000000000}"/>
  <bookViews>
    <workbookView xWindow="28680" yWindow="-120" windowWidth="29040" windowHeight="15720" xr2:uid="{89EF8990-C293-46AC-AADA-8EE18C86AFB2}"/>
  </bookViews>
  <sheets>
    <sheet name="dřev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5" i="1" l="1"/>
  <c r="N105" i="1"/>
  <c r="L105" i="1"/>
  <c r="M105" i="1" s="1"/>
  <c r="K105" i="1"/>
  <c r="J105" i="1"/>
  <c r="I105" i="1"/>
  <c r="Q104" i="1"/>
  <c r="N104" i="1"/>
  <c r="M104" i="1"/>
  <c r="L104" i="1"/>
  <c r="K104" i="1"/>
  <c r="J104" i="1"/>
  <c r="I104" i="1"/>
  <c r="Q103" i="1"/>
  <c r="N103" i="1"/>
  <c r="M103" i="1"/>
  <c r="L103" i="1"/>
  <c r="J103" i="1"/>
  <c r="K103" i="1" s="1"/>
  <c r="I103" i="1"/>
  <c r="N102" i="1"/>
  <c r="L102" i="1"/>
  <c r="M102" i="1" s="1"/>
  <c r="K102" i="1"/>
  <c r="J102" i="1"/>
  <c r="I102" i="1"/>
  <c r="Q102" i="1" s="1"/>
  <c r="Q101" i="1"/>
  <c r="N101" i="1"/>
  <c r="M101" i="1"/>
  <c r="L101" i="1"/>
  <c r="K101" i="1"/>
  <c r="J101" i="1"/>
  <c r="I101" i="1"/>
  <c r="N100" i="1"/>
  <c r="L100" i="1"/>
  <c r="M100" i="1" s="1"/>
  <c r="J100" i="1"/>
  <c r="K100" i="1" s="1"/>
  <c r="I100" i="1"/>
  <c r="Q100" i="1" s="1"/>
  <c r="N99" i="1"/>
  <c r="L99" i="1"/>
  <c r="M99" i="1" s="1"/>
  <c r="K99" i="1"/>
  <c r="J99" i="1"/>
  <c r="I99" i="1"/>
  <c r="Q99" i="1" s="1"/>
  <c r="N98" i="1"/>
  <c r="G98" i="1"/>
  <c r="L98" i="1" s="1"/>
  <c r="M98" i="1" s="1"/>
  <c r="Q97" i="1"/>
  <c r="N97" i="1"/>
  <c r="M97" i="1"/>
  <c r="L97" i="1"/>
  <c r="J97" i="1"/>
  <c r="K97" i="1" s="1"/>
  <c r="I97" i="1"/>
  <c r="Q96" i="1"/>
  <c r="N96" i="1"/>
  <c r="L96" i="1"/>
  <c r="M96" i="1" s="1"/>
  <c r="K96" i="1"/>
  <c r="J96" i="1"/>
  <c r="I96" i="1"/>
  <c r="Q95" i="1"/>
  <c r="N95" i="1"/>
  <c r="M95" i="1"/>
  <c r="L95" i="1"/>
  <c r="K95" i="1"/>
  <c r="J95" i="1"/>
  <c r="I95" i="1"/>
  <c r="N92" i="1"/>
  <c r="L92" i="1"/>
  <c r="M92" i="1" s="1"/>
  <c r="J92" i="1"/>
  <c r="K92" i="1" s="1"/>
  <c r="I92" i="1"/>
  <c r="Q92" i="1" s="1"/>
  <c r="Q91" i="1"/>
  <c r="N91" i="1"/>
  <c r="L91" i="1"/>
  <c r="M91" i="1" s="1"/>
  <c r="J91" i="1"/>
  <c r="K91" i="1" s="1"/>
  <c r="I91" i="1"/>
  <c r="Q90" i="1"/>
  <c r="N90" i="1"/>
  <c r="M90" i="1"/>
  <c r="L90" i="1"/>
  <c r="J90" i="1"/>
  <c r="K90" i="1" s="1"/>
  <c r="I90" i="1"/>
  <c r="Q89" i="1"/>
  <c r="N89" i="1"/>
  <c r="L89" i="1"/>
  <c r="M89" i="1" s="1"/>
  <c r="J89" i="1"/>
  <c r="K89" i="1" s="1"/>
  <c r="I89" i="1"/>
  <c r="Q88" i="1"/>
  <c r="N88" i="1"/>
  <c r="L88" i="1"/>
  <c r="M88" i="1" s="1"/>
  <c r="K88" i="1"/>
  <c r="J88" i="1"/>
  <c r="I88" i="1"/>
  <c r="Q87" i="1"/>
  <c r="N87" i="1"/>
  <c r="L87" i="1"/>
  <c r="M87" i="1" s="1"/>
  <c r="J87" i="1"/>
  <c r="K87" i="1" s="1"/>
  <c r="I87" i="1"/>
  <c r="Q86" i="1"/>
  <c r="N86" i="1"/>
  <c r="L86" i="1"/>
  <c r="M86" i="1" s="1"/>
  <c r="J86" i="1"/>
  <c r="K86" i="1" s="1"/>
  <c r="I86" i="1"/>
  <c r="N85" i="1"/>
  <c r="M85" i="1"/>
  <c r="L85" i="1"/>
  <c r="J85" i="1"/>
  <c r="K85" i="1" s="1"/>
  <c r="I85" i="1"/>
  <c r="Q85" i="1" s="1"/>
  <c r="Q84" i="1"/>
  <c r="N84" i="1"/>
  <c r="M84" i="1"/>
  <c r="L84" i="1"/>
  <c r="J84" i="1"/>
  <c r="K84" i="1" s="1"/>
  <c r="I84" i="1"/>
  <c r="Q83" i="1"/>
  <c r="N83" i="1"/>
  <c r="L83" i="1"/>
  <c r="M83" i="1" s="1"/>
  <c r="K83" i="1"/>
  <c r="J83" i="1"/>
  <c r="I83" i="1"/>
  <c r="Q82" i="1"/>
  <c r="N82" i="1"/>
  <c r="M82" i="1"/>
  <c r="L82" i="1"/>
  <c r="K82" i="1"/>
  <c r="J82" i="1"/>
  <c r="I82" i="1"/>
  <c r="Q81" i="1"/>
  <c r="N81" i="1"/>
  <c r="M81" i="1"/>
  <c r="L81" i="1"/>
  <c r="J81" i="1"/>
  <c r="K81" i="1" s="1"/>
  <c r="I81" i="1"/>
  <c r="N80" i="1"/>
  <c r="L80" i="1"/>
  <c r="M80" i="1" s="1"/>
  <c r="I80" i="1"/>
  <c r="Q80" i="1" s="1"/>
  <c r="G80" i="1"/>
  <c r="J80" i="1" s="1"/>
  <c r="K80" i="1" s="1"/>
  <c r="Q79" i="1"/>
  <c r="N79" i="1"/>
  <c r="L79" i="1"/>
  <c r="M79" i="1" s="1"/>
  <c r="K79" i="1"/>
  <c r="J79" i="1"/>
  <c r="I79" i="1"/>
  <c r="Q78" i="1"/>
  <c r="N78" i="1"/>
  <c r="L78" i="1"/>
  <c r="M78" i="1" s="1"/>
  <c r="J78" i="1"/>
  <c r="K78" i="1" s="1"/>
  <c r="I78" i="1"/>
  <c r="Q77" i="1"/>
  <c r="N77" i="1"/>
  <c r="L77" i="1"/>
  <c r="M77" i="1" s="1"/>
  <c r="J77" i="1"/>
  <c r="K77" i="1" s="1"/>
  <c r="I77" i="1"/>
  <c r="N76" i="1"/>
  <c r="M76" i="1"/>
  <c r="L76" i="1"/>
  <c r="J76" i="1"/>
  <c r="K76" i="1" s="1"/>
  <c r="I76" i="1"/>
  <c r="Q76" i="1" s="1"/>
  <c r="Q75" i="1"/>
  <c r="N75" i="1"/>
  <c r="M75" i="1"/>
  <c r="L75" i="1"/>
  <c r="J75" i="1"/>
  <c r="K75" i="1" s="1"/>
  <c r="I75" i="1"/>
  <c r="Q74" i="1"/>
  <c r="N74" i="1"/>
  <c r="L74" i="1"/>
  <c r="M74" i="1" s="1"/>
  <c r="K74" i="1"/>
  <c r="J74" i="1"/>
  <c r="I74" i="1"/>
  <c r="Q73" i="1"/>
  <c r="N73" i="1"/>
  <c r="M73" i="1"/>
  <c r="L73" i="1"/>
  <c r="K73" i="1"/>
  <c r="J73" i="1"/>
  <c r="I73" i="1"/>
  <c r="Q72" i="1"/>
  <c r="N72" i="1"/>
  <c r="M72" i="1"/>
  <c r="L72" i="1"/>
  <c r="J72" i="1"/>
  <c r="K72" i="1" s="1"/>
  <c r="I72" i="1"/>
  <c r="N71" i="1"/>
  <c r="L71" i="1"/>
  <c r="M71" i="1" s="1"/>
  <c r="I71" i="1"/>
  <c r="I93" i="1" s="1"/>
  <c r="G71" i="1"/>
  <c r="J71" i="1" s="1"/>
  <c r="K71" i="1" s="1"/>
  <c r="Q68" i="1"/>
  <c r="N68" i="1"/>
  <c r="L68" i="1"/>
  <c r="M68" i="1" s="1"/>
  <c r="K68" i="1"/>
  <c r="J68" i="1"/>
  <c r="I68" i="1"/>
  <c r="Q67" i="1"/>
  <c r="N67" i="1"/>
  <c r="M67" i="1"/>
  <c r="M69" i="1" s="1"/>
  <c r="L67" i="1"/>
  <c r="K67" i="1"/>
  <c r="K69" i="1" s="1"/>
  <c r="J67" i="1"/>
  <c r="I67" i="1"/>
  <c r="I69" i="1" s="1"/>
  <c r="N64" i="1"/>
  <c r="L64" i="1"/>
  <c r="M64" i="1" s="1"/>
  <c r="J64" i="1"/>
  <c r="K64" i="1" s="1"/>
  <c r="H64" i="1"/>
  <c r="I64" i="1" s="1"/>
  <c r="Q64" i="1" s="1"/>
  <c r="Q63" i="1"/>
  <c r="N63" i="1"/>
  <c r="M63" i="1"/>
  <c r="L63" i="1"/>
  <c r="J63" i="1"/>
  <c r="K63" i="1" s="1"/>
  <c r="I63" i="1"/>
  <c r="N62" i="1"/>
  <c r="L62" i="1"/>
  <c r="M62" i="1" s="1"/>
  <c r="J62" i="1"/>
  <c r="H62" i="1"/>
  <c r="K62" i="1" s="1"/>
  <c r="Q61" i="1"/>
  <c r="N61" i="1"/>
  <c r="L61" i="1"/>
  <c r="M61" i="1" s="1"/>
  <c r="J61" i="1"/>
  <c r="K61" i="1" s="1"/>
  <c r="I61" i="1"/>
  <c r="Q60" i="1"/>
  <c r="N60" i="1"/>
  <c r="M60" i="1"/>
  <c r="L60" i="1"/>
  <c r="J60" i="1"/>
  <c r="K60" i="1" s="1"/>
  <c r="I60" i="1"/>
  <c r="Q59" i="1"/>
  <c r="N59" i="1"/>
  <c r="L59" i="1"/>
  <c r="M59" i="1" s="1"/>
  <c r="J59" i="1"/>
  <c r="K59" i="1" s="1"/>
  <c r="I59" i="1"/>
  <c r="Q58" i="1"/>
  <c r="N58" i="1"/>
  <c r="L58" i="1"/>
  <c r="M58" i="1" s="1"/>
  <c r="K58" i="1"/>
  <c r="J58" i="1"/>
  <c r="I58" i="1"/>
  <c r="Q57" i="1"/>
  <c r="N57" i="1"/>
  <c r="L57" i="1"/>
  <c r="M57" i="1" s="1"/>
  <c r="J57" i="1"/>
  <c r="K57" i="1" s="1"/>
  <c r="I57" i="1"/>
  <c r="Q56" i="1"/>
  <c r="N56" i="1"/>
  <c r="L56" i="1"/>
  <c r="M56" i="1" s="1"/>
  <c r="J56" i="1"/>
  <c r="K56" i="1" s="1"/>
  <c r="I56" i="1"/>
  <c r="G56" i="1"/>
  <c r="N55" i="1"/>
  <c r="L55" i="1"/>
  <c r="M55" i="1" s="1"/>
  <c r="J55" i="1"/>
  <c r="K55" i="1" s="1"/>
  <c r="I55" i="1"/>
  <c r="Q55" i="1" s="1"/>
  <c r="N54" i="1"/>
  <c r="L54" i="1"/>
  <c r="M54" i="1" s="1"/>
  <c r="K54" i="1"/>
  <c r="J54" i="1"/>
  <c r="I54" i="1"/>
  <c r="Q54" i="1" s="1"/>
  <c r="N53" i="1"/>
  <c r="L53" i="1"/>
  <c r="M53" i="1" s="1"/>
  <c r="J53" i="1"/>
  <c r="K53" i="1" s="1"/>
  <c r="I53" i="1"/>
  <c r="Q53" i="1" s="1"/>
  <c r="Q52" i="1"/>
  <c r="N52" i="1"/>
  <c r="L52" i="1"/>
  <c r="M52" i="1" s="1"/>
  <c r="J52" i="1"/>
  <c r="K52" i="1" s="1"/>
  <c r="I52" i="1"/>
  <c r="M50" i="1"/>
  <c r="N49" i="1"/>
  <c r="M49" i="1"/>
  <c r="L49" i="1"/>
  <c r="J49" i="1"/>
  <c r="K49" i="1" s="1"/>
  <c r="K50" i="1" s="1"/>
  <c r="I49" i="1"/>
  <c r="I50" i="1" s="1"/>
  <c r="Q46" i="1"/>
  <c r="N46" i="1"/>
  <c r="M46" i="1"/>
  <c r="L46" i="1"/>
  <c r="K46" i="1"/>
  <c r="J46" i="1"/>
  <c r="I46" i="1"/>
  <c r="N45" i="1"/>
  <c r="L45" i="1"/>
  <c r="M45" i="1" s="1"/>
  <c r="J45" i="1"/>
  <c r="K45" i="1" s="1"/>
  <c r="I45" i="1"/>
  <c r="Q45" i="1" s="1"/>
  <c r="N44" i="1"/>
  <c r="L44" i="1"/>
  <c r="M44" i="1" s="1"/>
  <c r="K44" i="1"/>
  <c r="J44" i="1"/>
  <c r="I44" i="1"/>
  <c r="Q44" i="1" s="1"/>
  <c r="N43" i="1"/>
  <c r="L43" i="1"/>
  <c r="M43" i="1" s="1"/>
  <c r="J43" i="1"/>
  <c r="K43" i="1" s="1"/>
  <c r="I43" i="1"/>
  <c r="Q43" i="1" s="1"/>
  <c r="Q42" i="1"/>
  <c r="N42" i="1"/>
  <c r="L42" i="1"/>
  <c r="M42" i="1" s="1"/>
  <c r="J42" i="1"/>
  <c r="K42" i="1" s="1"/>
  <c r="I42" i="1"/>
  <c r="Q41" i="1"/>
  <c r="N41" i="1"/>
  <c r="M41" i="1"/>
  <c r="L41" i="1"/>
  <c r="J41" i="1"/>
  <c r="K41" i="1" s="1"/>
  <c r="I41" i="1"/>
  <c r="Q40" i="1"/>
  <c r="N40" i="1"/>
  <c r="L40" i="1"/>
  <c r="M40" i="1" s="1"/>
  <c r="J40" i="1"/>
  <c r="K40" i="1" s="1"/>
  <c r="I40" i="1"/>
  <c r="Q39" i="1"/>
  <c r="N39" i="1"/>
  <c r="L39" i="1"/>
  <c r="M39" i="1" s="1"/>
  <c r="K39" i="1"/>
  <c r="J39" i="1"/>
  <c r="I39" i="1"/>
  <c r="Q38" i="1"/>
  <c r="N38" i="1"/>
  <c r="L38" i="1"/>
  <c r="M38" i="1" s="1"/>
  <c r="J38" i="1"/>
  <c r="K38" i="1" s="1"/>
  <c r="I38" i="1"/>
  <c r="Q37" i="1"/>
  <c r="N37" i="1"/>
  <c r="L37" i="1"/>
  <c r="M37" i="1" s="1"/>
  <c r="J37" i="1"/>
  <c r="K37" i="1" s="1"/>
  <c r="I37" i="1"/>
  <c r="N36" i="1"/>
  <c r="M36" i="1"/>
  <c r="L36" i="1"/>
  <c r="J36" i="1"/>
  <c r="K36" i="1" s="1"/>
  <c r="I36" i="1"/>
  <c r="Q36" i="1" s="1"/>
  <c r="Q33" i="1"/>
  <c r="N33" i="1"/>
  <c r="M33" i="1"/>
  <c r="L33" i="1"/>
  <c r="K33" i="1"/>
  <c r="J33" i="1"/>
  <c r="I33" i="1"/>
  <c r="N32" i="1"/>
  <c r="L32" i="1"/>
  <c r="M32" i="1" s="1"/>
  <c r="J32" i="1"/>
  <c r="K32" i="1" s="1"/>
  <c r="I32" i="1"/>
  <c r="Q32" i="1" s="1"/>
  <c r="N31" i="1"/>
  <c r="L31" i="1"/>
  <c r="M31" i="1" s="1"/>
  <c r="K31" i="1"/>
  <c r="J31" i="1"/>
  <c r="I31" i="1"/>
  <c r="Q31" i="1" s="1"/>
  <c r="N30" i="1"/>
  <c r="L30" i="1"/>
  <c r="M30" i="1" s="1"/>
  <c r="J30" i="1"/>
  <c r="K30" i="1" s="1"/>
  <c r="I30" i="1"/>
  <c r="Q30" i="1" s="1"/>
  <c r="Q29" i="1"/>
  <c r="N29" i="1"/>
  <c r="L29" i="1"/>
  <c r="M29" i="1" s="1"/>
  <c r="J29" i="1"/>
  <c r="K29" i="1" s="1"/>
  <c r="K34" i="1" s="1"/>
  <c r="I29" i="1"/>
  <c r="N26" i="1"/>
  <c r="M26" i="1"/>
  <c r="L26" i="1"/>
  <c r="J26" i="1"/>
  <c r="K26" i="1" s="1"/>
  <c r="I26" i="1"/>
  <c r="Q26" i="1" s="1"/>
  <c r="Q25" i="1"/>
  <c r="N25" i="1"/>
  <c r="M25" i="1"/>
  <c r="L25" i="1"/>
  <c r="J25" i="1"/>
  <c r="K25" i="1" s="1"/>
  <c r="I25" i="1"/>
  <c r="Q24" i="1"/>
  <c r="N24" i="1"/>
  <c r="L24" i="1"/>
  <c r="M24" i="1" s="1"/>
  <c r="K24" i="1"/>
  <c r="J24" i="1"/>
  <c r="I24" i="1"/>
  <c r="N23" i="1"/>
  <c r="M23" i="1"/>
  <c r="L23" i="1"/>
  <c r="K23" i="1"/>
  <c r="J23" i="1"/>
  <c r="I23" i="1"/>
  <c r="Q23" i="1" s="1"/>
  <c r="Q22" i="1"/>
  <c r="N22" i="1"/>
  <c r="M22" i="1"/>
  <c r="L22" i="1"/>
  <c r="J22" i="1"/>
  <c r="K22" i="1" s="1"/>
  <c r="I22" i="1"/>
  <c r="N21" i="1"/>
  <c r="L21" i="1"/>
  <c r="M21" i="1" s="1"/>
  <c r="K21" i="1"/>
  <c r="J21" i="1"/>
  <c r="I21" i="1"/>
  <c r="I27" i="1" s="1"/>
  <c r="Q20" i="1"/>
  <c r="N20" i="1"/>
  <c r="M20" i="1"/>
  <c r="M27" i="1" s="1"/>
  <c r="L20" i="1"/>
  <c r="K20" i="1"/>
  <c r="J20" i="1"/>
  <c r="I20" i="1"/>
  <c r="N14" i="1"/>
  <c r="G14" i="1"/>
  <c r="L14" i="1" s="1"/>
  <c r="M14" i="1" s="1"/>
  <c r="N13" i="1"/>
  <c r="M13" i="1"/>
  <c r="L13" i="1"/>
  <c r="J13" i="1"/>
  <c r="K13" i="1" s="1"/>
  <c r="I13" i="1"/>
  <c r="N12" i="1"/>
  <c r="M12" i="1"/>
  <c r="L12" i="1"/>
  <c r="J12" i="1"/>
  <c r="K12" i="1" s="1"/>
  <c r="I12" i="1"/>
  <c r="N11" i="1"/>
  <c r="L11" i="1"/>
  <c r="M11" i="1" s="1"/>
  <c r="K11" i="1"/>
  <c r="J11" i="1"/>
  <c r="I11" i="1"/>
  <c r="N10" i="1"/>
  <c r="L10" i="1"/>
  <c r="M10" i="1" s="1"/>
  <c r="J10" i="1"/>
  <c r="K10" i="1" s="1"/>
  <c r="I10" i="1"/>
  <c r="N9" i="1"/>
  <c r="G9" i="1"/>
  <c r="J9" i="1" s="1"/>
  <c r="K9" i="1" s="1"/>
  <c r="N8" i="1"/>
  <c r="L8" i="1"/>
  <c r="M8" i="1" s="1"/>
  <c r="I8" i="1"/>
  <c r="G8" i="1"/>
  <c r="J8" i="1" s="1"/>
  <c r="K8" i="1" s="1"/>
  <c r="M47" i="1" l="1"/>
  <c r="M34" i="1"/>
  <c r="M106" i="1"/>
  <c r="K93" i="1"/>
  <c r="I65" i="1"/>
  <c r="M93" i="1"/>
  <c r="K27" i="1"/>
  <c r="K65" i="1"/>
  <c r="K47" i="1"/>
  <c r="M65" i="1"/>
  <c r="I34" i="1"/>
  <c r="I47" i="1"/>
  <c r="I14" i="1"/>
  <c r="J14" i="1"/>
  <c r="K14" i="1" s="1"/>
  <c r="I98" i="1"/>
  <c r="Q98" i="1" s="1"/>
  <c r="I62" i="1"/>
  <c r="Q62" i="1" s="1"/>
  <c r="J98" i="1"/>
  <c r="K98" i="1" s="1"/>
  <c r="K106" i="1" s="1"/>
  <c r="Q21" i="1"/>
  <c r="Q106" i="1" s="1"/>
  <c r="Q71" i="1"/>
  <c r="L9" i="1"/>
  <c r="M9" i="1" s="1"/>
  <c r="I9" i="1"/>
  <c r="Q49" i="1"/>
  <c r="I106" i="1" l="1"/>
</calcChain>
</file>

<file path=xl/sharedStrings.xml><?xml version="1.0" encoding="utf-8"?>
<sst xmlns="http://schemas.openxmlformats.org/spreadsheetml/2006/main" count="367" uniqueCount="49">
  <si>
    <t>B</t>
  </si>
  <si>
    <t>H</t>
  </si>
  <si>
    <t>L/ks</t>
  </si>
  <si>
    <t>počet</t>
  </si>
  <si>
    <t>celk. délka</t>
  </si>
  <si>
    <t>objem</t>
  </si>
  <si>
    <t>plocha</t>
  </si>
  <si>
    <t>průřez</t>
  </si>
  <si>
    <t>do 120</t>
  </si>
  <si>
    <t>do 224</t>
  </si>
  <si>
    <t>do 288</t>
  </si>
  <si>
    <t>do 450</t>
  </si>
  <si>
    <t>[mm]</t>
  </si>
  <si>
    <t>[m]</t>
  </si>
  <si>
    <t>[ks]</t>
  </si>
  <si>
    <t>[m3/ks]</t>
  </si>
  <si>
    <t>[m3/Σ]</t>
  </si>
  <si>
    <t>[m2/ks]</t>
  </si>
  <si>
    <t>[m2/Σ]</t>
  </si>
  <si>
    <t>[cm2]</t>
  </si>
  <si>
    <t>do</t>
  </si>
  <si>
    <t>přes 450</t>
  </si>
  <si>
    <t>zahradní domek</t>
  </si>
  <si>
    <t>stěnové sloupky</t>
  </si>
  <si>
    <t>atikový nosník</t>
  </si>
  <si>
    <t>stropní obv. vazník</t>
  </si>
  <si>
    <t>krokev</t>
  </si>
  <si>
    <t>základový rám</t>
  </si>
  <si>
    <t>stropní konstrukce</t>
  </si>
  <si>
    <t>spojitý nosník</t>
  </si>
  <si>
    <t>1.NP</t>
  </si>
  <si>
    <t>GL24h</t>
  </si>
  <si>
    <t>přes 540</t>
  </si>
  <si>
    <t>ok</t>
  </si>
  <si>
    <t>2.NP</t>
  </si>
  <si>
    <t>spojitý průvlak</t>
  </si>
  <si>
    <t>stropní trámy</t>
  </si>
  <si>
    <t>mezipodesta</t>
  </si>
  <si>
    <t>podesta</t>
  </si>
  <si>
    <t>strop 3</t>
  </si>
  <si>
    <t>límec nad terasou</t>
  </si>
  <si>
    <t>vnitřní nosníky</t>
  </si>
  <si>
    <t>strop 2</t>
  </si>
  <si>
    <t>strop 4</t>
  </si>
  <si>
    <t>sloupky</t>
  </si>
  <si>
    <t>obovodový nosník</t>
  </si>
  <si>
    <t>do 540</t>
  </si>
  <si>
    <t>strop 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</si>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</sst>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164" fontId="0" fillId="0" borderId="7" xfId="0" applyNumberFormat="1" applyBorder="1"/>
    <xf numFmtId="3" fontId="0" fillId="0" borderId="7" xfId="0" applyNumberFormat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0" borderId="0" xfId="0" applyNumberFormat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9" xfId="0" applyNumberFormat="1" applyBorder="1" applyAlignment="1">
      <alignment horizontal="center"/>
    </xf>
    <xf numFmtId="4" fontId="0" fillId="5" borderId="4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4" fontId="0" fillId="6" borderId="11" xfId="0" applyNumberFormat="1" applyFill="1" applyBorder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0" borderId="13" xfId="0" applyBorder="1"/>
    <xf numFmtId="4" fontId="0" fillId="0" borderId="13" xfId="0" applyNumberFormat="1" applyBorder="1"/>
    <xf numFmtId="164" fontId="0" fillId="0" borderId="13" xfId="0" applyNumberFormat="1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1" xfId="0" applyBorder="1"/>
    <xf numFmtId="4" fontId="0" fillId="0" borderId="11" xfId="0" applyNumberFormat="1" applyBorder="1"/>
    <xf numFmtId="4" fontId="0" fillId="7" borderId="11" xfId="0" applyNumberFormat="1" applyFill="1" applyBorder="1"/>
    <xf numFmtId="164" fontId="0" fillId="0" borderId="11" xfId="0" applyNumberFormat="1" applyBorder="1"/>
    <xf numFmtId="164" fontId="0" fillId="7" borderId="11" xfId="0" applyNumberFormat="1" applyFill="1" applyBorder="1"/>
    <xf numFmtId="3" fontId="0" fillId="0" borderId="11" xfId="0" applyNumberFormat="1" applyBorder="1" applyAlignment="1">
      <alignment horizontal="center"/>
    </xf>
    <xf numFmtId="4" fontId="0" fillId="3" borderId="16" xfId="0" applyNumberFormat="1" applyFill="1" applyBorder="1" applyAlignment="1">
      <alignment horizontal="center"/>
    </xf>
    <xf numFmtId="4" fontId="0" fillId="4" borderId="16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4" fontId="0" fillId="7" borderId="18" xfId="0" applyNumberFormat="1" applyFill="1" applyBorder="1"/>
    <xf numFmtId="164" fontId="0" fillId="0" borderId="18" xfId="0" applyNumberFormat="1" applyBorder="1"/>
    <xf numFmtId="164" fontId="0" fillId="7" borderId="18" xfId="0" applyNumberFormat="1" applyFill="1" applyBorder="1"/>
    <xf numFmtId="3" fontId="0" fillId="0" borderId="18" xfId="0" applyNumberFormat="1" applyBorder="1" applyAlignment="1">
      <alignment horizontal="center"/>
    </xf>
    <xf numFmtId="4" fontId="0" fillId="5" borderId="19" xfId="0" applyNumberFormat="1" applyFill="1" applyBorder="1" applyAlignment="1">
      <alignment horizontal="center"/>
    </xf>
    <xf numFmtId="0" fontId="0" fillId="6" borderId="11" xfId="0" applyFill="1" applyBorder="1"/>
    <xf numFmtId="4" fontId="0" fillId="0" borderId="20" xfId="0" applyNumberFormat="1" applyBorder="1" applyAlignment="1">
      <alignment horizontal="center"/>
    </xf>
    <xf numFmtId="0" fontId="0" fillId="5" borderId="11" xfId="0" applyFill="1" applyBorder="1"/>
    <xf numFmtId="0" fontId="0" fillId="8" borderId="11" xfId="0" applyFill="1" applyBorder="1"/>
    <xf numFmtId="0" fontId="0" fillId="0" borderId="21" xfId="0" applyBorder="1"/>
    <xf numFmtId="4" fontId="1" fillId="0" borderId="0" xfId="0" applyNumberFormat="1" applyFont="1"/>
    <xf numFmtId="164" fontId="1" fillId="0" borderId="0" xfId="0" applyNumberFormat="1" applyFont="1"/>
    <xf numFmtId="3" fontId="0" fillId="0" borderId="22" xfId="0" applyNumberFormat="1" applyBorder="1" applyAlignment="1">
      <alignment horizontal="center"/>
    </xf>
    <xf numFmtId="4" fontId="0" fillId="4" borderId="20" xfId="0" applyNumberFormat="1" applyFill="1" applyBorder="1" applyAlignment="1">
      <alignment horizontal="center"/>
    </xf>
    <xf numFmtId="4" fontId="0" fillId="5" borderId="20" xfId="0" applyNumberFormat="1" applyFill="1" applyBorder="1" applyAlignment="1">
      <alignment horizontal="center"/>
    </xf>
    <xf numFmtId="4" fontId="0" fillId="5" borderId="16" xfId="0" applyNumberFormat="1" applyFill="1" applyBorder="1" applyAlignment="1">
      <alignment horizontal="center"/>
    </xf>
    <xf numFmtId="4" fontId="0" fillId="9" borderId="16" xfId="0" applyNumberForma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4" fontId="0" fillId="0" borderId="24" xfId="0" applyNumberFormat="1" applyBorder="1"/>
    <xf numFmtId="4" fontId="1" fillId="0" borderId="24" xfId="0" applyNumberFormat="1" applyFont="1" applyBorder="1"/>
    <xf numFmtId="164" fontId="0" fillId="0" borderId="24" xfId="0" applyNumberFormat="1" applyBorder="1"/>
    <xf numFmtId="164" fontId="1" fillId="0" borderId="24" xfId="0" applyNumberFormat="1" applyFont="1" applyBorder="1"/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A5EB-109F-47B2-8F15-4760295768A2}">
  <sheetPr>
    <pageSetUpPr fitToPage="1"/>
  </sheetPr>
  <dimension ref="A1:R106"/>
  <sheetViews>
    <sheetView showGridLines="0" tabSelected="1" workbookViewId="0">
      <pane xSplit="1" ySplit="5" topLeftCell="B35" activePane="bottomRight" state="frozen"/>
      <selection pane="topRight" activeCell="B1" sqref="B1"/>
      <selection pane="bottomLeft" activeCell="A6" sqref="A6"/>
      <selection pane="bottomRight" activeCell="L62" sqref="L62"/>
    </sheetView>
  </sheetViews>
  <sheetFormatPr defaultRowHeight="14.4" x14ac:dyDescent="0.3"/>
  <cols>
    <col min="1" max="1" width="16.21875" bestFit="1" customWidth="1"/>
    <col min="2" max="2" width="5" bestFit="1" customWidth="1"/>
    <col min="3" max="3" width="12.109375" bestFit="1" customWidth="1"/>
    <col min="4" max="4" width="6.109375" bestFit="1" customWidth="1"/>
    <col min="7" max="7" width="8.88671875" style="18"/>
    <col min="9" max="9" width="10.109375" style="18" bestFit="1" customWidth="1"/>
    <col min="10" max="11" width="8.88671875" style="31"/>
    <col min="12" max="13" width="8.88671875" style="18"/>
    <col min="14" max="15" width="8.88671875" style="32"/>
    <col min="16" max="16384" width="8.88671875" style="18"/>
  </cols>
  <sheetData>
    <row r="1" spans="1:16" s="9" customFormat="1" x14ac:dyDescent="0.3">
      <c r="A1" s="1"/>
      <c r="B1" s="2"/>
      <c r="C1" s="2"/>
      <c r="D1" s="2"/>
      <c r="E1" s="3" t="s">
        <v>0</v>
      </c>
      <c r="F1" s="4" t="s">
        <v>1</v>
      </c>
      <c r="G1" s="5" t="s">
        <v>2</v>
      </c>
      <c r="H1" s="4" t="s">
        <v>3</v>
      </c>
      <c r="I1" s="5" t="s">
        <v>4</v>
      </c>
      <c r="J1" s="6" t="s">
        <v>5</v>
      </c>
      <c r="K1" s="6" t="s">
        <v>5</v>
      </c>
      <c r="L1" s="5" t="s">
        <v>6</v>
      </c>
      <c r="M1" s="5" t="s">
        <v>6</v>
      </c>
      <c r="N1" s="7" t="s">
        <v>7</v>
      </c>
      <c r="O1" s="7" t="s">
        <v>7</v>
      </c>
      <c r="P1" s="8" t="s">
        <v>8</v>
      </c>
    </row>
    <row r="2" spans="1:16" s="9" customFormat="1" x14ac:dyDescent="0.3">
      <c r="A2" s="10"/>
      <c r="B2" s="2"/>
      <c r="C2" s="2"/>
      <c r="D2" s="2"/>
      <c r="E2" s="11"/>
      <c r="F2" s="12"/>
      <c r="G2" s="13"/>
      <c r="H2" s="12"/>
      <c r="I2" s="13"/>
      <c r="J2" s="14"/>
      <c r="K2" s="14"/>
      <c r="L2" s="13"/>
      <c r="M2" s="13"/>
      <c r="N2" s="15"/>
      <c r="O2" s="15"/>
      <c r="P2" s="16" t="s">
        <v>9</v>
      </c>
    </row>
    <row r="3" spans="1:16" x14ac:dyDescent="0.3">
      <c r="A3" s="10"/>
      <c r="B3" s="2"/>
      <c r="C3" s="2"/>
      <c r="D3" s="2"/>
      <c r="E3" s="11"/>
      <c r="F3" s="12"/>
      <c r="G3" s="13"/>
      <c r="H3" s="12"/>
      <c r="I3" s="13"/>
      <c r="J3" s="14"/>
      <c r="K3" s="14"/>
      <c r="L3" s="13"/>
      <c r="M3" s="13"/>
      <c r="N3" s="15"/>
      <c r="O3" s="15"/>
      <c r="P3" s="17" t="s">
        <v>10</v>
      </c>
    </row>
    <row r="4" spans="1:16" x14ac:dyDescent="0.3">
      <c r="A4" s="10"/>
      <c r="B4" s="2"/>
      <c r="C4" s="2"/>
      <c r="D4" s="2"/>
      <c r="E4" s="19"/>
      <c r="F4" s="20"/>
      <c r="G4" s="21"/>
      <c r="H4" s="20"/>
      <c r="I4" s="21"/>
      <c r="J4" s="22"/>
      <c r="K4" s="22"/>
      <c r="L4" s="21"/>
      <c r="M4" s="21"/>
      <c r="N4" s="23"/>
      <c r="O4" s="23"/>
      <c r="P4" s="24" t="s">
        <v>11</v>
      </c>
    </row>
    <row r="5" spans="1:16" ht="15" thickBot="1" x14ac:dyDescent="0.35">
      <c r="A5" s="25"/>
      <c r="B5" s="2"/>
      <c r="C5" s="2"/>
      <c r="D5" s="2"/>
      <c r="E5" s="26" t="s">
        <v>12</v>
      </c>
      <c r="F5" s="27" t="s">
        <v>12</v>
      </c>
      <c r="G5" s="28" t="s">
        <v>13</v>
      </c>
      <c r="H5" s="27" t="s">
        <v>14</v>
      </c>
      <c r="I5" s="28" t="s">
        <v>13</v>
      </c>
      <c r="J5" s="29" t="s">
        <v>15</v>
      </c>
      <c r="K5" s="29" t="s">
        <v>16</v>
      </c>
      <c r="L5" s="28" t="s">
        <v>17</v>
      </c>
      <c r="M5" s="29" t="s">
        <v>18</v>
      </c>
      <c r="N5" s="28" t="s">
        <v>19</v>
      </c>
      <c r="O5" s="28" t="s">
        <v>20</v>
      </c>
      <c r="P5" s="30" t="s">
        <v>21</v>
      </c>
    </row>
    <row r="6" spans="1:16" ht="15" thickBot="1" x14ac:dyDescent="0.35"/>
    <row r="7" spans="1:16" x14ac:dyDescent="0.3">
      <c r="A7" s="33" t="s">
        <v>22</v>
      </c>
      <c r="B7" s="34"/>
      <c r="C7" s="34"/>
      <c r="D7" s="34"/>
      <c r="E7" s="35"/>
      <c r="F7" s="35"/>
      <c r="G7" s="36"/>
      <c r="H7" s="35"/>
      <c r="I7" s="36"/>
      <c r="J7" s="37"/>
      <c r="K7" s="37"/>
      <c r="L7" s="36"/>
      <c r="M7" s="36"/>
      <c r="N7" s="38"/>
      <c r="O7" s="39"/>
    </row>
    <row r="8" spans="1:16" x14ac:dyDescent="0.3">
      <c r="A8" s="40" t="s">
        <v>23</v>
      </c>
      <c r="B8" s="41"/>
      <c r="C8" s="41"/>
      <c r="D8" s="41"/>
      <c r="E8" s="41">
        <v>140</v>
      </c>
      <c r="F8" s="41">
        <v>140</v>
      </c>
      <c r="G8" s="42">
        <f>(2+2.1)/2</f>
        <v>2.0499999999999998</v>
      </c>
      <c r="H8" s="41">
        <v>36</v>
      </c>
      <c r="I8" s="43">
        <f t="shared" ref="I8:I14" si="0">G8*H8</f>
        <v>73.8</v>
      </c>
      <c r="J8" s="44">
        <f t="shared" ref="J8:J14" si="1">(E8/1000)*(F8/1000)*G8</f>
        <v>4.018E-2</v>
      </c>
      <c r="K8" s="45">
        <f t="shared" ref="K8:K14" si="2">J8*H8</f>
        <v>1.44648</v>
      </c>
      <c r="L8" s="42">
        <f t="shared" ref="L8:L14" si="3">((E8/1000)*2+(F8/1000)*2)*G8</f>
        <v>1.1479999999999999</v>
      </c>
      <c r="M8" s="43">
        <f t="shared" ref="M8:M14" si="4">L8*H8</f>
        <v>41.327999999999996</v>
      </c>
      <c r="N8" s="46">
        <f t="shared" ref="N8:N14" si="5">(E8/10)*(F8/10)</f>
        <v>196</v>
      </c>
      <c r="O8" s="47" t="s">
        <v>9</v>
      </c>
    </row>
    <row r="9" spans="1:16" x14ac:dyDescent="0.3">
      <c r="A9" s="40" t="s">
        <v>24</v>
      </c>
      <c r="B9" s="41"/>
      <c r="C9" s="41"/>
      <c r="D9" s="41"/>
      <c r="E9" s="41">
        <v>140</v>
      </c>
      <c r="F9" s="41">
        <v>140</v>
      </c>
      <c r="G9" s="42">
        <f>18.6-2.3</f>
        <v>16.3</v>
      </c>
      <c r="H9" s="41">
        <v>1</v>
      </c>
      <c r="I9" s="43">
        <f t="shared" si="0"/>
        <v>16.3</v>
      </c>
      <c r="J9" s="44">
        <f t="shared" si="1"/>
        <v>0.31948000000000004</v>
      </c>
      <c r="K9" s="45">
        <f t="shared" si="2"/>
        <v>0.31948000000000004</v>
      </c>
      <c r="L9" s="42">
        <f t="shared" si="3"/>
        <v>9.1280000000000019</v>
      </c>
      <c r="M9" s="43">
        <f t="shared" si="4"/>
        <v>9.1280000000000019</v>
      </c>
      <c r="N9" s="46">
        <f t="shared" si="5"/>
        <v>196</v>
      </c>
      <c r="O9" s="47" t="s">
        <v>9</v>
      </c>
    </row>
    <row r="10" spans="1:16" x14ac:dyDescent="0.3">
      <c r="A10" s="40" t="s">
        <v>25</v>
      </c>
      <c r="B10" s="41"/>
      <c r="C10" s="41"/>
      <c r="D10" s="41"/>
      <c r="E10" s="41">
        <v>140</v>
      </c>
      <c r="F10" s="41">
        <v>200</v>
      </c>
      <c r="G10" s="42">
        <v>18.600000000000001</v>
      </c>
      <c r="H10" s="41">
        <v>1</v>
      </c>
      <c r="I10" s="43">
        <f t="shared" si="0"/>
        <v>18.600000000000001</v>
      </c>
      <c r="J10" s="44">
        <f t="shared" si="1"/>
        <v>0.52080000000000015</v>
      </c>
      <c r="K10" s="45">
        <f t="shared" si="2"/>
        <v>0.52080000000000015</v>
      </c>
      <c r="L10" s="42">
        <f t="shared" si="3"/>
        <v>12.648000000000001</v>
      </c>
      <c r="M10" s="43">
        <f t="shared" si="4"/>
        <v>12.648000000000001</v>
      </c>
      <c r="N10" s="46">
        <f t="shared" si="5"/>
        <v>280</v>
      </c>
      <c r="O10" s="48" t="s">
        <v>10</v>
      </c>
    </row>
    <row r="11" spans="1:16" x14ac:dyDescent="0.3">
      <c r="A11" s="40" t="s">
        <v>26</v>
      </c>
      <c r="B11" s="41"/>
      <c r="C11" s="41"/>
      <c r="D11" s="41"/>
      <c r="E11" s="41">
        <v>140</v>
      </c>
      <c r="F11" s="41">
        <v>200</v>
      </c>
      <c r="G11" s="42">
        <v>4.8</v>
      </c>
      <c r="H11" s="41">
        <v>3</v>
      </c>
      <c r="I11" s="43">
        <f t="shared" si="0"/>
        <v>14.399999999999999</v>
      </c>
      <c r="J11" s="44">
        <f t="shared" si="1"/>
        <v>0.13440000000000002</v>
      </c>
      <c r="K11" s="45">
        <f t="shared" si="2"/>
        <v>0.40320000000000006</v>
      </c>
      <c r="L11" s="42">
        <f t="shared" si="3"/>
        <v>3.2640000000000002</v>
      </c>
      <c r="M11" s="43">
        <f t="shared" si="4"/>
        <v>9.7920000000000016</v>
      </c>
      <c r="N11" s="46">
        <f t="shared" si="5"/>
        <v>280</v>
      </c>
      <c r="O11" s="48" t="s">
        <v>10</v>
      </c>
    </row>
    <row r="12" spans="1:16" x14ac:dyDescent="0.3">
      <c r="A12" s="40" t="s">
        <v>26</v>
      </c>
      <c r="B12" s="41"/>
      <c r="C12" s="41"/>
      <c r="D12" s="41"/>
      <c r="E12" s="41">
        <v>140</v>
      </c>
      <c r="F12" s="41">
        <v>200</v>
      </c>
      <c r="G12" s="42">
        <v>3.5</v>
      </c>
      <c r="H12" s="41">
        <v>1</v>
      </c>
      <c r="I12" s="43">
        <f t="shared" si="0"/>
        <v>3.5</v>
      </c>
      <c r="J12" s="44">
        <f t="shared" si="1"/>
        <v>9.8000000000000018E-2</v>
      </c>
      <c r="K12" s="45">
        <f t="shared" si="2"/>
        <v>9.8000000000000018E-2</v>
      </c>
      <c r="L12" s="42">
        <f t="shared" si="3"/>
        <v>2.3800000000000003</v>
      </c>
      <c r="M12" s="43">
        <f t="shared" si="4"/>
        <v>2.3800000000000003</v>
      </c>
      <c r="N12" s="46">
        <f t="shared" si="5"/>
        <v>280</v>
      </c>
      <c r="O12" s="48" t="s">
        <v>10</v>
      </c>
    </row>
    <row r="13" spans="1:16" x14ac:dyDescent="0.3">
      <c r="A13" s="40" t="s">
        <v>26</v>
      </c>
      <c r="B13" s="41"/>
      <c r="C13" s="41"/>
      <c r="D13" s="41"/>
      <c r="E13" s="41">
        <v>140</v>
      </c>
      <c r="F13" s="41">
        <v>200</v>
      </c>
      <c r="G13" s="42">
        <v>2.5</v>
      </c>
      <c r="H13" s="41">
        <v>1</v>
      </c>
      <c r="I13" s="43">
        <f t="shared" si="0"/>
        <v>2.5</v>
      </c>
      <c r="J13" s="44">
        <f t="shared" si="1"/>
        <v>7.0000000000000007E-2</v>
      </c>
      <c r="K13" s="45">
        <f t="shared" si="2"/>
        <v>7.0000000000000007E-2</v>
      </c>
      <c r="L13" s="42">
        <f t="shared" si="3"/>
        <v>1.7000000000000002</v>
      </c>
      <c r="M13" s="43">
        <f t="shared" si="4"/>
        <v>1.7000000000000002</v>
      </c>
      <c r="N13" s="46">
        <f t="shared" si="5"/>
        <v>280</v>
      </c>
      <c r="O13" s="48" t="s">
        <v>10</v>
      </c>
    </row>
    <row r="14" spans="1:16" ht="15" thickBot="1" x14ac:dyDescent="0.35">
      <c r="A14" s="49" t="s">
        <v>27</v>
      </c>
      <c r="B14" s="50"/>
      <c r="C14" s="50"/>
      <c r="D14" s="50"/>
      <c r="E14" s="50">
        <v>140</v>
      </c>
      <c r="F14" s="50">
        <v>240</v>
      </c>
      <c r="G14" s="51">
        <f>18.6-1</f>
        <v>17.600000000000001</v>
      </c>
      <c r="H14" s="50">
        <v>1</v>
      </c>
      <c r="I14" s="52">
        <f t="shared" si="0"/>
        <v>17.600000000000001</v>
      </c>
      <c r="J14" s="53">
        <f t="shared" si="1"/>
        <v>0.59136000000000011</v>
      </c>
      <c r="K14" s="54">
        <f t="shared" si="2"/>
        <v>0.59136000000000011</v>
      </c>
      <c r="L14" s="51">
        <f t="shared" si="3"/>
        <v>13.376000000000001</v>
      </c>
      <c r="M14" s="52">
        <f t="shared" si="4"/>
        <v>13.376000000000001</v>
      </c>
      <c r="N14" s="55">
        <f t="shared" si="5"/>
        <v>336</v>
      </c>
      <c r="O14" s="56" t="s">
        <v>11</v>
      </c>
    </row>
    <row r="18" spans="1:17" ht="15" thickBot="1" x14ac:dyDescent="0.35"/>
    <row r="19" spans="1:17" x14ac:dyDescent="0.3">
      <c r="A19" s="33" t="s">
        <v>28</v>
      </c>
      <c r="B19" s="35"/>
      <c r="C19" s="35"/>
      <c r="D19" s="35"/>
      <c r="E19" s="35"/>
      <c r="F19" s="35"/>
      <c r="G19" s="36"/>
      <c r="H19" s="35"/>
      <c r="I19" s="36"/>
      <c r="J19" s="37"/>
      <c r="K19" s="37"/>
      <c r="L19" s="36"/>
      <c r="M19" s="36"/>
      <c r="N19" s="38"/>
      <c r="O19" s="39"/>
    </row>
    <row r="20" spans="1:17" x14ac:dyDescent="0.3">
      <c r="A20" s="40" t="s">
        <v>29</v>
      </c>
      <c r="B20" s="57" t="s">
        <v>30</v>
      </c>
      <c r="C20" s="41"/>
      <c r="D20" s="41" t="s">
        <v>31</v>
      </c>
      <c r="E20" s="41">
        <v>200</v>
      </c>
      <c r="F20" s="41">
        <v>320</v>
      </c>
      <c r="G20" s="42">
        <v>6.96</v>
      </c>
      <c r="H20" s="41">
        <v>1</v>
      </c>
      <c r="I20" s="43">
        <f t="shared" ref="I20:I26" si="6">G20*H20</f>
        <v>6.96</v>
      </c>
      <c r="J20" s="44">
        <f t="shared" ref="J20:J26" si="7">(E20/1000)*(F20/1000)*G20</f>
        <v>0.44544</v>
      </c>
      <c r="K20" s="45">
        <f t="shared" ref="K20:K26" si="8">J20*H20</f>
        <v>0.44544</v>
      </c>
      <c r="L20" s="42">
        <f t="shared" ref="L20:L26" si="9">((E20/1000)*2+(F20/1000)*2)*G20</f>
        <v>7.2384000000000004</v>
      </c>
      <c r="M20" s="43">
        <f t="shared" ref="M20:M26" si="10">L20*H20</f>
        <v>7.2384000000000004</v>
      </c>
      <c r="N20" s="46">
        <f t="shared" ref="N20:N26" si="11">(E20/10)*(F20/10)</f>
        <v>640</v>
      </c>
      <c r="O20" s="58" t="s">
        <v>32</v>
      </c>
      <c r="P20" s="18" t="s">
        <v>33</v>
      </c>
      <c r="Q20" s="18">
        <f>((((0.0125*2)+E20/1000)+(F20*2)/1000))*I20</f>
        <v>6.0203999999999995</v>
      </c>
    </row>
    <row r="21" spans="1:17" x14ac:dyDescent="0.3">
      <c r="A21" s="40" t="s">
        <v>29</v>
      </c>
      <c r="B21" s="57" t="s">
        <v>30</v>
      </c>
      <c r="C21" s="41"/>
      <c r="D21" s="41" t="s">
        <v>31</v>
      </c>
      <c r="E21" s="41">
        <v>200</v>
      </c>
      <c r="F21" s="41">
        <v>320</v>
      </c>
      <c r="G21" s="42">
        <v>5.9249999999999998</v>
      </c>
      <c r="H21" s="41">
        <v>1</v>
      </c>
      <c r="I21" s="43">
        <f t="shared" si="6"/>
        <v>5.9249999999999998</v>
      </c>
      <c r="J21" s="44">
        <f t="shared" si="7"/>
        <v>0.37919999999999998</v>
      </c>
      <c r="K21" s="45">
        <f t="shared" si="8"/>
        <v>0.37919999999999998</v>
      </c>
      <c r="L21" s="42">
        <f t="shared" si="9"/>
        <v>6.1619999999999999</v>
      </c>
      <c r="M21" s="43">
        <f t="shared" si="10"/>
        <v>6.1619999999999999</v>
      </c>
      <c r="N21" s="46">
        <f t="shared" si="11"/>
        <v>640</v>
      </c>
      <c r="O21" s="58" t="s">
        <v>32</v>
      </c>
      <c r="P21" s="18" t="s">
        <v>33</v>
      </c>
      <c r="Q21" s="18">
        <f t="shared" ref="Q21:Q26" si="12">((((0.0125*2)+E21/1000)+(F21*2)/1000))*I21</f>
        <v>5.1251249999999997</v>
      </c>
    </row>
    <row r="22" spans="1:17" x14ac:dyDescent="0.3">
      <c r="A22" s="40" t="s">
        <v>29</v>
      </c>
      <c r="B22" s="57" t="s">
        <v>30</v>
      </c>
      <c r="C22" s="41"/>
      <c r="D22" s="41" t="s">
        <v>31</v>
      </c>
      <c r="E22" s="41">
        <v>200</v>
      </c>
      <c r="F22" s="41">
        <v>320</v>
      </c>
      <c r="G22" s="42">
        <v>7.08</v>
      </c>
      <c r="H22" s="41">
        <v>1</v>
      </c>
      <c r="I22" s="43">
        <f t="shared" si="6"/>
        <v>7.08</v>
      </c>
      <c r="J22" s="44">
        <f t="shared" si="7"/>
        <v>0.45312000000000002</v>
      </c>
      <c r="K22" s="45">
        <f t="shared" si="8"/>
        <v>0.45312000000000002</v>
      </c>
      <c r="L22" s="42">
        <f t="shared" si="9"/>
        <v>7.3632</v>
      </c>
      <c r="M22" s="43">
        <f t="shared" si="10"/>
        <v>7.3632</v>
      </c>
      <c r="N22" s="46">
        <f t="shared" si="11"/>
        <v>640</v>
      </c>
      <c r="O22" s="58" t="s">
        <v>32</v>
      </c>
      <c r="P22" s="18" t="s">
        <v>33</v>
      </c>
      <c r="Q22" s="18">
        <f t="shared" si="12"/>
        <v>6.1242000000000001</v>
      </c>
    </row>
    <row r="23" spans="1:17" x14ac:dyDescent="0.3">
      <c r="A23" s="40" t="s">
        <v>29</v>
      </c>
      <c r="B23" s="57" t="s">
        <v>30</v>
      </c>
      <c r="C23" s="41"/>
      <c r="D23" s="41" t="s">
        <v>31</v>
      </c>
      <c r="E23" s="41">
        <v>200</v>
      </c>
      <c r="F23" s="41">
        <v>320</v>
      </c>
      <c r="G23" s="42">
        <v>1.89</v>
      </c>
      <c r="H23" s="41">
        <v>1</v>
      </c>
      <c r="I23" s="43">
        <f t="shared" si="6"/>
        <v>1.89</v>
      </c>
      <c r="J23" s="44">
        <f t="shared" si="7"/>
        <v>0.12096</v>
      </c>
      <c r="K23" s="45">
        <f t="shared" si="8"/>
        <v>0.12096</v>
      </c>
      <c r="L23" s="42">
        <f t="shared" si="9"/>
        <v>1.9656</v>
      </c>
      <c r="M23" s="43">
        <f t="shared" si="10"/>
        <v>1.9656</v>
      </c>
      <c r="N23" s="46">
        <f t="shared" si="11"/>
        <v>640</v>
      </c>
      <c r="O23" s="58" t="s">
        <v>32</v>
      </c>
      <c r="P23" s="18" t="s">
        <v>33</v>
      </c>
      <c r="Q23" s="18">
        <f t="shared" si="12"/>
        <v>1.6348499999999999</v>
      </c>
    </row>
    <row r="24" spans="1:17" x14ac:dyDescent="0.3">
      <c r="A24" s="40" t="s">
        <v>29</v>
      </c>
      <c r="B24" s="59" t="s">
        <v>34</v>
      </c>
      <c r="C24" s="41"/>
      <c r="D24" s="41" t="s">
        <v>31</v>
      </c>
      <c r="E24" s="41">
        <v>200</v>
      </c>
      <c r="F24" s="41">
        <v>320</v>
      </c>
      <c r="G24" s="42">
        <v>6.96</v>
      </c>
      <c r="H24" s="41">
        <v>1</v>
      </c>
      <c r="I24" s="43">
        <f t="shared" si="6"/>
        <v>6.96</v>
      </c>
      <c r="J24" s="44">
        <f t="shared" si="7"/>
        <v>0.44544</v>
      </c>
      <c r="K24" s="45">
        <f t="shared" si="8"/>
        <v>0.44544</v>
      </c>
      <c r="L24" s="42">
        <f t="shared" si="9"/>
        <v>7.2384000000000004</v>
      </c>
      <c r="M24" s="43">
        <f t="shared" si="10"/>
        <v>7.2384000000000004</v>
      </c>
      <c r="N24" s="46">
        <f t="shared" si="11"/>
        <v>640</v>
      </c>
      <c r="O24" s="58" t="s">
        <v>32</v>
      </c>
      <c r="P24" s="18" t="s">
        <v>33</v>
      </c>
      <c r="Q24" s="18">
        <f t="shared" si="12"/>
        <v>6.0203999999999995</v>
      </c>
    </row>
    <row r="25" spans="1:17" x14ac:dyDescent="0.3">
      <c r="A25" s="40" t="s">
        <v>29</v>
      </c>
      <c r="B25" s="57" t="s">
        <v>30</v>
      </c>
      <c r="C25" s="41"/>
      <c r="D25" s="41" t="s">
        <v>31</v>
      </c>
      <c r="E25" s="60">
        <v>200</v>
      </c>
      <c r="F25" s="60">
        <v>400</v>
      </c>
      <c r="G25" s="42">
        <v>9.66</v>
      </c>
      <c r="H25" s="41">
        <v>1</v>
      </c>
      <c r="I25" s="43">
        <f t="shared" si="6"/>
        <v>9.66</v>
      </c>
      <c r="J25" s="44">
        <f t="shared" si="7"/>
        <v>0.77280000000000015</v>
      </c>
      <c r="K25" s="45">
        <f t="shared" si="8"/>
        <v>0.77280000000000015</v>
      </c>
      <c r="L25" s="42">
        <f t="shared" si="9"/>
        <v>11.592000000000002</v>
      </c>
      <c r="M25" s="43">
        <f t="shared" si="10"/>
        <v>11.592000000000002</v>
      </c>
      <c r="N25" s="46">
        <f t="shared" si="11"/>
        <v>800</v>
      </c>
      <c r="O25" s="58" t="s">
        <v>32</v>
      </c>
      <c r="P25" s="18" t="s">
        <v>33</v>
      </c>
      <c r="Q25" s="18">
        <f t="shared" si="12"/>
        <v>9.9015000000000022</v>
      </c>
    </row>
    <row r="26" spans="1:17" x14ac:dyDescent="0.3">
      <c r="A26" s="40" t="s">
        <v>29</v>
      </c>
      <c r="B26" s="57" t="s">
        <v>30</v>
      </c>
      <c r="C26" s="41"/>
      <c r="D26" s="41" t="s">
        <v>31</v>
      </c>
      <c r="E26" s="60">
        <v>200</v>
      </c>
      <c r="F26" s="60">
        <v>400</v>
      </c>
      <c r="G26" s="42">
        <v>4.0549999999999997</v>
      </c>
      <c r="H26" s="41">
        <v>1</v>
      </c>
      <c r="I26" s="43">
        <f t="shared" si="6"/>
        <v>4.0549999999999997</v>
      </c>
      <c r="J26" s="44">
        <f t="shared" si="7"/>
        <v>0.32440000000000002</v>
      </c>
      <c r="K26" s="45">
        <f t="shared" si="8"/>
        <v>0.32440000000000002</v>
      </c>
      <c r="L26" s="42">
        <f t="shared" si="9"/>
        <v>4.8660000000000005</v>
      </c>
      <c r="M26" s="43">
        <f t="shared" si="10"/>
        <v>4.8660000000000005</v>
      </c>
      <c r="N26" s="46">
        <f t="shared" si="11"/>
        <v>800</v>
      </c>
      <c r="O26" s="58" t="s">
        <v>32</v>
      </c>
      <c r="P26" s="18" t="s">
        <v>33</v>
      </c>
      <c r="Q26" s="18">
        <f t="shared" si="12"/>
        <v>4.1563750000000006</v>
      </c>
    </row>
    <row r="27" spans="1:17" x14ac:dyDescent="0.3">
      <c r="A27" s="61"/>
      <c r="I27" s="62">
        <f>SUBTOTAL(9,I20:I26)</f>
        <v>42.53</v>
      </c>
      <c r="K27" s="63">
        <f>SUBTOTAL(9,K20:K26)</f>
        <v>2.9413600000000004</v>
      </c>
      <c r="M27" s="62">
        <f>SUBTOTAL(9,M20:M26)</f>
        <v>46.425600000000003</v>
      </c>
      <c r="O27" s="64"/>
    </row>
    <row r="28" spans="1:17" x14ac:dyDescent="0.3">
      <c r="A28" s="61"/>
      <c r="O28" s="64"/>
    </row>
    <row r="29" spans="1:17" x14ac:dyDescent="0.3">
      <c r="A29" s="40" t="s">
        <v>35</v>
      </c>
      <c r="B29" s="59" t="s">
        <v>34</v>
      </c>
      <c r="C29" s="41"/>
      <c r="D29" s="41" t="s">
        <v>31</v>
      </c>
      <c r="E29" s="41">
        <v>200</v>
      </c>
      <c r="F29" s="41">
        <v>400</v>
      </c>
      <c r="G29" s="42">
        <v>9.66</v>
      </c>
      <c r="H29" s="41">
        <v>1</v>
      </c>
      <c r="I29" s="43">
        <f>G29*H29</f>
        <v>9.66</v>
      </c>
      <c r="J29" s="44">
        <f>(E29/1000)*(F29/1000)*G29</f>
        <v>0.77280000000000015</v>
      </c>
      <c r="K29" s="45">
        <f>J29*H29</f>
        <v>0.77280000000000015</v>
      </c>
      <c r="L29" s="42">
        <f>((E29/1000)*2+(F29/1000)*2)*G29</f>
        <v>11.592000000000002</v>
      </c>
      <c r="M29" s="43">
        <f>L29*H29</f>
        <v>11.592000000000002</v>
      </c>
      <c r="N29" s="46">
        <f>(E29/10)*(F29/10)</f>
        <v>800</v>
      </c>
      <c r="O29" s="58" t="s">
        <v>32</v>
      </c>
      <c r="P29" s="18" t="s">
        <v>33</v>
      </c>
      <c r="Q29" s="18">
        <f t="shared" ref="Q29:Q33" si="13">((((0.0125*2)+E29/1000)+(F29*2)/1000))*I29</f>
        <v>9.9015000000000022</v>
      </c>
    </row>
    <row r="30" spans="1:17" x14ac:dyDescent="0.3">
      <c r="A30" s="40" t="s">
        <v>35</v>
      </c>
      <c r="B30" s="59" t="s">
        <v>34</v>
      </c>
      <c r="C30" s="41"/>
      <c r="D30" s="41" t="s">
        <v>31</v>
      </c>
      <c r="E30" s="41">
        <v>200</v>
      </c>
      <c r="F30" s="41">
        <v>400</v>
      </c>
      <c r="G30" s="42">
        <v>9.4749999999999996</v>
      </c>
      <c r="H30" s="41">
        <v>1</v>
      </c>
      <c r="I30" s="43">
        <f>G30*H30</f>
        <v>9.4749999999999996</v>
      </c>
      <c r="J30" s="44">
        <f>(E30/1000)*(F30/1000)*G30</f>
        <v>0.75800000000000012</v>
      </c>
      <c r="K30" s="45">
        <f>J30*H30</f>
        <v>0.75800000000000012</v>
      </c>
      <c r="L30" s="42">
        <f>((E30/1000)*2+(F30/1000)*2)*G30</f>
        <v>11.370000000000001</v>
      </c>
      <c r="M30" s="43">
        <f>L30*H30</f>
        <v>11.370000000000001</v>
      </c>
      <c r="N30" s="46">
        <f>(E30/10)*(F30/10)</f>
        <v>800</v>
      </c>
      <c r="O30" s="58" t="s">
        <v>32</v>
      </c>
      <c r="P30" s="18" t="s">
        <v>33</v>
      </c>
      <c r="Q30" s="18">
        <f t="shared" si="13"/>
        <v>9.7118750000000009</v>
      </c>
    </row>
    <row r="31" spans="1:17" x14ac:dyDescent="0.3">
      <c r="A31" s="40" t="s">
        <v>35</v>
      </c>
      <c r="B31" s="59" t="s">
        <v>34</v>
      </c>
      <c r="C31" s="41"/>
      <c r="D31" s="41" t="s">
        <v>31</v>
      </c>
      <c r="E31" s="41">
        <v>200</v>
      </c>
      <c r="F31" s="41">
        <v>400</v>
      </c>
      <c r="G31" s="42">
        <v>4.57</v>
      </c>
      <c r="H31" s="41">
        <v>1</v>
      </c>
      <c r="I31" s="43">
        <f>G31*H31</f>
        <v>4.57</v>
      </c>
      <c r="J31" s="44">
        <f>(E31/1000)*(F31/1000)*G31</f>
        <v>0.36560000000000009</v>
      </c>
      <c r="K31" s="45">
        <f>J31*H31</f>
        <v>0.36560000000000009</v>
      </c>
      <c r="L31" s="42">
        <f>((E31/1000)*2+(F31/1000)*2)*G31</f>
        <v>5.4840000000000009</v>
      </c>
      <c r="M31" s="43">
        <f>L31*H31</f>
        <v>5.4840000000000009</v>
      </c>
      <c r="N31" s="46">
        <f>(E31/10)*(F31/10)</f>
        <v>800</v>
      </c>
      <c r="O31" s="58" t="s">
        <v>32</v>
      </c>
      <c r="P31" s="18" t="s">
        <v>33</v>
      </c>
      <c r="Q31" s="18">
        <f t="shared" si="13"/>
        <v>4.6842500000000005</v>
      </c>
    </row>
    <row r="32" spans="1:17" x14ac:dyDescent="0.3">
      <c r="A32" s="40" t="s">
        <v>35</v>
      </c>
      <c r="B32" s="59" t="s">
        <v>34</v>
      </c>
      <c r="C32" s="41"/>
      <c r="D32" s="41" t="s">
        <v>31</v>
      </c>
      <c r="E32" s="60">
        <v>260</v>
      </c>
      <c r="F32" s="60">
        <v>400</v>
      </c>
      <c r="G32" s="42">
        <v>7.375</v>
      </c>
      <c r="H32" s="41">
        <v>1</v>
      </c>
      <c r="I32" s="43">
        <f>G32*H32</f>
        <v>7.375</v>
      </c>
      <c r="J32" s="44">
        <f>(E32/1000)*(F32/1000)*G32</f>
        <v>0.76700000000000002</v>
      </c>
      <c r="K32" s="45">
        <f>J32*H32</f>
        <v>0.76700000000000002</v>
      </c>
      <c r="L32" s="42">
        <f>((E32/1000)*2+(F32/1000)*2)*G32</f>
        <v>9.7350000000000012</v>
      </c>
      <c r="M32" s="43">
        <f>L32*H32</f>
        <v>9.7350000000000012</v>
      </c>
      <c r="N32" s="46">
        <f>(E32/10)*(F32/10)</f>
        <v>1040</v>
      </c>
      <c r="O32" s="58" t="s">
        <v>32</v>
      </c>
      <c r="P32" s="18" t="s">
        <v>33</v>
      </c>
      <c r="Q32" s="18">
        <f t="shared" si="13"/>
        <v>8.0018750000000001</v>
      </c>
    </row>
    <row r="33" spans="1:17" x14ac:dyDescent="0.3">
      <c r="A33" s="40" t="s">
        <v>35</v>
      </c>
      <c r="B33" s="59" t="s">
        <v>34</v>
      </c>
      <c r="C33" s="41"/>
      <c r="D33" s="41" t="s">
        <v>31</v>
      </c>
      <c r="E33" s="60">
        <v>260</v>
      </c>
      <c r="F33" s="60">
        <v>400</v>
      </c>
      <c r="G33" s="42">
        <v>7.9649999999999999</v>
      </c>
      <c r="H33" s="41">
        <v>1</v>
      </c>
      <c r="I33" s="43">
        <f>G33*H33</f>
        <v>7.9649999999999999</v>
      </c>
      <c r="J33" s="44">
        <f>(E33/1000)*(F33/1000)*G33</f>
        <v>0.8283600000000001</v>
      </c>
      <c r="K33" s="45">
        <f>J33*H33</f>
        <v>0.8283600000000001</v>
      </c>
      <c r="L33" s="42">
        <f>((E33/1000)*2+(F33/1000)*2)*G33</f>
        <v>10.5138</v>
      </c>
      <c r="M33" s="43">
        <f>L33*H33</f>
        <v>10.5138</v>
      </c>
      <c r="N33" s="46">
        <f>(E33/10)*(F33/10)</f>
        <v>1040</v>
      </c>
      <c r="O33" s="58" t="s">
        <v>32</v>
      </c>
      <c r="P33" s="18" t="s">
        <v>33</v>
      </c>
      <c r="Q33" s="18">
        <f t="shared" si="13"/>
        <v>8.6420250000000003</v>
      </c>
    </row>
    <row r="34" spans="1:17" x14ac:dyDescent="0.3">
      <c r="A34" s="61"/>
      <c r="I34" s="62">
        <f>SUBTOTAL(9,I29:I33)</f>
        <v>39.045000000000002</v>
      </c>
      <c r="K34" s="63">
        <f>SUBTOTAL(9,K29:K33)</f>
        <v>3.4917600000000002</v>
      </c>
      <c r="M34" s="62">
        <f>SUBTOTAL(9,M29:M33)</f>
        <v>48.694800000000001</v>
      </c>
      <c r="O34" s="64"/>
    </row>
    <row r="35" spans="1:17" x14ac:dyDescent="0.3">
      <c r="A35" s="61"/>
      <c r="O35" s="64"/>
    </row>
    <row r="36" spans="1:17" x14ac:dyDescent="0.3">
      <c r="A36" s="40" t="s">
        <v>36</v>
      </c>
      <c r="B36" s="57" t="s">
        <v>30</v>
      </c>
      <c r="C36" s="41" t="s">
        <v>37</v>
      </c>
      <c r="D36" s="41"/>
      <c r="E36" s="41">
        <v>140</v>
      </c>
      <c r="F36" s="41">
        <v>160</v>
      </c>
      <c r="G36" s="42">
        <v>2.82</v>
      </c>
      <c r="H36" s="41">
        <v>3</v>
      </c>
      <c r="I36" s="43">
        <f t="shared" ref="I36:I46" si="14">G36*H36</f>
        <v>8.4599999999999991</v>
      </c>
      <c r="J36" s="44">
        <f t="shared" ref="J36:J46" si="15">(E36/1000)*(F36/1000)*G36</f>
        <v>6.3168000000000002E-2</v>
      </c>
      <c r="K36" s="45">
        <f t="shared" ref="K36:K46" si="16">J36*H36</f>
        <v>0.18950400000000001</v>
      </c>
      <c r="L36" s="42">
        <f t="shared" ref="L36:L46" si="17">((E36/1000)*2+(F36/1000)*2)*G36</f>
        <v>1.6920000000000002</v>
      </c>
      <c r="M36" s="43">
        <f t="shared" ref="M36:M46" si="18">L36*H36</f>
        <v>5.0760000000000005</v>
      </c>
      <c r="N36" s="46">
        <f t="shared" ref="N36:N46" si="19">(E36/10)*(F36/10)</f>
        <v>224</v>
      </c>
      <c r="O36" s="65" t="s">
        <v>10</v>
      </c>
      <c r="P36" s="18" t="s">
        <v>33</v>
      </c>
      <c r="Q36" s="18">
        <f t="shared" ref="Q36:Q46" si="20">((((0.0125*2)+E36/1000)+(F36*2)/1000))*I36</f>
        <v>4.1030999999999995</v>
      </c>
    </row>
    <row r="37" spans="1:17" x14ac:dyDescent="0.3">
      <c r="A37" s="40" t="s">
        <v>36</v>
      </c>
      <c r="B37" s="57" t="s">
        <v>30</v>
      </c>
      <c r="C37" s="41" t="s">
        <v>38</v>
      </c>
      <c r="D37" s="41"/>
      <c r="E37" s="41">
        <v>140</v>
      </c>
      <c r="F37" s="41">
        <v>160</v>
      </c>
      <c r="G37" s="42">
        <v>1.5649999999999999</v>
      </c>
      <c r="H37" s="41">
        <v>1</v>
      </c>
      <c r="I37" s="43">
        <f t="shared" si="14"/>
        <v>1.5649999999999999</v>
      </c>
      <c r="J37" s="44">
        <f t="shared" si="15"/>
        <v>3.5056000000000004E-2</v>
      </c>
      <c r="K37" s="45">
        <f t="shared" si="16"/>
        <v>3.5056000000000004E-2</v>
      </c>
      <c r="L37" s="42">
        <f t="shared" si="17"/>
        <v>0.93900000000000006</v>
      </c>
      <c r="M37" s="43">
        <f t="shared" si="18"/>
        <v>0.93900000000000006</v>
      </c>
      <c r="N37" s="46">
        <f t="shared" si="19"/>
        <v>224</v>
      </c>
      <c r="O37" s="65" t="s">
        <v>10</v>
      </c>
      <c r="P37" s="18" t="s">
        <v>33</v>
      </c>
      <c r="Q37" s="18">
        <f t="shared" si="20"/>
        <v>0.75902499999999995</v>
      </c>
    </row>
    <row r="38" spans="1:17" x14ac:dyDescent="0.3">
      <c r="A38" s="40" t="s">
        <v>36</v>
      </c>
      <c r="B38" s="57" t="s">
        <v>30</v>
      </c>
      <c r="C38" s="41" t="s">
        <v>39</v>
      </c>
      <c r="D38" s="41"/>
      <c r="E38" s="41">
        <v>140</v>
      </c>
      <c r="F38" s="41">
        <v>200</v>
      </c>
      <c r="G38" s="42">
        <v>3.08</v>
      </c>
      <c r="H38" s="41">
        <v>14</v>
      </c>
      <c r="I38" s="43">
        <f t="shared" si="14"/>
        <v>43.120000000000005</v>
      </c>
      <c r="J38" s="44">
        <f t="shared" si="15"/>
        <v>8.6240000000000011E-2</v>
      </c>
      <c r="K38" s="45">
        <f t="shared" si="16"/>
        <v>1.2073600000000002</v>
      </c>
      <c r="L38" s="42">
        <f t="shared" si="17"/>
        <v>2.0944000000000003</v>
      </c>
      <c r="M38" s="43">
        <f t="shared" si="18"/>
        <v>29.321600000000004</v>
      </c>
      <c r="N38" s="46">
        <f t="shared" si="19"/>
        <v>280</v>
      </c>
      <c r="O38" s="65" t="s">
        <v>10</v>
      </c>
      <c r="P38" s="18" t="s">
        <v>33</v>
      </c>
      <c r="Q38" s="18">
        <f t="shared" si="20"/>
        <v>24.362800000000004</v>
      </c>
    </row>
    <row r="39" spans="1:17" x14ac:dyDescent="0.3">
      <c r="A39" s="40" t="s">
        <v>36</v>
      </c>
      <c r="B39" s="57" t="s">
        <v>30</v>
      </c>
      <c r="C39" s="41" t="s">
        <v>39</v>
      </c>
      <c r="D39" s="41"/>
      <c r="E39" s="41">
        <v>140</v>
      </c>
      <c r="F39" s="41">
        <v>200</v>
      </c>
      <c r="G39" s="42">
        <v>2.375</v>
      </c>
      <c r="H39" s="41">
        <v>3</v>
      </c>
      <c r="I39" s="43">
        <f t="shared" si="14"/>
        <v>7.125</v>
      </c>
      <c r="J39" s="44">
        <f t="shared" si="15"/>
        <v>6.6500000000000004E-2</v>
      </c>
      <c r="K39" s="45">
        <f t="shared" si="16"/>
        <v>0.19950000000000001</v>
      </c>
      <c r="L39" s="42">
        <f t="shared" si="17"/>
        <v>1.6150000000000002</v>
      </c>
      <c r="M39" s="43">
        <f t="shared" si="18"/>
        <v>4.8450000000000006</v>
      </c>
      <c r="N39" s="46">
        <f t="shared" si="19"/>
        <v>280</v>
      </c>
      <c r="O39" s="65" t="s">
        <v>10</v>
      </c>
      <c r="P39" s="18" t="s">
        <v>33</v>
      </c>
      <c r="Q39" s="18">
        <f t="shared" si="20"/>
        <v>4.0256250000000007</v>
      </c>
    </row>
    <row r="40" spans="1:17" x14ac:dyDescent="0.3">
      <c r="A40" s="40" t="s">
        <v>36</v>
      </c>
      <c r="B40" s="57" t="s">
        <v>30</v>
      </c>
      <c r="C40" s="41" t="s">
        <v>39</v>
      </c>
      <c r="D40" s="41"/>
      <c r="E40" s="41">
        <v>140</v>
      </c>
      <c r="F40" s="41">
        <v>200</v>
      </c>
      <c r="G40" s="42">
        <v>1.925</v>
      </c>
      <c r="H40" s="41">
        <v>2</v>
      </c>
      <c r="I40" s="43">
        <f t="shared" si="14"/>
        <v>3.85</v>
      </c>
      <c r="J40" s="44">
        <f t="shared" si="15"/>
        <v>5.390000000000001E-2</v>
      </c>
      <c r="K40" s="45">
        <f t="shared" si="16"/>
        <v>0.10780000000000002</v>
      </c>
      <c r="L40" s="42">
        <f t="shared" si="17"/>
        <v>1.3090000000000002</v>
      </c>
      <c r="M40" s="43">
        <f t="shared" si="18"/>
        <v>2.6180000000000003</v>
      </c>
      <c r="N40" s="46">
        <f t="shared" si="19"/>
        <v>280</v>
      </c>
      <c r="O40" s="65" t="s">
        <v>10</v>
      </c>
      <c r="P40" s="18" t="s">
        <v>33</v>
      </c>
      <c r="Q40" s="18">
        <f t="shared" si="20"/>
        <v>2.1752500000000001</v>
      </c>
    </row>
    <row r="41" spans="1:17" x14ac:dyDescent="0.3">
      <c r="A41" s="40" t="s">
        <v>36</v>
      </c>
      <c r="B41" s="57" t="s">
        <v>30</v>
      </c>
      <c r="C41" s="41" t="s">
        <v>39</v>
      </c>
      <c r="D41" s="41"/>
      <c r="E41" s="41">
        <v>140</v>
      </c>
      <c r="F41" s="41">
        <v>200</v>
      </c>
      <c r="G41" s="42">
        <v>2.76</v>
      </c>
      <c r="H41" s="41">
        <v>5</v>
      </c>
      <c r="I41" s="43">
        <f t="shared" si="14"/>
        <v>13.799999999999999</v>
      </c>
      <c r="J41" s="44">
        <f t="shared" si="15"/>
        <v>7.7280000000000001E-2</v>
      </c>
      <c r="K41" s="45">
        <f t="shared" si="16"/>
        <v>0.38640000000000002</v>
      </c>
      <c r="L41" s="42">
        <f t="shared" si="17"/>
        <v>1.8768</v>
      </c>
      <c r="M41" s="43">
        <f t="shared" si="18"/>
        <v>9.3840000000000003</v>
      </c>
      <c r="N41" s="46">
        <f t="shared" si="19"/>
        <v>280</v>
      </c>
      <c r="O41" s="65" t="s">
        <v>10</v>
      </c>
      <c r="P41" s="18" t="s">
        <v>33</v>
      </c>
      <c r="Q41" s="18">
        <f t="shared" si="20"/>
        <v>7.7970000000000006</v>
      </c>
    </row>
    <row r="42" spans="1:17" x14ac:dyDescent="0.3">
      <c r="A42" s="40" t="s">
        <v>36</v>
      </c>
      <c r="B42" s="57" t="s">
        <v>30</v>
      </c>
      <c r="C42" s="41" t="s">
        <v>39</v>
      </c>
      <c r="D42" s="41"/>
      <c r="E42" s="41">
        <v>140</v>
      </c>
      <c r="F42" s="41">
        <v>200</v>
      </c>
      <c r="G42" s="42">
        <v>3.226</v>
      </c>
      <c r="H42" s="41">
        <v>7</v>
      </c>
      <c r="I42" s="43">
        <f t="shared" si="14"/>
        <v>22.582000000000001</v>
      </c>
      <c r="J42" s="44">
        <f t="shared" si="15"/>
        <v>9.0328000000000019E-2</v>
      </c>
      <c r="K42" s="45">
        <f t="shared" si="16"/>
        <v>0.63229600000000019</v>
      </c>
      <c r="L42" s="42">
        <f t="shared" si="17"/>
        <v>2.1936800000000001</v>
      </c>
      <c r="M42" s="43">
        <f t="shared" si="18"/>
        <v>15.35576</v>
      </c>
      <c r="N42" s="46">
        <f t="shared" si="19"/>
        <v>280</v>
      </c>
      <c r="O42" s="65" t="s">
        <v>10</v>
      </c>
      <c r="P42" s="18" t="s">
        <v>33</v>
      </c>
      <c r="Q42" s="18">
        <f t="shared" si="20"/>
        <v>12.758830000000001</v>
      </c>
    </row>
    <row r="43" spans="1:17" x14ac:dyDescent="0.3">
      <c r="A43" s="40" t="s">
        <v>36</v>
      </c>
      <c r="B43" s="57" t="s">
        <v>30</v>
      </c>
      <c r="C43" s="41" t="s">
        <v>39</v>
      </c>
      <c r="D43" s="41"/>
      <c r="E43" s="41">
        <v>140</v>
      </c>
      <c r="F43" s="41">
        <v>200</v>
      </c>
      <c r="G43" s="42">
        <v>2.76</v>
      </c>
      <c r="H43" s="41">
        <v>8</v>
      </c>
      <c r="I43" s="43">
        <f t="shared" si="14"/>
        <v>22.08</v>
      </c>
      <c r="J43" s="44">
        <f t="shared" si="15"/>
        <v>7.7280000000000001E-2</v>
      </c>
      <c r="K43" s="45">
        <f t="shared" si="16"/>
        <v>0.61824000000000001</v>
      </c>
      <c r="L43" s="42">
        <f t="shared" si="17"/>
        <v>1.8768</v>
      </c>
      <c r="M43" s="43">
        <f t="shared" si="18"/>
        <v>15.0144</v>
      </c>
      <c r="N43" s="46">
        <f t="shared" si="19"/>
        <v>280</v>
      </c>
      <c r="O43" s="65" t="s">
        <v>10</v>
      </c>
      <c r="P43" s="18" t="s">
        <v>33</v>
      </c>
      <c r="Q43" s="18">
        <f t="shared" si="20"/>
        <v>12.475200000000001</v>
      </c>
    </row>
    <row r="44" spans="1:17" x14ac:dyDescent="0.3">
      <c r="A44" s="40" t="s">
        <v>36</v>
      </c>
      <c r="B44" s="57" t="s">
        <v>30</v>
      </c>
      <c r="C44" s="41" t="s">
        <v>39</v>
      </c>
      <c r="D44" s="41"/>
      <c r="E44" s="41">
        <v>140</v>
      </c>
      <c r="F44" s="41">
        <v>200</v>
      </c>
      <c r="G44" s="42">
        <v>2.8519999999999999</v>
      </c>
      <c r="H44" s="41">
        <v>5</v>
      </c>
      <c r="I44" s="43">
        <f t="shared" si="14"/>
        <v>14.26</v>
      </c>
      <c r="J44" s="44">
        <f t="shared" si="15"/>
        <v>7.985600000000001E-2</v>
      </c>
      <c r="K44" s="45">
        <f t="shared" si="16"/>
        <v>0.39928000000000008</v>
      </c>
      <c r="L44" s="42">
        <f t="shared" si="17"/>
        <v>1.93936</v>
      </c>
      <c r="M44" s="43">
        <f t="shared" si="18"/>
        <v>9.6967999999999996</v>
      </c>
      <c r="N44" s="46">
        <f t="shared" si="19"/>
        <v>280</v>
      </c>
      <c r="O44" s="65" t="s">
        <v>10</v>
      </c>
      <c r="P44" s="18" t="s">
        <v>33</v>
      </c>
      <c r="Q44" s="18">
        <f t="shared" si="20"/>
        <v>8.0569000000000006</v>
      </c>
    </row>
    <row r="45" spans="1:17" x14ac:dyDescent="0.3">
      <c r="A45" s="40" t="s">
        <v>36</v>
      </c>
      <c r="B45" s="57" t="s">
        <v>30</v>
      </c>
      <c r="C45" s="41" t="s">
        <v>39</v>
      </c>
      <c r="D45" s="41"/>
      <c r="E45" s="41">
        <v>140</v>
      </c>
      <c r="F45" s="41">
        <v>200</v>
      </c>
      <c r="G45" s="42">
        <v>2.7</v>
      </c>
      <c r="H45" s="41">
        <v>2</v>
      </c>
      <c r="I45" s="43">
        <f t="shared" si="14"/>
        <v>5.4</v>
      </c>
      <c r="J45" s="44">
        <f t="shared" si="15"/>
        <v>7.5600000000000014E-2</v>
      </c>
      <c r="K45" s="45">
        <f t="shared" si="16"/>
        <v>0.15120000000000003</v>
      </c>
      <c r="L45" s="42">
        <f t="shared" si="17"/>
        <v>1.8360000000000003</v>
      </c>
      <c r="M45" s="43">
        <f t="shared" si="18"/>
        <v>3.6720000000000006</v>
      </c>
      <c r="N45" s="46">
        <f t="shared" si="19"/>
        <v>280</v>
      </c>
      <c r="O45" s="65" t="s">
        <v>10</v>
      </c>
      <c r="P45" s="18" t="s">
        <v>33</v>
      </c>
      <c r="Q45" s="18">
        <f t="shared" si="20"/>
        <v>3.0510000000000006</v>
      </c>
    </row>
    <row r="46" spans="1:17" x14ac:dyDescent="0.3">
      <c r="A46" s="40" t="s">
        <v>36</v>
      </c>
      <c r="B46" s="57" t="s">
        <v>30</v>
      </c>
      <c r="C46" s="41" t="s">
        <v>39</v>
      </c>
      <c r="D46" s="41"/>
      <c r="E46" s="41">
        <v>140</v>
      </c>
      <c r="F46" s="41">
        <v>200</v>
      </c>
      <c r="G46" s="42">
        <v>2.7</v>
      </c>
      <c r="H46" s="41">
        <v>8</v>
      </c>
      <c r="I46" s="43">
        <f t="shared" si="14"/>
        <v>21.6</v>
      </c>
      <c r="J46" s="44">
        <f t="shared" si="15"/>
        <v>7.5600000000000014E-2</v>
      </c>
      <c r="K46" s="45">
        <f t="shared" si="16"/>
        <v>0.60480000000000012</v>
      </c>
      <c r="L46" s="42">
        <f t="shared" si="17"/>
        <v>1.8360000000000003</v>
      </c>
      <c r="M46" s="43">
        <f t="shared" si="18"/>
        <v>14.688000000000002</v>
      </c>
      <c r="N46" s="46">
        <f t="shared" si="19"/>
        <v>280</v>
      </c>
      <c r="O46" s="65" t="s">
        <v>10</v>
      </c>
      <c r="P46" s="18" t="s">
        <v>33</v>
      </c>
      <c r="Q46" s="18">
        <f t="shared" si="20"/>
        <v>12.204000000000002</v>
      </c>
    </row>
    <row r="47" spans="1:17" x14ac:dyDescent="0.3">
      <c r="A47" s="61"/>
      <c r="I47" s="62">
        <f>SUBTOTAL(9,I36:I46)</f>
        <v>163.84200000000001</v>
      </c>
      <c r="K47" s="63">
        <f>SUBTOTAL(9,K36:K46)</f>
        <v>4.5314360000000011</v>
      </c>
      <c r="M47" s="62">
        <f>SUBTOTAL(9,M36:M46)</f>
        <v>110.61055999999999</v>
      </c>
      <c r="O47" s="64"/>
    </row>
    <row r="48" spans="1:17" x14ac:dyDescent="0.3">
      <c r="A48" s="61"/>
      <c r="O48" s="64"/>
    </row>
    <row r="49" spans="1:17" x14ac:dyDescent="0.3">
      <c r="A49" s="40" t="s">
        <v>40</v>
      </c>
      <c r="B49" s="59" t="s">
        <v>34</v>
      </c>
      <c r="C49" s="41"/>
      <c r="D49" s="41"/>
      <c r="E49" s="41">
        <v>120</v>
      </c>
      <c r="F49" s="41">
        <v>160</v>
      </c>
      <c r="G49" s="42">
        <v>3.6</v>
      </c>
      <c r="H49" s="41">
        <v>31</v>
      </c>
      <c r="I49" s="43">
        <f t="shared" ref="I49" si="21">G49*H49</f>
        <v>111.60000000000001</v>
      </c>
      <c r="J49" s="44">
        <f t="shared" ref="J49" si="22">(E49/1000)*(F49/1000)*G49</f>
        <v>6.9120000000000001E-2</v>
      </c>
      <c r="K49" s="45">
        <f t="shared" ref="K49" si="23">J49*H49</f>
        <v>2.1427200000000002</v>
      </c>
      <c r="L49" s="42">
        <f t="shared" ref="L49" si="24">((E49/1000)*2+(F49/1000)*2)*G49</f>
        <v>2.0160000000000005</v>
      </c>
      <c r="M49" s="43">
        <f t="shared" ref="M49" si="25">L49*H49</f>
        <v>62.496000000000016</v>
      </c>
      <c r="N49" s="46">
        <f t="shared" ref="N49" si="26">(E49/10)*(F49/10)</f>
        <v>192</v>
      </c>
      <c r="O49" s="48" t="s">
        <v>10</v>
      </c>
      <c r="Q49" s="18">
        <f t="shared" ref="Q49" si="27">((((0.0125*2)+E49/1000)+(F49*2)/1000))*I49</f>
        <v>51.893999999999998</v>
      </c>
    </row>
    <row r="50" spans="1:17" x14ac:dyDescent="0.3">
      <c r="A50" s="61"/>
      <c r="I50" s="62">
        <f>SUBTOTAL(9,I49)</f>
        <v>111.60000000000001</v>
      </c>
      <c r="K50" s="63">
        <f>SUBTOTAL(9,K49)</f>
        <v>2.1427200000000002</v>
      </c>
      <c r="M50" s="62">
        <f>SUBTOTAL(9,M49)</f>
        <v>62.496000000000016</v>
      </c>
      <c r="O50" s="64"/>
    </row>
    <row r="51" spans="1:17" x14ac:dyDescent="0.3">
      <c r="A51" s="61"/>
      <c r="O51" s="64"/>
    </row>
    <row r="52" spans="1:17" x14ac:dyDescent="0.3">
      <c r="A52" s="40" t="s">
        <v>41</v>
      </c>
      <c r="B52" s="57" t="s">
        <v>30</v>
      </c>
      <c r="C52" s="41"/>
      <c r="D52" s="41"/>
      <c r="E52" s="41">
        <v>140</v>
      </c>
      <c r="F52" s="41">
        <v>240</v>
      </c>
      <c r="G52" s="42">
        <v>7.14</v>
      </c>
      <c r="H52" s="41">
        <v>1</v>
      </c>
      <c r="I52" s="43">
        <f t="shared" ref="I52:I64" si="28">G52*H52</f>
        <v>7.14</v>
      </c>
      <c r="J52" s="44">
        <f t="shared" ref="J52:J64" si="29">(E52/1000)*(F52/1000)*G52</f>
        <v>0.23990400000000003</v>
      </c>
      <c r="K52" s="45">
        <f t="shared" ref="K52:K64" si="30">J52*H52</f>
        <v>0.23990400000000003</v>
      </c>
      <c r="L52" s="42">
        <f t="shared" ref="L52:L64" si="31">((E52/1000)*2+(F52/1000)*2)*G52</f>
        <v>5.4264000000000001</v>
      </c>
      <c r="M52" s="43">
        <f t="shared" ref="M52:M64" si="32">L52*H52</f>
        <v>5.4264000000000001</v>
      </c>
      <c r="N52" s="46">
        <f t="shared" ref="N52:N64" si="33">(E52/10)*(F52/10)</f>
        <v>336</v>
      </c>
      <c r="O52" s="66" t="s">
        <v>11</v>
      </c>
      <c r="P52" s="18" t="s">
        <v>33</v>
      </c>
      <c r="Q52" s="18">
        <f t="shared" ref="Q52:Q64" si="34">((((0.0125*2)+E52/1000)+(F52*2)/1000))*I52</f>
        <v>4.6052999999999997</v>
      </c>
    </row>
    <row r="53" spans="1:17" x14ac:dyDescent="0.3">
      <c r="A53" s="40" t="s">
        <v>41</v>
      </c>
      <c r="B53" s="57" t="s">
        <v>30</v>
      </c>
      <c r="C53" s="41"/>
      <c r="D53" s="41"/>
      <c r="E53" s="41">
        <v>140</v>
      </c>
      <c r="F53" s="41">
        <v>240</v>
      </c>
      <c r="G53" s="42">
        <v>5.923</v>
      </c>
      <c r="H53" s="41">
        <v>1</v>
      </c>
      <c r="I53" s="43">
        <f t="shared" si="28"/>
        <v>5.923</v>
      </c>
      <c r="J53" s="44">
        <f t="shared" si="29"/>
        <v>0.19901280000000002</v>
      </c>
      <c r="K53" s="45">
        <f t="shared" si="30"/>
        <v>0.19901280000000002</v>
      </c>
      <c r="L53" s="42">
        <f t="shared" si="31"/>
        <v>4.5014799999999999</v>
      </c>
      <c r="M53" s="43">
        <f t="shared" si="32"/>
        <v>4.5014799999999999</v>
      </c>
      <c r="N53" s="46">
        <f t="shared" si="33"/>
        <v>336</v>
      </c>
      <c r="O53" s="67" t="s">
        <v>11</v>
      </c>
      <c r="P53" s="18" t="s">
        <v>33</v>
      </c>
      <c r="Q53" s="18">
        <f t="shared" si="34"/>
        <v>3.820335</v>
      </c>
    </row>
    <row r="54" spans="1:17" x14ac:dyDescent="0.3">
      <c r="A54" s="40" t="s">
        <v>41</v>
      </c>
      <c r="B54" s="57" t="s">
        <v>30</v>
      </c>
      <c r="C54" s="41"/>
      <c r="D54" s="41"/>
      <c r="E54" s="41">
        <v>140</v>
      </c>
      <c r="F54" s="41">
        <v>240</v>
      </c>
      <c r="G54" s="42">
        <v>7.37</v>
      </c>
      <c r="H54" s="41">
        <v>1</v>
      </c>
      <c r="I54" s="43">
        <f t="shared" si="28"/>
        <v>7.37</v>
      </c>
      <c r="J54" s="44">
        <f t="shared" si="29"/>
        <v>0.24763200000000005</v>
      </c>
      <c r="K54" s="45">
        <f t="shared" si="30"/>
        <v>0.24763200000000005</v>
      </c>
      <c r="L54" s="42">
        <f t="shared" si="31"/>
        <v>5.6012000000000004</v>
      </c>
      <c r="M54" s="43">
        <f t="shared" si="32"/>
        <v>5.6012000000000004</v>
      </c>
      <c r="N54" s="46">
        <f t="shared" si="33"/>
        <v>336</v>
      </c>
      <c r="O54" s="67" t="s">
        <v>11</v>
      </c>
      <c r="P54" s="18" t="s">
        <v>33</v>
      </c>
      <c r="Q54" s="18">
        <f t="shared" si="34"/>
        <v>4.7536500000000004</v>
      </c>
    </row>
    <row r="55" spans="1:17" x14ac:dyDescent="0.3">
      <c r="A55" s="40" t="s">
        <v>36</v>
      </c>
      <c r="B55" s="57" t="s">
        <v>30</v>
      </c>
      <c r="C55" s="41" t="s">
        <v>42</v>
      </c>
      <c r="D55" s="41"/>
      <c r="E55" s="41">
        <v>180</v>
      </c>
      <c r="F55" s="41">
        <v>240</v>
      </c>
      <c r="G55" s="42">
        <v>4.57</v>
      </c>
      <c r="H55" s="41">
        <v>10</v>
      </c>
      <c r="I55" s="43">
        <f t="shared" si="28"/>
        <v>45.7</v>
      </c>
      <c r="J55" s="44">
        <f t="shared" si="29"/>
        <v>0.19742399999999999</v>
      </c>
      <c r="K55" s="45">
        <f t="shared" si="30"/>
        <v>1.97424</v>
      </c>
      <c r="L55" s="42">
        <f t="shared" si="31"/>
        <v>3.8388</v>
      </c>
      <c r="M55" s="43">
        <f t="shared" si="32"/>
        <v>38.387999999999998</v>
      </c>
      <c r="N55" s="46">
        <f t="shared" si="33"/>
        <v>432</v>
      </c>
      <c r="O55" s="67" t="s">
        <v>11</v>
      </c>
      <c r="P55" s="18" t="s">
        <v>33</v>
      </c>
      <c r="Q55" s="18">
        <f t="shared" si="34"/>
        <v>31.304500000000001</v>
      </c>
    </row>
    <row r="56" spans="1:17" x14ac:dyDescent="0.3">
      <c r="A56" s="40" t="s">
        <v>36</v>
      </c>
      <c r="B56" s="57" t="s">
        <v>30</v>
      </c>
      <c r="C56" s="41" t="s">
        <v>42</v>
      </c>
      <c r="D56" s="41"/>
      <c r="E56" s="41">
        <v>180</v>
      </c>
      <c r="F56" s="41">
        <v>240</v>
      </c>
      <c r="G56" s="42">
        <f>(3.2+5.855)/2</f>
        <v>4.5274999999999999</v>
      </c>
      <c r="H56" s="41">
        <v>10</v>
      </c>
      <c r="I56" s="43">
        <f t="shared" si="28"/>
        <v>45.274999999999999</v>
      </c>
      <c r="J56" s="44">
        <f t="shared" si="29"/>
        <v>0.19558799999999998</v>
      </c>
      <c r="K56" s="45">
        <f t="shared" si="30"/>
        <v>1.9558799999999998</v>
      </c>
      <c r="L56" s="42">
        <f t="shared" si="31"/>
        <v>3.8030999999999997</v>
      </c>
      <c r="M56" s="43">
        <f t="shared" si="32"/>
        <v>38.030999999999999</v>
      </c>
      <c r="N56" s="46">
        <f t="shared" si="33"/>
        <v>432</v>
      </c>
      <c r="O56" s="67" t="s">
        <v>11</v>
      </c>
      <c r="P56" s="18" t="s">
        <v>33</v>
      </c>
      <c r="Q56" s="18">
        <f t="shared" si="34"/>
        <v>31.013374999999996</v>
      </c>
    </row>
    <row r="57" spans="1:17" x14ac:dyDescent="0.3">
      <c r="A57" s="40" t="s">
        <v>36</v>
      </c>
      <c r="B57" s="59" t="s">
        <v>34</v>
      </c>
      <c r="C57" s="41" t="s">
        <v>42</v>
      </c>
      <c r="D57" s="41"/>
      <c r="E57" s="41">
        <v>180</v>
      </c>
      <c r="F57" s="41">
        <v>240</v>
      </c>
      <c r="G57" s="42">
        <v>4.4960000000000004</v>
      </c>
      <c r="H57" s="41">
        <v>9</v>
      </c>
      <c r="I57" s="43">
        <f t="shared" si="28"/>
        <v>40.464000000000006</v>
      </c>
      <c r="J57" s="44">
        <f t="shared" si="29"/>
        <v>0.19422719999999999</v>
      </c>
      <c r="K57" s="45">
        <f t="shared" si="30"/>
        <v>1.7480448</v>
      </c>
      <c r="L57" s="42">
        <f t="shared" si="31"/>
        <v>3.7766400000000004</v>
      </c>
      <c r="M57" s="43">
        <f t="shared" si="32"/>
        <v>33.989760000000004</v>
      </c>
      <c r="N57" s="46">
        <f t="shared" si="33"/>
        <v>432</v>
      </c>
      <c r="O57" s="66" t="s">
        <v>11</v>
      </c>
      <c r="P57" s="18" t="s">
        <v>33</v>
      </c>
      <c r="Q57" s="18">
        <f t="shared" si="34"/>
        <v>27.717840000000002</v>
      </c>
    </row>
    <row r="58" spans="1:17" x14ac:dyDescent="0.3">
      <c r="A58" s="40" t="s">
        <v>36</v>
      </c>
      <c r="B58" s="59" t="s">
        <v>34</v>
      </c>
      <c r="C58" s="41" t="s">
        <v>39</v>
      </c>
      <c r="D58" s="41"/>
      <c r="E58" s="41">
        <v>180</v>
      </c>
      <c r="F58" s="41">
        <v>240</v>
      </c>
      <c r="G58" s="42">
        <v>3.0129999999999999</v>
      </c>
      <c r="H58" s="41">
        <v>14</v>
      </c>
      <c r="I58" s="43">
        <f t="shared" si="28"/>
        <v>42.182000000000002</v>
      </c>
      <c r="J58" s="44">
        <f t="shared" si="29"/>
        <v>0.13016159999999999</v>
      </c>
      <c r="K58" s="45">
        <f t="shared" si="30"/>
        <v>1.8222623999999998</v>
      </c>
      <c r="L58" s="42">
        <f t="shared" si="31"/>
        <v>2.5309199999999996</v>
      </c>
      <c r="M58" s="43">
        <f t="shared" si="32"/>
        <v>35.432879999999997</v>
      </c>
      <c r="N58" s="46">
        <f t="shared" si="33"/>
        <v>432</v>
      </c>
      <c r="O58" s="67" t="s">
        <v>11</v>
      </c>
      <c r="P58" s="18" t="s">
        <v>33</v>
      </c>
      <c r="Q58" s="18">
        <f t="shared" si="34"/>
        <v>28.894669999999998</v>
      </c>
    </row>
    <row r="59" spans="1:17" x14ac:dyDescent="0.3">
      <c r="A59" s="40" t="s">
        <v>36</v>
      </c>
      <c r="B59" s="59" t="s">
        <v>34</v>
      </c>
      <c r="C59" s="41" t="s">
        <v>43</v>
      </c>
      <c r="D59" s="41"/>
      <c r="E59" s="41">
        <v>180</v>
      </c>
      <c r="F59" s="41">
        <v>240</v>
      </c>
      <c r="G59" s="42">
        <v>7.0650000000000004</v>
      </c>
      <c r="H59" s="41">
        <v>9</v>
      </c>
      <c r="I59" s="43">
        <f t="shared" si="28"/>
        <v>63.585000000000001</v>
      </c>
      <c r="J59" s="44">
        <f t="shared" si="29"/>
        <v>0.30520799999999998</v>
      </c>
      <c r="K59" s="45">
        <f t="shared" si="30"/>
        <v>2.7468719999999998</v>
      </c>
      <c r="L59" s="42">
        <f t="shared" si="31"/>
        <v>5.9346000000000005</v>
      </c>
      <c r="M59" s="43">
        <f t="shared" si="32"/>
        <v>53.411400000000008</v>
      </c>
      <c r="N59" s="46">
        <f t="shared" si="33"/>
        <v>432</v>
      </c>
      <c r="O59" s="67" t="s">
        <v>11</v>
      </c>
      <c r="P59" s="18" t="s">
        <v>33</v>
      </c>
      <c r="Q59" s="18">
        <f t="shared" si="34"/>
        <v>43.555724999999995</v>
      </c>
    </row>
    <row r="60" spans="1:17" x14ac:dyDescent="0.3">
      <c r="A60" s="40" t="s">
        <v>36</v>
      </c>
      <c r="B60" s="59" t="s">
        <v>34</v>
      </c>
      <c r="C60" s="41" t="s">
        <v>39</v>
      </c>
      <c r="D60" s="41"/>
      <c r="E60" s="41">
        <v>180</v>
      </c>
      <c r="F60" s="41">
        <v>240</v>
      </c>
      <c r="G60" s="42">
        <v>2.375</v>
      </c>
      <c r="H60" s="41">
        <v>3</v>
      </c>
      <c r="I60" s="43">
        <f t="shared" si="28"/>
        <v>7.125</v>
      </c>
      <c r="J60" s="44">
        <f t="shared" si="29"/>
        <v>0.10259999999999998</v>
      </c>
      <c r="K60" s="45">
        <f t="shared" si="30"/>
        <v>0.30779999999999996</v>
      </c>
      <c r="L60" s="42">
        <f t="shared" si="31"/>
        <v>1.9949999999999999</v>
      </c>
      <c r="M60" s="43">
        <f t="shared" si="32"/>
        <v>5.9849999999999994</v>
      </c>
      <c r="N60" s="46">
        <f t="shared" si="33"/>
        <v>432</v>
      </c>
      <c r="O60" s="67" t="s">
        <v>11</v>
      </c>
      <c r="P60" s="18" t="s">
        <v>33</v>
      </c>
      <c r="Q60" s="18">
        <f t="shared" si="34"/>
        <v>4.8806249999999993</v>
      </c>
    </row>
    <row r="61" spans="1:17" x14ac:dyDescent="0.3">
      <c r="A61" s="40" t="s">
        <v>36</v>
      </c>
      <c r="B61" s="59" t="s">
        <v>34</v>
      </c>
      <c r="C61" s="41" t="s">
        <v>39</v>
      </c>
      <c r="D61" s="41"/>
      <c r="E61" s="41">
        <v>180</v>
      </c>
      <c r="F61" s="41">
        <v>240</v>
      </c>
      <c r="G61" s="42">
        <v>1.925</v>
      </c>
      <c r="H61" s="41">
        <v>3</v>
      </c>
      <c r="I61" s="43">
        <f t="shared" si="28"/>
        <v>5.7750000000000004</v>
      </c>
      <c r="J61" s="44">
        <f t="shared" si="29"/>
        <v>8.3159999999999998E-2</v>
      </c>
      <c r="K61" s="45">
        <f t="shared" si="30"/>
        <v>0.24947999999999998</v>
      </c>
      <c r="L61" s="42">
        <f t="shared" si="31"/>
        <v>1.617</v>
      </c>
      <c r="M61" s="43">
        <f t="shared" si="32"/>
        <v>4.851</v>
      </c>
      <c r="N61" s="46">
        <f t="shared" si="33"/>
        <v>432</v>
      </c>
      <c r="O61" s="67" t="s">
        <v>11</v>
      </c>
      <c r="P61" s="18" t="s">
        <v>33</v>
      </c>
      <c r="Q61" s="18">
        <f t="shared" si="34"/>
        <v>3.9558749999999998</v>
      </c>
    </row>
    <row r="62" spans="1:17" x14ac:dyDescent="0.3">
      <c r="A62" s="40" t="s">
        <v>36</v>
      </c>
      <c r="B62" s="59" t="s">
        <v>34</v>
      </c>
      <c r="C62" s="41" t="s">
        <v>39</v>
      </c>
      <c r="D62" s="41"/>
      <c r="E62" s="41">
        <v>180</v>
      </c>
      <c r="F62" s="41">
        <v>240</v>
      </c>
      <c r="G62" s="42">
        <v>2.8</v>
      </c>
      <c r="H62" s="41">
        <f>8+3+5</f>
        <v>16</v>
      </c>
      <c r="I62" s="43">
        <f t="shared" si="28"/>
        <v>44.8</v>
      </c>
      <c r="J62" s="44">
        <f t="shared" si="29"/>
        <v>0.12095999999999998</v>
      </c>
      <c r="K62" s="45">
        <f t="shared" si="30"/>
        <v>1.9353599999999997</v>
      </c>
      <c r="L62" s="42">
        <f t="shared" si="31"/>
        <v>2.3519999999999999</v>
      </c>
      <c r="M62" s="43">
        <f t="shared" si="32"/>
        <v>37.631999999999998</v>
      </c>
      <c r="N62" s="46">
        <f t="shared" si="33"/>
        <v>432</v>
      </c>
      <c r="O62" s="67" t="s">
        <v>11</v>
      </c>
      <c r="P62" s="18" t="s">
        <v>33</v>
      </c>
      <c r="Q62" s="18">
        <f t="shared" si="34"/>
        <v>30.687999999999995</v>
      </c>
    </row>
    <row r="63" spans="1:17" x14ac:dyDescent="0.3">
      <c r="A63" s="40" t="s">
        <v>36</v>
      </c>
      <c r="B63" s="59" t="s">
        <v>34</v>
      </c>
      <c r="C63" s="41" t="s">
        <v>43</v>
      </c>
      <c r="D63" s="41"/>
      <c r="E63" s="41">
        <v>180</v>
      </c>
      <c r="F63" s="41">
        <v>240</v>
      </c>
      <c r="G63" s="42">
        <v>7.375</v>
      </c>
      <c r="H63" s="41">
        <v>9</v>
      </c>
      <c r="I63" s="43">
        <f t="shared" si="28"/>
        <v>66.375</v>
      </c>
      <c r="J63" s="44">
        <f t="shared" si="29"/>
        <v>0.31859999999999994</v>
      </c>
      <c r="K63" s="45">
        <f t="shared" si="30"/>
        <v>2.8673999999999995</v>
      </c>
      <c r="L63" s="42">
        <f t="shared" si="31"/>
        <v>6.1949999999999994</v>
      </c>
      <c r="M63" s="43">
        <f t="shared" si="32"/>
        <v>55.754999999999995</v>
      </c>
      <c r="N63" s="46">
        <f t="shared" si="33"/>
        <v>432</v>
      </c>
      <c r="O63" s="67" t="s">
        <v>11</v>
      </c>
      <c r="P63" s="18" t="s">
        <v>33</v>
      </c>
      <c r="Q63" s="18">
        <f t="shared" si="34"/>
        <v>45.466874999999995</v>
      </c>
    </row>
    <row r="64" spans="1:17" x14ac:dyDescent="0.3">
      <c r="A64" s="40" t="s">
        <v>36</v>
      </c>
      <c r="B64" s="59" t="s">
        <v>34</v>
      </c>
      <c r="C64" s="41" t="s">
        <v>39</v>
      </c>
      <c r="D64" s="41"/>
      <c r="E64" s="41">
        <v>180</v>
      </c>
      <c r="F64" s="41">
        <v>240</v>
      </c>
      <c r="G64" s="42">
        <v>2.52</v>
      </c>
      <c r="H64" s="41">
        <f>2+4</f>
        <v>6</v>
      </c>
      <c r="I64" s="43">
        <f t="shared" si="28"/>
        <v>15.120000000000001</v>
      </c>
      <c r="J64" s="44">
        <f t="shared" si="29"/>
        <v>0.10886399999999999</v>
      </c>
      <c r="K64" s="45">
        <f t="shared" si="30"/>
        <v>0.65318399999999999</v>
      </c>
      <c r="L64" s="42">
        <f t="shared" si="31"/>
        <v>2.1168</v>
      </c>
      <c r="M64" s="43">
        <f t="shared" si="32"/>
        <v>12.700800000000001</v>
      </c>
      <c r="N64" s="46">
        <f t="shared" si="33"/>
        <v>432</v>
      </c>
      <c r="O64" s="67" t="s">
        <v>11</v>
      </c>
      <c r="P64" s="18" t="s">
        <v>33</v>
      </c>
      <c r="Q64" s="18">
        <f t="shared" si="34"/>
        <v>10.357200000000001</v>
      </c>
    </row>
    <row r="65" spans="1:17" x14ac:dyDescent="0.3">
      <c r="A65" s="61"/>
      <c r="I65" s="62">
        <f>SUBTOTAL(9,I52:I64)</f>
        <v>396.834</v>
      </c>
      <c r="K65" s="63">
        <f>SUBTOTAL(9,K52:K64)</f>
        <v>16.947071999999999</v>
      </c>
      <c r="M65" s="62">
        <f>SUBTOTAL(9,M52:M64)</f>
        <v>331.70592000000005</v>
      </c>
      <c r="O65" s="64"/>
    </row>
    <row r="66" spans="1:17" x14ac:dyDescent="0.3">
      <c r="A66" s="61"/>
      <c r="O66" s="64"/>
    </row>
    <row r="67" spans="1:17" x14ac:dyDescent="0.3">
      <c r="A67" s="40" t="s">
        <v>44</v>
      </c>
      <c r="B67" s="57" t="s">
        <v>30</v>
      </c>
      <c r="C67" s="41"/>
      <c r="D67" s="41"/>
      <c r="E67" s="41">
        <v>200</v>
      </c>
      <c r="F67" s="41">
        <v>200</v>
      </c>
      <c r="G67" s="42">
        <v>3.3</v>
      </c>
      <c r="H67" s="41">
        <v>42</v>
      </c>
      <c r="I67" s="43">
        <f>G67*H67</f>
        <v>138.6</v>
      </c>
      <c r="J67" s="44">
        <f>(E67/1000)*(F67/1000)*G67</f>
        <v>0.13200000000000001</v>
      </c>
      <c r="K67" s="45">
        <f>J67*H67</f>
        <v>5.5440000000000005</v>
      </c>
      <c r="L67" s="42">
        <f>((E67/1000)*2+(F67/1000)*2)*G67</f>
        <v>2.64</v>
      </c>
      <c r="M67" s="43">
        <f>L67*H67</f>
        <v>110.88000000000001</v>
      </c>
      <c r="N67" s="46">
        <f>(E67/10)*(F67/10)</f>
        <v>400</v>
      </c>
      <c r="O67" s="67" t="s">
        <v>11</v>
      </c>
      <c r="P67" s="18" t="s">
        <v>33</v>
      </c>
      <c r="Q67" s="18">
        <f t="shared" ref="Q67:Q68" si="35">((((0.0125*2)+E67/1000)+(F67*2)/1000))*I67</f>
        <v>86.625</v>
      </c>
    </row>
    <row r="68" spans="1:17" x14ac:dyDescent="0.3">
      <c r="A68" s="40" t="s">
        <v>44</v>
      </c>
      <c r="B68" s="59" t="s">
        <v>34</v>
      </c>
      <c r="C68" s="41"/>
      <c r="D68" s="41"/>
      <c r="E68" s="41">
        <v>200</v>
      </c>
      <c r="F68" s="41">
        <v>200</v>
      </c>
      <c r="G68" s="42">
        <v>3</v>
      </c>
      <c r="H68" s="41">
        <v>32</v>
      </c>
      <c r="I68" s="43">
        <f>G68*H68</f>
        <v>96</v>
      </c>
      <c r="J68" s="44">
        <f>(E68/1000)*(F68/1000)*G68</f>
        <v>0.12000000000000002</v>
      </c>
      <c r="K68" s="45">
        <f>J68*H68</f>
        <v>3.8400000000000007</v>
      </c>
      <c r="L68" s="42">
        <f>((E68/1000)*2+(F68/1000)*2)*G68</f>
        <v>2.4000000000000004</v>
      </c>
      <c r="M68" s="43">
        <f>L68*H68</f>
        <v>76.800000000000011</v>
      </c>
      <c r="N68" s="46">
        <f>(E68/10)*(F68/10)</f>
        <v>400</v>
      </c>
      <c r="O68" s="67" t="s">
        <v>11</v>
      </c>
      <c r="P68" s="18" t="s">
        <v>33</v>
      </c>
      <c r="Q68" s="18">
        <f t="shared" si="35"/>
        <v>60</v>
      </c>
    </row>
    <row r="69" spans="1:17" x14ac:dyDescent="0.3">
      <c r="A69" s="61"/>
      <c r="I69" s="62">
        <f>SUBTOTAL(9,I67:I68)</f>
        <v>234.6</v>
      </c>
      <c r="K69" s="63">
        <f>SUBTOTAL(9,K67:K68)</f>
        <v>9.3840000000000003</v>
      </c>
      <c r="M69" s="62">
        <f>SUBTOTAL(9,M67:M68)</f>
        <v>187.68</v>
      </c>
      <c r="O69" s="64"/>
    </row>
    <row r="70" spans="1:17" x14ac:dyDescent="0.3">
      <c r="A70" s="61"/>
      <c r="O70" s="64"/>
    </row>
    <row r="71" spans="1:17" x14ac:dyDescent="0.3">
      <c r="A71" s="40" t="s">
        <v>45</v>
      </c>
      <c r="B71" s="57" t="s">
        <v>30</v>
      </c>
      <c r="C71" s="41"/>
      <c r="D71" s="41"/>
      <c r="E71" s="41">
        <v>200</v>
      </c>
      <c r="F71" s="41">
        <v>240</v>
      </c>
      <c r="G71" s="42">
        <f>4.555</f>
        <v>4.5549999999999997</v>
      </c>
      <c r="H71" s="41">
        <v>1</v>
      </c>
      <c r="I71" s="43">
        <f t="shared" ref="I71:I92" si="36">G71*H71</f>
        <v>4.5549999999999997</v>
      </c>
      <c r="J71" s="44">
        <f t="shared" ref="J71:J92" si="37">(E71/1000)*(F71/1000)*G71</f>
        <v>0.21864</v>
      </c>
      <c r="K71" s="45">
        <f t="shared" ref="K71:K92" si="38">J71*H71</f>
        <v>0.21864</v>
      </c>
      <c r="L71" s="42">
        <f t="shared" ref="L71:L92" si="39">((E71/1000)*2+(F71/1000)*2)*G71</f>
        <v>4.0084</v>
      </c>
      <c r="M71" s="43">
        <f t="shared" ref="M71:M92" si="40">L71*H71</f>
        <v>4.0084</v>
      </c>
      <c r="N71" s="46">
        <f t="shared" ref="N71:N92" si="41">(E71/10)*(F71/10)</f>
        <v>480</v>
      </c>
      <c r="O71" s="68" t="s">
        <v>46</v>
      </c>
      <c r="P71" s="18" t="s">
        <v>33</v>
      </c>
      <c r="Q71" s="18">
        <f t="shared" ref="Q71:Q92" si="42">((((0.0125*2)+E71/1000)+(F71*2)/1000))*I71</f>
        <v>3.2112749999999997</v>
      </c>
    </row>
    <row r="72" spans="1:17" x14ac:dyDescent="0.3">
      <c r="A72" s="40" t="s">
        <v>45</v>
      </c>
      <c r="B72" s="57" t="s">
        <v>30</v>
      </c>
      <c r="C72" s="41"/>
      <c r="D72" s="41"/>
      <c r="E72" s="41">
        <v>200</v>
      </c>
      <c r="F72" s="41">
        <v>240</v>
      </c>
      <c r="G72" s="42">
        <v>10.199999999999999</v>
      </c>
      <c r="H72" s="41">
        <v>1</v>
      </c>
      <c r="I72" s="43">
        <f t="shared" si="36"/>
        <v>10.199999999999999</v>
      </c>
      <c r="J72" s="44">
        <f t="shared" si="37"/>
        <v>0.48959999999999998</v>
      </c>
      <c r="K72" s="45">
        <f t="shared" si="38"/>
        <v>0.48959999999999998</v>
      </c>
      <c r="L72" s="42">
        <f t="shared" si="39"/>
        <v>8.9759999999999991</v>
      </c>
      <c r="M72" s="43">
        <f t="shared" si="40"/>
        <v>8.9759999999999991</v>
      </c>
      <c r="N72" s="46">
        <f t="shared" si="41"/>
        <v>480</v>
      </c>
      <c r="O72" s="68" t="s">
        <v>46</v>
      </c>
      <c r="P72" s="18" t="s">
        <v>33</v>
      </c>
      <c r="Q72" s="18">
        <f t="shared" si="42"/>
        <v>7.1909999999999989</v>
      </c>
    </row>
    <row r="73" spans="1:17" x14ac:dyDescent="0.3">
      <c r="A73" s="40" t="s">
        <v>45</v>
      </c>
      <c r="B73" s="57" t="s">
        <v>30</v>
      </c>
      <c r="C73" s="41"/>
      <c r="D73" s="41"/>
      <c r="E73" s="41">
        <v>200</v>
      </c>
      <c r="F73" s="41">
        <v>240</v>
      </c>
      <c r="G73" s="42">
        <v>30.1</v>
      </c>
      <c r="H73" s="41">
        <v>1</v>
      </c>
      <c r="I73" s="43">
        <f t="shared" si="36"/>
        <v>30.1</v>
      </c>
      <c r="J73" s="44">
        <f t="shared" si="37"/>
        <v>1.4448000000000001</v>
      </c>
      <c r="K73" s="45">
        <f t="shared" si="38"/>
        <v>1.4448000000000001</v>
      </c>
      <c r="L73" s="42">
        <f t="shared" si="39"/>
        <v>26.488000000000003</v>
      </c>
      <c r="M73" s="43">
        <f t="shared" si="40"/>
        <v>26.488000000000003</v>
      </c>
      <c r="N73" s="46">
        <f t="shared" si="41"/>
        <v>480</v>
      </c>
      <c r="O73" s="68" t="s">
        <v>46</v>
      </c>
      <c r="P73" s="18" t="s">
        <v>33</v>
      </c>
      <c r="Q73" s="18">
        <f t="shared" si="42"/>
        <v>21.220500000000001</v>
      </c>
    </row>
    <row r="74" spans="1:17" x14ac:dyDescent="0.3">
      <c r="A74" s="40" t="s">
        <v>45</v>
      </c>
      <c r="B74" s="57" t="s">
        <v>30</v>
      </c>
      <c r="C74" s="41"/>
      <c r="D74" s="41"/>
      <c r="E74" s="41">
        <v>200</v>
      </c>
      <c r="F74" s="41">
        <v>240</v>
      </c>
      <c r="G74" s="42">
        <v>18.535</v>
      </c>
      <c r="H74" s="41">
        <v>1</v>
      </c>
      <c r="I74" s="43">
        <f t="shared" si="36"/>
        <v>18.535</v>
      </c>
      <c r="J74" s="44">
        <f t="shared" si="37"/>
        <v>0.88968000000000003</v>
      </c>
      <c r="K74" s="45">
        <f t="shared" si="38"/>
        <v>0.88968000000000003</v>
      </c>
      <c r="L74" s="42">
        <f t="shared" si="39"/>
        <v>16.3108</v>
      </c>
      <c r="M74" s="43">
        <f t="shared" si="40"/>
        <v>16.3108</v>
      </c>
      <c r="N74" s="46">
        <f t="shared" si="41"/>
        <v>480</v>
      </c>
      <c r="O74" s="68" t="s">
        <v>46</v>
      </c>
      <c r="P74" s="18" t="s">
        <v>33</v>
      </c>
      <c r="Q74" s="18">
        <f t="shared" si="42"/>
        <v>13.067174999999999</v>
      </c>
    </row>
    <row r="75" spans="1:17" x14ac:dyDescent="0.3">
      <c r="A75" s="40" t="s">
        <v>45</v>
      </c>
      <c r="B75" s="57" t="s">
        <v>30</v>
      </c>
      <c r="C75" s="41"/>
      <c r="D75" s="41"/>
      <c r="E75" s="41">
        <v>200</v>
      </c>
      <c r="F75" s="41">
        <v>240</v>
      </c>
      <c r="G75" s="42">
        <v>11.78</v>
      </c>
      <c r="H75" s="41">
        <v>1</v>
      </c>
      <c r="I75" s="43">
        <f t="shared" si="36"/>
        <v>11.78</v>
      </c>
      <c r="J75" s="44">
        <f t="shared" si="37"/>
        <v>0.56543999999999994</v>
      </c>
      <c r="K75" s="45">
        <f t="shared" si="38"/>
        <v>0.56543999999999994</v>
      </c>
      <c r="L75" s="42">
        <f t="shared" si="39"/>
        <v>10.366399999999999</v>
      </c>
      <c r="M75" s="43">
        <f t="shared" si="40"/>
        <v>10.366399999999999</v>
      </c>
      <c r="N75" s="46">
        <f t="shared" si="41"/>
        <v>480</v>
      </c>
      <c r="O75" s="68" t="s">
        <v>46</v>
      </c>
      <c r="P75" s="18" t="s">
        <v>33</v>
      </c>
      <c r="Q75" s="18">
        <f t="shared" si="42"/>
        <v>8.3048999999999999</v>
      </c>
    </row>
    <row r="76" spans="1:17" x14ac:dyDescent="0.3">
      <c r="A76" s="40" t="s">
        <v>45</v>
      </c>
      <c r="B76" s="57" t="s">
        <v>30</v>
      </c>
      <c r="C76" s="41"/>
      <c r="D76" s="41"/>
      <c r="E76" s="41">
        <v>200</v>
      </c>
      <c r="F76" s="41">
        <v>240</v>
      </c>
      <c r="G76" s="42">
        <v>5.8550000000000004</v>
      </c>
      <c r="H76" s="41">
        <v>1</v>
      </c>
      <c r="I76" s="43">
        <f t="shared" si="36"/>
        <v>5.8550000000000004</v>
      </c>
      <c r="J76" s="44">
        <f t="shared" si="37"/>
        <v>0.28104000000000001</v>
      </c>
      <c r="K76" s="45">
        <f t="shared" si="38"/>
        <v>0.28104000000000001</v>
      </c>
      <c r="L76" s="42">
        <f t="shared" si="39"/>
        <v>5.1524000000000001</v>
      </c>
      <c r="M76" s="43">
        <f t="shared" si="40"/>
        <v>5.1524000000000001</v>
      </c>
      <c r="N76" s="46">
        <f t="shared" si="41"/>
        <v>480</v>
      </c>
      <c r="O76" s="68" t="s">
        <v>46</v>
      </c>
      <c r="P76" s="18" t="s">
        <v>33</v>
      </c>
      <c r="Q76" s="18">
        <f t="shared" si="42"/>
        <v>4.1277749999999997</v>
      </c>
    </row>
    <row r="77" spans="1:17" x14ac:dyDescent="0.3">
      <c r="A77" s="40" t="s">
        <v>45</v>
      </c>
      <c r="B77" s="57" t="s">
        <v>30</v>
      </c>
      <c r="C77" s="41"/>
      <c r="D77" s="41"/>
      <c r="E77" s="41">
        <v>200</v>
      </c>
      <c r="F77" s="41">
        <v>240</v>
      </c>
      <c r="G77" s="42">
        <v>5.58</v>
      </c>
      <c r="H77" s="41">
        <v>1</v>
      </c>
      <c r="I77" s="43">
        <f t="shared" si="36"/>
        <v>5.58</v>
      </c>
      <c r="J77" s="44">
        <f t="shared" si="37"/>
        <v>0.26784000000000002</v>
      </c>
      <c r="K77" s="45">
        <f t="shared" si="38"/>
        <v>0.26784000000000002</v>
      </c>
      <c r="L77" s="42">
        <f t="shared" si="39"/>
        <v>4.9104000000000001</v>
      </c>
      <c r="M77" s="43">
        <f t="shared" si="40"/>
        <v>4.9104000000000001</v>
      </c>
      <c r="N77" s="46">
        <f t="shared" si="41"/>
        <v>480</v>
      </c>
      <c r="O77" s="68" t="s">
        <v>46</v>
      </c>
      <c r="P77" s="18" t="s">
        <v>33</v>
      </c>
      <c r="Q77" s="18">
        <f t="shared" si="42"/>
        <v>3.9339</v>
      </c>
    </row>
    <row r="78" spans="1:17" x14ac:dyDescent="0.3">
      <c r="A78" s="40" t="s">
        <v>41</v>
      </c>
      <c r="B78" s="57" t="s">
        <v>30</v>
      </c>
      <c r="C78" s="41"/>
      <c r="D78" s="41"/>
      <c r="E78" s="41">
        <v>200</v>
      </c>
      <c r="F78" s="41">
        <v>240</v>
      </c>
      <c r="G78" s="42">
        <v>10.199999999999999</v>
      </c>
      <c r="H78" s="41">
        <v>1</v>
      </c>
      <c r="I78" s="43">
        <f t="shared" si="36"/>
        <v>10.199999999999999</v>
      </c>
      <c r="J78" s="44">
        <f t="shared" si="37"/>
        <v>0.48959999999999998</v>
      </c>
      <c r="K78" s="45">
        <f t="shared" si="38"/>
        <v>0.48959999999999998</v>
      </c>
      <c r="L78" s="42">
        <f t="shared" si="39"/>
        <v>8.9759999999999991</v>
      </c>
      <c r="M78" s="43">
        <f t="shared" si="40"/>
        <v>8.9759999999999991</v>
      </c>
      <c r="N78" s="46">
        <f t="shared" si="41"/>
        <v>480</v>
      </c>
      <c r="O78" s="68" t="s">
        <v>46</v>
      </c>
      <c r="P78" s="18" t="s">
        <v>33</v>
      </c>
      <c r="Q78" s="18">
        <f t="shared" si="42"/>
        <v>7.1909999999999989</v>
      </c>
    </row>
    <row r="79" spans="1:17" x14ac:dyDescent="0.3">
      <c r="A79" s="40" t="s">
        <v>41</v>
      </c>
      <c r="B79" s="57" t="s">
        <v>30</v>
      </c>
      <c r="C79" s="41"/>
      <c r="D79" s="41"/>
      <c r="E79" s="41">
        <v>200</v>
      </c>
      <c r="F79" s="41">
        <v>240</v>
      </c>
      <c r="G79" s="42">
        <v>6.5</v>
      </c>
      <c r="H79" s="41">
        <v>1</v>
      </c>
      <c r="I79" s="43">
        <f t="shared" si="36"/>
        <v>6.5</v>
      </c>
      <c r="J79" s="44">
        <f t="shared" si="37"/>
        <v>0.312</v>
      </c>
      <c r="K79" s="45">
        <f t="shared" si="38"/>
        <v>0.312</v>
      </c>
      <c r="L79" s="42">
        <f t="shared" si="39"/>
        <v>5.72</v>
      </c>
      <c r="M79" s="43">
        <f t="shared" si="40"/>
        <v>5.72</v>
      </c>
      <c r="N79" s="46">
        <f t="shared" si="41"/>
        <v>480</v>
      </c>
      <c r="O79" s="68" t="s">
        <v>46</v>
      </c>
      <c r="P79" s="18" t="s">
        <v>33</v>
      </c>
      <c r="Q79" s="18">
        <f t="shared" si="42"/>
        <v>4.5824999999999996</v>
      </c>
    </row>
    <row r="80" spans="1:17" x14ac:dyDescent="0.3">
      <c r="A80" s="40" t="s">
        <v>41</v>
      </c>
      <c r="B80" s="57" t="s">
        <v>30</v>
      </c>
      <c r="C80" s="41"/>
      <c r="D80" s="41"/>
      <c r="E80" s="41">
        <v>200</v>
      </c>
      <c r="F80" s="41">
        <v>240</v>
      </c>
      <c r="G80" s="42">
        <f>3.796*2</f>
        <v>7.5919999999999996</v>
      </c>
      <c r="H80" s="41">
        <v>1</v>
      </c>
      <c r="I80" s="43">
        <f t="shared" si="36"/>
        <v>7.5919999999999996</v>
      </c>
      <c r="J80" s="44">
        <f t="shared" si="37"/>
        <v>0.36441600000000002</v>
      </c>
      <c r="K80" s="45">
        <f t="shared" si="38"/>
        <v>0.36441600000000002</v>
      </c>
      <c r="L80" s="42">
        <f t="shared" si="39"/>
        <v>6.6809599999999998</v>
      </c>
      <c r="M80" s="43">
        <f t="shared" si="40"/>
        <v>6.6809599999999998</v>
      </c>
      <c r="N80" s="46">
        <f t="shared" si="41"/>
        <v>480</v>
      </c>
      <c r="O80" s="68" t="s">
        <v>46</v>
      </c>
      <c r="P80" s="18" t="s">
        <v>33</v>
      </c>
      <c r="Q80" s="18">
        <f t="shared" si="42"/>
        <v>5.3523599999999991</v>
      </c>
    </row>
    <row r="81" spans="1:17" x14ac:dyDescent="0.3">
      <c r="A81" s="40" t="s">
        <v>41</v>
      </c>
      <c r="B81" s="57" t="s">
        <v>30</v>
      </c>
      <c r="C81" s="41"/>
      <c r="D81" s="41"/>
      <c r="E81" s="41">
        <v>200</v>
      </c>
      <c r="F81" s="41">
        <v>240</v>
      </c>
      <c r="G81" s="42">
        <v>7.02</v>
      </c>
      <c r="H81" s="41">
        <v>1</v>
      </c>
      <c r="I81" s="43">
        <f t="shared" si="36"/>
        <v>7.02</v>
      </c>
      <c r="J81" s="44">
        <f t="shared" si="37"/>
        <v>0.33695999999999998</v>
      </c>
      <c r="K81" s="45">
        <f t="shared" si="38"/>
        <v>0.33695999999999998</v>
      </c>
      <c r="L81" s="42">
        <f t="shared" si="39"/>
        <v>6.1776</v>
      </c>
      <c r="M81" s="43">
        <f t="shared" si="40"/>
        <v>6.1776</v>
      </c>
      <c r="N81" s="46">
        <f t="shared" si="41"/>
        <v>480</v>
      </c>
      <c r="O81" s="68" t="s">
        <v>46</v>
      </c>
      <c r="P81" s="18" t="s">
        <v>33</v>
      </c>
      <c r="Q81" s="18">
        <f t="shared" si="42"/>
        <v>4.9490999999999996</v>
      </c>
    </row>
    <row r="82" spans="1:17" x14ac:dyDescent="0.3">
      <c r="A82" s="40" t="s">
        <v>41</v>
      </c>
      <c r="B82" s="57" t="s">
        <v>30</v>
      </c>
      <c r="C82" s="41"/>
      <c r="D82" s="41"/>
      <c r="E82" s="41">
        <v>200</v>
      </c>
      <c r="F82" s="41">
        <v>240</v>
      </c>
      <c r="G82" s="42">
        <v>10.199999999999999</v>
      </c>
      <c r="H82" s="41">
        <v>1</v>
      </c>
      <c r="I82" s="43">
        <f t="shared" si="36"/>
        <v>10.199999999999999</v>
      </c>
      <c r="J82" s="44">
        <f t="shared" si="37"/>
        <v>0.48959999999999998</v>
      </c>
      <c r="K82" s="45">
        <f t="shared" si="38"/>
        <v>0.48959999999999998</v>
      </c>
      <c r="L82" s="42">
        <f t="shared" si="39"/>
        <v>8.9759999999999991</v>
      </c>
      <c r="M82" s="43">
        <f t="shared" si="40"/>
        <v>8.9759999999999991</v>
      </c>
      <c r="N82" s="46">
        <f t="shared" si="41"/>
        <v>480</v>
      </c>
      <c r="O82" s="68" t="s">
        <v>46</v>
      </c>
      <c r="P82" s="18" t="s">
        <v>33</v>
      </c>
      <c r="Q82" s="18">
        <f t="shared" si="42"/>
        <v>7.1909999999999989</v>
      </c>
    </row>
    <row r="83" spans="1:17" x14ac:dyDescent="0.3">
      <c r="A83" s="40" t="s">
        <v>41</v>
      </c>
      <c r="B83" s="57" t="s">
        <v>30</v>
      </c>
      <c r="C83" s="41"/>
      <c r="D83" s="41"/>
      <c r="E83" s="41">
        <v>200</v>
      </c>
      <c r="F83" s="41">
        <v>240</v>
      </c>
      <c r="G83" s="42">
        <v>2.76</v>
      </c>
      <c r="H83" s="41">
        <v>1</v>
      </c>
      <c r="I83" s="43">
        <f t="shared" si="36"/>
        <v>2.76</v>
      </c>
      <c r="J83" s="44">
        <f t="shared" si="37"/>
        <v>0.13247999999999999</v>
      </c>
      <c r="K83" s="45">
        <f t="shared" si="38"/>
        <v>0.13247999999999999</v>
      </c>
      <c r="L83" s="42">
        <f t="shared" si="39"/>
        <v>2.4287999999999998</v>
      </c>
      <c r="M83" s="43">
        <f t="shared" si="40"/>
        <v>2.4287999999999998</v>
      </c>
      <c r="N83" s="46">
        <f t="shared" si="41"/>
        <v>480</v>
      </c>
      <c r="O83" s="68" t="s">
        <v>46</v>
      </c>
      <c r="P83" s="18" t="s">
        <v>33</v>
      </c>
      <c r="Q83" s="18">
        <f t="shared" si="42"/>
        <v>1.9457999999999998</v>
      </c>
    </row>
    <row r="84" spans="1:17" x14ac:dyDescent="0.3">
      <c r="A84" s="40" t="s">
        <v>41</v>
      </c>
      <c r="B84" s="57" t="s">
        <v>30</v>
      </c>
      <c r="C84" s="41"/>
      <c r="D84" s="41"/>
      <c r="E84" s="41">
        <v>200</v>
      </c>
      <c r="F84" s="41">
        <v>240</v>
      </c>
      <c r="G84" s="42">
        <v>2.7</v>
      </c>
      <c r="H84" s="41">
        <v>2</v>
      </c>
      <c r="I84" s="43">
        <f t="shared" si="36"/>
        <v>5.4</v>
      </c>
      <c r="J84" s="44">
        <f t="shared" si="37"/>
        <v>0.12960000000000002</v>
      </c>
      <c r="K84" s="45">
        <f t="shared" si="38"/>
        <v>0.25920000000000004</v>
      </c>
      <c r="L84" s="42">
        <f t="shared" si="39"/>
        <v>2.3760000000000003</v>
      </c>
      <c r="M84" s="43">
        <f t="shared" si="40"/>
        <v>4.7520000000000007</v>
      </c>
      <c r="N84" s="46">
        <f t="shared" si="41"/>
        <v>480</v>
      </c>
      <c r="O84" s="68" t="s">
        <v>46</v>
      </c>
      <c r="P84" s="18" t="s">
        <v>33</v>
      </c>
      <c r="Q84" s="18">
        <f t="shared" si="42"/>
        <v>3.8069999999999999</v>
      </c>
    </row>
    <row r="85" spans="1:17" x14ac:dyDescent="0.3">
      <c r="A85" s="40" t="s">
        <v>41</v>
      </c>
      <c r="B85" s="57" t="s">
        <v>30</v>
      </c>
      <c r="C85" s="41"/>
      <c r="D85" s="41"/>
      <c r="E85" s="41">
        <v>200</v>
      </c>
      <c r="F85" s="41">
        <v>240</v>
      </c>
      <c r="G85" s="42">
        <v>2.82</v>
      </c>
      <c r="H85" s="41">
        <v>1</v>
      </c>
      <c r="I85" s="43">
        <f t="shared" si="36"/>
        <v>2.82</v>
      </c>
      <c r="J85" s="44">
        <f t="shared" si="37"/>
        <v>0.13536000000000001</v>
      </c>
      <c r="K85" s="45">
        <f t="shared" si="38"/>
        <v>0.13536000000000001</v>
      </c>
      <c r="L85" s="42">
        <f t="shared" si="39"/>
        <v>2.4815999999999998</v>
      </c>
      <c r="M85" s="43">
        <f t="shared" si="40"/>
        <v>2.4815999999999998</v>
      </c>
      <c r="N85" s="46">
        <f t="shared" si="41"/>
        <v>480</v>
      </c>
      <c r="O85" s="68" t="s">
        <v>46</v>
      </c>
      <c r="P85" s="18" t="s">
        <v>33</v>
      </c>
      <c r="Q85" s="18">
        <f t="shared" si="42"/>
        <v>1.9880999999999998</v>
      </c>
    </row>
    <row r="86" spans="1:17" x14ac:dyDescent="0.3">
      <c r="A86" s="40" t="s">
        <v>41</v>
      </c>
      <c r="B86" s="57" t="s">
        <v>30</v>
      </c>
      <c r="C86" s="41"/>
      <c r="D86" s="41"/>
      <c r="E86" s="41">
        <v>200</v>
      </c>
      <c r="F86" s="41">
        <v>240</v>
      </c>
      <c r="G86" s="42">
        <v>2.94</v>
      </c>
      <c r="H86" s="41">
        <v>1</v>
      </c>
      <c r="I86" s="43">
        <f t="shared" si="36"/>
        <v>2.94</v>
      </c>
      <c r="J86" s="44">
        <f t="shared" si="37"/>
        <v>0.14112</v>
      </c>
      <c r="K86" s="45">
        <f t="shared" si="38"/>
        <v>0.14112</v>
      </c>
      <c r="L86" s="42">
        <f t="shared" si="39"/>
        <v>2.5872000000000002</v>
      </c>
      <c r="M86" s="43">
        <f t="shared" si="40"/>
        <v>2.5872000000000002</v>
      </c>
      <c r="N86" s="46">
        <f t="shared" si="41"/>
        <v>480</v>
      </c>
      <c r="O86" s="68" t="s">
        <v>46</v>
      </c>
      <c r="P86" s="18" t="s">
        <v>33</v>
      </c>
      <c r="Q86" s="18">
        <f t="shared" si="42"/>
        <v>2.0726999999999998</v>
      </c>
    </row>
    <row r="87" spans="1:17" x14ac:dyDescent="0.3">
      <c r="A87" s="40" t="s">
        <v>41</v>
      </c>
      <c r="B87" s="57" t="s">
        <v>30</v>
      </c>
      <c r="C87" s="41"/>
      <c r="D87" s="41"/>
      <c r="E87" s="41">
        <v>200</v>
      </c>
      <c r="F87" s="41">
        <v>240</v>
      </c>
      <c r="G87" s="42">
        <v>8.7370000000000001</v>
      </c>
      <c r="H87" s="41">
        <v>1</v>
      </c>
      <c r="I87" s="43">
        <f t="shared" si="36"/>
        <v>8.7370000000000001</v>
      </c>
      <c r="J87" s="44">
        <f t="shared" si="37"/>
        <v>0.41937600000000003</v>
      </c>
      <c r="K87" s="45">
        <f t="shared" si="38"/>
        <v>0.41937600000000003</v>
      </c>
      <c r="L87" s="42">
        <f t="shared" si="39"/>
        <v>7.6885599999999998</v>
      </c>
      <c r="M87" s="43">
        <f t="shared" si="40"/>
        <v>7.6885599999999998</v>
      </c>
      <c r="N87" s="46">
        <f t="shared" si="41"/>
        <v>480</v>
      </c>
      <c r="O87" s="68" t="s">
        <v>46</v>
      </c>
      <c r="P87" s="18" t="s">
        <v>33</v>
      </c>
      <c r="Q87" s="18">
        <f t="shared" si="42"/>
        <v>6.1595849999999999</v>
      </c>
    </row>
    <row r="88" spans="1:17" x14ac:dyDescent="0.3">
      <c r="A88" s="40" t="s">
        <v>45</v>
      </c>
      <c r="B88" s="59" t="s">
        <v>34</v>
      </c>
      <c r="C88" s="41"/>
      <c r="D88" s="41"/>
      <c r="E88" s="41">
        <v>200</v>
      </c>
      <c r="F88" s="41">
        <v>240</v>
      </c>
      <c r="G88" s="42">
        <v>4.4960000000000004</v>
      </c>
      <c r="H88" s="41">
        <v>1</v>
      </c>
      <c r="I88" s="43">
        <f t="shared" si="36"/>
        <v>4.4960000000000004</v>
      </c>
      <c r="J88" s="44">
        <f t="shared" si="37"/>
        <v>0.21580800000000003</v>
      </c>
      <c r="K88" s="45">
        <f t="shared" si="38"/>
        <v>0.21580800000000003</v>
      </c>
      <c r="L88" s="42">
        <f t="shared" si="39"/>
        <v>3.9564800000000004</v>
      </c>
      <c r="M88" s="43">
        <f t="shared" si="40"/>
        <v>3.9564800000000004</v>
      </c>
      <c r="N88" s="46">
        <f t="shared" si="41"/>
        <v>480</v>
      </c>
      <c r="O88" s="68" t="s">
        <v>46</v>
      </c>
      <c r="P88" s="18" t="s">
        <v>33</v>
      </c>
      <c r="Q88" s="18">
        <f t="shared" si="42"/>
        <v>3.1696800000000001</v>
      </c>
    </row>
    <row r="89" spans="1:17" x14ac:dyDescent="0.3">
      <c r="A89" s="40" t="s">
        <v>45</v>
      </c>
      <c r="B89" s="59" t="s">
        <v>34</v>
      </c>
      <c r="C89" s="41"/>
      <c r="D89" s="41"/>
      <c r="E89" s="41">
        <v>200</v>
      </c>
      <c r="F89" s="41">
        <v>240</v>
      </c>
      <c r="G89" s="42">
        <v>10.199999999999999</v>
      </c>
      <c r="H89" s="41">
        <v>1</v>
      </c>
      <c r="I89" s="43">
        <f t="shared" si="36"/>
        <v>10.199999999999999</v>
      </c>
      <c r="J89" s="44">
        <f t="shared" si="37"/>
        <v>0.48959999999999998</v>
      </c>
      <c r="K89" s="45">
        <f t="shared" si="38"/>
        <v>0.48959999999999998</v>
      </c>
      <c r="L89" s="42">
        <f t="shared" si="39"/>
        <v>8.9759999999999991</v>
      </c>
      <c r="M89" s="43">
        <f t="shared" si="40"/>
        <v>8.9759999999999991</v>
      </c>
      <c r="N89" s="46">
        <f t="shared" si="41"/>
        <v>480</v>
      </c>
      <c r="O89" s="68" t="s">
        <v>46</v>
      </c>
      <c r="P89" s="18" t="s">
        <v>33</v>
      </c>
      <c r="Q89" s="18">
        <f t="shared" si="42"/>
        <v>7.1909999999999989</v>
      </c>
    </row>
    <row r="90" spans="1:17" x14ac:dyDescent="0.3">
      <c r="A90" s="40" t="s">
        <v>45</v>
      </c>
      <c r="B90" s="59" t="s">
        <v>34</v>
      </c>
      <c r="C90" s="41"/>
      <c r="D90" s="41"/>
      <c r="E90" s="41">
        <v>200</v>
      </c>
      <c r="F90" s="41">
        <v>240</v>
      </c>
      <c r="G90" s="42">
        <v>20.625</v>
      </c>
      <c r="H90" s="41">
        <v>1</v>
      </c>
      <c r="I90" s="43">
        <f t="shared" si="36"/>
        <v>20.625</v>
      </c>
      <c r="J90" s="44">
        <f t="shared" si="37"/>
        <v>0.99</v>
      </c>
      <c r="K90" s="45">
        <f t="shared" si="38"/>
        <v>0.99</v>
      </c>
      <c r="L90" s="42">
        <f t="shared" si="39"/>
        <v>18.149999999999999</v>
      </c>
      <c r="M90" s="43">
        <f t="shared" si="40"/>
        <v>18.149999999999999</v>
      </c>
      <c r="N90" s="46">
        <f t="shared" si="41"/>
        <v>480</v>
      </c>
      <c r="O90" s="68" t="s">
        <v>46</v>
      </c>
      <c r="P90" s="18" t="s">
        <v>33</v>
      </c>
      <c r="Q90" s="18">
        <f t="shared" si="42"/>
        <v>14.540624999999999</v>
      </c>
    </row>
    <row r="91" spans="1:17" x14ac:dyDescent="0.3">
      <c r="A91" s="40" t="s">
        <v>45</v>
      </c>
      <c r="B91" s="59" t="s">
        <v>34</v>
      </c>
      <c r="C91" s="41"/>
      <c r="D91" s="41"/>
      <c r="E91" s="41">
        <v>200</v>
      </c>
      <c r="F91" s="41">
        <v>240</v>
      </c>
      <c r="G91" s="42">
        <v>10.199999999999999</v>
      </c>
      <c r="H91" s="41">
        <v>1</v>
      </c>
      <c r="I91" s="43">
        <f t="shared" si="36"/>
        <v>10.199999999999999</v>
      </c>
      <c r="J91" s="44">
        <f t="shared" si="37"/>
        <v>0.48959999999999998</v>
      </c>
      <c r="K91" s="45">
        <f t="shared" si="38"/>
        <v>0.48959999999999998</v>
      </c>
      <c r="L91" s="42">
        <f t="shared" si="39"/>
        <v>8.9759999999999991</v>
      </c>
      <c r="M91" s="43">
        <f t="shared" si="40"/>
        <v>8.9759999999999991</v>
      </c>
      <c r="N91" s="46">
        <f t="shared" si="41"/>
        <v>480</v>
      </c>
      <c r="O91" s="68" t="s">
        <v>46</v>
      </c>
      <c r="P91" s="18" t="s">
        <v>33</v>
      </c>
      <c r="Q91" s="18">
        <f t="shared" si="42"/>
        <v>7.1909999999999989</v>
      </c>
    </row>
    <row r="92" spans="1:17" x14ac:dyDescent="0.3">
      <c r="A92" s="40" t="s">
        <v>45</v>
      </c>
      <c r="B92" s="59" t="s">
        <v>34</v>
      </c>
      <c r="C92" s="41"/>
      <c r="D92" s="41"/>
      <c r="E92" s="41">
        <v>200</v>
      </c>
      <c r="F92" s="41">
        <v>240</v>
      </c>
      <c r="G92" s="42">
        <v>11.305</v>
      </c>
      <c r="H92" s="41">
        <v>1</v>
      </c>
      <c r="I92" s="43">
        <f t="shared" si="36"/>
        <v>11.305</v>
      </c>
      <c r="J92" s="44">
        <f t="shared" si="37"/>
        <v>0.54264000000000001</v>
      </c>
      <c r="K92" s="45">
        <f t="shared" si="38"/>
        <v>0.54264000000000001</v>
      </c>
      <c r="L92" s="42">
        <f t="shared" si="39"/>
        <v>9.9483999999999995</v>
      </c>
      <c r="M92" s="43">
        <f t="shared" si="40"/>
        <v>9.9483999999999995</v>
      </c>
      <c r="N92" s="46">
        <f t="shared" si="41"/>
        <v>480</v>
      </c>
      <c r="O92" s="68" t="s">
        <v>46</v>
      </c>
      <c r="P92" s="18" t="s">
        <v>33</v>
      </c>
      <c r="Q92" s="18">
        <f t="shared" si="42"/>
        <v>7.9700249999999997</v>
      </c>
    </row>
    <row r="93" spans="1:17" x14ac:dyDescent="0.3">
      <c r="A93" s="61"/>
      <c r="I93" s="62">
        <f>SUBTOTAL(9,I71:I92)</f>
        <v>207.59999999999997</v>
      </c>
      <c r="K93" s="63">
        <f>SUBTOTAL(9,K71:K92)</f>
        <v>9.9648000000000003</v>
      </c>
      <c r="M93" s="62">
        <f>SUBTOTAL(9,M71:M92)</f>
        <v>182.68799999999996</v>
      </c>
      <c r="O93" s="64"/>
    </row>
    <row r="94" spans="1:17" x14ac:dyDescent="0.3">
      <c r="A94" s="61"/>
      <c r="O94" s="64"/>
    </row>
    <row r="95" spans="1:17" x14ac:dyDescent="0.3">
      <c r="A95" s="40" t="s">
        <v>41</v>
      </c>
      <c r="B95" s="57" t="s">
        <v>30</v>
      </c>
      <c r="C95" s="41"/>
      <c r="D95" s="41"/>
      <c r="E95" s="41">
        <v>200</v>
      </c>
      <c r="F95" s="41">
        <v>320</v>
      </c>
      <c r="G95" s="42">
        <v>10.199999999999999</v>
      </c>
      <c r="H95" s="41">
        <v>1</v>
      </c>
      <c r="I95" s="43">
        <f t="shared" ref="I95:I105" si="43">G95*H95</f>
        <v>10.199999999999999</v>
      </c>
      <c r="J95" s="44">
        <f t="shared" ref="J95:J105" si="44">(E95/1000)*(F95/1000)*G95</f>
        <v>0.65279999999999994</v>
      </c>
      <c r="K95" s="45">
        <f t="shared" ref="K95:K105" si="45">J95*H95</f>
        <v>0.65279999999999994</v>
      </c>
      <c r="L95" s="42">
        <f t="shared" ref="L95:L105" si="46">((E95/1000)*2+(F95/1000)*2)*G95</f>
        <v>10.607999999999999</v>
      </c>
      <c r="M95" s="43">
        <f t="shared" ref="M95:M105" si="47">L95*H95</f>
        <v>10.607999999999999</v>
      </c>
      <c r="N95" s="46">
        <f t="shared" ref="N95:N105" si="48">(E95/10)*(F95/10)</f>
        <v>640</v>
      </c>
      <c r="O95" s="58" t="s">
        <v>32</v>
      </c>
      <c r="P95" s="18" t="s">
        <v>33</v>
      </c>
      <c r="Q95" s="18">
        <f t="shared" ref="Q95:Q105" si="49">((((0.0125*2)+E95/1000)+(F95*2)/1000))*I95</f>
        <v>8.8229999999999986</v>
      </c>
    </row>
    <row r="96" spans="1:17" x14ac:dyDescent="0.3">
      <c r="A96" s="40" t="s">
        <v>41</v>
      </c>
      <c r="B96" s="59" t="s">
        <v>34</v>
      </c>
      <c r="C96" s="41"/>
      <c r="D96" s="41"/>
      <c r="E96" s="41">
        <v>200</v>
      </c>
      <c r="F96" s="41">
        <v>400</v>
      </c>
      <c r="G96" s="42">
        <v>10.199999999999999</v>
      </c>
      <c r="H96" s="41">
        <v>1</v>
      </c>
      <c r="I96" s="43">
        <f t="shared" si="43"/>
        <v>10.199999999999999</v>
      </c>
      <c r="J96" s="44">
        <f t="shared" si="44"/>
        <v>0.81600000000000006</v>
      </c>
      <c r="K96" s="45">
        <f t="shared" si="45"/>
        <v>0.81600000000000006</v>
      </c>
      <c r="L96" s="42">
        <f t="shared" si="46"/>
        <v>12.24</v>
      </c>
      <c r="M96" s="43">
        <f t="shared" si="47"/>
        <v>12.24</v>
      </c>
      <c r="N96" s="46">
        <f t="shared" si="48"/>
        <v>800</v>
      </c>
      <c r="O96" s="58" t="s">
        <v>32</v>
      </c>
      <c r="P96" s="18" t="s">
        <v>33</v>
      </c>
      <c r="Q96" s="18">
        <f t="shared" si="49"/>
        <v>10.455</v>
      </c>
    </row>
    <row r="97" spans="1:18" x14ac:dyDescent="0.3">
      <c r="A97" s="40" t="s">
        <v>36</v>
      </c>
      <c r="B97" s="57" t="s">
        <v>30</v>
      </c>
      <c r="C97" s="41" t="s">
        <v>47</v>
      </c>
      <c r="D97" s="41"/>
      <c r="E97" s="60">
        <v>220</v>
      </c>
      <c r="F97" s="60">
        <v>320</v>
      </c>
      <c r="G97" s="42">
        <v>7.14</v>
      </c>
      <c r="H97" s="41">
        <v>9</v>
      </c>
      <c r="I97" s="43">
        <f t="shared" si="43"/>
        <v>64.259999999999991</v>
      </c>
      <c r="J97" s="44">
        <f t="shared" si="44"/>
        <v>0.50265599999999999</v>
      </c>
      <c r="K97" s="45">
        <f t="shared" si="45"/>
        <v>4.5239039999999999</v>
      </c>
      <c r="L97" s="42">
        <f t="shared" si="46"/>
        <v>7.7111999999999998</v>
      </c>
      <c r="M97" s="43">
        <f t="shared" si="47"/>
        <v>69.400800000000004</v>
      </c>
      <c r="N97" s="46">
        <f t="shared" si="48"/>
        <v>704</v>
      </c>
      <c r="O97" s="58" t="s">
        <v>32</v>
      </c>
      <c r="P97" s="18" t="s">
        <v>33</v>
      </c>
      <c r="Q97" s="18">
        <f t="shared" si="49"/>
        <v>56.870099999999994</v>
      </c>
    </row>
    <row r="98" spans="1:18" x14ac:dyDescent="0.3">
      <c r="A98" s="40" t="s">
        <v>36</v>
      </c>
      <c r="B98" s="57" t="s">
        <v>30</v>
      </c>
      <c r="C98" s="41" t="s">
        <v>47</v>
      </c>
      <c r="D98" s="41"/>
      <c r="E98" s="60">
        <v>220</v>
      </c>
      <c r="F98" s="60">
        <v>320</v>
      </c>
      <c r="G98" s="42">
        <f>(5.24+7.08)/2</f>
        <v>6.16</v>
      </c>
      <c r="H98" s="41">
        <v>10</v>
      </c>
      <c r="I98" s="43">
        <f t="shared" si="43"/>
        <v>61.6</v>
      </c>
      <c r="J98" s="44">
        <f t="shared" si="44"/>
        <v>0.43366400000000005</v>
      </c>
      <c r="K98" s="45">
        <f t="shared" si="45"/>
        <v>4.3366400000000009</v>
      </c>
      <c r="L98" s="42">
        <f t="shared" si="46"/>
        <v>6.6528000000000009</v>
      </c>
      <c r="M98" s="43">
        <f t="shared" si="47"/>
        <v>66.528000000000006</v>
      </c>
      <c r="N98" s="46">
        <f t="shared" si="48"/>
        <v>704</v>
      </c>
      <c r="O98" s="58" t="s">
        <v>32</v>
      </c>
      <c r="P98" s="18" t="s">
        <v>33</v>
      </c>
      <c r="Q98" s="18">
        <f t="shared" si="49"/>
        <v>54.516000000000005</v>
      </c>
    </row>
    <row r="99" spans="1:18" x14ac:dyDescent="0.3">
      <c r="A99" s="40" t="s">
        <v>36</v>
      </c>
      <c r="B99" s="57" t="s">
        <v>30</v>
      </c>
      <c r="C99" s="41" t="s">
        <v>47</v>
      </c>
      <c r="D99" s="41"/>
      <c r="E99" s="60">
        <v>220</v>
      </c>
      <c r="F99" s="60">
        <v>320</v>
      </c>
      <c r="G99" s="42">
        <v>0.625</v>
      </c>
      <c r="H99" s="41">
        <v>4</v>
      </c>
      <c r="I99" s="43">
        <f t="shared" si="43"/>
        <v>2.5</v>
      </c>
      <c r="J99" s="44">
        <f t="shared" si="44"/>
        <v>4.4000000000000004E-2</v>
      </c>
      <c r="K99" s="45">
        <f t="shared" si="45"/>
        <v>0.17600000000000002</v>
      </c>
      <c r="L99" s="42">
        <f t="shared" si="46"/>
        <v>0.67500000000000004</v>
      </c>
      <c r="M99" s="43">
        <f t="shared" si="47"/>
        <v>2.7</v>
      </c>
      <c r="N99" s="46">
        <f t="shared" si="48"/>
        <v>704</v>
      </c>
      <c r="O99" s="58" t="s">
        <v>32</v>
      </c>
      <c r="P99" s="18" t="s">
        <v>33</v>
      </c>
      <c r="Q99" s="18">
        <f t="shared" si="49"/>
        <v>2.2124999999999999</v>
      </c>
    </row>
    <row r="100" spans="1:18" x14ac:dyDescent="0.3">
      <c r="A100" s="40" t="s">
        <v>41</v>
      </c>
      <c r="B100" s="59" t="s">
        <v>34</v>
      </c>
      <c r="C100" s="41"/>
      <c r="D100" s="41"/>
      <c r="E100" s="41">
        <v>200</v>
      </c>
      <c r="F100" s="41">
        <v>400</v>
      </c>
      <c r="G100" s="42">
        <v>6.4969999999999999</v>
      </c>
      <c r="H100" s="41">
        <v>1</v>
      </c>
      <c r="I100" s="43">
        <f t="shared" si="43"/>
        <v>6.4969999999999999</v>
      </c>
      <c r="J100" s="44">
        <f t="shared" si="44"/>
        <v>0.51976000000000011</v>
      </c>
      <c r="K100" s="45">
        <f t="shared" si="45"/>
        <v>0.51976000000000011</v>
      </c>
      <c r="L100" s="42">
        <f t="shared" si="46"/>
        <v>7.7964000000000011</v>
      </c>
      <c r="M100" s="43">
        <f t="shared" si="47"/>
        <v>7.7964000000000011</v>
      </c>
      <c r="N100" s="46">
        <f t="shared" si="48"/>
        <v>800</v>
      </c>
      <c r="O100" s="58" t="s">
        <v>32</v>
      </c>
      <c r="P100" s="18" t="s">
        <v>33</v>
      </c>
      <c r="Q100" s="18">
        <f t="shared" si="49"/>
        <v>6.6594250000000006</v>
      </c>
    </row>
    <row r="101" spans="1:18" x14ac:dyDescent="0.3">
      <c r="A101" s="40" t="s">
        <v>41</v>
      </c>
      <c r="B101" s="59" t="s">
        <v>34</v>
      </c>
      <c r="C101" s="41"/>
      <c r="D101" s="41"/>
      <c r="E101" s="41">
        <v>200</v>
      </c>
      <c r="F101" s="41">
        <v>400</v>
      </c>
      <c r="G101" s="42">
        <v>5.45</v>
      </c>
      <c r="H101" s="41">
        <v>1</v>
      </c>
      <c r="I101" s="43">
        <f t="shared" si="43"/>
        <v>5.45</v>
      </c>
      <c r="J101" s="44">
        <f t="shared" si="44"/>
        <v>0.43600000000000011</v>
      </c>
      <c r="K101" s="45">
        <f t="shared" si="45"/>
        <v>0.43600000000000011</v>
      </c>
      <c r="L101" s="42">
        <f t="shared" si="46"/>
        <v>6.5400000000000009</v>
      </c>
      <c r="M101" s="43">
        <f t="shared" si="47"/>
        <v>6.5400000000000009</v>
      </c>
      <c r="N101" s="46">
        <f t="shared" si="48"/>
        <v>800</v>
      </c>
      <c r="O101" s="58" t="s">
        <v>32</v>
      </c>
      <c r="P101" s="18" t="s">
        <v>33</v>
      </c>
      <c r="Q101" s="18">
        <f t="shared" si="49"/>
        <v>5.5862500000000006</v>
      </c>
    </row>
    <row r="102" spans="1:18" x14ac:dyDescent="0.3">
      <c r="A102" s="40" t="s">
        <v>41</v>
      </c>
      <c r="B102" s="59" t="s">
        <v>34</v>
      </c>
      <c r="C102" s="41"/>
      <c r="D102" s="41"/>
      <c r="E102" s="41">
        <v>200</v>
      </c>
      <c r="F102" s="41">
        <v>400</v>
      </c>
      <c r="G102" s="42">
        <v>3.7949999999999999</v>
      </c>
      <c r="H102" s="41">
        <v>1</v>
      </c>
      <c r="I102" s="43">
        <f t="shared" si="43"/>
        <v>3.7949999999999999</v>
      </c>
      <c r="J102" s="44">
        <f t="shared" si="44"/>
        <v>0.30360000000000004</v>
      </c>
      <c r="K102" s="45">
        <f t="shared" si="45"/>
        <v>0.30360000000000004</v>
      </c>
      <c r="L102" s="42">
        <f t="shared" si="46"/>
        <v>4.5540000000000003</v>
      </c>
      <c r="M102" s="43">
        <f t="shared" si="47"/>
        <v>4.5540000000000003</v>
      </c>
      <c r="N102" s="46">
        <f t="shared" si="48"/>
        <v>800</v>
      </c>
      <c r="O102" s="58" t="s">
        <v>32</v>
      </c>
      <c r="P102" s="18" t="s">
        <v>33</v>
      </c>
      <c r="Q102" s="18">
        <f t="shared" si="49"/>
        <v>3.8898750000000004</v>
      </c>
    </row>
    <row r="103" spans="1:18" x14ac:dyDescent="0.3">
      <c r="A103" s="40" t="s">
        <v>41</v>
      </c>
      <c r="B103" s="59" t="s">
        <v>34</v>
      </c>
      <c r="C103" s="41"/>
      <c r="D103" s="41"/>
      <c r="E103" s="41">
        <v>200</v>
      </c>
      <c r="F103" s="41">
        <v>400</v>
      </c>
      <c r="G103" s="42">
        <v>7.88</v>
      </c>
      <c r="H103" s="41">
        <v>1</v>
      </c>
      <c r="I103" s="43">
        <f t="shared" si="43"/>
        <v>7.88</v>
      </c>
      <c r="J103" s="44">
        <f t="shared" si="44"/>
        <v>0.63040000000000007</v>
      </c>
      <c r="K103" s="45">
        <f t="shared" si="45"/>
        <v>0.63040000000000007</v>
      </c>
      <c r="L103" s="42">
        <f t="shared" si="46"/>
        <v>9.4560000000000013</v>
      </c>
      <c r="M103" s="43">
        <f t="shared" si="47"/>
        <v>9.4560000000000013</v>
      </c>
      <c r="N103" s="46">
        <f t="shared" si="48"/>
        <v>800</v>
      </c>
      <c r="O103" s="58" t="s">
        <v>32</v>
      </c>
      <c r="P103" s="18" t="s">
        <v>33</v>
      </c>
      <c r="Q103" s="18">
        <f t="shared" si="49"/>
        <v>8.0770000000000017</v>
      </c>
    </row>
    <row r="104" spans="1:18" x14ac:dyDescent="0.3">
      <c r="A104" s="40" t="s">
        <v>41</v>
      </c>
      <c r="B104" s="59" t="s">
        <v>34</v>
      </c>
      <c r="C104" s="41"/>
      <c r="D104" s="41"/>
      <c r="E104" s="41">
        <v>200</v>
      </c>
      <c r="F104" s="41">
        <v>400</v>
      </c>
      <c r="G104" s="42">
        <v>2.52</v>
      </c>
      <c r="H104" s="41">
        <v>1</v>
      </c>
      <c r="I104" s="43">
        <f t="shared" si="43"/>
        <v>2.52</v>
      </c>
      <c r="J104" s="44">
        <f t="shared" si="44"/>
        <v>0.20160000000000003</v>
      </c>
      <c r="K104" s="45">
        <f t="shared" si="45"/>
        <v>0.20160000000000003</v>
      </c>
      <c r="L104" s="42">
        <f t="shared" si="46"/>
        <v>3.0240000000000005</v>
      </c>
      <c r="M104" s="43">
        <f t="shared" si="47"/>
        <v>3.0240000000000005</v>
      </c>
      <c r="N104" s="46">
        <f t="shared" si="48"/>
        <v>800</v>
      </c>
      <c r="O104" s="58" t="s">
        <v>32</v>
      </c>
      <c r="P104" s="18" t="s">
        <v>33</v>
      </c>
      <c r="Q104" s="18">
        <f t="shared" si="49"/>
        <v>2.5830000000000002</v>
      </c>
    </row>
    <row r="105" spans="1:18" x14ac:dyDescent="0.3">
      <c r="A105" s="40" t="s">
        <v>41</v>
      </c>
      <c r="B105" s="59" t="s">
        <v>34</v>
      </c>
      <c r="C105" s="41"/>
      <c r="D105" s="41"/>
      <c r="E105" s="41">
        <v>200</v>
      </c>
      <c r="F105" s="41">
        <v>400</v>
      </c>
      <c r="G105" s="42">
        <v>2.8</v>
      </c>
      <c r="H105" s="41">
        <v>2</v>
      </c>
      <c r="I105" s="43">
        <f t="shared" si="43"/>
        <v>5.6</v>
      </c>
      <c r="J105" s="44">
        <f t="shared" si="44"/>
        <v>0.22400000000000003</v>
      </c>
      <c r="K105" s="45">
        <f t="shared" si="45"/>
        <v>0.44800000000000006</v>
      </c>
      <c r="L105" s="42">
        <f t="shared" si="46"/>
        <v>3.3600000000000003</v>
      </c>
      <c r="M105" s="43">
        <f t="shared" si="47"/>
        <v>6.7200000000000006</v>
      </c>
      <c r="N105" s="46">
        <f t="shared" si="48"/>
        <v>800</v>
      </c>
      <c r="O105" s="58" t="s">
        <v>32</v>
      </c>
      <c r="P105" s="18" t="s">
        <v>33</v>
      </c>
      <c r="Q105" s="18">
        <f t="shared" si="49"/>
        <v>5.74</v>
      </c>
    </row>
    <row r="106" spans="1:18" ht="15" thickBot="1" x14ac:dyDescent="0.35">
      <c r="A106" s="69"/>
      <c r="B106" s="70"/>
      <c r="C106" s="70"/>
      <c r="D106" s="70"/>
      <c r="E106" s="70"/>
      <c r="F106" s="70"/>
      <c r="G106" s="71"/>
      <c r="H106" s="70"/>
      <c r="I106" s="72">
        <f>SUBTOTAL(9,I95:I105)</f>
        <v>180.50199999999998</v>
      </c>
      <c r="J106" s="73"/>
      <c r="K106" s="74">
        <f>SUBTOTAL(9,K95:K105)</f>
        <v>13.044704000000001</v>
      </c>
      <c r="L106" s="71"/>
      <c r="M106" s="72">
        <f>SUBTOTAL(9,M95:M105)</f>
        <v>199.56719999999999</v>
      </c>
      <c r="N106" s="75"/>
      <c r="O106" s="76"/>
      <c r="Q106" s="62">
        <f>SUM(Q19:Q105)</f>
        <v>952.99622500000009</v>
      </c>
      <c r="R106" s="18" t="s">
        <v>48</v>
      </c>
    </row>
  </sheetData>
  <mergeCells count="1">
    <mergeCell ref="A1:A5"/>
  </mergeCells>
  <pageMargins left="0.39370078740157483" right="0.39370078740157483" top="0.78740157480314965" bottom="0.78740157480314965" header="0.31496062992125984" footer="0.31496062992125984"/>
  <pageSetup paperSize="9" scale="2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3D84CE-F8C5-49DE-9666-D8AEFD4380E7}"/>
</file>

<file path=customXml/itemProps2.xml><?xml version="1.0" encoding="utf-8"?>
<ds:datastoreItem xmlns:ds="http://schemas.openxmlformats.org/officeDocument/2006/customXml" ds:itemID="{9AF05C95-EA4F-4CAA-959F-178209770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dřevo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Vilingr</dc:creator>
  <cp:lastModifiedBy>Jakub Vilingr</cp:lastModifiedBy>
  <dcterms:created xsi:type="dcterms:W3CDTF">2024-08-29T10:44:01Z</dcterms:created>
  <dcterms:modified xsi:type="dcterms:W3CDTF">2024-08-29T10:44:28Z</dcterms:modified>
</cp:coreProperties>
</file>