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X:\Práce\Zakázky\2024\05 LC Krupská_Lesy ČZU\DPS\F_2 Vykaz vymer\"/>
    </mc:Choice>
  </mc:AlternateContent>
  <xr:revisionPtr revIDLastSave="0" documentId="13_ncr:1_{AA8E2662-75AB-4C9F-B6AB-F24863F157F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kapitulace stavby" sheetId="1" r:id="rId1"/>
    <sheet name="004.52 - 2L 4,0-20" sheetId="2" r:id="rId2"/>
    <sheet name="007.01 - zlepšení podloží..." sheetId="3" r:id="rId3"/>
    <sheet name="007.04 - trubní propustek..." sheetId="4" r:id="rId4"/>
    <sheet name="007.16 - samostatný sjezd..." sheetId="5" r:id="rId5"/>
    <sheet name="007.20 - výhybna" sheetId="6" r:id="rId6"/>
    <sheet name="007.27 - svodnice vody" sheetId="7" r:id="rId7"/>
    <sheet name="102 - Náklady na které ne..." sheetId="8" r:id="rId8"/>
  </sheets>
  <definedNames>
    <definedName name="_xlnm._FilterDatabase" localSheetId="1" hidden="1">'004.52 - 2L 4,0-20'!$C$122:$K$219</definedName>
    <definedName name="_xlnm._FilterDatabase" localSheetId="2" hidden="1">'007.01 - zlepšení podloží...'!$C$118:$K$127</definedName>
    <definedName name="_xlnm._FilterDatabase" localSheetId="3" hidden="1">'007.04 - trubní propustek...'!$C$121:$K$184</definedName>
    <definedName name="_xlnm._FilterDatabase" localSheetId="4" hidden="1">'007.16 - samostatný sjezd...'!$C$119:$K$141</definedName>
    <definedName name="_xlnm._FilterDatabase" localSheetId="5" hidden="1">'007.20 - výhybna'!$C$119:$K$142</definedName>
    <definedName name="_xlnm._FilterDatabase" localSheetId="6" hidden="1">'007.27 - svodnice vody'!$C$118:$K$129</definedName>
    <definedName name="_xlnm._FilterDatabase" localSheetId="7" hidden="1">'102 - Náklady na které ne...'!$C$121:$K$219</definedName>
    <definedName name="_xlnm.Print_Titles" localSheetId="1">'004.52 - 2L 4,0-20'!$122:$122</definedName>
    <definedName name="_xlnm.Print_Titles" localSheetId="2">'007.01 - zlepšení podloží...'!$118:$118</definedName>
    <definedName name="_xlnm.Print_Titles" localSheetId="3">'007.04 - trubní propustek...'!$121:$121</definedName>
    <definedName name="_xlnm.Print_Titles" localSheetId="4">'007.16 - samostatný sjezd...'!$119:$119</definedName>
    <definedName name="_xlnm.Print_Titles" localSheetId="5">'007.20 - výhybna'!$119:$119</definedName>
    <definedName name="_xlnm.Print_Titles" localSheetId="6">'007.27 - svodnice vody'!$118:$118</definedName>
    <definedName name="_xlnm.Print_Titles" localSheetId="7">'102 - Náklady na které ne...'!$121:$121</definedName>
    <definedName name="_xlnm.Print_Titles" localSheetId="0">'Rekapitulace stavby'!$92:$92</definedName>
    <definedName name="_xlnm.Print_Area" localSheetId="1">'004.52 - 2L 4,0-20'!$C$4:$J$76,'004.52 - 2L 4,0-20'!$C$82:$J$104,'004.52 - 2L 4,0-20'!$C$110:$K$219</definedName>
    <definedName name="_xlnm.Print_Area" localSheetId="2">'007.01 - zlepšení podloží...'!$C$4:$J$76,'007.01 - zlepšení podloží...'!$C$82:$J$100,'007.01 - zlepšení podloží...'!$C$106:$K$127</definedName>
    <definedName name="_xlnm.Print_Area" localSheetId="3">'007.04 - trubní propustek...'!$C$4:$J$76,'007.04 - trubní propustek...'!$C$82:$J$103,'007.04 - trubní propustek...'!$C$109:$K$184</definedName>
    <definedName name="_xlnm.Print_Area" localSheetId="4">'007.16 - samostatný sjezd...'!$C$4:$J$76,'007.16 - samostatný sjezd...'!$C$82:$J$101,'007.16 - samostatný sjezd...'!$C$107:$K$141</definedName>
    <definedName name="_xlnm.Print_Area" localSheetId="5">'007.20 - výhybna'!$C$4:$J$76,'007.20 - výhybna'!$C$82:$J$101,'007.20 - výhybna'!$C$107:$K$142</definedName>
    <definedName name="_xlnm.Print_Area" localSheetId="6">'007.27 - svodnice vody'!$C$4:$J$76,'007.27 - svodnice vody'!$C$82:$J$100,'007.27 - svodnice vody'!$C$106:$K$129</definedName>
    <definedName name="_xlnm.Print_Area" localSheetId="7">'102 - Náklady na které ne...'!$C$4:$J$76,'102 - Náklady na které ne...'!$C$82:$J$103,'102 - Náklady na které ne...'!$C$109:$K$219</definedName>
    <definedName name="_xlnm.Print_Area" localSheetId="0">'Rekapitulace stavby'!$D$4:$AO$76,'Rekapitulace stavby'!$C$82:$AQ$102</definedName>
  </definedNames>
  <calcPr calcId="181029"/>
</workbook>
</file>

<file path=xl/calcChain.xml><?xml version="1.0" encoding="utf-8"?>
<calcChain xmlns="http://schemas.openxmlformats.org/spreadsheetml/2006/main">
  <c r="J180" i="8" l="1"/>
  <c r="J37" i="8"/>
  <c r="J36" i="8"/>
  <c r="AY101" i="1" s="1"/>
  <c r="J35" i="8"/>
  <c r="AX101" i="1" s="1"/>
  <c r="BI219" i="8"/>
  <c r="BH219" i="8"/>
  <c r="BG219" i="8"/>
  <c r="BF219" i="8"/>
  <c r="T219" i="8"/>
  <c r="T218" i="8" s="1"/>
  <c r="R219" i="8"/>
  <c r="R218" i="8" s="1"/>
  <c r="P219" i="8"/>
  <c r="P218" i="8"/>
  <c r="BI214" i="8"/>
  <c r="BH214" i="8"/>
  <c r="BG214" i="8"/>
  <c r="BF214" i="8"/>
  <c r="T214" i="8"/>
  <c r="R214" i="8"/>
  <c r="P214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2" i="8"/>
  <c r="BH202" i="8"/>
  <c r="BG202" i="8"/>
  <c r="BF202" i="8"/>
  <c r="T202" i="8"/>
  <c r="R202" i="8"/>
  <c r="P202" i="8"/>
  <c r="BI198" i="8"/>
  <c r="BH198" i="8"/>
  <c r="BG198" i="8"/>
  <c r="BF198" i="8"/>
  <c r="T198" i="8"/>
  <c r="R198" i="8"/>
  <c r="P198" i="8"/>
  <c r="BI194" i="8"/>
  <c r="BH194" i="8"/>
  <c r="BG194" i="8"/>
  <c r="BF194" i="8"/>
  <c r="T194" i="8"/>
  <c r="R194" i="8"/>
  <c r="P194" i="8"/>
  <c r="BI190" i="8"/>
  <c r="BH190" i="8"/>
  <c r="BG190" i="8"/>
  <c r="BF190" i="8"/>
  <c r="T190" i="8"/>
  <c r="R190" i="8"/>
  <c r="P190" i="8"/>
  <c r="BI186" i="8"/>
  <c r="BH186" i="8"/>
  <c r="BG186" i="8"/>
  <c r="BF186" i="8"/>
  <c r="T186" i="8"/>
  <c r="R186" i="8"/>
  <c r="P186" i="8"/>
  <c r="BI182" i="8"/>
  <c r="BH182" i="8"/>
  <c r="BG182" i="8"/>
  <c r="BF182" i="8"/>
  <c r="T182" i="8"/>
  <c r="R182" i="8"/>
  <c r="P182" i="8"/>
  <c r="J99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5" i="8"/>
  <c r="BH125" i="8"/>
  <c r="BG125" i="8"/>
  <c r="BF125" i="8"/>
  <c r="T125" i="8"/>
  <c r="R125" i="8"/>
  <c r="P125" i="8"/>
  <c r="J119" i="8"/>
  <c r="J118" i="8"/>
  <c r="F118" i="8"/>
  <c r="F116" i="8"/>
  <c r="E114" i="8"/>
  <c r="J92" i="8"/>
  <c r="J91" i="8"/>
  <c r="F91" i="8"/>
  <c r="F89" i="8"/>
  <c r="E87" i="8"/>
  <c r="J18" i="8"/>
  <c r="E18" i="8"/>
  <c r="F119" i="8" s="1"/>
  <c r="J17" i="8"/>
  <c r="J12" i="8"/>
  <c r="J116" i="8" s="1"/>
  <c r="E7" i="8"/>
  <c r="E85" i="8"/>
  <c r="J37" i="7"/>
  <c r="J36" i="7"/>
  <c r="AY100" i="1" s="1"/>
  <c r="J35" i="7"/>
  <c r="AX100" i="1" s="1"/>
  <c r="BI129" i="7"/>
  <c r="BH129" i="7"/>
  <c r="BG129" i="7"/>
  <c r="BF129" i="7"/>
  <c r="T129" i="7"/>
  <c r="T128" i="7" s="1"/>
  <c r="R129" i="7"/>
  <c r="R128" i="7" s="1"/>
  <c r="P129" i="7"/>
  <c r="P128" i="7"/>
  <c r="BI122" i="7"/>
  <c r="BH122" i="7"/>
  <c r="BG122" i="7"/>
  <c r="BF122" i="7"/>
  <c r="T122" i="7"/>
  <c r="T121" i="7"/>
  <c r="T120" i="7" s="1"/>
  <c r="T119" i="7" s="1"/>
  <c r="R122" i="7"/>
  <c r="R121" i="7" s="1"/>
  <c r="R120" i="7" s="1"/>
  <c r="R119" i="7" s="1"/>
  <c r="P122" i="7"/>
  <c r="P121" i="7"/>
  <c r="P120" i="7" s="1"/>
  <c r="P119" i="7" s="1"/>
  <c r="AU100" i="1" s="1"/>
  <c r="J116" i="7"/>
  <c r="J115" i="7"/>
  <c r="F115" i="7"/>
  <c r="F113" i="7"/>
  <c r="E111" i="7"/>
  <c r="J92" i="7"/>
  <c r="J91" i="7"/>
  <c r="F91" i="7"/>
  <c r="F89" i="7"/>
  <c r="E87" i="7"/>
  <c r="J18" i="7"/>
  <c r="E18" i="7"/>
  <c r="F92" i="7"/>
  <c r="J17" i="7"/>
  <c r="J12" i="7"/>
  <c r="J113" i="7"/>
  <c r="E7" i="7"/>
  <c r="E109" i="7" s="1"/>
  <c r="J37" i="6"/>
  <c r="J36" i="6"/>
  <c r="AY99" i="1"/>
  <c r="J35" i="6"/>
  <c r="AX99" i="1"/>
  <c r="BI142" i="6"/>
  <c r="BH142" i="6"/>
  <c r="BG142" i="6"/>
  <c r="BF142" i="6"/>
  <c r="T142" i="6"/>
  <c r="T141" i="6"/>
  <c r="R142" i="6"/>
  <c r="R141" i="6"/>
  <c r="P142" i="6"/>
  <c r="P141" i="6" s="1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 s="1"/>
  <c r="J17" i="6"/>
  <c r="J12" i="6"/>
  <c r="J89" i="6"/>
  <c r="E7" i="6"/>
  <c r="E110" i="6" s="1"/>
  <c r="J37" i="5"/>
  <c r="J36" i="5"/>
  <c r="AY98" i="1" s="1"/>
  <c r="J35" i="5"/>
  <c r="AX98" i="1" s="1"/>
  <c r="BI141" i="5"/>
  <c r="BH141" i="5"/>
  <c r="BG141" i="5"/>
  <c r="BF141" i="5"/>
  <c r="T141" i="5"/>
  <c r="T140" i="5" s="1"/>
  <c r="R141" i="5"/>
  <c r="R140" i="5" s="1"/>
  <c r="P141" i="5"/>
  <c r="P140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J117" i="5"/>
  <c r="J116" i="5"/>
  <c r="F116" i="5"/>
  <c r="F114" i="5"/>
  <c r="E112" i="5"/>
  <c r="J92" i="5"/>
  <c r="J91" i="5"/>
  <c r="F91" i="5"/>
  <c r="F89" i="5"/>
  <c r="E87" i="5"/>
  <c r="J18" i="5"/>
  <c r="E18" i="5"/>
  <c r="F92" i="5"/>
  <c r="J17" i="5"/>
  <c r="J12" i="5"/>
  <c r="J114" i="5"/>
  <c r="E7" i="5"/>
  <c r="E110" i="5" s="1"/>
  <c r="J37" i="4"/>
  <c r="J36" i="4"/>
  <c r="AY97" i="1"/>
  <c r="J35" i="4"/>
  <c r="AX97" i="1"/>
  <c r="BI184" i="4"/>
  <c r="BH184" i="4"/>
  <c r="BG184" i="4"/>
  <c r="BF184" i="4"/>
  <c r="T184" i="4"/>
  <c r="T183" i="4"/>
  <c r="R184" i="4"/>
  <c r="R183" i="4"/>
  <c r="P184" i="4"/>
  <c r="P183" i="4" s="1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92" i="4"/>
  <c r="J17" i="4"/>
  <c r="J12" i="4"/>
  <c r="J89" i="4" s="1"/>
  <c r="E7" i="4"/>
  <c r="E85" i="4" s="1"/>
  <c r="J37" i="3"/>
  <c r="J36" i="3"/>
  <c r="AY96" i="1"/>
  <c r="J35" i="3"/>
  <c r="AX96" i="1" s="1"/>
  <c r="BI127" i="3"/>
  <c r="BH127" i="3"/>
  <c r="BG127" i="3"/>
  <c r="BF127" i="3"/>
  <c r="T127" i="3"/>
  <c r="T126" i="3"/>
  <c r="R127" i="3"/>
  <c r="R126" i="3" s="1"/>
  <c r="P127" i="3"/>
  <c r="P126" i="3"/>
  <c r="BI122" i="3"/>
  <c r="BH122" i="3"/>
  <c r="BG122" i="3"/>
  <c r="BF122" i="3"/>
  <c r="T122" i="3"/>
  <c r="T121" i="3" s="1"/>
  <c r="T120" i="3" s="1"/>
  <c r="T119" i="3" s="1"/>
  <c r="R122" i="3"/>
  <c r="R121" i="3" s="1"/>
  <c r="R120" i="3" s="1"/>
  <c r="R119" i="3" s="1"/>
  <c r="P122" i="3"/>
  <c r="P121" i="3" s="1"/>
  <c r="P120" i="3" s="1"/>
  <c r="P119" i="3" s="1"/>
  <c r="AU96" i="1" s="1"/>
  <c r="J116" i="3"/>
  <c r="J115" i="3"/>
  <c r="F115" i="3"/>
  <c r="F113" i="3"/>
  <c r="E111" i="3"/>
  <c r="J92" i="3"/>
  <c r="J91" i="3"/>
  <c r="F91" i="3"/>
  <c r="F89" i="3"/>
  <c r="E87" i="3"/>
  <c r="J18" i="3"/>
  <c r="E18" i="3"/>
  <c r="F92" i="3" s="1"/>
  <c r="J17" i="3"/>
  <c r="J12" i="3"/>
  <c r="J113" i="3" s="1"/>
  <c r="E7" i="3"/>
  <c r="E85" i="3" s="1"/>
  <c r="J37" i="2"/>
  <c r="J36" i="2"/>
  <c r="AY95" i="1" s="1"/>
  <c r="J35" i="2"/>
  <c r="AX95" i="1"/>
  <c r="BI218" i="2"/>
  <c r="BH218" i="2"/>
  <c r="BG218" i="2"/>
  <c r="BF218" i="2"/>
  <c r="T218" i="2"/>
  <c r="T217" i="2" s="1"/>
  <c r="T216" i="2" s="1"/>
  <c r="R218" i="2"/>
  <c r="R217" i="2" s="1"/>
  <c r="R216" i="2" s="1"/>
  <c r="P218" i="2"/>
  <c r="P217" i="2"/>
  <c r="P216" i="2" s="1"/>
  <c r="BI215" i="2"/>
  <c r="BH215" i="2"/>
  <c r="BG215" i="2"/>
  <c r="BF215" i="2"/>
  <c r="T215" i="2"/>
  <c r="T214" i="2" s="1"/>
  <c r="R215" i="2"/>
  <c r="R214" i="2" s="1"/>
  <c r="P215" i="2"/>
  <c r="P214" i="2" s="1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92" i="2" s="1"/>
  <c r="J17" i="2"/>
  <c r="J12" i="2"/>
  <c r="J117" i="2"/>
  <c r="E7" i="2"/>
  <c r="E113" i="2" s="1"/>
  <c r="L90" i="1"/>
  <c r="AM90" i="1"/>
  <c r="AM89" i="1"/>
  <c r="L89" i="1"/>
  <c r="AM87" i="1"/>
  <c r="L87" i="1"/>
  <c r="L85" i="1"/>
  <c r="L84" i="1"/>
  <c r="BK215" i="2"/>
  <c r="J174" i="2"/>
  <c r="J132" i="2"/>
  <c r="J193" i="2"/>
  <c r="J138" i="2"/>
  <c r="J135" i="2"/>
  <c r="BK193" i="2"/>
  <c r="J162" i="2"/>
  <c r="J169" i="4"/>
  <c r="BK156" i="4"/>
  <c r="J176" i="4"/>
  <c r="J139" i="4"/>
  <c r="BK136" i="5"/>
  <c r="J141" i="5"/>
  <c r="J137" i="6"/>
  <c r="J133" i="6"/>
  <c r="BK210" i="8"/>
  <c r="BK137" i="8"/>
  <c r="BK143" i="8"/>
  <c r="BK157" i="8"/>
  <c r="J190" i="8"/>
  <c r="J214" i="8"/>
  <c r="BK148" i="8"/>
  <c r="BK206" i="8"/>
  <c r="BK180" i="2"/>
  <c r="BK129" i="2"/>
  <c r="BK174" i="2"/>
  <c r="J126" i="2"/>
  <c r="J218" i="2"/>
  <c r="BK171" i="2"/>
  <c r="BK122" i="3"/>
  <c r="J163" i="4"/>
  <c r="J149" i="4"/>
  <c r="BK143" i="4"/>
  <c r="J184" i="4"/>
  <c r="J151" i="4"/>
  <c r="J133" i="5"/>
  <c r="BK133" i="5"/>
  <c r="BK137" i="6"/>
  <c r="BK129" i="7"/>
  <c r="J194" i="8"/>
  <c r="J206" i="8"/>
  <c r="J140" i="8"/>
  <c r="BK219" i="8"/>
  <c r="BK163" i="8"/>
  <c r="J148" i="8"/>
  <c r="J125" i="8"/>
  <c r="J210" i="2"/>
  <c r="BK165" i="2"/>
  <c r="BK210" i="2"/>
  <c r="J186" i="2"/>
  <c r="BK132" i="2"/>
  <c r="J141" i="2"/>
  <c r="BK168" i="2"/>
  <c r="BK141" i="2"/>
  <c r="BK159" i="4"/>
  <c r="BK132" i="4"/>
  <c r="BK125" i="4"/>
  <c r="BK135" i="4"/>
  <c r="J129" i="4"/>
  <c r="BK129" i="5"/>
  <c r="J142" i="6"/>
  <c r="BK129" i="6"/>
  <c r="BK122" i="7"/>
  <c r="J166" i="8"/>
  <c r="BK182" i="8"/>
  <c r="J131" i="8"/>
  <c r="BK125" i="8"/>
  <c r="J128" i="8"/>
  <c r="BK198" i="8"/>
  <c r="J202" i="8"/>
  <c r="BK126" i="2"/>
  <c r="J177" i="2"/>
  <c r="BK138" i="2"/>
  <c r="BK202" i="2"/>
  <c r="BK156" i="2"/>
  <c r="J159" i="2"/>
  <c r="BK135" i="2"/>
  <c r="J180" i="2"/>
  <c r="J144" i="2"/>
  <c r="BK184" i="4"/>
  <c r="BK151" i="4"/>
  <c r="BK169" i="4"/>
  <c r="J182" i="4"/>
  <c r="BK176" i="4"/>
  <c r="J123" i="5"/>
  <c r="BK142" i="6"/>
  <c r="J123" i="6"/>
  <c r="J160" i="8"/>
  <c r="BK140" i="8"/>
  <c r="BK151" i="8"/>
  <c r="J173" i="8"/>
  <c r="BK154" i="8"/>
  <c r="BK166" i="8"/>
  <c r="BK186" i="8"/>
  <c r="BK206" i="2"/>
  <c r="J168" i="2"/>
  <c r="AS94" i="1"/>
  <c r="BK159" i="2"/>
  <c r="BK183" i="2"/>
  <c r="J127" i="3"/>
  <c r="BK149" i="4"/>
  <c r="BK146" i="4"/>
  <c r="J159" i="4"/>
  <c r="J179" i="4"/>
  <c r="J129" i="5"/>
  <c r="J126" i="5"/>
  <c r="J129" i="6"/>
  <c r="BK214" i="8"/>
  <c r="J154" i="8"/>
  <c r="J186" i="8"/>
  <c r="J146" i="8"/>
  <c r="J169" i="8"/>
  <c r="BK190" i="8"/>
  <c r="BK131" i="8"/>
  <c r="BK146" i="8"/>
  <c r="J183" i="2"/>
  <c r="BK162" i="2"/>
  <c r="J215" i="2"/>
  <c r="J189" i="2"/>
  <c r="BK150" i="2"/>
  <c r="J129" i="2"/>
  <c r="BK189" i="2"/>
  <c r="BK147" i="2"/>
  <c r="BK129" i="4"/>
  <c r="J172" i="4"/>
  <c r="BK182" i="4"/>
  <c r="BK166" i="4"/>
  <c r="J132" i="4"/>
  <c r="J146" i="4"/>
  <c r="BK126" i="5"/>
  <c r="BK126" i="6"/>
  <c r="J122" i="7"/>
  <c r="J157" i="8"/>
  <c r="BK194" i="8"/>
  <c r="J219" i="8"/>
  <c r="J134" i="8"/>
  <c r="BK202" i="8"/>
  <c r="J151" i="8"/>
  <c r="J163" i="8"/>
  <c r="J202" i="2"/>
  <c r="J147" i="2"/>
  <c r="J197" i="2"/>
  <c r="J150" i="2"/>
  <c r="J156" i="2"/>
  <c r="J206" i="2"/>
  <c r="J165" i="2"/>
  <c r="BK127" i="3"/>
  <c r="BK172" i="4"/>
  <c r="BK139" i="4"/>
  <c r="BK179" i="4"/>
  <c r="J143" i="4"/>
  <c r="J156" i="4"/>
  <c r="J136" i="5"/>
  <c r="BK133" i="6"/>
  <c r="J126" i="6"/>
  <c r="BK169" i="8"/>
  <c r="J198" i="8"/>
  <c r="J143" i="8"/>
  <c r="J137" i="8"/>
  <c r="J182" i="8"/>
  <c r="J210" i="8"/>
  <c r="BK128" i="8"/>
  <c r="BK197" i="2"/>
  <c r="J171" i="2"/>
  <c r="BK218" i="2"/>
  <c r="BK177" i="2"/>
  <c r="BK144" i="2"/>
  <c r="J153" i="2"/>
  <c r="BK186" i="2"/>
  <c r="BK153" i="2"/>
  <c r="J122" i="3"/>
  <c r="J125" i="4"/>
  <c r="J135" i="4"/>
  <c r="J166" i="4"/>
  <c r="BK163" i="4"/>
  <c r="BK141" i="5"/>
  <c r="BK123" i="5"/>
  <c r="BK123" i="6"/>
  <c r="J129" i="7"/>
  <c r="BK134" i="8"/>
  <c r="BK177" i="8"/>
  <c r="J177" i="8"/>
  <c r="BK173" i="8"/>
  <c r="BK160" i="8"/>
  <c r="BK125" i="2" l="1"/>
  <c r="J125" i="2" s="1"/>
  <c r="J98" i="2" s="1"/>
  <c r="BK201" i="2"/>
  <c r="J201" i="2" s="1"/>
  <c r="J100" i="2" s="1"/>
  <c r="T155" i="4"/>
  <c r="T175" i="4"/>
  <c r="BK122" i="5"/>
  <c r="P122" i="6"/>
  <c r="R125" i="2"/>
  <c r="P201" i="2"/>
  <c r="R155" i="4"/>
  <c r="P175" i="4"/>
  <c r="T132" i="5"/>
  <c r="T122" i="6"/>
  <c r="T125" i="2"/>
  <c r="R201" i="2"/>
  <c r="R124" i="4"/>
  <c r="T162" i="4"/>
  <c r="P122" i="5"/>
  <c r="R122" i="6"/>
  <c r="T192" i="2"/>
  <c r="BK124" i="4"/>
  <c r="J124" i="4" s="1"/>
  <c r="J98" i="4" s="1"/>
  <c r="BK162" i="4"/>
  <c r="J162" i="4" s="1"/>
  <c r="J100" i="4" s="1"/>
  <c r="R132" i="5"/>
  <c r="BK132" i="6"/>
  <c r="J132" i="6" s="1"/>
  <c r="J99" i="6" s="1"/>
  <c r="BK124" i="8"/>
  <c r="P125" i="2"/>
  <c r="T201" i="2"/>
  <c r="P155" i="4"/>
  <c r="BK175" i="4"/>
  <c r="J175" i="4" s="1"/>
  <c r="J101" i="4" s="1"/>
  <c r="T122" i="5"/>
  <c r="T121" i="5"/>
  <c r="T120" i="5" s="1"/>
  <c r="P132" i="6"/>
  <c r="BK181" i="8"/>
  <c r="J181" i="8" s="1"/>
  <c r="J100" i="8" s="1"/>
  <c r="BK201" i="8"/>
  <c r="J201" i="8"/>
  <c r="J101" i="8"/>
  <c r="BK192" i="2"/>
  <c r="J192" i="2" s="1"/>
  <c r="J99" i="2" s="1"/>
  <c r="T124" i="4"/>
  <c r="T123" i="4" s="1"/>
  <c r="T122" i="4" s="1"/>
  <c r="R175" i="4"/>
  <c r="BK132" i="5"/>
  <c r="J132" i="5" s="1"/>
  <c r="J99" i="5" s="1"/>
  <c r="T132" i="6"/>
  <c r="R124" i="8"/>
  <c r="P181" i="8"/>
  <c r="P201" i="8"/>
  <c r="R192" i="2"/>
  <c r="P124" i="4"/>
  <c r="P123" i="4" s="1"/>
  <c r="P122" i="4" s="1"/>
  <c r="AU97" i="1" s="1"/>
  <c r="P162" i="4"/>
  <c r="P132" i="5"/>
  <c r="R132" i="6"/>
  <c r="P124" i="8"/>
  <c r="P123" i="8"/>
  <c r="P122" i="8" s="1"/>
  <c r="AU101" i="1" s="1"/>
  <c r="R181" i="8"/>
  <c r="R201" i="8"/>
  <c r="P192" i="2"/>
  <c r="BK155" i="4"/>
  <c r="J155" i="4"/>
  <c r="J99" i="4"/>
  <c r="R162" i="4"/>
  <c r="R122" i="5"/>
  <c r="R121" i="5"/>
  <c r="R120" i="5"/>
  <c r="BK122" i="6"/>
  <c r="J122" i="6" s="1"/>
  <c r="J98" i="6" s="1"/>
  <c r="T124" i="8"/>
  <c r="T123" i="8" s="1"/>
  <c r="T122" i="8" s="1"/>
  <c r="T181" i="8"/>
  <c r="T201" i="8"/>
  <c r="BK141" i="6"/>
  <c r="J141" i="6" s="1"/>
  <c r="J100" i="6" s="1"/>
  <c r="BK217" i="2"/>
  <c r="J217" i="2" s="1"/>
  <c r="J103" i="2" s="1"/>
  <c r="BK121" i="7"/>
  <c r="J121" i="7"/>
  <c r="J98" i="7" s="1"/>
  <c r="BK140" i="5"/>
  <c r="J140" i="5"/>
  <c r="J100" i="5"/>
  <c r="BK128" i="7"/>
  <c r="J128" i="7" s="1"/>
  <c r="J99" i="7" s="1"/>
  <c r="BK214" i="2"/>
  <c r="J214" i="2" s="1"/>
  <c r="J101" i="2" s="1"/>
  <c r="BK121" i="3"/>
  <c r="BK120" i="3"/>
  <c r="BK119" i="3" s="1"/>
  <c r="J119" i="3" s="1"/>
  <c r="BK126" i="3"/>
  <c r="J126" i="3" s="1"/>
  <c r="J99" i="3" s="1"/>
  <c r="BK183" i="4"/>
  <c r="J183" i="4"/>
  <c r="J102" i="4" s="1"/>
  <c r="BK218" i="8"/>
  <c r="J218" i="8"/>
  <c r="J102" i="8"/>
  <c r="E112" i="8"/>
  <c r="BE134" i="8"/>
  <c r="BE137" i="8"/>
  <c r="BE140" i="8"/>
  <c r="F92" i="8"/>
  <c r="BE125" i="8"/>
  <c r="BE163" i="8"/>
  <c r="BE177" i="8"/>
  <c r="BE182" i="8"/>
  <c r="BE186" i="8"/>
  <c r="BE190" i="8"/>
  <c r="BE214" i="8"/>
  <c r="BE219" i="8"/>
  <c r="BE151" i="8"/>
  <c r="BE157" i="8"/>
  <c r="BE160" i="8"/>
  <c r="BE194" i="8"/>
  <c r="BE210" i="8"/>
  <c r="BK120" i="7"/>
  <c r="J120" i="7"/>
  <c r="J97" i="7" s="1"/>
  <c r="BE131" i="8"/>
  <c r="BE166" i="8"/>
  <c r="BE169" i="8"/>
  <c r="BE143" i="8"/>
  <c r="BE146" i="8"/>
  <c r="BE148" i="8"/>
  <c r="BE154" i="8"/>
  <c r="BE198" i="8"/>
  <c r="BE202" i="8"/>
  <c r="BE206" i="8"/>
  <c r="BE173" i="8"/>
  <c r="J89" i="8"/>
  <c r="BE128" i="8"/>
  <c r="F116" i="7"/>
  <c r="J89" i="7"/>
  <c r="BE122" i="7"/>
  <c r="BK121" i="6"/>
  <c r="BK120" i="6"/>
  <c r="J120" i="6"/>
  <c r="E85" i="7"/>
  <c r="BE129" i="7"/>
  <c r="J122" i="5"/>
  <c r="J98" i="5"/>
  <c r="F92" i="6"/>
  <c r="J114" i="6"/>
  <c r="BE137" i="6"/>
  <c r="E85" i="6"/>
  <c r="BE123" i="6"/>
  <c r="BE126" i="6"/>
  <c r="BE129" i="6"/>
  <c r="BE133" i="6"/>
  <c r="BE142" i="6"/>
  <c r="E85" i="5"/>
  <c r="J89" i="5"/>
  <c r="BE123" i="5"/>
  <c r="BE129" i="5"/>
  <c r="F117" i="5"/>
  <c r="BE133" i="5"/>
  <c r="BE136" i="5"/>
  <c r="BE126" i="5"/>
  <c r="BE141" i="5"/>
  <c r="J121" i="3"/>
  <c r="J98" i="3" s="1"/>
  <c r="E112" i="4"/>
  <c r="F119" i="4"/>
  <c r="BE129" i="4"/>
  <c r="BE166" i="4"/>
  <c r="BE172" i="4"/>
  <c r="BE125" i="4"/>
  <c r="BE149" i="4"/>
  <c r="J116" i="4"/>
  <c r="BE135" i="4"/>
  <c r="BE151" i="4"/>
  <c r="BE139" i="4"/>
  <c r="BE156" i="4"/>
  <c r="BE159" i="4"/>
  <c r="BE163" i="4"/>
  <c r="BE169" i="4"/>
  <c r="BE176" i="4"/>
  <c r="BE143" i="4"/>
  <c r="BE132" i="4"/>
  <c r="BE179" i="4"/>
  <c r="BE182" i="4"/>
  <c r="BE146" i="4"/>
  <c r="BE184" i="4"/>
  <c r="BK124" i="2"/>
  <c r="J124" i="2"/>
  <c r="J97" i="2" s="1"/>
  <c r="E109" i="3"/>
  <c r="J89" i="3"/>
  <c r="F116" i="3"/>
  <c r="BE122" i="3"/>
  <c r="BE127" i="3"/>
  <c r="E85" i="2"/>
  <c r="J89" i="2"/>
  <c r="BE132" i="2"/>
  <c r="BE135" i="2"/>
  <c r="BE159" i="2"/>
  <c r="BE162" i="2"/>
  <c r="BE168" i="2"/>
  <c r="BE180" i="2"/>
  <c r="BE183" i="2"/>
  <c r="BE186" i="2"/>
  <c r="BE197" i="2"/>
  <c r="BE126" i="2"/>
  <c r="BE129" i="2"/>
  <c r="BE150" i="2"/>
  <c r="BE138" i="2"/>
  <c r="BE147" i="2"/>
  <c r="F120" i="2"/>
  <c r="BE141" i="2"/>
  <c r="BE144" i="2"/>
  <c r="BE165" i="2"/>
  <c r="BE171" i="2"/>
  <c r="BE174" i="2"/>
  <c r="BE206" i="2"/>
  <c r="BE215" i="2"/>
  <c r="BE218" i="2"/>
  <c r="BE156" i="2"/>
  <c r="BE177" i="2"/>
  <c r="BE189" i="2"/>
  <c r="BE193" i="2"/>
  <c r="BE202" i="2"/>
  <c r="BE210" i="2"/>
  <c r="BE153" i="2"/>
  <c r="J34" i="3"/>
  <c r="AW96" i="1" s="1"/>
  <c r="F34" i="4"/>
  <c r="BA97" i="1" s="1"/>
  <c r="F35" i="4"/>
  <c r="BB97" i="1" s="1"/>
  <c r="J34" i="7"/>
  <c r="AW100" i="1" s="1"/>
  <c r="J34" i="2"/>
  <c r="AW95" i="1" s="1"/>
  <c r="F35" i="5"/>
  <c r="BB98" i="1" s="1"/>
  <c r="F37" i="6"/>
  <c r="BD99" i="1" s="1"/>
  <c r="F36" i="8"/>
  <c r="BC101" i="1" s="1"/>
  <c r="F36" i="2"/>
  <c r="BC95" i="1" s="1"/>
  <c r="F34" i="5"/>
  <c r="BA98" i="1" s="1"/>
  <c r="F36" i="6"/>
  <c r="BC99" i="1" s="1"/>
  <c r="F36" i="7"/>
  <c r="BC100" i="1" s="1"/>
  <c r="F37" i="3"/>
  <c r="BD96" i="1" s="1"/>
  <c r="F36" i="3"/>
  <c r="BC96" i="1" s="1"/>
  <c r="F37" i="4"/>
  <c r="BD97" i="1" s="1"/>
  <c r="F36" i="4"/>
  <c r="BC97" i="1" s="1"/>
  <c r="F34" i="7"/>
  <c r="BA100" i="1" s="1"/>
  <c r="J34" i="8"/>
  <c r="AW101" i="1" s="1"/>
  <c r="F34" i="2"/>
  <c r="BA95" i="1" s="1"/>
  <c r="F37" i="5"/>
  <c r="BD98" i="1" s="1"/>
  <c r="F35" i="6"/>
  <c r="BB99" i="1" s="1"/>
  <c r="F34" i="8"/>
  <c r="BA101" i="1" s="1"/>
  <c r="F35" i="2"/>
  <c r="BB95" i="1" s="1"/>
  <c r="J34" i="5"/>
  <c r="AW98" i="1" s="1"/>
  <c r="F34" i="6"/>
  <c r="BA99" i="1" s="1"/>
  <c r="J30" i="6"/>
  <c r="F37" i="8"/>
  <c r="BD101" i="1"/>
  <c r="F37" i="2"/>
  <c r="BD95" i="1"/>
  <c r="J34" i="6"/>
  <c r="AW99" i="1" s="1"/>
  <c r="F35" i="7"/>
  <c r="BB100" i="1" s="1"/>
  <c r="F35" i="3"/>
  <c r="BB96" i="1" s="1"/>
  <c r="F34" i="3"/>
  <c r="BA96" i="1" s="1"/>
  <c r="J34" i="4"/>
  <c r="AW97" i="1" s="1"/>
  <c r="F36" i="5"/>
  <c r="BC98" i="1" s="1"/>
  <c r="F37" i="7"/>
  <c r="BD100" i="1" s="1"/>
  <c r="F35" i="8"/>
  <c r="BB101" i="1" s="1"/>
  <c r="J30" i="3" l="1"/>
  <c r="J96" i="3"/>
  <c r="J120" i="3"/>
  <c r="J97" i="3" s="1"/>
  <c r="BK216" i="2"/>
  <c r="J216" i="2" s="1"/>
  <c r="J102" i="2" s="1"/>
  <c r="P124" i="2"/>
  <c r="P123" i="2" s="1"/>
  <c r="AU95" i="1" s="1"/>
  <c r="R123" i="4"/>
  <c r="R122" i="4" s="1"/>
  <c r="T124" i="2"/>
  <c r="T123" i="2"/>
  <c r="BK121" i="5"/>
  <c r="BK120" i="5"/>
  <c r="J120" i="5" s="1"/>
  <c r="J96" i="5" s="1"/>
  <c r="R124" i="2"/>
  <c r="R123" i="2" s="1"/>
  <c r="R123" i="8"/>
  <c r="R122" i="8"/>
  <c r="BK123" i="4"/>
  <c r="J123" i="4"/>
  <c r="J97" i="4"/>
  <c r="P121" i="5"/>
  <c r="P120" i="5"/>
  <c r="AU98" i="1" s="1"/>
  <c r="BK123" i="8"/>
  <c r="J123" i="8"/>
  <c r="J97" i="8"/>
  <c r="R121" i="6"/>
  <c r="R120" i="6" s="1"/>
  <c r="T121" i="6"/>
  <c r="T120" i="6"/>
  <c r="P121" i="6"/>
  <c r="P120" i="6"/>
  <c r="AU99" i="1"/>
  <c r="J124" i="8"/>
  <c r="J98" i="8"/>
  <c r="BK119" i="7"/>
  <c r="J119" i="7"/>
  <c r="AG99" i="1"/>
  <c r="J121" i="6"/>
  <c r="J97" i="6"/>
  <c r="J96" i="6"/>
  <c r="AG96" i="1"/>
  <c r="BK123" i="2"/>
  <c r="J123" i="2" s="1"/>
  <c r="J30" i="2" s="1"/>
  <c r="AG95" i="1" s="1"/>
  <c r="F33" i="2"/>
  <c r="AZ95" i="1"/>
  <c r="BB94" i="1"/>
  <c r="AX94" i="1"/>
  <c r="J33" i="2"/>
  <c r="AV95" i="1" s="1"/>
  <c r="AT95" i="1" s="1"/>
  <c r="J30" i="7"/>
  <c r="AG100" i="1"/>
  <c r="BC94" i="1"/>
  <c r="W32" i="1" s="1"/>
  <c r="F33" i="4"/>
  <c r="AZ97" i="1"/>
  <c r="J33" i="7"/>
  <c r="AV100" i="1"/>
  <c r="AT100" i="1" s="1"/>
  <c r="J33" i="4"/>
  <c r="AV97" i="1"/>
  <c r="AT97" i="1" s="1"/>
  <c r="BD94" i="1"/>
  <c r="W33" i="1" s="1"/>
  <c r="F33" i="3"/>
  <c r="AZ96" i="1"/>
  <c r="F33" i="5"/>
  <c r="AZ98" i="1" s="1"/>
  <c r="J33" i="6"/>
  <c r="AV99" i="1" s="1"/>
  <c r="AT99" i="1" s="1"/>
  <c r="J33" i="8"/>
  <c r="AV101" i="1"/>
  <c r="AT101" i="1"/>
  <c r="J33" i="3"/>
  <c r="AV96" i="1"/>
  <c r="AT96" i="1" s="1"/>
  <c r="AN96" i="1" s="1"/>
  <c r="J33" i="5"/>
  <c r="AV98" i="1" s="1"/>
  <c r="AT98" i="1" s="1"/>
  <c r="F33" i="7"/>
  <c r="AZ100" i="1" s="1"/>
  <c r="BA94" i="1"/>
  <c r="AW94" i="1" s="1"/>
  <c r="AK30" i="1" s="1"/>
  <c r="F33" i="6"/>
  <c r="AZ99" i="1" s="1"/>
  <c r="F33" i="8"/>
  <c r="AZ101" i="1" s="1"/>
  <c r="AN99" i="1" l="1"/>
  <c r="J121" i="5"/>
  <c r="J97" i="5"/>
  <c r="BK122" i="4"/>
  <c r="J122" i="4"/>
  <c r="J96" i="4"/>
  <c r="BK122" i="8"/>
  <c r="J122" i="8"/>
  <c r="AN100" i="1"/>
  <c r="J96" i="7"/>
  <c r="J39" i="7"/>
  <c r="J39" i="6"/>
  <c r="AN95" i="1"/>
  <c r="J96" i="2"/>
  <c r="J39" i="3"/>
  <c r="J39" i="2"/>
  <c r="AU94" i="1"/>
  <c r="J30" i="5"/>
  <c r="AG98" i="1"/>
  <c r="AZ94" i="1"/>
  <c r="AV94" i="1" s="1"/>
  <c r="AK29" i="1" s="1"/>
  <c r="W31" i="1"/>
  <c r="J30" i="8"/>
  <c r="AG101" i="1" s="1"/>
  <c r="W30" i="1"/>
  <c r="AY94" i="1"/>
  <c r="J39" i="5" l="1"/>
  <c r="J39" i="8"/>
  <c r="J96" i="8"/>
  <c r="AN101" i="1"/>
  <c r="AN98" i="1"/>
  <c r="W29" i="1"/>
  <c r="J30" i="4"/>
  <c r="AG97" i="1" s="1"/>
  <c r="AN97" i="1" s="1"/>
  <c r="AT94" i="1"/>
  <c r="J39" i="4" l="1"/>
  <c r="AG94" i="1"/>
  <c r="AN94" i="1" l="1"/>
  <c r="AK26" i="1"/>
  <c r="AK35" i="1"/>
</calcChain>
</file>

<file path=xl/sharedStrings.xml><?xml version="1.0" encoding="utf-8"?>
<sst xmlns="http://schemas.openxmlformats.org/spreadsheetml/2006/main" count="4225" uniqueCount="486">
  <si>
    <t>Export Komplet</t>
  </si>
  <si>
    <t/>
  </si>
  <si>
    <t>2.0</t>
  </si>
  <si>
    <t>False</t>
  </si>
  <si>
    <t>{45c7f914-d936-4c8c-9edb-d2ee83769a12}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</si>
  <si>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</si>
  <si>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</si>
  <si>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</si>
  <si>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</si>
  <si>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</si>
  <si>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</si>
  <si>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</si>
  <si>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</si>
  <si>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</si>
  <si>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</si>
  <si>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</si>
  <si>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</si>
  <si>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Lesní cesta Krupská</t>
  </si>
  <si>
    <t>KSO:</t>
  </si>
  <si>
    <t>CC-CZ:</t>
  </si>
  <si>
    <t>Místo:</t>
  </si>
  <si>
    <t>k.ú. Kostelec nad Černými lesy</t>
  </si>
  <si>
    <t>Datum:</t>
  </si>
  <si>
    <t>30. 7. 2024</t>
  </si>
  <si>
    <t>Zadavatel:</t>
  </si>
  <si>
    <t>IČ:</t>
  </si>
  <si>
    <t>60460709</t>
  </si>
  <si>
    <t>Česká zemědělská univerzita v Praze Lesy ČZU</t>
  </si>
  <si>
    <t>DIČ:</t>
  </si>
  <si>
    <t>CZ60460709</t>
  </si>
  <si>
    <t>Uchazeč:</t>
  </si>
  <si>
    <t>Vyplň údaj</t>
  </si>
  <si>
    <t>Projektant:</t>
  </si>
  <si>
    <t>86992261</t>
  </si>
  <si>
    <t>Ing. Jiří Ježek</t>
  </si>
  <si>
    <t>CZ7810233090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</si>
  <si>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</si>
  <si>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</si>
  <si>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</si>
  <si>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</si>
  <si>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</si>
  <si>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</si>
  <si>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</si>
  <si>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</si>
  <si>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</si>
  <si>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</si>
  <si>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</si>
  <si>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</si>
  <si>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</si>
  <si>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</si>
  <si>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</si>
  <si>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</si>
  <si>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</si>
  <si>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</si>
  <si>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</si>
  <si>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</si>
  <si>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</si>
  <si>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</si>
  <si>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</si>
  <si>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</si>
  <si>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</si>
  <si>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</si>
  <si>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</si>
  <si>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</si>
  <si>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</si>
  <si>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</si>
  <si>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</si>
  <si>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</si>
  <si>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</si>
  <si>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</si>
  <si>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</si>
  <si>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</si>
  <si>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</si>
  <si>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</si>
  <si>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</si>
  <si>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</si>
  <si>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</si>
  <si>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</si>
  <si>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</si>
  <si>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</si>
  <si>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</si>
  <si>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</si>
  <si>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</si>
  <si>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</si>
  <si>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004.52</t>
  </si>
  <si>
    <t>2L 4,0/20</t>
  </si>
  <si>
    <t>STA</t>
  </si>
  <si>
    <t>1</t>
  </si>
  <si>
    <t>{7ceaea27-ad26-4b82-9131-b8529067411d}</t>
  </si>
  <si>
    <t>2</t>
  </si>
  <si>
    <t>007.01</t>
  </si>
  <si>
    <t xml:space="preserve">zlepšení podloží pro dosažení minimální únosnosti pláně </t>
  </si>
  <si>
    <t>{49b321a4-afcc-4a27-b270-568924e9f25e}</t>
  </si>
  <si>
    <t>007.04</t>
  </si>
  <si>
    <t xml:space="preserve">trubní propustek DN 510–590 mm o délce do 10 m včetně </t>
  </si>
  <si>
    <t>{c7dac8a6-b8da-4b8d-832e-860ef0a29f8c}</t>
  </si>
  <si>
    <t>007.16</t>
  </si>
  <si>
    <t>samostatný sjezd, bez propustku nebo otevřeného žlabu s mříží</t>
  </si>
  <si>
    <t>{d87161f7-cf15-4ad8-ab6b-b01c76d380bb}</t>
  </si>
  <si>
    <t>007.20</t>
  </si>
  <si>
    <t>výhybna</t>
  </si>
  <si>
    <t>{6d749829-f2ca-4552-98b2-9b77199da0eb}</t>
  </si>
  <si>
    <t>007.27</t>
  </si>
  <si>
    <t>svodnice vody</t>
  </si>
  <si>
    <t>{4f8552a3-3a75-4354-b5df-fca4d86ac3ce}</t>
  </si>
  <si>
    <t>102</t>
  </si>
  <si>
    <t>Náklady na které není požadovaná dotace ze SZIF</t>
  </si>
  <si>
    <t>{1bf20119-db1f-479d-bf49-9b0278c028a0}</t>
  </si>
  <si>
    <t>KRYCÍ LIST SOUPISU PRACÍ</t>
  </si>
  <si>
    <t>Objekt:</t>
  </si>
  <si>
    <t>004.52 - 2L 4,0/20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</si>
  <si>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</si>
  <si>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</si>
  <si>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</si>
  <si>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</si>
  <si>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</si>
  <si>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</si>
  <si>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</si>
  <si>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</si>
  <si>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</si>
  <si>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</si>
  <si>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</si>
  <si>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</si>
  <si>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</si>
  <si>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</si>
  <si>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</si>
  <si>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</si>
  <si>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</si>
  <si>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</si>
  <si>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</si>
  <si>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</si>
  <si>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</si>
  <si>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</si>
  <si>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</si>
  <si>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</si>
  <si>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</si>
  <si>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</si>
  <si>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</si>
  <si>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</si>
  <si>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</si>
  <si>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</si>
  <si>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</si>
  <si>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strojně s jejich vykopáním nebo vytrháním průměru přes 100 do 300 mm</t>
  </si>
  <si>
    <t>kus</t>
  </si>
  <si>
    <t>CS ÚRS 2024 02</t>
  </si>
  <si>
    <t>4</t>
  </si>
  <si>
    <t>1095061997</t>
  </si>
  <si>
    <t>VV</t>
  </si>
  <si>
    <t>"z Tab. č. 7"   48</t>
  </si>
  <si>
    <t>Součet</t>
  </si>
  <si>
    <t>112251102</t>
  </si>
  <si>
    <t>Odstranění pařezů strojně s jejich vykopáním nebo vytrháním průměru přes 300 do 500 mm</t>
  </si>
  <si>
    <t>1933654769</t>
  </si>
  <si>
    <t>"z Tab. č. 7"   72</t>
  </si>
  <si>
    <t>3</t>
  </si>
  <si>
    <t>112251103</t>
  </si>
  <si>
    <t>Odstranění pařezů strojně s jejich vykopáním nebo vytrháním průměru přes 500 do 700 mm</t>
  </si>
  <si>
    <t>-785385632</t>
  </si>
  <si>
    <t>"z Tab. č. 7"   39</t>
  </si>
  <si>
    <t>112251104</t>
  </si>
  <si>
    <t>Odstranění pařezů strojně s jejich vykopáním nebo vytrháním průměru přes 700 do 900 mm</t>
  </si>
  <si>
    <t>221149648</t>
  </si>
  <si>
    <t>"z Tab. č. 7"   12</t>
  </si>
  <si>
    <t>5</t>
  </si>
  <si>
    <t>121151223</t>
  </si>
  <si>
    <t>Sejmutí lesní půdy strojně při souvislé ploše přes 500 m2, tl. vrstvy přes 150 do 200 mm</t>
  </si>
  <si>
    <t>m2</t>
  </si>
  <si>
    <t>639919306</t>
  </si>
  <si>
    <t>"z Tab. č. 2"  (2107,97+4699,16) - (124,40 + 124,25)</t>
  </si>
  <si>
    <t>6</t>
  </si>
  <si>
    <t>122251106</t>
  </si>
  <si>
    <t>Odkopávky a prokopávky nezapažené strojně v hornině třídy těžitelnosti I skupiny 3 přes 1 000 do 5 000 m3</t>
  </si>
  <si>
    <t>m3</t>
  </si>
  <si>
    <t>1082156139</t>
  </si>
  <si>
    <t>"z Tab. č. 2"   (726,45+2124,01)/2</t>
  </si>
  <si>
    <t>7</t>
  </si>
  <si>
    <t>122351106</t>
  </si>
  <si>
    <t>Odkopávky a prokopávky nezapažené strojně v hornině třídy těžitelnosti II skupiny 4 přes 1 000 do 5 000 m3</t>
  </si>
  <si>
    <t>-695624365</t>
  </si>
  <si>
    <t>"z Tab. č. 2"  (726,45+2124,01)/2</t>
  </si>
  <si>
    <t>8</t>
  </si>
  <si>
    <t>162201421</t>
  </si>
  <si>
    <t>Vodorovné přemístění větví, kmenů nebo pařezů s naložením, složením a dopravou do 1000 m pařezů kmenů, průměru přes 100 do 300 mm</t>
  </si>
  <si>
    <t>-179764582</t>
  </si>
  <si>
    <t>9</t>
  </si>
  <si>
    <t>162201422</t>
  </si>
  <si>
    <t>Vodorovné přemístění větví, kmenů nebo pařezů s naložením, složením a dopravou do 1000 m pařezů kmenů, průměru přes 300 do 500 mm</t>
  </si>
  <si>
    <t>-1895008915</t>
  </si>
  <si>
    <t>10</t>
  </si>
  <si>
    <t>162201423</t>
  </si>
  <si>
    <t>Vodorovné přemístění větví, kmenů nebo pařezů s naložením, složením a dopravou do 1000 m pařezů kmenů, průměru přes 500 do 700 mm</t>
  </si>
  <si>
    <t>-778090243</t>
  </si>
  <si>
    <t>11</t>
  </si>
  <si>
    <t>162201424</t>
  </si>
  <si>
    <t>Vodorovné přemístění větví, kmenů nebo pařezů s naložením, složením a dopravou do 1000 m pařezů kmenů, průměru přes 700 do 900 mm</t>
  </si>
  <si>
    <t>-983876747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</si>
  <si>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</si>
  <si>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</si>
  <si>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983048995</t>
  </si>
  <si>
    <t>13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</si>
  <si>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</si>
  <si>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</si>
  <si>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458462897</t>
  </si>
  <si>
    <t>14</t>
  </si>
  <si>
    <t>171151103</t>
  </si>
  <si>
    <t>Uložení sypanin do násypů strojně s rozprostřením sypaniny ve vrstvách a s hrubým urovnáním zhutněných z hornin soudržných jakékoliv třídy těžitelnosti</t>
  </si>
  <si>
    <t>741412975</t>
  </si>
  <si>
    <t>"z Tab. č. 2"   3,30+170,30</t>
  </si>
  <si>
    <t>15</t>
  </si>
  <si>
    <t>171251101</t>
  </si>
  <si>
    <t>Uložení sypanin do násypů strojně s rozprostřením sypaniny ve vrstvách a s hrubým urovnáním nezhutněných jakékoliv třídy těžitelnosti</t>
  </si>
  <si>
    <t>1835815389</t>
  </si>
  <si>
    <t>"z Tab. č. 2"  (726,45+2124,01)-173,60</t>
  </si>
  <si>
    <t>16</t>
  </si>
  <si>
    <t>181951111</t>
  </si>
  <si>
    <t>Úprava pláně vyrovnáním výškových rozdílů strojně v hornině třídy těžitelnosti I, skupiny 1 až 3 bez zhutnění</t>
  </si>
  <si>
    <t>-116086145</t>
  </si>
  <si>
    <t>"z Tab. č. 2"   (41,61+18,07)/2</t>
  </si>
  <si>
    <t>17</t>
  </si>
  <si>
    <t>181951112</t>
  </si>
  <si>
    <t>Úprava pláně vyrovnáním výškových rozdílů strojně v hornině třídy těžitelnosti I, skupiny 1 až 3 se zhutněním</t>
  </si>
  <si>
    <t>1686475584</t>
  </si>
  <si>
    <t>"z Tab. č. 1"   ((1915,20+3944,53)-(124,40+124,25))/2</t>
  </si>
  <si>
    <t>18</t>
  </si>
  <si>
    <t>181951113</t>
  </si>
  <si>
    <t>Úprava pláně vyrovnáním výškových rozdílů strojně v hornině třídy těžitelnosti II, skupiny 4 a 5 bez zhutnění</t>
  </si>
  <si>
    <t>279765673</t>
  </si>
  <si>
    <t>19</t>
  </si>
  <si>
    <t>181951114</t>
  </si>
  <si>
    <t>Úprava pláně vyrovnáním výškových rozdílů strojně v hornině třídy těžitelnosti II, skupiny 4 a 5 se zhutněním</t>
  </si>
  <si>
    <t>938776228</t>
  </si>
  <si>
    <t>"z Tab. č. 1"  ((1915,20+3944,53)-(124,40+124,25))/2</t>
  </si>
  <si>
    <t>20</t>
  </si>
  <si>
    <t>182151111</t>
  </si>
  <si>
    <t>Svahování trvalých svahů do projektovaných profilů strojně s potřebným přemístěním výkopku při svahování v zářezech v hornině třídy těžitelnosti I, skupiny 1 až 3</t>
  </si>
  <si>
    <t>-969948033</t>
  </si>
  <si>
    <t>"z Tab. č. 2"  (189,19+750,64)/2</t>
  </si>
  <si>
    <t>182151112</t>
  </si>
  <si>
    <t>Svahování trvalých svahů do projektovaných profilů strojně s potřebným přemístěním výkopku při svahování v zářezech v hornině třídy těžitelnosti II, skupiny 4 a 5</t>
  </si>
  <si>
    <t>-1333897946</t>
  </si>
  <si>
    <t>22</t>
  </si>
  <si>
    <t>182251101</t>
  </si>
  <si>
    <t>Svahování trvalých svahů do projektovaných profilů strojně s potřebným přemístěním výkopku při svahování násypů v jakékoliv hornině</t>
  </si>
  <si>
    <t>-1843681680</t>
  </si>
  <si>
    <t>"z Tab. č. 2"    0,98+218,92</t>
  </si>
  <si>
    <t>Vodorovné konstrukce</t>
  </si>
  <si>
    <t>23</t>
  </si>
  <si>
    <t>463212111</t>
  </si>
  <si>
    <t>Rovnanina z lomového kamene upraveného, tříděného jakékoliv tloušťky rovnaniny s vyklínováním spár a dutin úlomky kamene</t>
  </si>
  <si>
    <t>163939710</t>
  </si>
  <si>
    <t>P</t>
  </si>
  <si>
    <t>Poznámka k položce:_x000D_
Oprava erozních nátrží v tělese cesty.</t>
  </si>
  <si>
    <t>24</t>
  </si>
  <si>
    <t>463212191</t>
  </si>
  <si>
    <t>Rovnanina z lomového kamene upraveného, tříděného Příplatek k cenám za vypracování líce</t>
  </si>
  <si>
    <t>31644128</t>
  </si>
  <si>
    <t>18*2</t>
  </si>
  <si>
    <t>Komunikace pozemní</t>
  </si>
  <si>
    <t>25</t>
  </si>
  <si>
    <t>564681111</t>
  </si>
  <si>
    <t>Podklad z kameniva hrubého drceného vel. 63-125 mm, s rozprostřením a zhutněním plochy přes 100 m2, po zhutnění tl. 300 mm</t>
  </si>
  <si>
    <t>-1591446871</t>
  </si>
  <si>
    <t>Poznámka k položce:_x000D_
Ochranná vrstva vozovky.</t>
  </si>
  <si>
    <t>"z Tab. č. 1"  1500</t>
  </si>
  <si>
    <t>26</t>
  </si>
  <si>
    <t>564831111</t>
  </si>
  <si>
    <t>Podklad ze štěrkodrti ŠD s rozprostřením a zhutněním plochy přes 100 m2, po zhutnění tl. 100 mm</t>
  </si>
  <si>
    <t>1198397102</t>
  </si>
  <si>
    <t>Poznámka k položce:_x000D_
Krytová vrstva vozovky výhyben.</t>
  </si>
  <si>
    <t>"z Tab. č. 1"   (1759,99+3585,29)-(124,40+124,25)</t>
  </si>
  <si>
    <t>27</t>
  </si>
  <si>
    <t>564871111</t>
  </si>
  <si>
    <t>Podklad ze štěrkodrti ŠD s rozprostřením a zhutněním plochy přes 100 m2, po zhutnění tl. 250 mm</t>
  </si>
  <si>
    <t>1446368615</t>
  </si>
  <si>
    <t>Poznámka k položce:_x000D_
Podkladní vrstva vozovky výhyben.</t>
  </si>
  <si>
    <t>"z Tab. č. 1"   (1855,59+3732,54)-(124,40+124,25)</t>
  </si>
  <si>
    <t>998</t>
  </si>
  <si>
    <t>Přesun hmot</t>
  </si>
  <si>
    <t>28</t>
  </si>
  <si>
    <t>998225111</t>
  </si>
  <si>
    <t>Přesun hmot pro komunikace s krytem z kameniva, monolitickým betonovým nebo živičným dopravní vzdálenost do 200 m jakékoliv délky objektu</t>
  </si>
  <si>
    <t>t</t>
  </si>
  <si>
    <t>-1153019351</t>
  </si>
  <si>
    <t>VRN</t>
  </si>
  <si>
    <t>Vedlejší rozpočtové náklady</t>
  </si>
  <si>
    <t>VRN1</t>
  </si>
  <si>
    <t>Průzkumné, geodetické a projektové práce</t>
  </si>
  <si>
    <t>29</t>
  </si>
  <si>
    <t>012312400</t>
  </si>
  <si>
    <t>Měření při zatěžovacích zkouškách stavebních konstrukcí</t>
  </si>
  <si>
    <t>…</t>
  </si>
  <si>
    <t>1024</t>
  </si>
  <si>
    <t>308167083</t>
  </si>
  <si>
    <t xml:space="preserve">007.01 - zlepšení podloží pro dosažení minimální únosnosti pláně </t>
  </si>
  <si>
    <t>-2047326951</t>
  </si>
  <si>
    <t>Poznámka k položce:_x000D_
Zlepšení podloží.</t>
  </si>
  <si>
    <t>"z Tab. č. 1"   1911,13+3883,80</t>
  </si>
  <si>
    <t>523994026</t>
  </si>
  <si>
    <t xml:space="preserve">007.04 - trubní propustek DN 510–590 mm o délce do 10 m včetně </t>
  </si>
  <si>
    <t xml:space="preserve">    2 - Zakládání</t>
  </si>
  <si>
    <t xml:space="preserve">    9 - Ostatní konstrukce a práce, bourání</t>
  </si>
  <si>
    <t>125253111</t>
  </si>
  <si>
    <t>Vykopávky melioračních kanálů přívodních (závlahových) nebo odpadních pro jakoukoliv šířku kanálu, jeho hloubku a množství vykopávky pro lesnicko-technické meliorace v hornině třídy těžitelnosti I skupiny 3</t>
  </si>
  <si>
    <t>1599040821</t>
  </si>
  <si>
    <t>Poznámka k položce:_x000D_
Hloubení odtokových příkopů.</t>
  </si>
  <si>
    <t>"Z Tab. č. 9"   6,12</t>
  </si>
  <si>
    <t>132251101</t>
  </si>
  <si>
    <t>Hloubení nezapažených rýh šířky do 800 mm strojně s urovnáním dna do předepsaného profilu a spádu v hornině třídy těžitelnosti I skupiny 3 do 20 m3</t>
  </si>
  <si>
    <t>-1824021493</t>
  </si>
  <si>
    <t>"z Tab. č. 8"   0,33</t>
  </si>
  <si>
    <t>132251254</t>
  </si>
  <si>
    <t>Hloubení nezapažených rýh šířky přes 800 do 2 000 mm strojně s urovnáním dna do předepsaného profilu a spádu v hornině třídy těžitelnosti I skupiny 3 přes 100 do 500 m3</t>
  </si>
  <si>
    <t>1469097067</t>
  </si>
  <si>
    <t>"z Tab. č. 8"   22,33</t>
  </si>
  <si>
    <t>745833433</t>
  </si>
  <si>
    <t>"Z Tab. č. 8"   8,06</t>
  </si>
  <si>
    <t>"z Tab. č. 9"   6,12</t>
  </si>
  <si>
    <t>249978201</t>
  </si>
  <si>
    <t>"Z Tab. č. 8"   10,19</t>
  </si>
  <si>
    <t>174151101</t>
  </si>
  <si>
    <t>Zásyp sypaninou z jakékoliv horniny strojně s uložením výkopku ve vrstvách se zhutněním jam, šachet, rýh nebo kolem objektů v těchto vykopávkách</t>
  </si>
  <si>
    <t>444840908</t>
  </si>
  <si>
    <t>"z Tab. č. 8"   10,41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</si>
  <si>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</si>
  <si>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</si>
  <si>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662132318</t>
  </si>
  <si>
    <t>"z Tab. č. 8"   2,06</t>
  </si>
  <si>
    <t>M</t>
  </si>
  <si>
    <t>58331200 - R</t>
  </si>
  <si>
    <t>štěrkopísek netříděný</t>
  </si>
  <si>
    <t>-1818963383</t>
  </si>
  <si>
    <t>2,06*2 'Přepočtené koeficientem množství</t>
  </si>
  <si>
    <t>-985168271</t>
  </si>
  <si>
    <t>"Z Tab. č. 8"    4,80</t>
  </si>
  <si>
    <t>"z Tab. č. 9"   21,84</t>
  </si>
  <si>
    <t>Zakládání</t>
  </si>
  <si>
    <t>274214111</t>
  </si>
  <si>
    <t>Základové konstrukce z lomového kamene upraveného, nelícovaného pasy na maltu MC 10, objemu do 3 m3</t>
  </si>
  <si>
    <t>2030065176</t>
  </si>
  <si>
    <t>"z Tab. č. 8"   0,81</t>
  </si>
  <si>
    <t>274315224</t>
  </si>
  <si>
    <t>Základové konstrukce z betonu pasy prostého bez zvýšených nároků na prostředí tř. C 16/20</t>
  </si>
  <si>
    <t>-2062821493</t>
  </si>
  <si>
    <t>"z Tab. č. 8"   4,86</t>
  </si>
  <si>
    <t>451541111</t>
  </si>
  <si>
    <t>Lože pod potrubí, stoky a drobné objekty v otevřeném výkopu ze štěrkodrtě 0-63 mm</t>
  </si>
  <si>
    <t>-918190553</t>
  </si>
  <si>
    <t>"z Tab. č. 8"   0,44</t>
  </si>
  <si>
    <t>-1027799724</t>
  </si>
  <si>
    <t>"z Tab. č. 8"   2,0</t>
  </si>
  <si>
    <t>2067839934</t>
  </si>
  <si>
    <t>"z Tab. č. 8"   4,0</t>
  </si>
  <si>
    <t>465511512</t>
  </si>
  <si>
    <t>Dlažba z lomového kamene upraveného vodorovná nebo plocha ve sklonu do 1:2 s dodáním hmot do cementové malty, s vyplněním spár a s vyspárováním cementovou maltou v ploše do 20 m2, tl. 250 mm</t>
  </si>
  <si>
    <t>1733014897</t>
  </si>
  <si>
    <t>"z Tab. č. 8"   5,94</t>
  </si>
  <si>
    <t>Ostatní konstrukce a práce, bourání</t>
  </si>
  <si>
    <t>919441221</t>
  </si>
  <si>
    <t>Čelo propustku včetně římsy ze zdiva z lomového kamene, pro propustek z trub DN 600 až 800 mm</t>
  </si>
  <si>
    <t>249250324</t>
  </si>
  <si>
    <t>"z Tab. č. 8"   2</t>
  </si>
  <si>
    <t>919541121</t>
  </si>
  <si>
    <t>Zřízení propustku nebo sjezdu z trub ocelových DN přes 400 do 700 mm</t>
  </si>
  <si>
    <t>m</t>
  </si>
  <si>
    <t>1116978713</t>
  </si>
  <si>
    <t>"z Tab. č. 8"   7,0</t>
  </si>
  <si>
    <t>14033244-R</t>
  </si>
  <si>
    <t>741884504</t>
  </si>
  <si>
    <t>111946931</t>
  </si>
  <si>
    <t>007.16 - samostatný sjezd, bez propustku nebo otevřeného žlabu s mříží</t>
  </si>
  <si>
    <t>-704861578</t>
  </si>
  <si>
    <t>"z Tab 4"   139,97+147,63</t>
  </si>
  <si>
    <t>-1331904412</t>
  </si>
  <si>
    <t>"z Tab 4"   (139,97+147,63)/2</t>
  </si>
  <si>
    <t>2128629776</t>
  </si>
  <si>
    <t>564671111</t>
  </si>
  <si>
    <t>Podklad z kameniva hrubého drceného vel. 63-125 mm, s rozprostřením a zhutněním plochy přes 100 m2, po zhutnění tl. 250 mm</t>
  </si>
  <si>
    <t>-1883040204</t>
  </si>
  <si>
    <t>"z Tab 4"   (139,97+147,63)</t>
  </si>
  <si>
    <t>564851111</t>
  </si>
  <si>
    <t>Podklad ze štěrkodrti ŠD s rozprostřením a zhutněním plochy přes 100 m2, po zhutnění tl. 150 mm</t>
  </si>
  <si>
    <t>1932488244</t>
  </si>
  <si>
    <t>Poznámka k položce:_x000D_
Krytová vrstva z ŠD frakce 0-63 mm.</t>
  </si>
  <si>
    <t>"z Tab 4"    (139,97+147,63)</t>
  </si>
  <si>
    <t>1826068331</t>
  </si>
  <si>
    <t>007.20 - výhybna</t>
  </si>
  <si>
    <t>-1007167320</t>
  </si>
  <si>
    <t>"z Tab. č. 6"   (124,40 + 124,25)</t>
  </si>
  <si>
    <t>17518914</t>
  </si>
  <si>
    <t>"z Tab. č. 6"   (124,40 + 124,25)/2</t>
  </si>
  <si>
    <t>324291298</t>
  </si>
  <si>
    <t>1703414023</t>
  </si>
  <si>
    <t>270259806</t>
  </si>
  <si>
    <t>-1825298884</t>
  </si>
  <si>
    <t>007.27 - svodnice vody</t>
  </si>
  <si>
    <t>597361121</t>
  </si>
  <si>
    <t>Svodnice vody ocelová šířky 120 mm, kotvená do betonu</t>
  </si>
  <si>
    <t>1861146714</t>
  </si>
  <si>
    <t>"o délce 8,0 m  2 ks"    16,0</t>
  </si>
  <si>
    <t>"o délce 7,0 m   5 ks"   35,0</t>
  </si>
  <si>
    <t>"o délce 6,0 m 13 ks"  78,0</t>
  </si>
  <si>
    <t>"o délce 5,0 m 1 ks"      5,0</t>
  </si>
  <si>
    <t>-964655178</t>
  </si>
  <si>
    <t>102 - Náklady na které není požadovaná dotace ze SZIF</t>
  </si>
  <si>
    <t>115001106</t>
  </si>
  <si>
    <t>Převedení vody potrubím průměru DN přes 600 do 900</t>
  </si>
  <si>
    <t>-1371841988</t>
  </si>
  <si>
    <t>10*1</t>
  </si>
  <si>
    <t>115101202</t>
  </si>
  <si>
    <t>Čerpání vody na dopravní výšku do 10 m s uvažovaným průměrným přítokem přes 500 do 1 000 l/min</t>
  </si>
  <si>
    <t>hod</t>
  </si>
  <si>
    <t>-1663519383</t>
  </si>
  <si>
    <t>8*3*8</t>
  </si>
  <si>
    <t>115101302</t>
  </si>
  <si>
    <t>Pohotovost záložní čerpací soupravy pro dopravní výšku do 10 m s uvažovaným průměrným přítokem přes 500 do 1 000 l/min</t>
  </si>
  <si>
    <t>den</t>
  </si>
  <si>
    <t>1514158734</t>
  </si>
  <si>
    <t>8*3</t>
  </si>
  <si>
    <t>-1344440335</t>
  </si>
  <si>
    <t>"z Tab. č. 2"  259,74</t>
  </si>
  <si>
    <t>-482194093</t>
  </si>
  <si>
    <t>"z Tab. č. 2"  139,86/2</t>
  </si>
  <si>
    <t>-1481655304</t>
  </si>
  <si>
    <t>153191121</t>
  </si>
  <si>
    <t>Těsnění hradicích stěn nepropustnou hrázkou ze zhutněné sypaniny při stěně nebo nepropustnou výplní ze zhutněné sypaniny mezi stěnami zřízení</t>
  </si>
  <si>
    <t>CS ÚRS 2022 02</t>
  </si>
  <si>
    <t>-189395992</t>
  </si>
  <si>
    <t xml:space="preserve">  6</t>
  </si>
  <si>
    <t>58337310</t>
  </si>
  <si>
    <t>štěrkopísek frakce 0/4</t>
  </si>
  <si>
    <t>1548491153</t>
  </si>
  <si>
    <t>6*2 'Přepočtené koeficientem množství</t>
  </si>
  <si>
    <t>153191131</t>
  </si>
  <si>
    <t>Těsnění hradicích stěn nepropustnou hrázkou ze zhutněné sypaniny při stěně nebo nepropustnou výplní ze zhutněné sypaniny mezi stěnami odstranění</t>
  </si>
  <si>
    <t>-2030960255</t>
  </si>
  <si>
    <t>6,0</t>
  </si>
  <si>
    <t>1268964798</t>
  </si>
  <si>
    <t>"z Tab. č. 2"  139,86 /2</t>
  </si>
  <si>
    <t>314113343</t>
  </si>
  <si>
    <t>"z Tab. č. 2"   139,86 /2</t>
  </si>
  <si>
    <t>-302539596</t>
  </si>
  <si>
    <t>"z Tab. č. 2"   3,49</t>
  </si>
  <si>
    <t>1008322923</t>
  </si>
  <si>
    <t>"z Tab. č. 2"  139,86-3,49</t>
  </si>
  <si>
    <t>1802323709</t>
  </si>
  <si>
    <t>"z Tab. č. 1"   159,22/2</t>
  </si>
  <si>
    <t>-1249796337</t>
  </si>
  <si>
    <t>-2023983677</t>
  </si>
  <si>
    <t>"z Tab. č. 2"  33,79/2</t>
  </si>
  <si>
    <t>"z tab. č. 10"   48,0/2</t>
  </si>
  <si>
    <t>-540821700</t>
  </si>
  <si>
    <t>766669280</t>
  </si>
  <si>
    <t>"z Tab. č. 2"    1,04</t>
  </si>
  <si>
    <t>451577877</t>
  </si>
  <si>
    <t>Podklad nebo lože pod dlažbu (přídlažbu) v ploše vodorovné nebo ve sklonu do 1:5, tloušťky od 30 do 100 mm ze štěrkopísku</t>
  </si>
  <si>
    <t>729032926</t>
  </si>
  <si>
    <t>Poznámka k položce:_x000D_
Lože pod kamennou rovnaninu ze štěrkopísku nebo štěrkodrti frakce do 0/32 mm.</t>
  </si>
  <si>
    <t>"z Tab. č. 10"   33,0</t>
  </si>
  <si>
    <t>451579877</t>
  </si>
  <si>
    <t>Podklad nebo lože pod dlažbu (přídlažbu) Příplatek k cenám za každých dalších i započatých 10 mm tloušťky podkladu nebo lože ze štěrkopísku</t>
  </si>
  <si>
    <t>221071165</t>
  </si>
  <si>
    <t>Poznámka k položce:_x000D_
Ze štěrkopísku nebo štěrkodrti frakce do 0/32 mm příplatek za dalších 50 mm tl. lože.</t>
  </si>
  <si>
    <t>"z Tab. č. 10"   33,0*5</t>
  </si>
  <si>
    <t>-871054085</t>
  </si>
  <si>
    <t>"z Tab. č. 10 nad 500 kg"   2,3</t>
  </si>
  <si>
    <t>"z Tab. č. 10 200 až 500 kg"   15</t>
  </si>
  <si>
    <t>-1513078197</t>
  </si>
  <si>
    <t>"z Tab. č. 10 nad 500 kg"   6,0*0,5</t>
  </si>
  <si>
    <t>"z Tab. č. 10 200 až 500 kg"  15,0*2</t>
  </si>
  <si>
    <t>465515525</t>
  </si>
  <si>
    <t>Dlažba z hrubých kopáků vodorovná nebo plocha ve sklonu do 1:1 do malty MC 10, s vyplněním spár maltou MC 10 s vyspárováním nebo se zatřením spár maltou MCS v ploše přes 20 m2, tl. 500 mm</t>
  </si>
  <si>
    <t>1174778826</t>
  </si>
  <si>
    <t>"z tab. č. 10"   140</t>
  </si>
  <si>
    <t>-643335408</t>
  </si>
  <si>
    <t>"z Tab. č. 1"   157,24</t>
  </si>
  <si>
    <t>-1259377414</t>
  </si>
  <si>
    <t>"z Tab. č. 1"   141,74</t>
  </si>
  <si>
    <t>-1002448810</t>
  </si>
  <si>
    <t>"z Tab. č. 1"  150,19</t>
  </si>
  <si>
    <t>597069111</t>
  </si>
  <si>
    <t>Rigol dlážděný Příplatek k cenám za každých dalších i započatých 10 mm tloušťky lože přes 100 mm</t>
  </si>
  <si>
    <t>1642145272</t>
  </si>
  <si>
    <t>Poznámka k položce:_x000D_
Pro zvýšené lože pod brodem tl. dalších 150 mm.</t>
  </si>
  <si>
    <t>"z tab. č. 10"   140*15</t>
  </si>
  <si>
    <t>1907297331</t>
  </si>
  <si>
    <t>trubka ocelová hladká tl. stěny min 12 mm DN min.510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</si>
</sst>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218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2" t="s">
        <v>14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R5" s="18"/>
      <c r="BE5" s="199" t="s">
        <v>15</v>
      </c>
      <c r="BS5" s="15" t="s">
        <v>6</v>
      </c>
    </row>
    <row r="6" spans="1:74" ht="36.9" customHeight="1">
      <c r="B6" s="18"/>
      <c r="D6" s="24" t="s">
        <v>16</v>
      </c>
      <c r="K6" s="204" t="s">
        <v>17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R6" s="18"/>
      <c r="BE6" s="200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0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0"/>
      <c r="BS8" s="15" t="s">
        <v>6</v>
      </c>
    </row>
    <row r="9" spans="1:74" ht="14.4" customHeight="1">
      <c r="B9" s="18"/>
      <c r="AR9" s="18"/>
      <c r="BE9" s="200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200"/>
      <c r="BS10" s="15" t="s">
        <v>6</v>
      </c>
    </row>
    <row r="11" spans="1:74" ht="18.45" customHeight="1">
      <c r="B11" s="18"/>
      <c r="E11" s="23" t="s">
        <v>27</v>
      </c>
      <c r="AK11" s="25" t="s">
        <v>28</v>
      </c>
      <c r="AN11" s="23" t="s">
        <v>29</v>
      </c>
      <c r="AR11" s="18"/>
      <c r="BE11" s="200"/>
      <c r="BS11" s="15" t="s">
        <v>6</v>
      </c>
    </row>
    <row r="12" spans="1:74" ht="6.9" customHeight="1">
      <c r="B12" s="18"/>
      <c r="AR12" s="18"/>
      <c r="BE12" s="200"/>
      <c r="BS12" s="15" t="s">
        <v>6</v>
      </c>
    </row>
    <row r="13" spans="1:74" ht="12" customHeight="1">
      <c r="B13" s="18"/>
      <c r="D13" s="25" t="s">
        <v>30</v>
      </c>
      <c r="AK13" s="25" t="s">
        <v>25</v>
      </c>
      <c r="AN13" s="27" t="s">
        <v>31</v>
      </c>
      <c r="AR13" s="18"/>
      <c r="BE13" s="200"/>
      <c r="BS13" s="15" t="s">
        <v>6</v>
      </c>
    </row>
    <row r="14" spans="1:74" ht="13.2">
      <c r="B14" s="18"/>
      <c r="E14" s="205" t="s">
        <v>31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5" t="s">
        <v>28</v>
      </c>
      <c r="AN14" s="27" t="s">
        <v>31</v>
      </c>
      <c r="AR14" s="18"/>
      <c r="BE14" s="200"/>
      <c r="BS14" s="15" t="s">
        <v>6</v>
      </c>
    </row>
    <row r="15" spans="1:74" ht="6.9" customHeight="1">
      <c r="B15" s="18"/>
      <c r="AR15" s="18"/>
      <c r="BE15" s="200"/>
      <c r="BS15" s="15" t="s">
        <v>3</v>
      </c>
    </row>
    <row r="16" spans="1:74" ht="12" customHeight="1">
      <c r="B16" s="18"/>
      <c r="D16" s="25" t="s">
        <v>32</v>
      </c>
      <c r="AK16" s="25" t="s">
        <v>25</v>
      </c>
      <c r="AN16" s="23" t="s">
        <v>33</v>
      </c>
      <c r="AR16" s="18"/>
      <c r="BE16" s="200"/>
      <c r="BS16" s="15" t="s">
        <v>3</v>
      </c>
    </row>
    <row r="17" spans="2:71" ht="18.45" customHeight="1">
      <c r="B17" s="18"/>
      <c r="E17" s="23" t="s">
        <v>34</v>
      </c>
      <c r="AK17" s="25" t="s">
        <v>28</v>
      </c>
      <c r="AN17" s="23" t="s">
        <v>35</v>
      </c>
      <c r="AR17" s="18"/>
      <c r="BE17" s="200"/>
      <c r="BS17" s="15" t="s">
        <v>36</v>
      </c>
    </row>
    <row r="18" spans="2:71" ht="6.9" customHeight="1">
      <c r="B18" s="18"/>
      <c r="AR18" s="18"/>
      <c r="BE18" s="200"/>
      <c r="BS18" s="15" t="s">
        <v>6</v>
      </c>
    </row>
    <row r="19" spans="2:71" ht="12" customHeight="1">
      <c r="B19" s="18"/>
      <c r="D19" s="25" t="s">
        <v>37</v>
      </c>
      <c r="AK19" s="25" t="s">
        <v>25</v>
      </c>
      <c r="AN19" s="23" t="s">
        <v>33</v>
      </c>
      <c r="AR19" s="18"/>
      <c r="BE19" s="200"/>
      <c r="BS19" s="15" t="s">
        <v>6</v>
      </c>
    </row>
    <row r="20" spans="2:71" ht="18.45" customHeight="1">
      <c r="B20" s="18"/>
      <c r="E20" s="23" t="s">
        <v>34</v>
      </c>
      <c r="AK20" s="25" t="s">
        <v>28</v>
      </c>
      <c r="AN20" s="23" t="s">
        <v>35</v>
      </c>
      <c r="AR20" s="18"/>
      <c r="BE20" s="200"/>
      <c r="BS20" s="15" t="s">
        <v>3</v>
      </c>
    </row>
    <row r="21" spans="2:71" ht="6.9" customHeight="1">
      <c r="B21" s="18"/>
      <c r="AR21" s="18"/>
      <c r="BE21" s="200"/>
    </row>
    <row r="22" spans="2:71" ht="12" customHeight="1">
      <c r="B22" s="18"/>
      <c r="D22" s="25" t="s">
        <v>38</v>
      </c>
      <c r="AR22" s="18"/>
      <c r="BE22" s="200"/>
    </row>
    <row r="23" spans="2:71" ht="16.5" customHeight="1">
      <c r="B23" s="18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8"/>
      <c r="BE23" s="200"/>
    </row>
    <row r="24" spans="2:71" ht="6.9" customHeight="1">
      <c r="B24" s="18"/>
      <c r="AR24" s="18"/>
      <c r="BE24" s="200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0"/>
    </row>
    <row r="26" spans="2:71" s="1" customFormat="1" ht="25.95" customHeight="1">
      <c r="B26" s="30"/>
      <c r="D26" s="31" t="s">
        <v>39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ROUND(AG94,2)</f>
        <v>0</v>
      </c>
      <c r="AL26" s="209"/>
      <c r="AM26" s="209"/>
      <c r="AN26" s="209"/>
      <c r="AO26" s="209"/>
      <c r="AR26" s="30"/>
      <c r="BE26" s="200"/>
    </row>
    <row r="27" spans="2:71" s="1" customFormat="1" ht="6.9" customHeight="1">
      <c r="B27" s="30"/>
      <c r="AR27" s="30"/>
      <c r="BE27" s="200"/>
    </row>
    <row r="28" spans="2:71" s="1" customFormat="1" ht="13.2">
      <c r="B28" s="30"/>
      <c r="L28" s="210" t="s">
        <v>40</v>
      </c>
      <c r="M28" s="210"/>
      <c r="N28" s="210"/>
      <c r="O28" s="210"/>
      <c r="P28" s="210"/>
      <c r="W28" s="210" t="s">
        <v>41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42</v>
      </c>
      <c r="AL28" s="210"/>
      <c r="AM28" s="210"/>
      <c r="AN28" s="210"/>
      <c r="AO28" s="210"/>
      <c r="AR28" s="30"/>
      <c r="BE28" s="200"/>
    </row>
    <row r="29" spans="2:71" s="2" customFormat="1" ht="14.4" customHeight="1">
      <c r="B29" s="34"/>
      <c r="D29" s="25" t="s">
        <v>43</v>
      </c>
      <c r="F29" s="25" t="s">
        <v>44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4"/>
      <c r="BE29" s="201"/>
    </row>
    <row r="30" spans="2:71" s="2" customFormat="1" ht="14.4" customHeight="1">
      <c r="B30" s="34"/>
      <c r="F30" s="25" t="s">
        <v>45</v>
      </c>
      <c r="L30" s="213">
        <v>0.12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4"/>
      <c r="BE30" s="201"/>
    </row>
    <row r="31" spans="2:71" s="2" customFormat="1" ht="14.4" hidden="1" customHeight="1">
      <c r="B31" s="34"/>
      <c r="F31" s="25" t="s">
        <v>46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4"/>
      <c r="BE31" s="201"/>
    </row>
    <row r="32" spans="2:71" s="2" customFormat="1" ht="14.4" hidden="1" customHeight="1">
      <c r="B32" s="34"/>
      <c r="F32" s="25" t="s">
        <v>47</v>
      </c>
      <c r="L32" s="213">
        <v>0.12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4"/>
      <c r="BE32" s="201"/>
    </row>
    <row r="33" spans="2:57" s="2" customFormat="1" ht="14.4" hidden="1" customHeight="1">
      <c r="B33" s="34"/>
      <c r="F33" s="25" t="s">
        <v>48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4"/>
      <c r="BE33" s="201"/>
    </row>
    <row r="34" spans="2:57" s="1" customFormat="1" ht="6.9" customHeight="1">
      <c r="B34" s="30"/>
      <c r="AR34" s="30"/>
      <c r="BE34" s="200"/>
    </row>
    <row r="35" spans="2:57" s="1" customFormat="1" ht="25.95" customHeight="1">
      <c r="B35" s="30"/>
      <c r="C35" s="35"/>
      <c r="D35" s="36" t="s">
        <v>49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50</v>
      </c>
      <c r="U35" s="37"/>
      <c r="V35" s="37"/>
      <c r="W35" s="37"/>
      <c r="X35" s="217" t="s">
        <v>51</v>
      </c>
      <c r="Y35" s="215"/>
      <c r="Z35" s="215"/>
      <c r="AA35" s="215"/>
      <c r="AB35" s="215"/>
      <c r="AC35" s="37"/>
      <c r="AD35" s="37"/>
      <c r="AE35" s="37"/>
      <c r="AF35" s="37"/>
      <c r="AG35" s="37"/>
      <c r="AH35" s="37"/>
      <c r="AI35" s="37"/>
      <c r="AJ35" s="37"/>
      <c r="AK35" s="214">
        <f>SUM(AK26:AK33)</f>
        <v>0</v>
      </c>
      <c r="AL35" s="215"/>
      <c r="AM35" s="215"/>
      <c r="AN35" s="215"/>
      <c r="AO35" s="216"/>
      <c r="AP35" s="35"/>
      <c r="AQ35" s="35"/>
      <c r="AR35" s="30"/>
    </row>
    <row r="36" spans="2:57" s="1" customFormat="1" ht="6.9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52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53</v>
      </c>
      <c r="AI49" s="40"/>
      <c r="AJ49" s="40"/>
      <c r="AK49" s="40"/>
      <c r="AL49" s="40"/>
      <c r="AM49" s="40"/>
      <c r="AN49" s="40"/>
      <c r="AO49" s="40"/>
      <c r="AR49" s="30"/>
    </row>
    <row r="50" spans="2:44" ht="10.199999999999999">
      <c r="B50" s="18"/>
      <c r="AR50" s="18"/>
    </row>
    <row r="51" spans="2:44" ht="10.199999999999999">
      <c r="B51" s="18"/>
      <c r="AR51" s="18"/>
    </row>
    <row r="52" spans="2:44" ht="10.199999999999999">
      <c r="B52" s="18"/>
      <c r="AR52" s="18"/>
    </row>
    <row r="53" spans="2:44" ht="10.199999999999999">
      <c r="B53" s="18"/>
      <c r="AR53" s="18"/>
    </row>
    <row r="54" spans="2:44" ht="10.199999999999999">
      <c r="B54" s="18"/>
      <c r="AR54" s="18"/>
    </row>
    <row r="55" spans="2:44" ht="10.199999999999999">
      <c r="B55" s="18"/>
      <c r="AR55" s="18"/>
    </row>
    <row r="56" spans="2:44" ht="10.199999999999999">
      <c r="B56" s="18"/>
      <c r="AR56" s="18"/>
    </row>
    <row r="57" spans="2:44" ht="10.199999999999999">
      <c r="B57" s="18"/>
      <c r="AR57" s="18"/>
    </row>
    <row r="58" spans="2:44" ht="10.199999999999999">
      <c r="B58" s="18"/>
      <c r="AR58" s="18"/>
    </row>
    <row r="59" spans="2:44" ht="10.199999999999999">
      <c r="B59" s="18"/>
      <c r="AR59" s="18"/>
    </row>
    <row r="60" spans="2:44" s="1" customFormat="1" ht="13.2">
      <c r="B60" s="30"/>
      <c r="D60" s="41" t="s">
        <v>54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54</v>
      </c>
      <c r="AI60" s="32"/>
      <c r="AJ60" s="32"/>
      <c r="AK60" s="32"/>
      <c r="AL60" s="32"/>
      <c r="AM60" s="41" t="s">
        <v>55</v>
      </c>
      <c r="AN60" s="32"/>
      <c r="AO60" s="32"/>
      <c r="AR60" s="30"/>
    </row>
    <row r="61" spans="2:44" ht="10.199999999999999">
      <c r="B61" s="18"/>
      <c r="AR61" s="18"/>
    </row>
    <row r="62" spans="2:44" ht="10.199999999999999">
      <c r="B62" s="18"/>
      <c r="AR62" s="18"/>
    </row>
    <row r="63" spans="2:44" ht="10.199999999999999">
      <c r="B63" s="18"/>
      <c r="AR63" s="18"/>
    </row>
    <row r="64" spans="2:44" s="1" customFormat="1" ht="13.2">
      <c r="B64" s="30"/>
      <c r="D64" s="39" t="s">
        <v>56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57</v>
      </c>
      <c r="AI64" s="40"/>
      <c r="AJ64" s="40"/>
      <c r="AK64" s="40"/>
      <c r="AL64" s="40"/>
      <c r="AM64" s="40"/>
      <c r="AN64" s="40"/>
      <c r="AO64" s="40"/>
      <c r="AR64" s="30"/>
    </row>
    <row r="65" spans="2:44" ht="10.199999999999999">
      <c r="B65" s="18"/>
      <c r="AR65" s="18"/>
    </row>
    <row r="66" spans="2:44" ht="10.199999999999999">
      <c r="B66" s="18"/>
      <c r="AR66" s="18"/>
    </row>
    <row r="67" spans="2:44" ht="10.199999999999999">
      <c r="B67" s="18"/>
      <c r="AR67" s="18"/>
    </row>
    <row r="68" spans="2:44" ht="10.199999999999999">
      <c r="B68" s="18"/>
      <c r="AR68" s="18"/>
    </row>
    <row r="69" spans="2:44" ht="10.199999999999999">
      <c r="B69" s="18"/>
      <c r="AR69" s="18"/>
    </row>
    <row r="70" spans="2:44" ht="10.199999999999999">
      <c r="B70" s="18"/>
      <c r="AR70" s="18"/>
    </row>
    <row r="71" spans="2:44" ht="10.199999999999999">
      <c r="B71" s="18"/>
      <c r="AR71" s="18"/>
    </row>
    <row r="72" spans="2:44" ht="10.199999999999999">
      <c r="B72" s="18"/>
      <c r="AR72" s="18"/>
    </row>
    <row r="73" spans="2:44" ht="10.199999999999999">
      <c r="B73" s="18"/>
      <c r="AR73" s="18"/>
    </row>
    <row r="74" spans="2:44" ht="10.199999999999999">
      <c r="B74" s="18"/>
      <c r="AR74" s="18"/>
    </row>
    <row r="75" spans="2:44" s="1" customFormat="1" ht="13.2">
      <c r="B75" s="30"/>
      <c r="D75" s="41" t="s">
        <v>54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54</v>
      </c>
      <c r="AI75" s="32"/>
      <c r="AJ75" s="32"/>
      <c r="AK75" s="32"/>
      <c r="AL75" s="32"/>
      <c r="AM75" s="41" t="s">
        <v>55</v>
      </c>
      <c r="AN75" s="32"/>
      <c r="AO75" s="32"/>
      <c r="AR75" s="30"/>
    </row>
    <row r="76" spans="2:44" s="1" customFormat="1" ht="10.199999999999999">
      <c r="B76" s="30"/>
      <c r="AR76" s="30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" customHeight="1">
      <c r="B82" s="30"/>
      <c r="C82" s="19" t="s">
        <v>58</v>
      </c>
      <c r="AR82" s="30"/>
    </row>
    <row r="83" spans="1:91" s="1" customFormat="1" ht="6.9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2024/05</v>
      </c>
      <c r="AR84" s="46"/>
    </row>
    <row r="85" spans="1:91" s="4" customFormat="1" ht="36.9" customHeight="1">
      <c r="B85" s="47"/>
      <c r="C85" s="48" t="s">
        <v>16</v>
      </c>
      <c r="L85" s="180" t="str">
        <f>K6</f>
        <v>Lesní cesta Krupská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R85" s="47"/>
    </row>
    <row r="86" spans="1:91" s="1" customFormat="1" ht="6.9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k.ú. Kostelec nad Černými lesy</v>
      </c>
      <c r="AI87" s="25" t="s">
        <v>22</v>
      </c>
      <c r="AM87" s="182" t="str">
        <f>IF(AN8= "","",AN8)</f>
        <v>30. 7. 2024</v>
      </c>
      <c r="AN87" s="182"/>
      <c r="AR87" s="30"/>
    </row>
    <row r="88" spans="1:91" s="1" customFormat="1" ht="6.9" customHeight="1">
      <c r="B88" s="30"/>
      <c r="AR88" s="30"/>
    </row>
    <row r="89" spans="1:91" s="1" customFormat="1" ht="15.15" customHeight="1">
      <c r="B89" s="30"/>
      <c r="C89" s="25" t="s">
        <v>24</v>
      </c>
      <c r="L89" s="3" t="str">
        <f>IF(E11= "","",E11)</f>
        <v>Česká zemědělská univerzita v Praze Lesy ČZU</v>
      </c>
      <c r="AI89" s="25" t="s">
        <v>32</v>
      </c>
      <c r="AM89" s="183" t="str">
        <f>IF(E17="","",E17)</f>
        <v>Ing. Jiří Ježek</v>
      </c>
      <c r="AN89" s="184"/>
      <c r="AO89" s="184"/>
      <c r="AP89" s="184"/>
      <c r="AR89" s="30"/>
      <c r="AS89" s="185" t="s">
        <v>59</v>
      </c>
      <c r="AT89" s="18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30"/>
      <c r="C90" s="25" t="s">
        <v>30</v>
      </c>
      <c r="L90" s="3" t="str">
        <f>IF(E14= "Vyplň údaj","",E14)</f>
        <v/>
      </c>
      <c r="AI90" s="25" t="s">
        <v>37</v>
      </c>
      <c r="AM90" s="183" t="str">
        <f>IF(E20="","",E20)</f>
        <v>Ing. Jiří Ježek</v>
      </c>
      <c r="AN90" s="184"/>
      <c r="AO90" s="184"/>
      <c r="AP90" s="184"/>
      <c r="AR90" s="30"/>
      <c r="AS90" s="187"/>
      <c r="AT90" s="188"/>
      <c r="BD90" s="54"/>
    </row>
    <row r="91" spans="1:91" s="1" customFormat="1" ht="10.8" customHeight="1">
      <c r="B91" s="30"/>
      <c r="AR91" s="30"/>
      <c r="AS91" s="187"/>
      <c r="AT91" s="188"/>
      <c r="BD91" s="54"/>
    </row>
    <row r="92" spans="1:91" s="1" customFormat="1" ht="29.25" customHeight="1">
      <c r="B92" s="30"/>
      <c r="C92" s="189" t="s">
        <v>60</v>
      </c>
      <c r="D92" s="190"/>
      <c r="E92" s="190"/>
      <c r="F92" s="190"/>
      <c r="G92" s="190"/>
      <c r="H92" s="55"/>
      <c r="I92" s="192" t="s">
        <v>61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1" t="s">
        <v>62</v>
      </c>
      <c r="AH92" s="190"/>
      <c r="AI92" s="190"/>
      <c r="AJ92" s="190"/>
      <c r="AK92" s="190"/>
      <c r="AL92" s="190"/>
      <c r="AM92" s="190"/>
      <c r="AN92" s="192" t="s">
        <v>63</v>
      </c>
      <c r="AO92" s="190"/>
      <c r="AP92" s="193"/>
      <c r="AQ92" s="56" t="s">
        <v>64</v>
      </c>
      <c r="AR92" s="30"/>
      <c r="AS92" s="57" t="s">
        <v>65</v>
      </c>
      <c r="AT92" s="58" t="s">
        <v>66</v>
      </c>
      <c r="AU92" s="58" t="s">
        <v>67</v>
      </c>
      <c r="AV92" s="58" t="s">
        <v>68</v>
      </c>
      <c r="AW92" s="58" t="s">
        <v>69</v>
      </c>
      <c r="AX92" s="58" t="s">
        <v>70</v>
      </c>
      <c r="AY92" s="58" t="s">
        <v>71</v>
      </c>
      <c r="AZ92" s="58" t="s">
        <v>72</v>
      </c>
      <c r="BA92" s="58" t="s">
        <v>73</v>
      </c>
      <c r="BB92" s="58" t="s">
        <v>74</v>
      </c>
      <c r="BC92" s="58" t="s">
        <v>75</v>
      </c>
      <c r="BD92" s="59" t="s">
        <v>76</v>
      </c>
    </row>
    <row r="93" spans="1:91" s="1" customFormat="1" ht="10.8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1"/>
      <c r="C94" s="62" t="s">
        <v>77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7">
        <f>ROUND(SUM(AG95:AG101),2)</f>
        <v>0</v>
      </c>
      <c r="AH94" s="197"/>
      <c r="AI94" s="197"/>
      <c r="AJ94" s="197"/>
      <c r="AK94" s="197"/>
      <c r="AL94" s="197"/>
      <c r="AM94" s="197"/>
      <c r="AN94" s="198">
        <f t="shared" ref="AN94:AN101" si="0">SUM(AG94,AT94)</f>
        <v>0</v>
      </c>
      <c r="AO94" s="198"/>
      <c r="AP94" s="198"/>
      <c r="AQ94" s="65" t="s">
        <v>1</v>
      </c>
      <c r="AR94" s="61"/>
      <c r="AS94" s="66">
        <f>ROUND(SUM(AS95:AS101),2)</f>
        <v>0</v>
      </c>
      <c r="AT94" s="67">
        <f t="shared" ref="AT94:AT101" si="1">ROUND(SUM(AV94:AW94),2)</f>
        <v>0</v>
      </c>
      <c r="AU94" s="68">
        <f>ROUND(SUM(AU95:AU101),5)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ROUND(SUM(AZ95:AZ101),2)</f>
        <v>0</v>
      </c>
      <c r="BA94" s="67">
        <f>ROUND(SUM(BA95:BA101),2)</f>
        <v>0</v>
      </c>
      <c r="BB94" s="67">
        <f>ROUND(SUM(BB95:BB101),2)</f>
        <v>0</v>
      </c>
      <c r="BC94" s="67">
        <f>ROUND(SUM(BC95:BC101),2)</f>
        <v>0</v>
      </c>
      <c r="BD94" s="69">
        <f>ROUND(SUM(BD95:BD101),2)</f>
        <v>0</v>
      </c>
      <c r="BS94" s="70" t="s">
        <v>78</v>
      </c>
      <c r="BT94" s="70" t="s">
        <v>79</v>
      </c>
      <c r="BU94" s="71" t="s">
        <v>80</v>
      </c>
      <c r="BV94" s="70" t="s">
        <v>81</v>
      </c>
      <c r="BW94" s="70" t="s">
        <v>4</v>
      </c>
      <c r="BX94" s="70" t="s">
        <v>82</v>
      </c>
      <c r="CL94" s="70" t="s">
        <v>1</v>
      </c>
    </row>
    <row r="95" spans="1:91" s="6" customFormat="1" ht="16.5" customHeight="1">
      <c r="A95" s="72" t="s">
        <v>83</v>
      </c>
      <c r="B95" s="73"/>
      <c r="C95" s="74"/>
      <c r="D95" s="194" t="s">
        <v>84</v>
      </c>
      <c r="E95" s="194"/>
      <c r="F95" s="194"/>
      <c r="G95" s="194"/>
      <c r="H95" s="194"/>
      <c r="I95" s="75"/>
      <c r="J95" s="194" t="s">
        <v>85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>
        <f>'004.52 - 2L 4,0-20'!J30</f>
        <v>0</v>
      </c>
      <c r="AH95" s="196"/>
      <c r="AI95" s="196"/>
      <c r="AJ95" s="196"/>
      <c r="AK95" s="196"/>
      <c r="AL95" s="196"/>
      <c r="AM95" s="196"/>
      <c r="AN95" s="195">
        <f t="shared" si="0"/>
        <v>0</v>
      </c>
      <c r="AO95" s="196"/>
      <c r="AP95" s="196"/>
      <c r="AQ95" s="76" t="s">
        <v>86</v>
      </c>
      <c r="AR95" s="73"/>
      <c r="AS95" s="77">
        <v>0</v>
      </c>
      <c r="AT95" s="78">
        <f t="shared" si="1"/>
        <v>0</v>
      </c>
      <c r="AU95" s="79">
        <f>'004.52 - 2L 4,0-20'!P123</f>
        <v>0</v>
      </c>
      <c r="AV95" s="78">
        <f>'004.52 - 2L 4,0-20'!J33</f>
        <v>0</v>
      </c>
      <c r="AW95" s="78">
        <f>'004.52 - 2L 4,0-20'!J34</f>
        <v>0</v>
      </c>
      <c r="AX95" s="78">
        <f>'004.52 - 2L 4,0-20'!J35</f>
        <v>0</v>
      </c>
      <c r="AY95" s="78">
        <f>'004.52 - 2L 4,0-20'!J36</f>
        <v>0</v>
      </c>
      <c r="AZ95" s="78">
        <f>'004.52 - 2L 4,0-20'!F33</f>
        <v>0</v>
      </c>
      <c r="BA95" s="78">
        <f>'004.52 - 2L 4,0-20'!F34</f>
        <v>0</v>
      </c>
      <c r="BB95" s="78">
        <f>'004.52 - 2L 4,0-20'!F35</f>
        <v>0</v>
      </c>
      <c r="BC95" s="78">
        <f>'004.52 - 2L 4,0-20'!F36</f>
        <v>0</v>
      </c>
      <c r="BD95" s="80">
        <f>'004.52 - 2L 4,0-20'!F37</f>
        <v>0</v>
      </c>
      <c r="BT95" s="81" t="s">
        <v>87</v>
      </c>
      <c r="BV95" s="81" t="s">
        <v>81</v>
      </c>
      <c r="BW95" s="81" t="s">
        <v>88</v>
      </c>
      <c r="BX95" s="81" t="s">
        <v>4</v>
      </c>
      <c r="CL95" s="81" t="s">
        <v>1</v>
      </c>
      <c r="CM95" s="81" t="s">
        <v>89</v>
      </c>
    </row>
    <row r="96" spans="1:91" s="6" customFormat="1" ht="24.75" customHeight="1">
      <c r="A96" s="72" t="s">
        <v>83</v>
      </c>
      <c r="B96" s="73"/>
      <c r="C96" s="74"/>
      <c r="D96" s="194" t="s">
        <v>90</v>
      </c>
      <c r="E96" s="194"/>
      <c r="F96" s="194"/>
      <c r="G96" s="194"/>
      <c r="H96" s="194"/>
      <c r="I96" s="75"/>
      <c r="J96" s="194" t="s">
        <v>91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>
        <f>'007.01 - zlepšení podloží...'!J30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76" t="s">
        <v>86</v>
      </c>
      <c r="AR96" s="73"/>
      <c r="AS96" s="77">
        <v>0</v>
      </c>
      <c r="AT96" s="78">
        <f t="shared" si="1"/>
        <v>0</v>
      </c>
      <c r="AU96" s="79">
        <f>'007.01 - zlepšení podloží...'!P119</f>
        <v>0</v>
      </c>
      <c r="AV96" s="78">
        <f>'007.01 - zlepšení podloží...'!J33</f>
        <v>0</v>
      </c>
      <c r="AW96" s="78">
        <f>'007.01 - zlepšení podloží...'!J34</f>
        <v>0</v>
      </c>
      <c r="AX96" s="78">
        <f>'007.01 - zlepšení podloží...'!J35</f>
        <v>0</v>
      </c>
      <c r="AY96" s="78">
        <f>'007.01 - zlepšení podloží...'!J36</f>
        <v>0</v>
      </c>
      <c r="AZ96" s="78">
        <f>'007.01 - zlepšení podloží...'!F33</f>
        <v>0</v>
      </c>
      <c r="BA96" s="78">
        <f>'007.01 - zlepšení podloží...'!F34</f>
        <v>0</v>
      </c>
      <c r="BB96" s="78">
        <f>'007.01 - zlepšení podloží...'!F35</f>
        <v>0</v>
      </c>
      <c r="BC96" s="78">
        <f>'007.01 - zlepšení podloží...'!F36</f>
        <v>0</v>
      </c>
      <c r="BD96" s="80">
        <f>'007.01 - zlepšení podloží...'!F37</f>
        <v>0</v>
      </c>
      <c r="BT96" s="81" t="s">
        <v>87</v>
      </c>
      <c r="BV96" s="81" t="s">
        <v>81</v>
      </c>
      <c r="BW96" s="81" t="s">
        <v>92</v>
      </c>
      <c r="BX96" s="81" t="s">
        <v>4</v>
      </c>
      <c r="CL96" s="81" t="s">
        <v>1</v>
      </c>
      <c r="CM96" s="81" t="s">
        <v>89</v>
      </c>
    </row>
    <row r="97" spans="1:91" s="6" customFormat="1" ht="24.75" customHeight="1">
      <c r="A97" s="72" t="s">
        <v>83</v>
      </c>
      <c r="B97" s="73"/>
      <c r="C97" s="74"/>
      <c r="D97" s="194" t="s">
        <v>93</v>
      </c>
      <c r="E97" s="194"/>
      <c r="F97" s="194"/>
      <c r="G97" s="194"/>
      <c r="H97" s="194"/>
      <c r="I97" s="75"/>
      <c r="J97" s="194" t="s">
        <v>94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5">
        <f>'007.04 - trubní propustek...'!J30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76" t="s">
        <v>86</v>
      </c>
      <c r="AR97" s="73"/>
      <c r="AS97" s="77">
        <v>0</v>
      </c>
      <c r="AT97" s="78">
        <f t="shared" si="1"/>
        <v>0</v>
      </c>
      <c r="AU97" s="79">
        <f>'007.04 - trubní propustek...'!P122</f>
        <v>0</v>
      </c>
      <c r="AV97" s="78">
        <f>'007.04 - trubní propustek...'!J33</f>
        <v>0</v>
      </c>
      <c r="AW97" s="78">
        <f>'007.04 - trubní propustek...'!J34</f>
        <v>0</v>
      </c>
      <c r="AX97" s="78">
        <f>'007.04 - trubní propustek...'!J35</f>
        <v>0</v>
      </c>
      <c r="AY97" s="78">
        <f>'007.04 - trubní propustek...'!J36</f>
        <v>0</v>
      </c>
      <c r="AZ97" s="78">
        <f>'007.04 - trubní propustek...'!F33</f>
        <v>0</v>
      </c>
      <c r="BA97" s="78">
        <f>'007.04 - trubní propustek...'!F34</f>
        <v>0</v>
      </c>
      <c r="BB97" s="78">
        <f>'007.04 - trubní propustek...'!F35</f>
        <v>0</v>
      </c>
      <c r="BC97" s="78">
        <f>'007.04 - trubní propustek...'!F36</f>
        <v>0</v>
      </c>
      <c r="BD97" s="80">
        <f>'007.04 - trubní propustek...'!F37</f>
        <v>0</v>
      </c>
      <c r="BT97" s="81" t="s">
        <v>87</v>
      </c>
      <c r="BV97" s="81" t="s">
        <v>81</v>
      </c>
      <c r="BW97" s="81" t="s">
        <v>95</v>
      </c>
      <c r="BX97" s="81" t="s">
        <v>4</v>
      </c>
      <c r="CL97" s="81" t="s">
        <v>1</v>
      </c>
      <c r="CM97" s="81" t="s">
        <v>89</v>
      </c>
    </row>
    <row r="98" spans="1:91" s="6" customFormat="1" ht="24.75" customHeight="1">
      <c r="A98" s="72" t="s">
        <v>83</v>
      </c>
      <c r="B98" s="73"/>
      <c r="C98" s="74"/>
      <c r="D98" s="194" t="s">
        <v>96</v>
      </c>
      <c r="E98" s="194"/>
      <c r="F98" s="194"/>
      <c r="G98" s="194"/>
      <c r="H98" s="194"/>
      <c r="I98" s="75"/>
      <c r="J98" s="194" t="s">
        <v>97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5">
        <f>'007.16 - samostatný sjezd...'!J30</f>
        <v>0</v>
      </c>
      <c r="AH98" s="196"/>
      <c r="AI98" s="196"/>
      <c r="AJ98" s="196"/>
      <c r="AK98" s="196"/>
      <c r="AL98" s="196"/>
      <c r="AM98" s="196"/>
      <c r="AN98" s="195">
        <f t="shared" si="0"/>
        <v>0</v>
      </c>
      <c r="AO98" s="196"/>
      <c r="AP98" s="196"/>
      <c r="AQ98" s="76" t="s">
        <v>86</v>
      </c>
      <c r="AR98" s="73"/>
      <c r="AS98" s="77">
        <v>0</v>
      </c>
      <c r="AT98" s="78">
        <f t="shared" si="1"/>
        <v>0</v>
      </c>
      <c r="AU98" s="79">
        <f>'007.16 - samostatný sjezd...'!P120</f>
        <v>0</v>
      </c>
      <c r="AV98" s="78">
        <f>'007.16 - samostatný sjezd...'!J33</f>
        <v>0</v>
      </c>
      <c r="AW98" s="78">
        <f>'007.16 - samostatný sjezd...'!J34</f>
        <v>0</v>
      </c>
      <c r="AX98" s="78">
        <f>'007.16 - samostatný sjezd...'!J35</f>
        <v>0</v>
      </c>
      <c r="AY98" s="78">
        <f>'007.16 - samostatný sjezd...'!J36</f>
        <v>0</v>
      </c>
      <c r="AZ98" s="78">
        <f>'007.16 - samostatný sjezd...'!F33</f>
        <v>0</v>
      </c>
      <c r="BA98" s="78">
        <f>'007.16 - samostatný sjezd...'!F34</f>
        <v>0</v>
      </c>
      <c r="BB98" s="78">
        <f>'007.16 - samostatný sjezd...'!F35</f>
        <v>0</v>
      </c>
      <c r="BC98" s="78">
        <f>'007.16 - samostatný sjezd...'!F36</f>
        <v>0</v>
      </c>
      <c r="BD98" s="80">
        <f>'007.16 - samostatný sjezd...'!F37</f>
        <v>0</v>
      </c>
      <c r="BT98" s="81" t="s">
        <v>87</v>
      </c>
      <c r="BV98" s="81" t="s">
        <v>81</v>
      </c>
      <c r="BW98" s="81" t="s">
        <v>98</v>
      </c>
      <c r="BX98" s="81" t="s">
        <v>4</v>
      </c>
      <c r="CL98" s="81" t="s">
        <v>1</v>
      </c>
      <c r="CM98" s="81" t="s">
        <v>89</v>
      </c>
    </row>
    <row r="99" spans="1:91" s="6" customFormat="1" ht="16.5" customHeight="1">
      <c r="A99" s="72" t="s">
        <v>83</v>
      </c>
      <c r="B99" s="73"/>
      <c r="C99" s="74"/>
      <c r="D99" s="194" t="s">
        <v>99</v>
      </c>
      <c r="E99" s="194"/>
      <c r="F99" s="194"/>
      <c r="G99" s="194"/>
      <c r="H99" s="194"/>
      <c r="I99" s="75"/>
      <c r="J99" s="194" t="s">
        <v>100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5">
        <f>'007.20 - výhybna'!J30</f>
        <v>0</v>
      </c>
      <c r="AH99" s="196"/>
      <c r="AI99" s="196"/>
      <c r="AJ99" s="196"/>
      <c r="AK99" s="196"/>
      <c r="AL99" s="196"/>
      <c r="AM99" s="196"/>
      <c r="AN99" s="195">
        <f t="shared" si="0"/>
        <v>0</v>
      </c>
      <c r="AO99" s="196"/>
      <c r="AP99" s="196"/>
      <c r="AQ99" s="76" t="s">
        <v>86</v>
      </c>
      <c r="AR99" s="73"/>
      <c r="AS99" s="77">
        <v>0</v>
      </c>
      <c r="AT99" s="78">
        <f t="shared" si="1"/>
        <v>0</v>
      </c>
      <c r="AU99" s="79">
        <f>'007.20 - výhybna'!P120</f>
        <v>0</v>
      </c>
      <c r="AV99" s="78">
        <f>'007.20 - výhybna'!J33</f>
        <v>0</v>
      </c>
      <c r="AW99" s="78">
        <f>'007.20 - výhybna'!J34</f>
        <v>0</v>
      </c>
      <c r="AX99" s="78">
        <f>'007.20 - výhybna'!J35</f>
        <v>0</v>
      </c>
      <c r="AY99" s="78">
        <f>'007.20 - výhybna'!J36</f>
        <v>0</v>
      </c>
      <c r="AZ99" s="78">
        <f>'007.20 - výhybna'!F33</f>
        <v>0</v>
      </c>
      <c r="BA99" s="78">
        <f>'007.20 - výhybna'!F34</f>
        <v>0</v>
      </c>
      <c r="BB99" s="78">
        <f>'007.20 - výhybna'!F35</f>
        <v>0</v>
      </c>
      <c r="BC99" s="78">
        <f>'007.20 - výhybna'!F36</f>
        <v>0</v>
      </c>
      <c r="BD99" s="80">
        <f>'007.20 - výhybna'!F37</f>
        <v>0</v>
      </c>
      <c r="BT99" s="81" t="s">
        <v>87</v>
      </c>
      <c r="BV99" s="81" t="s">
        <v>81</v>
      </c>
      <c r="BW99" s="81" t="s">
        <v>101</v>
      </c>
      <c r="BX99" s="81" t="s">
        <v>4</v>
      </c>
      <c r="CL99" s="81" t="s">
        <v>1</v>
      </c>
      <c r="CM99" s="81" t="s">
        <v>89</v>
      </c>
    </row>
    <row r="100" spans="1:91" s="6" customFormat="1" ht="16.5" customHeight="1">
      <c r="A100" s="72" t="s">
        <v>83</v>
      </c>
      <c r="B100" s="73"/>
      <c r="C100" s="74"/>
      <c r="D100" s="194" t="s">
        <v>102</v>
      </c>
      <c r="E100" s="194"/>
      <c r="F100" s="194"/>
      <c r="G100" s="194"/>
      <c r="H100" s="194"/>
      <c r="I100" s="75"/>
      <c r="J100" s="194" t="s">
        <v>103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5">
        <f>'007.27 - svodnice vody'!J30</f>
        <v>0</v>
      </c>
      <c r="AH100" s="196"/>
      <c r="AI100" s="196"/>
      <c r="AJ100" s="196"/>
      <c r="AK100" s="196"/>
      <c r="AL100" s="196"/>
      <c r="AM100" s="196"/>
      <c r="AN100" s="195">
        <f t="shared" si="0"/>
        <v>0</v>
      </c>
      <c r="AO100" s="196"/>
      <c r="AP100" s="196"/>
      <c r="AQ100" s="76" t="s">
        <v>86</v>
      </c>
      <c r="AR100" s="73"/>
      <c r="AS100" s="77">
        <v>0</v>
      </c>
      <c r="AT100" s="78">
        <f t="shared" si="1"/>
        <v>0</v>
      </c>
      <c r="AU100" s="79">
        <f>'007.27 - svodnice vody'!P119</f>
        <v>0</v>
      </c>
      <c r="AV100" s="78">
        <f>'007.27 - svodnice vody'!J33</f>
        <v>0</v>
      </c>
      <c r="AW100" s="78">
        <f>'007.27 - svodnice vody'!J34</f>
        <v>0</v>
      </c>
      <c r="AX100" s="78">
        <f>'007.27 - svodnice vody'!J35</f>
        <v>0</v>
      </c>
      <c r="AY100" s="78">
        <f>'007.27 - svodnice vody'!J36</f>
        <v>0</v>
      </c>
      <c r="AZ100" s="78">
        <f>'007.27 - svodnice vody'!F33</f>
        <v>0</v>
      </c>
      <c r="BA100" s="78">
        <f>'007.27 - svodnice vody'!F34</f>
        <v>0</v>
      </c>
      <c r="BB100" s="78">
        <f>'007.27 - svodnice vody'!F35</f>
        <v>0</v>
      </c>
      <c r="BC100" s="78">
        <f>'007.27 - svodnice vody'!F36</f>
        <v>0</v>
      </c>
      <c r="BD100" s="80">
        <f>'007.27 - svodnice vody'!F37</f>
        <v>0</v>
      </c>
      <c r="BT100" s="81" t="s">
        <v>87</v>
      </c>
      <c r="BV100" s="81" t="s">
        <v>81</v>
      </c>
      <c r="BW100" s="81" t="s">
        <v>104</v>
      </c>
      <c r="BX100" s="81" t="s">
        <v>4</v>
      </c>
      <c r="CL100" s="81" t="s">
        <v>1</v>
      </c>
      <c r="CM100" s="81" t="s">
        <v>89</v>
      </c>
    </row>
    <row r="101" spans="1:91" s="6" customFormat="1" ht="24.75" customHeight="1">
      <c r="A101" s="72" t="s">
        <v>83</v>
      </c>
      <c r="B101" s="73"/>
      <c r="C101" s="74"/>
      <c r="D101" s="194" t="s">
        <v>105</v>
      </c>
      <c r="E101" s="194"/>
      <c r="F101" s="194"/>
      <c r="G101" s="194"/>
      <c r="H101" s="194"/>
      <c r="I101" s="75"/>
      <c r="J101" s="194" t="s">
        <v>106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5">
        <f>'102 - Náklady na které ne...'!J30</f>
        <v>0</v>
      </c>
      <c r="AH101" s="196"/>
      <c r="AI101" s="196"/>
      <c r="AJ101" s="196"/>
      <c r="AK101" s="196"/>
      <c r="AL101" s="196"/>
      <c r="AM101" s="196"/>
      <c r="AN101" s="195">
        <f t="shared" si="0"/>
        <v>0</v>
      </c>
      <c r="AO101" s="196"/>
      <c r="AP101" s="196"/>
      <c r="AQ101" s="76" t="s">
        <v>86</v>
      </c>
      <c r="AR101" s="73"/>
      <c r="AS101" s="82">
        <v>0</v>
      </c>
      <c r="AT101" s="83">
        <f t="shared" si="1"/>
        <v>0</v>
      </c>
      <c r="AU101" s="84">
        <f>'102 - Náklady na které ne...'!P122</f>
        <v>0</v>
      </c>
      <c r="AV101" s="83">
        <f>'102 - Náklady na které ne...'!J33</f>
        <v>0</v>
      </c>
      <c r="AW101" s="83">
        <f>'102 - Náklady na které ne...'!J34</f>
        <v>0</v>
      </c>
      <c r="AX101" s="83">
        <f>'102 - Náklady na které ne...'!J35</f>
        <v>0</v>
      </c>
      <c r="AY101" s="83">
        <f>'102 - Náklady na které ne...'!J36</f>
        <v>0</v>
      </c>
      <c r="AZ101" s="83">
        <f>'102 - Náklady na které ne...'!F33</f>
        <v>0</v>
      </c>
      <c r="BA101" s="83">
        <f>'102 - Náklady na které ne...'!F34</f>
        <v>0</v>
      </c>
      <c r="BB101" s="83">
        <f>'102 - Náklady na které ne...'!F35</f>
        <v>0</v>
      </c>
      <c r="BC101" s="83">
        <f>'102 - Náklady na které ne...'!F36</f>
        <v>0</v>
      </c>
      <c r="BD101" s="85">
        <f>'102 - Náklady na které ne...'!F37</f>
        <v>0</v>
      </c>
      <c r="BT101" s="81" t="s">
        <v>87</v>
      </c>
      <c r="BV101" s="81" t="s">
        <v>81</v>
      </c>
      <c r="BW101" s="81" t="s">
        <v>107</v>
      </c>
      <c r="BX101" s="81" t="s">
        <v>4</v>
      </c>
      <c r="CL101" s="81" t="s">
        <v>1</v>
      </c>
      <c r="CM101" s="81" t="s">
        <v>89</v>
      </c>
    </row>
    <row r="102" spans="1:91" s="1" customFormat="1" ht="30" customHeight="1">
      <c r="B102" s="30"/>
      <c r="AR102" s="30"/>
    </row>
    <row r="103" spans="1:91" s="1" customFormat="1" ht="6.9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30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04.52 - 2L 4,0-20'!C2" display="/" xr:uid="{00000000-0004-0000-0000-000000000000}"/>
    <hyperlink ref="A96" location="'007.01 - zlepšení podloží...'!C2" display="/" xr:uid="{00000000-0004-0000-0000-000001000000}"/>
    <hyperlink ref="A97" location="'007.04 - trubní propustek...'!C2" display="/" xr:uid="{00000000-0004-0000-0000-000002000000}"/>
    <hyperlink ref="A98" location="'007.16 - samostatný sjezd...'!C2" display="/" xr:uid="{00000000-0004-0000-0000-000003000000}"/>
    <hyperlink ref="A99" location="'007.20 - výhybna'!C2" display="/" xr:uid="{00000000-0004-0000-0000-000004000000}"/>
    <hyperlink ref="A100" location="'007.27 - svodnice vody'!C2" display="/" xr:uid="{00000000-0004-0000-0000-000005000000}"/>
    <hyperlink ref="A101" location="'102 - Náklady na které ne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88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108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Krupská</v>
      </c>
      <c r="F7" s="220"/>
      <c r="G7" s="220"/>
      <c r="H7" s="220"/>
      <c r="L7" s="18"/>
    </row>
    <row r="8" spans="2:46" s="1" customFormat="1" ht="12" customHeight="1">
      <c r="B8" s="30"/>
      <c r="D8" s="25" t="s">
        <v>109</v>
      </c>
      <c r="L8" s="30"/>
    </row>
    <row r="9" spans="2:46" s="1" customFormat="1" ht="16.5" customHeight="1">
      <c r="B9" s="30"/>
      <c r="E9" s="180" t="s">
        <v>110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30. 7. 2024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ROUND(J123,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ROUND((SUM(BE123:BE219)),  2)</f>
        <v>0</v>
      </c>
      <c r="I33" s="90">
        <v>0.21</v>
      </c>
      <c r="J33" s="89">
        <f>ROUND(((SUM(BE123:BE219))*I33),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ROUND((SUM(BF123:BF219)),  2)</f>
        <v>0</v>
      </c>
      <c r="I34" s="90">
        <v>0.12</v>
      </c>
      <c r="J34" s="89">
        <f>ROUND(((SUM(BF123:BF219))*I34),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ROUND((SUM(BG123:BG219)),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ROUND((SUM(BH123:BH219)),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ROUND((SUM(BI123:BI219)),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111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Krupská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109</v>
      </c>
      <c r="L86" s="30"/>
    </row>
    <row r="87" spans="2:47" s="1" customFormat="1" ht="16.5" customHeight="1">
      <c r="B87" s="30"/>
      <c r="E87" s="180" t="str">
        <f>E9</f>
        <v>004.52 - 2L 4,0/20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30. 7. 2024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112</v>
      </c>
      <c r="D94" s="91"/>
      <c r="E94" s="91"/>
      <c r="F94" s="91"/>
      <c r="G94" s="91"/>
      <c r="H94" s="91"/>
      <c r="I94" s="91"/>
      <c r="J94" s="100" t="s">
        <v>113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114</v>
      </c>
      <c r="J96" s="64">
        <f>J123</f>
        <v>0</v>
      </c>
      <c r="L96" s="30"/>
      <c r="AU96" s="15" t="s">
        <v>115</v>
      </c>
    </row>
    <row r="97" spans="2:12" s="8" customFormat="1" ht="24.9" customHeight="1">
      <c r="B97" s="102"/>
      <c r="D97" s="103" t="s">
        <v>116</v>
      </c>
      <c r="E97" s="104"/>
      <c r="F97" s="104"/>
      <c r="G97" s="104"/>
      <c r="H97" s="104"/>
      <c r="I97" s="104"/>
      <c r="J97" s="105">
        <f>J124</f>
        <v>0</v>
      </c>
      <c r="L97" s="102"/>
    </row>
    <row r="98" spans="2:12" s="9" customFormat="1" ht="19.95" customHeight="1">
      <c r="B98" s="106"/>
      <c r="D98" s="107" t="s">
        <v>117</v>
      </c>
      <c r="E98" s="108"/>
      <c r="F98" s="108"/>
      <c r="G98" s="108"/>
      <c r="H98" s="108"/>
      <c r="I98" s="108"/>
      <c r="J98" s="109">
        <f>J125</f>
        <v>0</v>
      </c>
      <c r="L98" s="106"/>
    </row>
    <row r="99" spans="2:12" s="9" customFormat="1" ht="19.95" customHeight="1">
      <c r="B99" s="106"/>
      <c r="D99" s="107" t="s">
        <v>118</v>
      </c>
      <c r="E99" s="108"/>
      <c r="F99" s="108"/>
      <c r="G99" s="108"/>
      <c r="H99" s="108"/>
      <c r="I99" s="108"/>
      <c r="J99" s="109">
        <f>J192</f>
        <v>0</v>
      </c>
      <c r="L99" s="106"/>
    </row>
    <row r="100" spans="2:12" s="9" customFormat="1" ht="19.95" customHeight="1">
      <c r="B100" s="106"/>
      <c r="D100" s="107" t="s">
        <v>119</v>
      </c>
      <c r="E100" s="108"/>
      <c r="F100" s="108"/>
      <c r="G100" s="108"/>
      <c r="H100" s="108"/>
      <c r="I100" s="108"/>
      <c r="J100" s="109">
        <f>J201</f>
        <v>0</v>
      </c>
      <c r="L100" s="106"/>
    </row>
    <row r="101" spans="2:12" s="9" customFormat="1" ht="19.95" customHeight="1">
      <c r="B101" s="106"/>
      <c r="D101" s="107" t="s">
        <v>120</v>
      </c>
      <c r="E101" s="108"/>
      <c r="F101" s="108"/>
      <c r="G101" s="108"/>
      <c r="H101" s="108"/>
      <c r="I101" s="108"/>
      <c r="J101" s="109">
        <f>J214</f>
        <v>0</v>
      </c>
      <c r="L101" s="106"/>
    </row>
    <row r="102" spans="2:12" s="8" customFormat="1" ht="24.9" customHeight="1">
      <c r="B102" s="102"/>
      <c r="D102" s="103" t="s">
        <v>121</v>
      </c>
      <c r="E102" s="104"/>
      <c r="F102" s="104"/>
      <c r="G102" s="104"/>
      <c r="H102" s="104"/>
      <c r="I102" s="104"/>
      <c r="J102" s="105">
        <f>J216</f>
        <v>0</v>
      </c>
      <c r="L102" s="102"/>
    </row>
    <row r="103" spans="2:12" s="9" customFormat="1" ht="19.95" customHeight="1">
      <c r="B103" s="106"/>
      <c r="D103" s="107" t="s">
        <v>122</v>
      </c>
      <c r="E103" s="108"/>
      <c r="F103" s="108"/>
      <c r="G103" s="108"/>
      <c r="H103" s="108"/>
      <c r="I103" s="108"/>
      <c r="J103" s="109">
        <f>J217</f>
        <v>0</v>
      </c>
      <c r="L103" s="106"/>
    </row>
    <row r="104" spans="2:12" s="1" customFormat="1" ht="21.75" customHeight="1">
      <c r="B104" s="30"/>
      <c r="L104" s="30"/>
    </row>
    <row r="105" spans="2:12" s="1" customFormat="1" ht="6.9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12" s="1" customFormat="1" ht="6.9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12" s="1" customFormat="1" ht="24.9" customHeight="1">
      <c r="B110" s="30"/>
      <c r="C110" s="19" t="s">
        <v>123</v>
      </c>
      <c r="L110" s="30"/>
    </row>
    <row r="111" spans="2:12" s="1" customFormat="1" ht="6.9" customHeight="1">
      <c r="B111" s="30"/>
      <c r="L111" s="30"/>
    </row>
    <row r="112" spans="2:12" s="1" customFormat="1" ht="12" customHeight="1">
      <c r="B112" s="30"/>
      <c r="C112" s="25" t="s">
        <v>16</v>
      </c>
      <c r="L112" s="30"/>
    </row>
    <row r="113" spans="2:65" s="1" customFormat="1" ht="16.5" customHeight="1">
      <c r="B113" s="30"/>
      <c r="E113" s="219" t="str">
        <f>E7</f>
        <v>Lesní cesta Krupská</v>
      </c>
      <c r="F113" s="220"/>
      <c r="G113" s="220"/>
      <c r="H113" s="220"/>
      <c r="L113" s="30"/>
    </row>
    <row r="114" spans="2:65" s="1" customFormat="1" ht="12" customHeight="1">
      <c r="B114" s="30"/>
      <c r="C114" s="25" t="s">
        <v>109</v>
      </c>
      <c r="L114" s="30"/>
    </row>
    <row r="115" spans="2:65" s="1" customFormat="1" ht="16.5" customHeight="1">
      <c r="B115" s="30"/>
      <c r="E115" s="180" t="str">
        <f>E9</f>
        <v>004.52 - 2L 4,0/20</v>
      </c>
      <c r="F115" s="221"/>
      <c r="G115" s="221"/>
      <c r="H115" s="221"/>
      <c r="L115" s="30"/>
    </row>
    <row r="116" spans="2:65" s="1" customFormat="1" ht="6.9" customHeight="1">
      <c r="B116" s="30"/>
      <c r="L116" s="30"/>
    </row>
    <row r="117" spans="2:65" s="1" customFormat="1" ht="12" customHeight="1">
      <c r="B117" s="30"/>
      <c r="C117" s="25" t="s">
        <v>20</v>
      </c>
      <c r="F117" s="23" t="str">
        <f>F12</f>
        <v>k.ú. Kostelec nad Černými lesy</v>
      </c>
      <c r="I117" s="25" t="s">
        <v>22</v>
      </c>
      <c r="J117" s="50" t="str">
        <f>IF(J12="","",J12)</f>
        <v>30. 7. 2024</v>
      </c>
      <c r="L117" s="30"/>
    </row>
    <row r="118" spans="2:65" s="1" customFormat="1" ht="6.9" customHeight="1">
      <c r="B118" s="30"/>
      <c r="L118" s="30"/>
    </row>
    <row r="119" spans="2:65" s="1" customFormat="1" ht="15.15" customHeight="1">
      <c r="B119" s="30"/>
      <c r="C119" s="25" t="s">
        <v>24</v>
      </c>
      <c r="F119" s="23" t="str">
        <f>E15</f>
        <v>Česká zemědělská univerzita v Praze Lesy ČZU</v>
      </c>
      <c r="I119" s="25" t="s">
        <v>32</v>
      </c>
      <c r="J119" s="28" t="str">
        <f>E21</f>
        <v>Ing. Jiří Ježek</v>
      </c>
      <c r="L119" s="30"/>
    </row>
    <row r="120" spans="2:65" s="1" customFormat="1" ht="15.15" customHeight="1">
      <c r="B120" s="30"/>
      <c r="C120" s="25" t="s">
        <v>30</v>
      </c>
      <c r="F120" s="23" t="str">
        <f>IF(E18="","",E18)</f>
        <v>Vyplň údaj</v>
      </c>
      <c r="I120" s="25" t="s">
        <v>37</v>
      </c>
      <c r="J120" s="28" t="str">
        <f>E24</f>
        <v>Ing. Jiří Ježek</v>
      </c>
      <c r="L120" s="30"/>
    </row>
    <row r="121" spans="2:65" s="1" customFormat="1" ht="10.35" customHeight="1">
      <c r="B121" s="30"/>
      <c r="L121" s="30"/>
    </row>
    <row r="122" spans="2:65" s="10" customFormat="1" ht="29.25" customHeight="1">
      <c r="B122" s="110"/>
      <c r="C122" s="111" t="s">
        <v>124</v>
      </c>
      <c r="D122" s="112" t="s">
        <v>64</v>
      </c>
      <c r="E122" s="112" t="s">
        <v>60</v>
      </c>
      <c r="F122" s="112" t="s">
        <v>61</v>
      </c>
      <c r="G122" s="112" t="s">
        <v>125</v>
      </c>
      <c r="H122" s="112" t="s">
        <v>126</v>
      </c>
      <c r="I122" s="112" t="s">
        <v>127</v>
      </c>
      <c r="J122" s="112" t="s">
        <v>113</v>
      </c>
      <c r="K122" s="113" t="s">
        <v>128</v>
      </c>
      <c r="L122" s="110"/>
      <c r="M122" s="57" t="s">
        <v>1</v>
      </c>
      <c r="N122" s="58" t="s">
        <v>43</v>
      </c>
      <c r="O122" s="58" t="s">
        <v>129</v>
      </c>
      <c r="P122" s="58" t="s">
        <v>130</v>
      </c>
      <c r="Q122" s="58" t="s">
        <v>131</v>
      </c>
      <c r="R122" s="58" t="s">
        <v>132</v>
      </c>
      <c r="S122" s="58" t="s">
        <v>133</v>
      </c>
      <c r="T122" s="59" t="s">
        <v>134</v>
      </c>
    </row>
    <row r="123" spans="2:65" s="1" customFormat="1" ht="22.8" customHeight="1">
      <c r="B123" s="30"/>
      <c r="C123" s="62" t="s">
        <v>135</v>
      </c>
      <c r="J123" s="114">
        <f>BK123</f>
        <v>0</v>
      </c>
      <c r="L123" s="30"/>
      <c r="M123" s="60"/>
      <c r="N123" s="51"/>
      <c r="O123" s="51"/>
      <c r="P123" s="115">
        <f>P124+P216</f>
        <v>0</v>
      </c>
      <c r="Q123" s="51"/>
      <c r="R123" s="115">
        <f>R124+R216</f>
        <v>5137.8683000000001</v>
      </c>
      <c r="S123" s="51"/>
      <c r="T123" s="116">
        <f>T124+T216</f>
        <v>0</v>
      </c>
      <c r="AT123" s="15" t="s">
        <v>78</v>
      </c>
      <c r="AU123" s="15" t="s">
        <v>115</v>
      </c>
      <c r="BK123" s="117">
        <f>BK124+BK216</f>
        <v>0</v>
      </c>
    </row>
    <row r="124" spans="2:65" s="11" customFormat="1" ht="25.95" customHeight="1">
      <c r="B124" s="118"/>
      <c r="D124" s="119" t="s">
        <v>78</v>
      </c>
      <c r="E124" s="120" t="s">
        <v>136</v>
      </c>
      <c r="F124" s="120" t="s">
        <v>137</v>
      </c>
      <c r="I124" s="121"/>
      <c r="J124" s="122">
        <f>BK124</f>
        <v>0</v>
      </c>
      <c r="L124" s="118"/>
      <c r="M124" s="123"/>
      <c r="P124" s="124">
        <f>P125+P192+P201+P214</f>
        <v>0</v>
      </c>
      <c r="R124" s="124">
        <f>R125+R192+R201+R214</f>
        <v>5137.8683000000001</v>
      </c>
      <c r="T124" s="125">
        <f>T125+T192+T201+T214</f>
        <v>0</v>
      </c>
      <c r="AR124" s="119" t="s">
        <v>87</v>
      </c>
      <c r="AT124" s="126" t="s">
        <v>78</v>
      </c>
      <c r="AU124" s="126" t="s">
        <v>79</v>
      </c>
      <c r="AY124" s="119" t="s">
        <v>138</v>
      </c>
      <c r="BK124" s="127">
        <f>BK125+BK192+BK201+BK214</f>
        <v>0</v>
      </c>
    </row>
    <row r="125" spans="2:65" s="11" customFormat="1" ht="22.8" customHeight="1">
      <c r="B125" s="118"/>
      <c r="D125" s="119" t="s">
        <v>78</v>
      </c>
      <c r="E125" s="128" t="s">
        <v>87</v>
      </c>
      <c r="F125" s="128" t="s">
        <v>139</v>
      </c>
      <c r="I125" s="121"/>
      <c r="J125" s="129">
        <f>BK125</f>
        <v>0</v>
      </c>
      <c r="L125" s="118"/>
      <c r="M125" s="123"/>
      <c r="P125" s="124">
        <f>SUM(P126:P191)</f>
        <v>0</v>
      </c>
      <c r="R125" s="124">
        <f>SUM(R126:R191)</f>
        <v>0</v>
      </c>
      <c r="T125" s="125">
        <f>SUM(T126:T191)</f>
        <v>0</v>
      </c>
      <c r="AR125" s="119" t="s">
        <v>87</v>
      </c>
      <c r="AT125" s="126" t="s">
        <v>78</v>
      </c>
      <c r="AU125" s="126" t="s">
        <v>87</v>
      </c>
      <c r="AY125" s="119" t="s">
        <v>138</v>
      </c>
      <c r="BK125" s="127">
        <f>SUM(BK126:BK191)</f>
        <v>0</v>
      </c>
    </row>
    <row r="126" spans="2:65" s="1" customFormat="1" ht="24.15" customHeight="1">
      <c r="B126" s="130"/>
      <c r="C126" s="131" t="s">
        <v>87</v>
      </c>
      <c r="D126" s="131" t="s">
        <v>140</v>
      </c>
      <c r="E126" s="132" t="s">
        <v>141</v>
      </c>
      <c r="F126" s="133" t="s">
        <v>142</v>
      </c>
      <c r="G126" s="134" t="s">
        <v>143</v>
      </c>
      <c r="H126" s="135">
        <v>48</v>
      </c>
      <c r="I126" s="136"/>
      <c r="J126" s="137">
        <f>ROUND(I126*H126,2)</f>
        <v>0</v>
      </c>
      <c r="K126" s="133" t="s">
        <v>144</v>
      </c>
      <c r="L126" s="30"/>
      <c r="M126" s="138" t="s">
        <v>1</v>
      </c>
      <c r="N126" s="139" t="s">
        <v>44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145</v>
      </c>
      <c r="AT126" s="142" t="s">
        <v>140</v>
      </c>
      <c r="AU126" s="142" t="s">
        <v>89</v>
      </c>
      <c r="AY126" s="15" t="s">
        <v>138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87</v>
      </c>
      <c r="BK126" s="143">
        <f>ROUND(I126*H126,2)</f>
        <v>0</v>
      </c>
      <c r="BL126" s="15" t="s">
        <v>145</v>
      </c>
      <c r="BM126" s="142" t="s">
        <v>146</v>
      </c>
    </row>
    <row r="127" spans="2:65" s="12" customFormat="1" ht="10.199999999999999">
      <c r="B127" s="144"/>
      <c r="D127" s="145" t="s">
        <v>147</v>
      </c>
      <c r="E127" s="146" t="s">
        <v>1</v>
      </c>
      <c r="F127" s="147" t="s">
        <v>148</v>
      </c>
      <c r="H127" s="148">
        <v>48</v>
      </c>
      <c r="I127" s="149"/>
      <c r="L127" s="144"/>
      <c r="M127" s="150"/>
      <c r="T127" s="151"/>
      <c r="AT127" s="146" t="s">
        <v>147</v>
      </c>
      <c r="AU127" s="146" t="s">
        <v>89</v>
      </c>
      <c r="AV127" s="12" t="s">
        <v>89</v>
      </c>
      <c r="AW127" s="12" t="s">
        <v>36</v>
      </c>
      <c r="AX127" s="12" t="s">
        <v>79</v>
      </c>
      <c r="AY127" s="146" t="s">
        <v>138</v>
      </c>
    </row>
    <row r="128" spans="2:65" s="13" customFormat="1" ht="10.199999999999999">
      <c r="B128" s="152"/>
      <c r="D128" s="145" t="s">
        <v>147</v>
      </c>
      <c r="E128" s="153" t="s">
        <v>1</v>
      </c>
      <c r="F128" s="154" t="s">
        <v>149</v>
      </c>
      <c r="H128" s="155">
        <v>48</v>
      </c>
      <c r="I128" s="156"/>
      <c r="L128" s="152"/>
      <c r="M128" s="157"/>
      <c r="T128" s="158"/>
      <c r="AT128" s="153" t="s">
        <v>147</v>
      </c>
      <c r="AU128" s="153" t="s">
        <v>89</v>
      </c>
      <c r="AV128" s="13" t="s">
        <v>145</v>
      </c>
      <c r="AW128" s="13" t="s">
        <v>36</v>
      </c>
      <c r="AX128" s="13" t="s">
        <v>87</v>
      </c>
      <c r="AY128" s="153" t="s">
        <v>138</v>
      </c>
    </row>
    <row r="129" spans="2:65" s="1" customFormat="1" ht="24.15" customHeight="1">
      <c r="B129" s="130"/>
      <c r="C129" s="131" t="s">
        <v>89</v>
      </c>
      <c r="D129" s="131" t="s">
        <v>140</v>
      </c>
      <c r="E129" s="132" t="s">
        <v>150</v>
      </c>
      <c r="F129" s="133" t="s">
        <v>151</v>
      </c>
      <c r="G129" s="134" t="s">
        <v>143</v>
      </c>
      <c r="H129" s="135">
        <v>72</v>
      </c>
      <c r="I129" s="136"/>
      <c r="J129" s="137">
        <f>ROUND(I129*H129,2)</f>
        <v>0</v>
      </c>
      <c r="K129" s="133" t="s">
        <v>144</v>
      </c>
      <c r="L129" s="30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145</v>
      </c>
      <c r="AT129" s="142" t="s">
        <v>140</v>
      </c>
      <c r="AU129" s="142" t="s">
        <v>89</v>
      </c>
      <c r="AY129" s="15" t="s">
        <v>138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87</v>
      </c>
      <c r="BK129" s="143">
        <f>ROUND(I129*H129,2)</f>
        <v>0</v>
      </c>
      <c r="BL129" s="15" t="s">
        <v>145</v>
      </c>
      <c r="BM129" s="142" t="s">
        <v>152</v>
      </c>
    </row>
    <row r="130" spans="2:65" s="12" customFormat="1" ht="10.199999999999999">
      <c r="B130" s="144"/>
      <c r="D130" s="145" t="s">
        <v>147</v>
      </c>
      <c r="E130" s="146" t="s">
        <v>1</v>
      </c>
      <c r="F130" s="147" t="s">
        <v>153</v>
      </c>
      <c r="H130" s="148">
        <v>72</v>
      </c>
      <c r="I130" s="149"/>
      <c r="L130" s="144"/>
      <c r="M130" s="150"/>
      <c r="T130" s="151"/>
      <c r="AT130" s="146" t="s">
        <v>147</v>
      </c>
      <c r="AU130" s="146" t="s">
        <v>89</v>
      </c>
      <c r="AV130" s="12" t="s">
        <v>89</v>
      </c>
      <c r="AW130" s="12" t="s">
        <v>36</v>
      </c>
      <c r="AX130" s="12" t="s">
        <v>79</v>
      </c>
      <c r="AY130" s="146" t="s">
        <v>138</v>
      </c>
    </row>
    <row r="131" spans="2:65" s="13" customFormat="1" ht="10.199999999999999">
      <c r="B131" s="152"/>
      <c r="D131" s="145" t="s">
        <v>147</v>
      </c>
      <c r="E131" s="153" t="s">
        <v>1</v>
      </c>
      <c r="F131" s="154" t="s">
        <v>149</v>
      </c>
      <c r="H131" s="155">
        <v>72</v>
      </c>
      <c r="I131" s="156"/>
      <c r="L131" s="152"/>
      <c r="M131" s="157"/>
      <c r="T131" s="158"/>
      <c r="AT131" s="153" t="s">
        <v>147</v>
      </c>
      <c r="AU131" s="153" t="s">
        <v>89</v>
      </c>
      <c r="AV131" s="13" t="s">
        <v>145</v>
      </c>
      <c r="AW131" s="13" t="s">
        <v>36</v>
      </c>
      <c r="AX131" s="13" t="s">
        <v>87</v>
      </c>
      <c r="AY131" s="153" t="s">
        <v>138</v>
      </c>
    </row>
    <row r="132" spans="2:65" s="1" customFormat="1" ht="24.15" customHeight="1">
      <c r="B132" s="130"/>
      <c r="C132" s="131" t="s">
        <v>154</v>
      </c>
      <c r="D132" s="131" t="s">
        <v>140</v>
      </c>
      <c r="E132" s="132" t="s">
        <v>155</v>
      </c>
      <c r="F132" s="133" t="s">
        <v>156</v>
      </c>
      <c r="G132" s="134" t="s">
        <v>143</v>
      </c>
      <c r="H132" s="135">
        <v>39</v>
      </c>
      <c r="I132" s="136"/>
      <c r="J132" s="137">
        <f>ROUND(I132*H132,2)</f>
        <v>0</v>
      </c>
      <c r="K132" s="133" t="s">
        <v>144</v>
      </c>
      <c r="L132" s="30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145</v>
      </c>
      <c r="AT132" s="142" t="s">
        <v>140</v>
      </c>
      <c r="AU132" s="142" t="s">
        <v>89</v>
      </c>
      <c r="AY132" s="15" t="s">
        <v>138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87</v>
      </c>
      <c r="BK132" s="143">
        <f>ROUND(I132*H132,2)</f>
        <v>0</v>
      </c>
      <c r="BL132" s="15" t="s">
        <v>145</v>
      </c>
      <c r="BM132" s="142" t="s">
        <v>157</v>
      </c>
    </row>
    <row r="133" spans="2:65" s="12" customFormat="1" ht="10.199999999999999">
      <c r="B133" s="144"/>
      <c r="D133" s="145" t="s">
        <v>147</v>
      </c>
      <c r="E133" s="146" t="s">
        <v>1</v>
      </c>
      <c r="F133" s="147" t="s">
        <v>158</v>
      </c>
      <c r="H133" s="148">
        <v>39</v>
      </c>
      <c r="I133" s="149"/>
      <c r="L133" s="144"/>
      <c r="M133" s="150"/>
      <c r="T133" s="151"/>
      <c r="AT133" s="146" t="s">
        <v>147</v>
      </c>
      <c r="AU133" s="146" t="s">
        <v>89</v>
      </c>
      <c r="AV133" s="12" t="s">
        <v>89</v>
      </c>
      <c r="AW133" s="12" t="s">
        <v>36</v>
      </c>
      <c r="AX133" s="12" t="s">
        <v>79</v>
      </c>
      <c r="AY133" s="146" t="s">
        <v>138</v>
      </c>
    </row>
    <row r="134" spans="2:65" s="13" customFormat="1" ht="10.199999999999999">
      <c r="B134" s="152"/>
      <c r="D134" s="145" t="s">
        <v>147</v>
      </c>
      <c r="E134" s="153" t="s">
        <v>1</v>
      </c>
      <c r="F134" s="154" t="s">
        <v>149</v>
      </c>
      <c r="H134" s="155">
        <v>39</v>
      </c>
      <c r="I134" s="156"/>
      <c r="L134" s="152"/>
      <c r="M134" s="157"/>
      <c r="T134" s="158"/>
      <c r="AT134" s="153" t="s">
        <v>147</v>
      </c>
      <c r="AU134" s="153" t="s">
        <v>89</v>
      </c>
      <c r="AV134" s="13" t="s">
        <v>145</v>
      </c>
      <c r="AW134" s="13" t="s">
        <v>36</v>
      </c>
      <c r="AX134" s="13" t="s">
        <v>87</v>
      </c>
      <c r="AY134" s="153" t="s">
        <v>138</v>
      </c>
    </row>
    <row r="135" spans="2:65" s="1" customFormat="1" ht="24.15" customHeight="1">
      <c r="B135" s="130"/>
      <c r="C135" s="131" t="s">
        <v>145</v>
      </c>
      <c r="D135" s="131" t="s">
        <v>140</v>
      </c>
      <c r="E135" s="132" t="s">
        <v>159</v>
      </c>
      <c r="F135" s="133" t="s">
        <v>160</v>
      </c>
      <c r="G135" s="134" t="s">
        <v>143</v>
      </c>
      <c r="H135" s="135">
        <v>12</v>
      </c>
      <c r="I135" s="136"/>
      <c r="J135" s="137">
        <f>ROUND(I135*H135,2)</f>
        <v>0</v>
      </c>
      <c r="K135" s="133" t="s">
        <v>144</v>
      </c>
      <c r="L135" s="30"/>
      <c r="M135" s="138" t="s">
        <v>1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145</v>
      </c>
      <c r="AT135" s="142" t="s">
        <v>140</v>
      </c>
      <c r="AU135" s="142" t="s">
        <v>89</v>
      </c>
      <c r="AY135" s="15" t="s">
        <v>138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87</v>
      </c>
      <c r="BK135" s="143">
        <f>ROUND(I135*H135,2)</f>
        <v>0</v>
      </c>
      <c r="BL135" s="15" t="s">
        <v>145</v>
      </c>
      <c r="BM135" s="142" t="s">
        <v>161</v>
      </c>
    </row>
    <row r="136" spans="2:65" s="12" customFormat="1" ht="10.199999999999999">
      <c r="B136" s="144"/>
      <c r="D136" s="145" t="s">
        <v>147</v>
      </c>
      <c r="E136" s="146" t="s">
        <v>1</v>
      </c>
      <c r="F136" s="147" t="s">
        <v>162</v>
      </c>
      <c r="H136" s="148">
        <v>12</v>
      </c>
      <c r="I136" s="149"/>
      <c r="L136" s="144"/>
      <c r="M136" s="150"/>
      <c r="T136" s="151"/>
      <c r="AT136" s="146" t="s">
        <v>147</v>
      </c>
      <c r="AU136" s="146" t="s">
        <v>89</v>
      </c>
      <c r="AV136" s="12" t="s">
        <v>89</v>
      </c>
      <c r="AW136" s="12" t="s">
        <v>36</v>
      </c>
      <c r="AX136" s="12" t="s">
        <v>79</v>
      </c>
      <c r="AY136" s="146" t="s">
        <v>138</v>
      </c>
    </row>
    <row r="137" spans="2:65" s="13" customFormat="1" ht="10.199999999999999">
      <c r="B137" s="152"/>
      <c r="D137" s="145" t="s">
        <v>147</v>
      </c>
      <c r="E137" s="153" t="s">
        <v>1</v>
      </c>
      <c r="F137" s="154" t="s">
        <v>149</v>
      </c>
      <c r="H137" s="155">
        <v>12</v>
      </c>
      <c r="I137" s="156"/>
      <c r="L137" s="152"/>
      <c r="M137" s="157"/>
      <c r="T137" s="158"/>
      <c r="AT137" s="153" t="s">
        <v>147</v>
      </c>
      <c r="AU137" s="153" t="s">
        <v>89</v>
      </c>
      <c r="AV137" s="13" t="s">
        <v>145</v>
      </c>
      <c r="AW137" s="13" t="s">
        <v>36</v>
      </c>
      <c r="AX137" s="13" t="s">
        <v>87</v>
      </c>
      <c r="AY137" s="153" t="s">
        <v>138</v>
      </c>
    </row>
    <row r="138" spans="2:65" s="1" customFormat="1" ht="24.15" customHeight="1">
      <c r="B138" s="130"/>
      <c r="C138" s="131" t="s">
        <v>163</v>
      </c>
      <c r="D138" s="131" t="s">
        <v>140</v>
      </c>
      <c r="E138" s="132" t="s">
        <v>164</v>
      </c>
      <c r="F138" s="133" t="s">
        <v>165</v>
      </c>
      <c r="G138" s="134" t="s">
        <v>166</v>
      </c>
      <c r="H138" s="135">
        <v>6558.48</v>
      </c>
      <c r="I138" s="136"/>
      <c r="J138" s="137">
        <f>ROUND(I138*H138,2)</f>
        <v>0</v>
      </c>
      <c r="K138" s="133" t="s">
        <v>144</v>
      </c>
      <c r="L138" s="30"/>
      <c r="M138" s="138" t="s">
        <v>1</v>
      </c>
      <c r="N138" s="139" t="s">
        <v>44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145</v>
      </c>
      <c r="AT138" s="142" t="s">
        <v>140</v>
      </c>
      <c r="AU138" s="142" t="s">
        <v>89</v>
      </c>
      <c r="AY138" s="15" t="s">
        <v>138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87</v>
      </c>
      <c r="BK138" s="143">
        <f>ROUND(I138*H138,2)</f>
        <v>0</v>
      </c>
      <c r="BL138" s="15" t="s">
        <v>145</v>
      </c>
      <c r="BM138" s="142" t="s">
        <v>167</v>
      </c>
    </row>
    <row r="139" spans="2:65" s="12" customFormat="1" ht="10.199999999999999">
      <c r="B139" s="144"/>
      <c r="D139" s="145" t="s">
        <v>147</v>
      </c>
      <c r="E139" s="146" t="s">
        <v>1</v>
      </c>
      <c r="F139" s="147" t="s">
        <v>168</v>
      </c>
      <c r="H139" s="148">
        <v>6558.48</v>
      </c>
      <c r="I139" s="149"/>
      <c r="L139" s="144"/>
      <c r="M139" s="150"/>
      <c r="T139" s="151"/>
      <c r="AT139" s="146" t="s">
        <v>147</v>
      </c>
      <c r="AU139" s="146" t="s">
        <v>89</v>
      </c>
      <c r="AV139" s="12" t="s">
        <v>89</v>
      </c>
      <c r="AW139" s="12" t="s">
        <v>36</v>
      </c>
      <c r="AX139" s="12" t="s">
        <v>79</v>
      </c>
      <c r="AY139" s="146" t="s">
        <v>138</v>
      </c>
    </row>
    <row r="140" spans="2:65" s="13" customFormat="1" ht="10.199999999999999">
      <c r="B140" s="152"/>
      <c r="D140" s="145" t="s">
        <v>147</v>
      </c>
      <c r="E140" s="153" t="s">
        <v>1</v>
      </c>
      <c r="F140" s="154" t="s">
        <v>149</v>
      </c>
      <c r="H140" s="155">
        <v>6558.48</v>
      </c>
      <c r="I140" s="156"/>
      <c r="L140" s="152"/>
      <c r="M140" s="157"/>
      <c r="T140" s="158"/>
      <c r="AT140" s="153" t="s">
        <v>147</v>
      </c>
      <c r="AU140" s="153" t="s">
        <v>89</v>
      </c>
      <c r="AV140" s="13" t="s">
        <v>145</v>
      </c>
      <c r="AW140" s="13" t="s">
        <v>36</v>
      </c>
      <c r="AX140" s="13" t="s">
        <v>87</v>
      </c>
      <c r="AY140" s="153" t="s">
        <v>138</v>
      </c>
    </row>
    <row r="141" spans="2:65" s="1" customFormat="1" ht="33" customHeight="1">
      <c r="B141" s="130"/>
      <c r="C141" s="131" t="s">
        <v>169</v>
      </c>
      <c r="D141" s="131" t="s">
        <v>140</v>
      </c>
      <c r="E141" s="132" t="s">
        <v>170</v>
      </c>
      <c r="F141" s="133" t="s">
        <v>171</v>
      </c>
      <c r="G141" s="134" t="s">
        <v>172</v>
      </c>
      <c r="H141" s="135">
        <v>1425.23</v>
      </c>
      <c r="I141" s="136"/>
      <c r="J141" s="137">
        <f>ROUND(I141*H141,2)</f>
        <v>0</v>
      </c>
      <c r="K141" s="133" t="s">
        <v>144</v>
      </c>
      <c r="L141" s="30"/>
      <c r="M141" s="138" t="s">
        <v>1</v>
      </c>
      <c r="N141" s="139" t="s">
        <v>44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145</v>
      </c>
      <c r="AT141" s="142" t="s">
        <v>140</v>
      </c>
      <c r="AU141" s="142" t="s">
        <v>89</v>
      </c>
      <c r="AY141" s="15" t="s">
        <v>138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87</v>
      </c>
      <c r="BK141" s="143">
        <f>ROUND(I141*H141,2)</f>
        <v>0</v>
      </c>
      <c r="BL141" s="15" t="s">
        <v>145</v>
      </c>
      <c r="BM141" s="142" t="s">
        <v>173</v>
      </c>
    </row>
    <row r="142" spans="2:65" s="12" customFormat="1" ht="10.199999999999999">
      <c r="B142" s="144"/>
      <c r="D142" s="145" t="s">
        <v>147</v>
      </c>
      <c r="E142" s="146" t="s">
        <v>1</v>
      </c>
      <c r="F142" s="147" t="s">
        <v>174</v>
      </c>
      <c r="H142" s="148">
        <v>1425.23</v>
      </c>
      <c r="I142" s="149"/>
      <c r="L142" s="144"/>
      <c r="M142" s="150"/>
      <c r="T142" s="151"/>
      <c r="AT142" s="146" t="s">
        <v>147</v>
      </c>
      <c r="AU142" s="146" t="s">
        <v>89</v>
      </c>
      <c r="AV142" s="12" t="s">
        <v>89</v>
      </c>
      <c r="AW142" s="12" t="s">
        <v>36</v>
      </c>
      <c r="AX142" s="12" t="s">
        <v>79</v>
      </c>
      <c r="AY142" s="146" t="s">
        <v>138</v>
      </c>
    </row>
    <row r="143" spans="2:65" s="13" customFormat="1" ht="10.199999999999999">
      <c r="B143" s="152"/>
      <c r="D143" s="145" t="s">
        <v>147</v>
      </c>
      <c r="E143" s="153" t="s">
        <v>1</v>
      </c>
      <c r="F143" s="154" t="s">
        <v>149</v>
      </c>
      <c r="H143" s="155">
        <v>1425.23</v>
      </c>
      <c r="I143" s="156"/>
      <c r="L143" s="152"/>
      <c r="M143" s="157"/>
      <c r="T143" s="158"/>
      <c r="AT143" s="153" t="s">
        <v>147</v>
      </c>
      <c r="AU143" s="153" t="s">
        <v>89</v>
      </c>
      <c r="AV143" s="13" t="s">
        <v>145</v>
      </c>
      <c r="AW143" s="13" t="s">
        <v>36</v>
      </c>
      <c r="AX143" s="13" t="s">
        <v>87</v>
      </c>
      <c r="AY143" s="153" t="s">
        <v>138</v>
      </c>
    </row>
    <row r="144" spans="2:65" s="1" customFormat="1" ht="33" customHeight="1">
      <c r="B144" s="130"/>
      <c r="C144" s="131" t="s">
        <v>175</v>
      </c>
      <c r="D144" s="131" t="s">
        <v>140</v>
      </c>
      <c r="E144" s="132" t="s">
        <v>176</v>
      </c>
      <c r="F144" s="133" t="s">
        <v>177</v>
      </c>
      <c r="G144" s="134" t="s">
        <v>172</v>
      </c>
      <c r="H144" s="135">
        <v>1425.23</v>
      </c>
      <c r="I144" s="136"/>
      <c r="J144" s="137">
        <f>ROUND(I144*H144,2)</f>
        <v>0</v>
      </c>
      <c r="K144" s="133" t="s">
        <v>144</v>
      </c>
      <c r="L144" s="30"/>
      <c r="M144" s="138" t="s">
        <v>1</v>
      </c>
      <c r="N144" s="139" t="s">
        <v>44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145</v>
      </c>
      <c r="AT144" s="142" t="s">
        <v>140</v>
      </c>
      <c r="AU144" s="142" t="s">
        <v>89</v>
      </c>
      <c r="AY144" s="15" t="s">
        <v>138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87</v>
      </c>
      <c r="BK144" s="143">
        <f>ROUND(I144*H144,2)</f>
        <v>0</v>
      </c>
      <c r="BL144" s="15" t="s">
        <v>145</v>
      </c>
      <c r="BM144" s="142" t="s">
        <v>178</v>
      </c>
    </row>
    <row r="145" spans="2:65" s="12" customFormat="1" ht="10.199999999999999">
      <c r="B145" s="144"/>
      <c r="D145" s="145" t="s">
        <v>147</v>
      </c>
      <c r="E145" s="146" t="s">
        <v>1</v>
      </c>
      <c r="F145" s="147" t="s">
        <v>179</v>
      </c>
      <c r="H145" s="148">
        <v>1425.23</v>
      </c>
      <c r="I145" s="149"/>
      <c r="L145" s="144"/>
      <c r="M145" s="150"/>
      <c r="T145" s="151"/>
      <c r="AT145" s="146" t="s">
        <v>147</v>
      </c>
      <c r="AU145" s="146" t="s">
        <v>89</v>
      </c>
      <c r="AV145" s="12" t="s">
        <v>89</v>
      </c>
      <c r="AW145" s="12" t="s">
        <v>36</v>
      </c>
      <c r="AX145" s="12" t="s">
        <v>79</v>
      </c>
      <c r="AY145" s="146" t="s">
        <v>138</v>
      </c>
    </row>
    <row r="146" spans="2:65" s="13" customFormat="1" ht="10.199999999999999">
      <c r="B146" s="152"/>
      <c r="D146" s="145" t="s">
        <v>147</v>
      </c>
      <c r="E146" s="153" t="s">
        <v>1</v>
      </c>
      <c r="F146" s="154" t="s">
        <v>149</v>
      </c>
      <c r="H146" s="155">
        <v>1425.23</v>
      </c>
      <c r="I146" s="156"/>
      <c r="L146" s="152"/>
      <c r="M146" s="157"/>
      <c r="T146" s="158"/>
      <c r="AT146" s="153" t="s">
        <v>147</v>
      </c>
      <c r="AU146" s="153" t="s">
        <v>89</v>
      </c>
      <c r="AV146" s="13" t="s">
        <v>145</v>
      </c>
      <c r="AW146" s="13" t="s">
        <v>36</v>
      </c>
      <c r="AX146" s="13" t="s">
        <v>87</v>
      </c>
      <c r="AY146" s="153" t="s">
        <v>138</v>
      </c>
    </row>
    <row r="147" spans="2:65" s="1" customFormat="1" ht="37.799999999999997" customHeight="1">
      <c r="B147" s="130"/>
      <c r="C147" s="131" t="s">
        <v>180</v>
      </c>
      <c r="D147" s="131" t="s">
        <v>140</v>
      </c>
      <c r="E147" s="132" t="s">
        <v>181</v>
      </c>
      <c r="F147" s="133" t="s">
        <v>182</v>
      </c>
      <c r="G147" s="134" t="s">
        <v>143</v>
      </c>
      <c r="H147" s="135">
        <v>48</v>
      </c>
      <c r="I147" s="136"/>
      <c r="J147" s="137">
        <f>ROUND(I147*H147,2)</f>
        <v>0</v>
      </c>
      <c r="K147" s="133" t="s">
        <v>144</v>
      </c>
      <c r="L147" s="30"/>
      <c r="M147" s="138" t="s">
        <v>1</v>
      </c>
      <c r="N147" s="139" t="s">
        <v>44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145</v>
      </c>
      <c r="AT147" s="142" t="s">
        <v>140</v>
      </c>
      <c r="AU147" s="142" t="s">
        <v>89</v>
      </c>
      <c r="AY147" s="15" t="s">
        <v>138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87</v>
      </c>
      <c r="BK147" s="143">
        <f>ROUND(I147*H147,2)</f>
        <v>0</v>
      </c>
      <c r="BL147" s="15" t="s">
        <v>145</v>
      </c>
      <c r="BM147" s="142" t="s">
        <v>183</v>
      </c>
    </row>
    <row r="148" spans="2:65" s="12" customFormat="1" ht="10.199999999999999">
      <c r="B148" s="144"/>
      <c r="D148" s="145" t="s">
        <v>147</v>
      </c>
      <c r="E148" s="146" t="s">
        <v>1</v>
      </c>
      <c r="F148" s="147" t="s">
        <v>148</v>
      </c>
      <c r="H148" s="148">
        <v>48</v>
      </c>
      <c r="I148" s="149"/>
      <c r="L148" s="144"/>
      <c r="M148" s="150"/>
      <c r="T148" s="151"/>
      <c r="AT148" s="146" t="s">
        <v>147</v>
      </c>
      <c r="AU148" s="146" t="s">
        <v>89</v>
      </c>
      <c r="AV148" s="12" t="s">
        <v>89</v>
      </c>
      <c r="AW148" s="12" t="s">
        <v>36</v>
      </c>
      <c r="AX148" s="12" t="s">
        <v>79</v>
      </c>
      <c r="AY148" s="146" t="s">
        <v>138</v>
      </c>
    </row>
    <row r="149" spans="2:65" s="13" customFormat="1" ht="10.199999999999999">
      <c r="B149" s="152"/>
      <c r="D149" s="145" t="s">
        <v>147</v>
      </c>
      <c r="E149" s="153" t="s">
        <v>1</v>
      </c>
      <c r="F149" s="154" t="s">
        <v>149</v>
      </c>
      <c r="H149" s="155">
        <v>48</v>
      </c>
      <c r="I149" s="156"/>
      <c r="L149" s="152"/>
      <c r="M149" s="157"/>
      <c r="T149" s="158"/>
      <c r="AT149" s="153" t="s">
        <v>147</v>
      </c>
      <c r="AU149" s="153" t="s">
        <v>89</v>
      </c>
      <c r="AV149" s="13" t="s">
        <v>145</v>
      </c>
      <c r="AW149" s="13" t="s">
        <v>36</v>
      </c>
      <c r="AX149" s="13" t="s">
        <v>87</v>
      </c>
      <c r="AY149" s="153" t="s">
        <v>138</v>
      </c>
    </row>
    <row r="150" spans="2:65" s="1" customFormat="1" ht="37.799999999999997" customHeight="1">
      <c r="B150" s="130"/>
      <c r="C150" s="131" t="s">
        <v>184</v>
      </c>
      <c r="D150" s="131" t="s">
        <v>140</v>
      </c>
      <c r="E150" s="132" t="s">
        <v>185</v>
      </c>
      <c r="F150" s="133" t="s">
        <v>186</v>
      </c>
      <c r="G150" s="134" t="s">
        <v>143</v>
      </c>
      <c r="H150" s="135">
        <v>72</v>
      </c>
      <c r="I150" s="136"/>
      <c r="J150" s="137">
        <f>ROUND(I150*H150,2)</f>
        <v>0</v>
      </c>
      <c r="K150" s="133" t="s">
        <v>144</v>
      </c>
      <c r="L150" s="30"/>
      <c r="M150" s="138" t="s">
        <v>1</v>
      </c>
      <c r="N150" s="139" t="s">
        <v>44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145</v>
      </c>
      <c r="AT150" s="142" t="s">
        <v>140</v>
      </c>
      <c r="AU150" s="142" t="s">
        <v>89</v>
      </c>
      <c r="AY150" s="15" t="s">
        <v>138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87</v>
      </c>
      <c r="BK150" s="143">
        <f>ROUND(I150*H150,2)</f>
        <v>0</v>
      </c>
      <c r="BL150" s="15" t="s">
        <v>145</v>
      </c>
      <c r="BM150" s="142" t="s">
        <v>187</v>
      </c>
    </row>
    <row r="151" spans="2:65" s="12" customFormat="1" ht="10.199999999999999">
      <c r="B151" s="144"/>
      <c r="D151" s="145" t="s">
        <v>147</v>
      </c>
      <c r="E151" s="146" t="s">
        <v>1</v>
      </c>
      <c r="F151" s="147" t="s">
        <v>153</v>
      </c>
      <c r="H151" s="148">
        <v>72</v>
      </c>
      <c r="I151" s="149"/>
      <c r="L151" s="144"/>
      <c r="M151" s="150"/>
      <c r="T151" s="151"/>
      <c r="AT151" s="146" t="s">
        <v>147</v>
      </c>
      <c r="AU151" s="146" t="s">
        <v>89</v>
      </c>
      <c r="AV151" s="12" t="s">
        <v>89</v>
      </c>
      <c r="AW151" s="12" t="s">
        <v>36</v>
      </c>
      <c r="AX151" s="12" t="s">
        <v>79</v>
      </c>
      <c r="AY151" s="146" t="s">
        <v>138</v>
      </c>
    </row>
    <row r="152" spans="2:65" s="13" customFormat="1" ht="10.199999999999999">
      <c r="B152" s="152"/>
      <c r="D152" s="145" t="s">
        <v>147</v>
      </c>
      <c r="E152" s="153" t="s">
        <v>1</v>
      </c>
      <c r="F152" s="154" t="s">
        <v>149</v>
      </c>
      <c r="H152" s="155">
        <v>72</v>
      </c>
      <c r="I152" s="156"/>
      <c r="L152" s="152"/>
      <c r="M152" s="157"/>
      <c r="T152" s="158"/>
      <c r="AT152" s="153" t="s">
        <v>147</v>
      </c>
      <c r="AU152" s="153" t="s">
        <v>89</v>
      </c>
      <c r="AV152" s="13" t="s">
        <v>145</v>
      </c>
      <c r="AW152" s="13" t="s">
        <v>36</v>
      </c>
      <c r="AX152" s="13" t="s">
        <v>87</v>
      </c>
      <c r="AY152" s="153" t="s">
        <v>138</v>
      </c>
    </row>
    <row r="153" spans="2:65" s="1" customFormat="1" ht="37.799999999999997" customHeight="1">
      <c r="B153" s="130"/>
      <c r="C153" s="131" t="s">
        <v>188</v>
      </c>
      <c r="D153" s="131" t="s">
        <v>140</v>
      </c>
      <c r="E153" s="132" t="s">
        <v>189</v>
      </c>
      <c r="F153" s="133" t="s">
        <v>190</v>
      </c>
      <c r="G153" s="134" t="s">
        <v>143</v>
      </c>
      <c r="H153" s="135">
        <v>39</v>
      </c>
      <c r="I153" s="136"/>
      <c r="J153" s="137">
        <f>ROUND(I153*H153,2)</f>
        <v>0</v>
      </c>
      <c r="K153" s="133" t="s">
        <v>144</v>
      </c>
      <c r="L153" s="30"/>
      <c r="M153" s="138" t="s">
        <v>1</v>
      </c>
      <c r="N153" s="139" t="s">
        <v>44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145</v>
      </c>
      <c r="AT153" s="142" t="s">
        <v>140</v>
      </c>
      <c r="AU153" s="142" t="s">
        <v>89</v>
      </c>
      <c r="AY153" s="15" t="s">
        <v>138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87</v>
      </c>
      <c r="BK153" s="143">
        <f>ROUND(I153*H153,2)</f>
        <v>0</v>
      </c>
      <c r="BL153" s="15" t="s">
        <v>145</v>
      </c>
      <c r="BM153" s="142" t="s">
        <v>191</v>
      </c>
    </row>
    <row r="154" spans="2:65" s="12" customFormat="1" ht="10.199999999999999">
      <c r="B154" s="144"/>
      <c r="D154" s="145" t="s">
        <v>147</v>
      </c>
      <c r="E154" s="146" t="s">
        <v>1</v>
      </c>
      <c r="F154" s="147" t="s">
        <v>158</v>
      </c>
      <c r="H154" s="148">
        <v>39</v>
      </c>
      <c r="I154" s="149"/>
      <c r="L154" s="144"/>
      <c r="M154" s="150"/>
      <c r="T154" s="151"/>
      <c r="AT154" s="146" t="s">
        <v>147</v>
      </c>
      <c r="AU154" s="146" t="s">
        <v>89</v>
      </c>
      <c r="AV154" s="12" t="s">
        <v>89</v>
      </c>
      <c r="AW154" s="12" t="s">
        <v>36</v>
      </c>
      <c r="AX154" s="12" t="s">
        <v>79</v>
      </c>
      <c r="AY154" s="146" t="s">
        <v>138</v>
      </c>
    </row>
    <row r="155" spans="2:65" s="13" customFormat="1" ht="10.199999999999999">
      <c r="B155" s="152"/>
      <c r="D155" s="145" t="s">
        <v>147</v>
      </c>
      <c r="E155" s="153" t="s">
        <v>1</v>
      </c>
      <c r="F155" s="154" t="s">
        <v>149</v>
      </c>
      <c r="H155" s="155">
        <v>39</v>
      </c>
      <c r="I155" s="156"/>
      <c r="L155" s="152"/>
      <c r="M155" s="157"/>
      <c r="T155" s="158"/>
      <c r="AT155" s="153" t="s">
        <v>147</v>
      </c>
      <c r="AU155" s="153" t="s">
        <v>89</v>
      </c>
      <c r="AV155" s="13" t="s">
        <v>145</v>
      </c>
      <c r="AW155" s="13" t="s">
        <v>36</v>
      </c>
      <c r="AX155" s="13" t="s">
        <v>87</v>
      </c>
      <c r="AY155" s="153" t="s">
        <v>138</v>
      </c>
    </row>
    <row r="156" spans="2:65" s="1" customFormat="1" ht="37.799999999999997" customHeight="1">
      <c r="B156" s="130"/>
      <c r="C156" s="131" t="s">
        <v>192</v>
      </c>
      <c r="D156" s="131" t="s">
        <v>140</v>
      </c>
      <c r="E156" s="132" t="s">
        <v>193</v>
      </c>
      <c r="F156" s="133" t="s">
        <v>194</v>
      </c>
      <c r="G156" s="134" t="s">
        <v>143</v>
      </c>
      <c r="H156" s="135">
        <v>12</v>
      </c>
      <c r="I156" s="136"/>
      <c r="J156" s="137">
        <f>ROUND(I156*H156,2)</f>
        <v>0</v>
      </c>
      <c r="K156" s="133" t="s">
        <v>144</v>
      </c>
      <c r="L156" s="30"/>
      <c r="M156" s="138" t="s">
        <v>1</v>
      </c>
      <c r="N156" s="139" t="s">
        <v>44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145</v>
      </c>
      <c r="AT156" s="142" t="s">
        <v>140</v>
      </c>
      <c r="AU156" s="142" t="s">
        <v>89</v>
      </c>
      <c r="AY156" s="15" t="s">
        <v>138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87</v>
      </c>
      <c r="BK156" s="143">
        <f>ROUND(I156*H156,2)</f>
        <v>0</v>
      </c>
      <c r="BL156" s="15" t="s">
        <v>145</v>
      </c>
      <c r="BM156" s="142" t="s">
        <v>195</v>
      </c>
    </row>
    <row r="157" spans="2:65" s="12" customFormat="1" ht="10.199999999999999">
      <c r="B157" s="144"/>
      <c r="D157" s="145" t="s">
        <v>147</v>
      </c>
      <c r="E157" s="146" t="s">
        <v>1</v>
      </c>
      <c r="F157" s="147" t="s">
        <v>162</v>
      </c>
      <c r="H157" s="148">
        <v>12</v>
      </c>
      <c r="I157" s="149"/>
      <c r="L157" s="144"/>
      <c r="M157" s="150"/>
      <c r="T157" s="151"/>
      <c r="AT157" s="146" t="s">
        <v>147</v>
      </c>
      <c r="AU157" s="146" t="s">
        <v>89</v>
      </c>
      <c r="AV157" s="12" t="s">
        <v>89</v>
      </c>
      <c r="AW157" s="12" t="s">
        <v>36</v>
      </c>
      <c r="AX157" s="12" t="s">
        <v>79</v>
      </c>
      <c r="AY157" s="146" t="s">
        <v>138</v>
      </c>
    </row>
    <row r="158" spans="2:65" s="13" customFormat="1" ht="10.199999999999999">
      <c r="B158" s="152"/>
      <c r="D158" s="145" t="s">
        <v>147</v>
      </c>
      <c r="E158" s="153" t="s">
        <v>1</v>
      </c>
      <c r="F158" s="154" t="s">
        <v>149</v>
      </c>
      <c r="H158" s="155">
        <v>12</v>
      </c>
      <c r="I158" s="156"/>
      <c r="L158" s="152"/>
      <c r="M158" s="157"/>
      <c r="T158" s="158"/>
      <c r="AT158" s="153" t="s">
        <v>147</v>
      </c>
      <c r="AU158" s="153" t="s">
        <v>89</v>
      </c>
      <c r="AV158" s="13" t="s">
        <v>145</v>
      </c>
      <c r="AW158" s="13" t="s">
        <v>36</v>
      </c>
      <c r="AX158" s="13" t="s">
        <v>87</v>
      </c>
      <c r="AY158" s="153" t="s">
        <v>138</v>
      </c>
    </row>
    <row r="159" spans="2:65" s="1" customFormat="1" ht="62.7" customHeight="1">
      <c r="B159" s="130"/>
      <c r="C159" s="131" t="s">
        <v>8</v>
      </c>
      <c r="D159" s="131" t="s">
        <v>140</v>
      </c>
      <c r="E159" s="132" t="s">
        <v>196</v>
      </c>
      <c r="F159" s="133" t="s">
        <v>197</v>
      </c>
      <c r="G159" s="134" t="s">
        <v>172</v>
      </c>
      <c r="H159" s="135">
        <v>1425.23</v>
      </c>
      <c r="I159" s="136"/>
      <c r="J159" s="137">
        <f>ROUND(I159*H159,2)</f>
        <v>0</v>
      </c>
      <c r="K159" s="133" t="s">
        <v>144</v>
      </c>
      <c r="L159" s="30"/>
      <c r="M159" s="138" t="s">
        <v>1</v>
      </c>
      <c r="N159" s="139" t="s">
        <v>44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145</v>
      </c>
      <c r="AT159" s="142" t="s">
        <v>140</v>
      </c>
      <c r="AU159" s="142" t="s">
        <v>89</v>
      </c>
      <c r="AY159" s="15" t="s">
        <v>138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87</v>
      </c>
      <c r="BK159" s="143">
        <f>ROUND(I159*H159,2)</f>
        <v>0</v>
      </c>
      <c r="BL159" s="15" t="s">
        <v>145</v>
      </c>
      <c r="BM159" s="142" t="s">
        <v>198</v>
      </c>
    </row>
    <row r="160" spans="2:65" s="12" customFormat="1" ht="10.199999999999999">
      <c r="B160" s="144"/>
      <c r="D160" s="145" t="s">
        <v>147</v>
      </c>
      <c r="E160" s="146" t="s">
        <v>1</v>
      </c>
      <c r="F160" s="147" t="s">
        <v>174</v>
      </c>
      <c r="H160" s="148">
        <v>1425.23</v>
      </c>
      <c r="I160" s="149"/>
      <c r="L160" s="144"/>
      <c r="M160" s="150"/>
      <c r="T160" s="151"/>
      <c r="AT160" s="146" t="s">
        <v>147</v>
      </c>
      <c r="AU160" s="146" t="s">
        <v>89</v>
      </c>
      <c r="AV160" s="12" t="s">
        <v>89</v>
      </c>
      <c r="AW160" s="12" t="s">
        <v>36</v>
      </c>
      <c r="AX160" s="12" t="s">
        <v>79</v>
      </c>
      <c r="AY160" s="146" t="s">
        <v>138</v>
      </c>
    </row>
    <row r="161" spans="2:65" s="13" customFormat="1" ht="10.199999999999999">
      <c r="B161" s="152"/>
      <c r="D161" s="145" t="s">
        <v>147</v>
      </c>
      <c r="E161" s="153" t="s">
        <v>1</v>
      </c>
      <c r="F161" s="154" t="s">
        <v>149</v>
      </c>
      <c r="H161" s="155">
        <v>1425.23</v>
      </c>
      <c r="I161" s="156"/>
      <c r="L161" s="152"/>
      <c r="M161" s="157"/>
      <c r="T161" s="158"/>
      <c r="AT161" s="153" t="s">
        <v>147</v>
      </c>
      <c r="AU161" s="153" t="s">
        <v>89</v>
      </c>
      <c r="AV161" s="13" t="s">
        <v>145</v>
      </c>
      <c r="AW161" s="13" t="s">
        <v>36</v>
      </c>
      <c r="AX161" s="13" t="s">
        <v>87</v>
      </c>
      <c r="AY161" s="153" t="s">
        <v>138</v>
      </c>
    </row>
    <row r="162" spans="2:65" s="1" customFormat="1" ht="62.7" customHeight="1">
      <c r="B162" s="130"/>
      <c r="C162" s="131" t="s">
        <v>199</v>
      </c>
      <c r="D162" s="131" t="s">
        <v>140</v>
      </c>
      <c r="E162" s="132" t="s">
        <v>200</v>
      </c>
      <c r="F162" s="133" t="s">
        <v>201</v>
      </c>
      <c r="G162" s="134" t="s">
        <v>172</v>
      </c>
      <c r="H162" s="135">
        <v>1425.23</v>
      </c>
      <c r="I162" s="136"/>
      <c r="J162" s="137">
        <f>ROUND(I162*H162,2)</f>
        <v>0</v>
      </c>
      <c r="K162" s="133" t="s">
        <v>144</v>
      </c>
      <c r="L162" s="30"/>
      <c r="M162" s="138" t="s">
        <v>1</v>
      </c>
      <c r="N162" s="139" t="s">
        <v>44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145</v>
      </c>
      <c r="AT162" s="142" t="s">
        <v>140</v>
      </c>
      <c r="AU162" s="142" t="s">
        <v>89</v>
      </c>
      <c r="AY162" s="15" t="s">
        <v>138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87</v>
      </c>
      <c r="BK162" s="143">
        <f>ROUND(I162*H162,2)</f>
        <v>0</v>
      </c>
      <c r="BL162" s="15" t="s">
        <v>145</v>
      </c>
      <c r="BM162" s="142" t="s">
        <v>202</v>
      </c>
    </row>
    <row r="163" spans="2:65" s="12" customFormat="1" ht="10.199999999999999">
      <c r="B163" s="144"/>
      <c r="D163" s="145" t="s">
        <v>147</v>
      </c>
      <c r="E163" s="146" t="s">
        <v>1</v>
      </c>
      <c r="F163" s="147" t="s">
        <v>174</v>
      </c>
      <c r="H163" s="148">
        <v>1425.23</v>
      </c>
      <c r="I163" s="149"/>
      <c r="L163" s="144"/>
      <c r="M163" s="150"/>
      <c r="T163" s="151"/>
      <c r="AT163" s="146" t="s">
        <v>147</v>
      </c>
      <c r="AU163" s="146" t="s">
        <v>89</v>
      </c>
      <c r="AV163" s="12" t="s">
        <v>89</v>
      </c>
      <c r="AW163" s="12" t="s">
        <v>36</v>
      </c>
      <c r="AX163" s="12" t="s">
        <v>79</v>
      </c>
      <c r="AY163" s="146" t="s">
        <v>138</v>
      </c>
    </row>
    <row r="164" spans="2:65" s="13" customFormat="1" ht="10.199999999999999">
      <c r="B164" s="152"/>
      <c r="D164" s="145" t="s">
        <v>147</v>
      </c>
      <c r="E164" s="153" t="s">
        <v>1</v>
      </c>
      <c r="F164" s="154" t="s">
        <v>149</v>
      </c>
      <c r="H164" s="155">
        <v>1425.23</v>
      </c>
      <c r="I164" s="156"/>
      <c r="L164" s="152"/>
      <c r="M164" s="157"/>
      <c r="T164" s="158"/>
      <c r="AT164" s="153" t="s">
        <v>147</v>
      </c>
      <c r="AU164" s="153" t="s">
        <v>89</v>
      </c>
      <c r="AV164" s="13" t="s">
        <v>145</v>
      </c>
      <c r="AW164" s="13" t="s">
        <v>36</v>
      </c>
      <c r="AX164" s="13" t="s">
        <v>87</v>
      </c>
      <c r="AY164" s="153" t="s">
        <v>138</v>
      </c>
    </row>
    <row r="165" spans="2:65" s="1" customFormat="1" ht="44.25" customHeight="1">
      <c r="B165" s="130"/>
      <c r="C165" s="131" t="s">
        <v>203</v>
      </c>
      <c r="D165" s="131" t="s">
        <v>140</v>
      </c>
      <c r="E165" s="132" t="s">
        <v>204</v>
      </c>
      <c r="F165" s="133" t="s">
        <v>205</v>
      </c>
      <c r="G165" s="134" t="s">
        <v>172</v>
      </c>
      <c r="H165" s="135">
        <v>173.6</v>
      </c>
      <c r="I165" s="136"/>
      <c r="J165" s="137">
        <f>ROUND(I165*H165,2)</f>
        <v>0</v>
      </c>
      <c r="K165" s="133" t="s">
        <v>144</v>
      </c>
      <c r="L165" s="30"/>
      <c r="M165" s="138" t="s">
        <v>1</v>
      </c>
      <c r="N165" s="139" t="s">
        <v>44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145</v>
      </c>
      <c r="AT165" s="142" t="s">
        <v>140</v>
      </c>
      <c r="AU165" s="142" t="s">
        <v>89</v>
      </c>
      <c r="AY165" s="15" t="s">
        <v>138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87</v>
      </c>
      <c r="BK165" s="143">
        <f>ROUND(I165*H165,2)</f>
        <v>0</v>
      </c>
      <c r="BL165" s="15" t="s">
        <v>145</v>
      </c>
      <c r="BM165" s="142" t="s">
        <v>206</v>
      </c>
    </row>
    <row r="166" spans="2:65" s="12" customFormat="1" ht="10.199999999999999">
      <c r="B166" s="144"/>
      <c r="D166" s="145" t="s">
        <v>147</v>
      </c>
      <c r="E166" s="146" t="s">
        <v>1</v>
      </c>
      <c r="F166" s="147" t="s">
        <v>207</v>
      </c>
      <c r="H166" s="148">
        <v>173.6</v>
      </c>
      <c r="I166" s="149"/>
      <c r="L166" s="144"/>
      <c r="M166" s="150"/>
      <c r="T166" s="151"/>
      <c r="AT166" s="146" t="s">
        <v>147</v>
      </c>
      <c r="AU166" s="146" t="s">
        <v>89</v>
      </c>
      <c r="AV166" s="12" t="s">
        <v>89</v>
      </c>
      <c r="AW166" s="12" t="s">
        <v>36</v>
      </c>
      <c r="AX166" s="12" t="s">
        <v>79</v>
      </c>
      <c r="AY166" s="146" t="s">
        <v>138</v>
      </c>
    </row>
    <row r="167" spans="2:65" s="13" customFormat="1" ht="10.199999999999999">
      <c r="B167" s="152"/>
      <c r="D167" s="145" t="s">
        <v>147</v>
      </c>
      <c r="E167" s="153" t="s">
        <v>1</v>
      </c>
      <c r="F167" s="154" t="s">
        <v>149</v>
      </c>
      <c r="H167" s="155">
        <v>173.6</v>
      </c>
      <c r="I167" s="156"/>
      <c r="L167" s="152"/>
      <c r="M167" s="157"/>
      <c r="T167" s="158"/>
      <c r="AT167" s="153" t="s">
        <v>147</v>
      </c>
      <c r="AU167" s="153" t="s">
        <v>89</v>
      </c>
      <c r="AV167" s="13" t="s">
        <v>145</v>
      </c>
      <c r="AW167" s="13" t="s">
        <v>36</v>
      </c>
      <c r="AX167" s="13" t="s">
        <v>87</v>
      </c>
      <c r="AY167" s="153" t="s">
        <v>138</v>
      </c>
    </row>
    <row r="168" spans="2:65" s="1" customFormat="1" ht="37.799999999999997" customHeight="1">
      <c r="B168" s="130"/>
      <c r="C168" s="131" t="s">
        <v>208</v>
      </c>
      <c r="D168" s="131" t="s">
        <v>140</v>
      </c>
      <c r="E168" s="132" t="s">
        <v>209</v>
      </c>
      <c r="F168" s="133" t="s">
        <v>210</v>
      </c>
      <c r="G168" s="134" t="s">
        <v>172</v>
      </c>
      <c r="H168" s="135">
        <v>2676.86</v>
      </c>
      <c r="I168" s="136"/>
      <c r="J168" s="137">
        <f>ROUND(I168*H168,2)</f>
        <v>0</v>
      </c>
      <c r="K168" s="133" t="s">
        <v>144</v>
      </c>
      <c r="L168" s="30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145</v>
      </c>
      <c r="AT168" s="142" t="s">
        <v>140</v>
      </c>
      <c r="AU168" s="142" t="s">
        <v>89</v>
      </c>
      <c r="AY168" s="15" t="s">
        <v>138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87</v>
      </c>
      <c r="BK168" s="143">
        <f>ROUND(I168*H168,2)</f>
        <v>0</v>
      </c>
      <c r="BL168" s="15" t="s">
        <v>145</v>
      </c>
      <c r="BM168" s="142" t="s">
        <v>211</v>
      </c>
    </row>
    <row r="169" spans="2:65" s="12" customFormat="1" ht="10.199999999999999">
      <c r="B169" s="144"/>
      <c r="D169" s="145" t="s">
        <v>147</v>
      </c>
      <c r="E169" s="146" t="s">
        <v>1</v>
      </c>
      <c r="F169" s="147" t="s">
        <v>212</v>
      </c>
      <c r="H169" s="148">
        <v>2676.86</v>
      </c>
      <c r="I169" s="149"/>
      <c r="L169" s="144"/>
      <c r="M169" s="150"/>
      <c r="T169" s="151"/>
      <c r="AT169" s="146" t="s">
        <v>147</v>
      </c>
      <c r="AU169" s="146" t="s">
        <v>89</v>
      </c>
      <c r="AV169" s="12" t="s">
        <v>89</v>
      </c>
      <c r="AW169" s="12" t="s">
        <v>36</v>
      </c>
      <c r="AX169" s="12" t="s">
        <v>79</v>
      </c>
      <c r="AY169" s="146" t="s">
        <v>138</v>
      </c>
    </row>
    <row r="170" spans="2:65" s="13" customFormat="1" ht="10.199999999999999">
      <c r="B170" s="152"/>
      <c r="D170" s="145" t="s">
        <v>147</v>
      </c>
      <c r="E170" s="153" t="s">
        <v>1</v>
      </c>
      <c r="F170" s="154" t="s">
        <v>149</v>
      </c>
      <c r="H170" s="155">
        <v>2676.86</v>
      </c>
      <c r="I170" s="156"/>
      <c r="L170" s="152"/>
      <c r="M170" s="157"/>
      <c r="T170" s="158"/>
      <c r="AT170" s="153" t="s">
        <v>147</v>
      </c>
      <c r="AU170" s="153" t="s">
        <v>89</v>
      </c>
      <c r="AV170" s="13" t="s">
        <v>145</v>
      </c>
      <c r="AW170" s="13" t="s">
        <v>36</v>
      </c>
      <c r="AX170" s="13" t="s">
        <v>87</v>
      </c>
      <c r="AY170" s="153" t="s">
        <v>138</v>
      </c>
    </row>
    <row r="171" spans="2:65" s="1" customFormat="1" ht="33" customHeight="1">
      <c r="B171" s="130"/>
      <c r="C171" s="131" t="s">
        <v>213</v>
      </c>
      <c r="D171" s="131" t="s">
        <v>140</v>
      </c>
      <c r="E171" s="132" t="s">
        <v>214</v>
      </c>
      <c r="F171" s="133" t="s">
        <v>215</v>
      </c>
      <c r="G171" s="134" t="s">
        <v>166</v>
      </c>
      <c r="H171" s="135">
        <v>29.84</v>
      </c>
      <c r="I171" s="136"/>
      <c r="J171" s="137">
        <f>ROUND(I171*H171,2)</f>
        <v>0</v>
      </c>
      <c r="K171" s="133" t="s">
        <v>144</v>
      </c>
      <c r="L171" s="30"/>
      <c r="M171" s="138" t="s">
        <v>1</v>
      </c>
      <c r="N171" s="139" t="s">
        <v>44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145</v>
      </c>
      <c r="AT171" s="142" t="s">
        <v>140</v>
      </c>
      <c r="AU171" s="142" t="s">
        <v>89</v>
      </c>
      <c r="AY171" s="15" t="s">
        <v>138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87</v>
      </c>
      <c r="BK171" s="143">
        <f>ROUND(I171*H171,2)</f>
        <v>0</v>
      </c>
      <c r="BL171" s="15" t="s">
        <v>145</v>
      </c>
      <c r="BM171" s="142" t="s">
        <v>216</v>
      </c>
    </row>
    <row r="172" spans="2:65" s="12" customFormat="1" ht="10.199999999999999">
      <c r="B172" s="144"/>
      <c r="D172" s="145" t="s">
        <v>147</v>
      </c>
      <c r="E172" s="146" t="s">
        <v>1</v>
      </c>
      <c r="F172" s="147" t="s">
        <v>217</v>
      </c>
      <c r="H172" s="148">
        <v>29.84</v>
      </c>
      <c r="I172" s="149"/>
      <c r="L172" s="144"/>
      <c r="M172" s="150"/>
      <c r="T172" s="151"/>
      <c r="AT172" s="146" t="s">
        <v>147</v>
      </c>
      <c r="AU172" s="146" t="s">
        <v>89</v>
      </c>
      <c r="AV172" s="12" t="s">
        <v>89</v>
      </c>
      <c r="AW172" s="12" t="s">
        <v>36</v>
      </c>
      <c r="AX172" s="12" t="s">
        <v>79</v>
      </c>
      <c r="AY172" s="146" t="s">
        <v>138</v>
      </c>
    </row>
    <row r="173" spans="2:65" s="13" customFormat="1" ht="10.199999999999999">
      <c r="B173" s="152"/>
      <c r="D173" s="145" t="s">
        <v>147</v>
      </c>
      <c r="E173" s="153" t="s">
        <v>1</v>
      </c>
      <c r="F173" s="154" t="s">
        <v>149</v>
      </c>
      <c r="H173" s="155">
        <v>29.84</v>
      </c>
      <c r="I173" s="156"/>
      <c r="L173" s="152"/>
      <c r="M173" s="157"/>
      <c r="T173" s="158"/>
      <c r="AT173" s="153" t="s">
        <v>147</v>
      </c>
      <c r="AU173" s="153" t="s">
        <v>89</v>
      </c>
      <c r="AV173" s="13" t="s">
        <v>145</v>
      </c>
      <c r="AW173" s="13" t="s">
        <v>36</v>
      </c>
      <c r="AX173" s="13" t="s">
        <v>87</v>
      </c>
      <c r="AY173" s="153" t="s">
        <v>138</v>
      </c>
    </row>
    <row r="174" spans="2:65" s="1" customFormat="1" ht="33" customHeight="1">
      <c r="B174" s="130"/>
      <c r="C174" s="131" t="s">
        <v>218</v>
      </c>
      <c r="D174" s="131" t="s">
        <v>140</v>
      </c>
      <c r="E174" s="132" t="s">
        <v>219</v>
      </c>
      <c r="F174" s="133" t="s">
        <v>220</v>
      </c>
      <c r="G174" s="134" t="s">
        <v>166</v>
      </c>
      <c r="H174" s="135">
        <v>2805.54</v>
      </c>
      <c r="I174" s="136"/>
      <c r="J174" s="137">
        <f>ROUND(I174*H174,2)</f>
        <v>0</v>
      </c>
      <c r="K174" s="133" t="s">
        <v>144</v>
      </c>
      <c r="L174" s="30"/>
      <c r="M174" s="138" t="s">
        <v>1</v>
      </c>
      <c r="N174" s="139" t="s">
        <v>44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145</v>
      </c>
      <c r="AT174" s="142" t="s">
        <v>140</v>
      </c>
      <c r="AU174" s="142" t="s">
        <v>89</v>
      </c>
      <c r="AY174" s="15" t="s">
        <v>138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87</v>
      </c>
      <c r="BK174" s="143">
        <f>ROUND(I174*H174,2)</f>
        <v>0</v>
      </c>
      <c r="BL174" s="15" t="s">
        <v>145</v>
      </c>
      <c r="BM174" s="142" t="s">
        <v>221</v>
      </c>
    </row>
    <row r="175" spans="2:65" s="12" customFormat="1" ht="10.199999999999999">
      <c r="B175" s="144"/>
      <c r="D175" s="145" t="s">
        <v>147</v>
      </c>
      <c r="E175" s="146" t="s">
        <v>1</v>
      </c>
      <c r="F175" s="147" t="s">
        <v>222</v>
      </c>
      <c r="H175" s="148">
        <v>2805.54</v>
      </c>
      <c r="I175" s="149"/>
      <c r="L175" s="144"/>
      <c r="M175" s="150"/>
      <c r="T175" s="151"/>
      <c r="AT175" s="146" t="s">
        <v>147</v>
      </c>
      <c r="AU175" s="146" t="s">
        <v>89</v>
      </c>
      <c r="AV175" s="12" t="s">
        <v>89</v>
      </c>
      <c r="AW175" s="12" t="s">
        <v>36</v>
      </c>
      <c r="AX175" s="12" t="s">
        <v>79</v>
      </c>
      <c r="AY175" s="146" t="s">
        <v>138</v>
      </c>
    </row>
    <row r="176" spans="2:65" s="13" customFormat="1" ht="10.199999999999999">
      <c r="B176" s="152"/>
      <c r="D176" s="145" t="s">
        <v>147</v>
      </c>
      <c r="E176" s="153" t="s">
        <v>1</v>
      </c>
      <c r="F176" s="154" t="s">
        <v>149</v>
      </c>
      <c r="H176" s="155">
        <v>2805.54</v>
      </c>
      <c r="I176" s="156"/>
      <c r="L176" s="152"/>
      <c r="M176" s="157"/>
      <c r="T176" s="158"/>
      <c r="AT176" s="153" t="s">
        <v>147</v>
      </c>
      <c r="AU176" s="153" t="s">
        <v>89</v>
      </c>
      <c r="AV176" s="13" t="s">
        <v>145</v>
      </c>
      <c r="AW176" s="13" t="s">
        <v>36</v>
      </c>
      <c r="AX176" s="13" t="s">
        <v>87</v>
      </c>
      <c r="AY176" s="153" t="s">
        <v>138</v>
      </c>
    </row>
    <row r="177" spans="2:65" s="1" customFormat="1" ht="33" customHeight="1">
      <c r="B177" s="130"/>
      <c r="C177" s="131" t="s">
        <v>223</v>
      </c>
      <c r="D177" s="131" t="s">
        <v>140</v>
      </c>
      <c r="E177" s="132" t="s">
        <v>224</v>
      </c>
      <c r="F177" s="133" t="s">
        <v>225</v>
      </c>
      <c r="G177" s="134" t="s">
        <v>166</v>
      </c>
      <c r="H177" s="135">
        <v>29.84</v>
      </c>
      <c r="I177" s="136"/>
      <c r="J177" s="137">
        <f>ROUND(I177*H177,2)</f>
        <v>0</v>
      </c>
      <c r="K177" s="133" t="s">
        <v>144</v>
      </c>
      <c r="L177" s="30"/>
      <c r="M177" s="138" t="s">
        <v>1</v>
      </c>
      <c r="N177" s="139" t="s">
        <v>44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145</v>
      </c>
      <c r="AT177" s="142" t="s">
        <v>140</v>
      </c>
      <c r="AU177" s="142" t="s">
        <v>89</v>
      </c>
      <c r="AY177" s="15" t="s">
        <v>138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87</v>
      </c>
      <c r="BK177" s="143">
        <f>ROUND(I177*H177,2)</f>
        <v>0</v>
      </c>
      <c r="BL177" s="15" t="s">
        <v>145</v>
      </c>
      <c r="BM177" s="142" t="s">
        <v>226</v>
      </c>
    </row>
    <row r="178" spans="2:65" s="12" customFormat="1" ht="10.199999999999999">
      <c r="B178" s="144"/>
      <c r="D178" s="145" t="s">
        <v>147</v>
      </c>
      <c r="E178" s="146" t="s">
        <v>1</v>
      </c>
      <c r="F178" s="147" t="s">
        <v>217</v>
      </c>
      <c r="H178" s="148">
        <v>29.84</v>
      </c>
      <c r="I178" s="149"/>
      <c r="L178" s="144"/>
      <c r="M178" s="150"/>
      <c r="T178" s="151"/>
      <c r="AT178" s="146" t="s">
        <v>147</v>
      </c>
      <c r="AU178" s="146" t="s">
        <v>89</v>
      </c>
      <c r="AV178" s="12" t="s">
        <v>89</v>
      </c>
      <c r="AW178" s="12" t="s">
        <v>36</v>
      </c>
      <c r="AX178" s="12" t="s">
        <v>79</v>
      </c>
      <c r="AY178" s="146" t="s">
        <v>138</v>
      </c>
    </row>
    <row r="179" spans="2:65" s="13" customFormat="1" ht="10.199999999999999">
      <c r="B179" s="152"/>
      <c r="D179" s="145" t="s">
        <v>147</v>
      </c>
      <c r="E179" s="153" t="s">
        <v>1</v>
      </c>
      <c r="F179" s="154" t="s">
        <v>149</v>
      </c>
      <c r="H179" s="155">
        <v>29.84</v>
      </c>
      <c r="I179" s="156"/>
      <c r="L179" s="152"/>
      <c r="M179" s="157"/>
      <c r="T179" s="158"/>
      <c r="AT179" s="153" t="s">
        <v>147</v>
      </c>
      <c r="AU179" s="153" t="s">
        <v>89</v>
      </c>
      <c r="AV179" s="13" t="s">
        <v>145</v>
      </c>
      <c r="AW179" s="13" t="s">
        <v>36</v>
      </c>
      <c r="AX179" s="13" t="s">
        <v>87</v>
      </c>
      <c r="AY179" s="153" t="s">
        <v>138</v>
      </c>
    </row>
    <row r="180" spans="2:65" s="1" customFormat="1" ht="33" customHeight="1">
      <c r="B180" s="130"/>
      <c r="C180" s="131" t="s">
        <v>227</v>
      </c>
      <c r="D180" s="131" t="s">
        <v>140</v>
      </c>
      <c r="E180" s="132" t="s">
        <v>228</v>
      </c>
      <c r="F180" s="133" t="s">
        <v>229</v>
      </c>
      <c r="G180" s="134" t="s">
        <v>166</v>
      </c>
      <c r="H180" s="135">
        <v>2805.54</v>
      </c>
      <c r="I180" s="136"/>
      <c r="J180" s="137">
        <f>ROUND(I180*H180,2)</f>
        <v>0</v>
      </c>
      <c r="K180" s="133" t="s">
        <v>144</v>
      </c>
      <c r="L180" s="30"/>
      <c r="M180" s="138" t="s">
        <v>1</v>
      </c>
      <c r="N180" s="139" t="s">
        <v>44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145</v>
      </c>
      <c r="AT180" s="142" t="s">
        <v>140</v>
      </c>
      <c r="AU180" s="142" t="s">
        <v>89</v>
      </c>
      <c r="AY180" s="15" t="s">
        <v>138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5" t="s">
        <v>87</v>
      </c>
      <c r="BK180" s="143">
        <f>ROUND(I180*H180,2)</f>
        <v>0</v>
      </c>
      <c r="BL180" s="15" t="s">
        <v>145</v>
      </c>
      <c r="BM180" s="142" t="s">
        <v>230</v>
      </c>
    </row>
    <row r="181" spans="2:65" s="12" customFormat="1" ht="10.199999999999999">
      <c r="B181" s="144"/>
      <c r="D181" s="145" t="s">
        <v>147</v>
      </c>
      <c r="E181" s="146" t="s">
        <v>1</v>
      </c>
      <c r="F181" s="147" t="s">
        <v>231</v>
      </c>
      <c r="H181" s="148">
        <v>2805.54</v>
      </c>
      <c r="I181" s="149"/>
      <c r="L181" s="144"/>
      <c r="M181" s="150"/>
      <c r="T181" s="151"/>
      <c r="AT181" s="146" t="s">
        <v>147</v>
      </c>
      <c r="AU181" s="146" t="s">
        <v>89</v>
      </c>
      <c r="AV181" s="12" t="s">
        <v>89</v>
      </c>
      <c r="AW181" s="12" t="s">
        <v>36</v>
      </c>
      <c r="AX181" s="12" t="s">
        <v>79</v>
      </c>
      <c r="AY181" s="146" t="s">
        <v>138</v>
      </c>
    </row>
    <row r="182" spans="2:65" s="13" customFormat="1" ht="10.199999999999999">
      <c r="B182" s="152"/>
      <c r="D182" s="145" t="s">
        <v>147</v>
      </c>
      <c r="E182" s="153" t="s">
        <v>1</v>
      </c>
      <c r="F182" s="154" t="s">
        <v>149</v>
      </c>
      <c r="H182" s="155">
        <v>2805.54</v>
      </c>
      <c r="I182" s="156"/>
      <c r="L182" s="152"/>
      <c r="M182" s="157"/>
      <c r="T182" s="158"/>
      <c r="AT182" s="153" t="s">
        <v>147</v>
      </c>
      <c r="AU182" s="153" t="s">
        <v>89</v>
      </c>
      <c r="AV182" s="13" t="s">
        <v>145</v>
      </c>
      <c r="AW182" s="13" t="s">
        <v>36</v>
      </c>
      <c r="AX182" s="13" t="s">
        <v>87</v>
      </c>
      <c r="AY182" s="153" t="s">
        <v>138</v>
      </c>
    </row>
    <row r="183" spans="2:65" s="1" customFormat="1" ht="49.05" customHeight="1">
      <c r="B183" s="130"/>
      <c r="C183" s="131" t="s">
        <v>232</v>
      </c>
      <c r="D183" s="131" t="s">
        <v>140</v>
      </c>
      <c r="E183" s="132" t="s">
        <v>233</v>
      </c>
      <c r="F183" s="133" t="s">
        <v>234</v>
      </c>
      <c r="G183" s="134" t="s">
        <v>166</v>
      </c>
      <c r="H183" s="135">
        <v>469.91500000000002</v>
      </c>
      <c r="I183" s="136"/>
      <c r="J183" s="137">
        <f>ROUND(I183*H183,2)</f>
        <v>0</v>
      </c>
      <c r="K183" s="133" t="s">
        <v>144</v>
      </c>
      <c r="L183" s="30"/>
      <c r="M183" s="138" t="s">
        <v>1</v>
      </c>
      <c r="N183" s="139" t="s">
        <v>44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145</v>
      </c>
      <c r="AT183" s="142" t="s">
        <v>140</v>
      </c>
      <c r="AU183" s="142" t="s">
        <v>89</v>
      </c>
      <c r="AY183" s="15" t="s">
        <v>138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87</v>
      </c>
      <c r="BK183" s="143">
        <f>ROUND(I183*H183,2)</f>
        <v>0</v>
      </c>
      <c r="BL183" s="15" t="s">
        <v>145</v>
      </c>
      <c r="BM183" s="142" t="s">
        <v>235</v>
      </c>
    </row>
    <row r="184" spans="2:65" s="12" customFormat="1" ht="10.199999999999999">
      <c r="B184" s="144"/>
      <c r="D184" s="145" t="s">
        <v>147</v>
      </c>
      <c r="E184" s="146" t="s">
        <v>1</v>
      </c>
      <c r="F184" s="147" t="s">
        <v>236</v>
      </c>
      <c r="H184" s="148">
        <v>469.91500000000002</v>
      </c>
      <c r="I184" s="149"/>
      <c r="L184" s="144"/>
      <c r="M184" s="150"/>
      <c r="T184" s="151"/>
      <c r="AT184" s="146" t="s">
        <v>147</v>
      </c>
      <c r="AU184" s="146" t="s">
        <v>89</v>
      </c>
      <c r="AV184" s="12" t="s">
        <v>89</v>
      </c>
      <c r="AW184" s="12" t="s">
        <v>36</v>
      </c>
      <c r="AX184" s="12" t="s">
        <v>79</v>
      </c>
      <c r="AY184" s="146" t="s">
        <v>138</v>
      </c>
    </row>
    <row r="185" spans="2:65" s="13" customFormat="1" ht="10.199999999999999">
      <c r="B185" s="152"/>
      <c r="D185" s="145" t="s">
        <v>147</v>
      </c>
      <c r="E185" s="153" t="s">
        <v>1</v>
      </c>
      <c r="F185" s="154" t="s">
        <v>149</v>
      </c>
      <c r="H185" s="155">
        <v>469.91500000000002</v>
      </c>
      <c r="I185" s="156"/>
      <c r="L185" s="152"/>
      <c r="M185" s="157"/>
      <c r="T185" s="158"/>
      <c r="AT185" s="153" t="s">
        <v>147</v>
      </c>
      <c r="AU185" s="153" t="s">
        <v>89</v>
      </c>
      <c r="AV185" s="13" t="s">
        <v>145</v>
      </c>
      <c r="AW185" s="13" t="s">
        <v>36</v>
      </c>
      <c r="AX185" s="13" t="s">
        <v>87</v>
      </c>
      <c r="AY185" s="153" t="s">
        <v>138</v>
      </c>
    </row>
    <row r="186" spans="2:65" s="1" customFormat="1" ht="49.05" customHeight="1">
      <c r="B186" s="130"/>
      <c r="C186" s="131" t="s">
        <v>7</v>
      </c>
      <c r="D186" s="131" t="s">
        <v>140</v>
      </c>
      <c r="E186" s="132" t="s">
        <v>237</v>
      </c>
      <c r="F186" s="133" t="s">
        <v>238</v>
      </c>
      <c r="G186" s="134" t="s">
        <v>166</v>
      </c>
      <c r="H186" s="135">
        <v>469.91500000000002</v>
      </c>
      <c r="I186" s="136"/>
      <c r="J186" s="137">
        <f>ROUND(I186*H186,2)</f>
        <v>0</v>
      </c>
      <c r="K186" s="133" t="s">
        <v>144</v>
      </c>
      <c r="L186" s="30"/>
      <c r="M186" s="138" t="s">
        <v>1</v>
      </c>
      <c r="N186" s="139" t="s">
        <v>44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145</v>
      </c>
      <c r="AT186" s="142" t="s">
        <v>140</v>
      </c>
      <c r="AU186" s="142" t="s">
        <v>89</v>
      </c>
      <c r="AY186" s="15" t="s">
        <v>138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87</v>
      </c>
      <c r="BK186" s="143">
        <f>ROUND(I186*H186,2)</f>
        <v>0</v>
      </c>
      <c r="BL186" s="15" t="s">
        <v>145</v>
      </c>
      <c r="BM186" s="142" t="s">
        <v>239</v>
      </c>
    </row>
    <row r="187" spans="2:65" s="12" customFormat="1" ht="10.199999999999999">
      <c r="B187" s="144"/>
      <c r="D187" s="145" t="s">
        <v>147</v>
      </c>
      <c r="E187" s="146" t="s">
        <v>1</v>
      </c>
      <c r="F187" s="147" t="s">
        <v>236</v>
      </c>
      <c r="H187" s="148">
        <v>469.91500000000002</v>
      </c>
      <c r="I187" s="149"/>
      <c r="L187" s="144"/>
      <c r="M187" s="150"/>
      <c r="T187" s="151"/>
      <c r="AT187" s="146" t="s">
        <v>147</v>
      </c>
      <c r="AU187" s="146" t="s">
        <v>89</v>
      </c>
      <c r="AV187" s="12" t="s">
        <v>89</v>
      </c>
      <c r="AW187" s="12" t="s">
        <v>36</v>
      </c>
      <c r="AX187" s="12" t="s">
        <v>79</v>
      </c>
      <c r="AY187" s="146" t="s">
        <v>138</v>
      </c>
    </row>
    <row r="188" spans="2:65" s="13" customFormat="1" ht="10.199999999999999">
      <c r="B188" s="152"/>
      <c r="D188" s="145" t="s">
        <v>147</v>
      </c>
      <c r="E188" s="153" t="s">
        <v>1</v>
      </c>
      <c r="F188" s="154" t="s">
        <v>149</v>
      </c>
      <c r="H188" s="155">
        <v>469.91500000000002</v>
      </c>
      <c r="I188" s="156"/>
      <c r="L188" s="152"/>
      <c r="M188" s="157"/>
      <c r="T188" s="158"/>
      <c r="AT188" s="153" t="s">
        <v>147</v>
      </c>
      <c r="AU188" s="153" t="s">
        <v>89</v>
      </c>
      <c r="AV188" s="13" t="s">
        <v>145</v>
      </c>
      <c r="AW188" s="13" t="s">
        <v>36</v>
      </c>
      <c r="AX188" s="13" t="s">
        <v>87</v>
      </c>
      <c r="AY188" s="153" t="s">
        <v>138</v>
      </c>
    </row>
    <row r="189" spans="2:65" s="1" customFormat="1" ht="37.799999999999997" customHeight="1">
      <c r="B189" s="130"/>
      <c r="C189" s="131" t="s">
        <v>240</v>
      </c>
      <c r="D189" s="131" t="s">
        <v>140</v>
      </c>
      <c r="E189" s="132" t="s">
        <v>241</v>
      </c>
      <c r="F189" s="133" t="s">
        <v>242</v>
      </c>
      <c r="G189" s="134" t="s">
        <v>166</v>
      </c>
      <c r="H189" s="135">
        <v>219.9</v>
      </c>
      <c r="I189" s="136"/>
      <c r="J189" s="137">
        <f>ROUND(I189*H189,2)</f>
        <v>0</v>
      </c>
      <c r="K189" s="133" t="s">
        <v>144</v>
      </c>
      <c r="L189" s="30"/>
      <c r="M189" s="138" t="s">
        <v>1</v>
      </c>
      <c r="N189" s="139" t="s">
        <v>44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145</v>
      </c>
      <c r="AT189" s="142" t="s">
        <v>140</v>
      </c>
      <c r="AU189" s="142" t="s">
        <v>89</v>
      </c>
      <c r="AY189" s="15" t="s">
        <v>138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87</v>
      </c>
      <c r="BK189" s="143">
        <f>ROUND(I189*H189,2)</f>
        <v>0</v>
      </c>
      <c r="BL189" s="15" t="s">
        <v>145</v>
      </c>
      <c r="BM189" s="142" t="s">
        <v>243</v>
      </c>
    </row>
    <row r="190" spans="2:65" s="12" customFormat="1" ht="10.199999999999999">
      <c r="B190" s="144"/>
      <c r="D190" s="145" t="s">
        <v>147</v>
      </c>
      <c r="E190" s="146" t="s">
        <v>1</v>
      </c>
      <c r="F190" s="147" t="s">
        <v>244</v>
      </c>
      <c r="H190" s="148">
        <v>219.9</v>
      </c>
      <c r="I190" s="149"/>
      <c r="L190" s="144"/>
      <c r="M190" s="150"/>
      <c r="T190" s="151"/>
      <c r="AT190" s="146" t="s">
        <v>147</v>
      </c>
      <c r="AU190" s="146" t="s">
        <v>89</v>
      </c>
      <c r="AV190" s="12" t="s">
        <v>89</v>
      </c>
      <c r="AW190" s="12" t="s">
        <v>36</v>
      </c>
      <c r="AX190" s="12" t="s">
        <v>79</v>
      </c>
      <c r="AY190" s="146" t="s">
        <v>138</v>
      </c>
    </row>
    <row r="191" spans="2:65" s="13" customFormat="1" ht="10.199999999999999">
      <c r="B191" s="152"/>
      <c r="D191" s="145" t="s">
        <v>147</v>
      </c>
      <c r="E191" s="153" t="s">
        <v>1</v>
      </c>
      <c r="F191" s="154" t="s">
        <v>149</v>
      </c>
      <c r="H191" s="155">
        <v>219.9</v>
      </c>
      <c r="I191" s="156"/>
      <c r="L191" s="152"/>
      <c r="M191" s="157"/>
      <c r="T191" s="158"/>
      <c r="AT191" s="153" t="s">
        <v>147</v>
      </c>
      <c r="AU191" s="153" t="s">
        <v>89</v>
      </c>
      <c r="AV191" s="13" t="s">
        <v>145</v>
      </c>
      <c r="AW191" s="13" t="s">
        <v>36</v>
      </c>
      <c r="AX191" s="13" t="s">
        <v>87</v>
      </c>
      <c r="AY191" s="153" t="s">
        <v>138</v>
      </c>
    </row>
    <row r="192" spans="2:65" s="11" customFormat="1" ht="22.8" customHeight="1">
      <c r="B192" s="118"/>
      <c r="D192" s="119" t="s">
        <v>78</v>
      </c>
      <c r="E192" s="128" t="s">
        <v>145</v>
      </c>
      <c r="F192" s="128" t="s">
        <v>245</v>
      </c>
      <c r="I192" s="121"/>
      <c r="J192" s="129">
        <f>BK192</f>
        <v>0</v>
      </c>
      <c r="L192" s="118"/>
      <c r="M192" s="123"/>
      <c r="P192" s="124">
        <f>SUM(P193:P200)</f>
        <v>0</v>
      </c>
      <c r="R192" s="124">
        <f>SUM(R193:R200)</f>
        <v>35.942399999999999</v>
      </c>
      <c r="T192" s="125">
        <f>SUM(T193:T200)</f>
        <v>0</v>
      </c>
      <c r="AR192" s="119" t="s">
        <v>87</v>
      </c>
      <c r="AT192" s="126" t="s">
        <v>78</v>
      </c>
      <c r="AU192" s="126" t="s">
        <v>87</v>
      </c>
      <c r="AY192" s="119" t="s">
        <v>138</v>
      </c>
      <c r="BK192" s="127">
        <f>SUM(BK193:BK200)</f>
        <v>0</v>
      </c>
    </row>
    <row r="193" spans="2:65" s="1" customFormat="1" ht="37.799999999999997" customHeight="1">
      <c r="B193" s="130"/>
      <c r="C193" s="131" t="s">
        <v>246</v>
      </c>
      <c r="D193" s="131" t="s">
        <v>140</v>
      </c>
      <c r="E193" s="132" t="s">
        <v>247</v>
      </c>
      <c r="F193" s="133" t="s">
        <v>248</v>
      </c>
      <c r="G193" s="134" t="s">
        <v>172</v>
      </c>
      <c r="H193" s="135">
        <v>18</v>
      </c>
      <c r="I193" s="136"/>
      <c r="J193" s="137">
        <f>ROUND(I193*H193,2)</f>
        <v>0</v>
      </c>
      <c r="K193" s="133" t="s">
        <v>144</v>
      </c>
      <c r="L193" s="30"/>
      <c r="M193" s="138" t="s">
        <v>1</v>
      </c>
      <c r="N193" s="139" t="s">
        <v>44</v>
      </c>
      <c r="P193" s="140">
        <f>O193*H193</f>
        <v>0</v>
      </c>
      <c r="Q193" s="140">
        <v>1.9967999999999999</v>
      </c>
      <c r="R193" s="140">
        <f>Q193*H193</f>
        <v>35.942399999999999</v>
      </c>
      <c r="S193" s="140">
        <v>0</v>
      </c>
      <c r="T193" s="141">
        <f>S193*H193</f>
        <v>0</v>
      </c>
      <c r="AR193" s="142" t="s">
        <v>145</v>
      </c>
      <c r="AT193" s="142" t="s">
        <v>140</v>
      </c>
      <c r="AU193" s="142" t="s">
        <v>89</v>
      </c>
      <c r="AY193" s="15" t="s">
        <v>138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87</v>
      </c>
      <c r="BK193" s="143">
        <f>ROUND(I193*H193,2)</f>
        <v>0</v>
      </c>
      <c r="BL193" s="15" t="s">
        <v>145</v>
      </c>
      <c r="BM193" s="142" t="s">
        <v>249</v>
      </c>
    </row>
    <row r="194" spans="2:65" s="1" customFormat="1" ht="19.2">
      <c r="B194" s="30"/>
      <c r="D194" s="145" t="s">
        <v>250</v>
      </c>
      <c r="F194" s="159" t="s">
        <v>251</v>
      </c>
      <c r="I194" s="160"/>
      <c r="L194" s="30"/>
      <c r="M194" s="161"/>
      <c r="T194" s="54"/>
      <c r="AT194" s="15" t="s">
        <v>250</v>
      </c>
      <c r="AU194" s="15" t="s">
        <v>89</v>
      </c>
    </row>
    <row r="195" spans="2:65" s="12" customFormat="1" ht="10.199999999999999">
      <c r="B195" s="144"/>
      <c r="D195" s="145" t="s">
        <v>147</v>
      </c>
      <c r="E195" s="146" t="s">
        <v>1</v>
      </c>
      <c r="F195" s="147" t="s">
        <v>223</v>
      </c>
      <c r="H195" s="148">
        <v>18</v>
      </c>
      <c r="I195" s="149"/>
      <c r="L195" s="144"/>
      <c r="M195" s="150"/>
      <c r="T195" s="151"/>
      <c r="AT195" s="146" t="s">
        <v>147</v>
      </c>
      <c r="AU195" s="146" t="s">
        <v>89</v>
      </c>
      <c r="AV195" s="12" t="s">
        <v>89</v>
      </c>
      <c r="AW195" s="12" t="s">
        <v>36</v>
      </c>
      <c r="AX195" s="12" t="s">
        <v>79</v>
      </c>
      <c r="AY195" s="146" t="s">
        <v>138</v>
      </c>
    </row>
    <row r="196" spans="2:65" s="13" customFormat="1" ht="10.199999999999999">
      <c r="B196" s="152"/>
      <c r="D196" s="145" t="s">
        <v>147</v>
      </c>
      <c r="E196" s="153" t="s">
        <v>1</v>
      </c>
      <c r="F196" s="154" t="s">
        <v>149</v>
      </c>
      <c r="H196" s="155">
        <v>18</v>
      </c>
      <c r="I196" s="156"/>
      <c r="L196" s="152"/>
      <c r="M196" s="157"/>
      <c r="T196" s="158"/>
      <c r="AT196" s="153" t="s">
        <v>147</v>
      </c>
      <c r="AU196" s="153" t="s">
        <v>89</v>
      </c>
      <c r="AV196" s="13" t="s">
        <v>145</v>
      </c>
      <c r="AW196" s="13" t="s">
        <v>36</v>
      </c>
      <c r="AX196" s="13" t="s">
        <v>87</v>
      </c>
      <c r="AY196" s="153" t="s">
        <v>138</v>
      </c>
    </row>
    <row r="197" spans="2:65" s="1" customFormat="1" ht="24.15" customHeight="1">
      <c r="B197" s="130"/>
      <c r="C197" s="131" t="s">
        <v>252</v>
      </c>
      <c r="D197" s="131" t="s">
        <v>140</v>
      </c>
      <c r="E197" s="132" t="s">
        <v>253</v>
      </c>
      <c r="F197" s="133" t="s">
        <v>254</v>
      </c>
      <c r="G197" s="134" t="s">
        <v>166</v>
      </c>
      <c r="H197" s="135">
        <v>36</v>
      </c>
      <c r="I197" s="136"/>
      <c r="J197" s="137">
        <f>ROUND(I197*H197,2)</f>
        <v>0</v>
      </c>
      <c r="K197" s="133" t="s">
        <v>144</v>
      </c>
      <c r="L197" s="30"/>
      <c r="M197" s="138" t="s">
        <v>1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145</v>
      </c>
      <c r="AT197" s="142" t="s">
        <v>140</v>
      </c>
      <c r="AU197" s="142" t="s">
        <v>89</v>
      </c>
      <c r="AY197" s="15" t="s">
        <v>138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87</v>
      </c>
      <c r="BK197" s="143">
        <f>ROUND(I197*H197,2)</f>
        <v>0</v>
      </c>
      <c r="BL197" s="15" t="s">
        <v>145</v>
      </c>
      <c r="BM197" s="142" t="s">
        <v>255</v>
      </c>
    </row>
    <row r="198" spans="2:65" s="1" customFormat="1" ht="19.2">
      <c r="B198" s="30"/>
      <c r="D198" s="145" t="s">
        <v>250</v>
      </c>
      <c r="F198" s="159" t="s">
        <v>251</v>
      </c>
      <c r="I198" s="160"/>
      <c r="L198" s="30"/>
      <c r="M198" s="161"/>
      <c r="T198" s="54"/>
      <c r="AT198" s="15" t="s">
        <v>250</v>
      </c>
      <c r="AU198" s="15" t="s">
        <v>89</v>
      </c>
    </row>
    <row r="199" spans="2:65" s="12" customFormat="1" ht="10.199999999999999">
      <c r="B199" s="144"/>
      <c r="D199" s="145" t="s">
        <v>147</v>
      </c>
      <c r="E199" s="146" t="s">
        <v>1</v>
      </c>
      <c r="F199" s="147" t="s">
        <v>256</v>
      </c>
      <c r="H199" s="148">
        <v>36</v>
      </c>
      <c r="I199" s="149"/>
      <c r="L199" s="144"/>
      <c r="M199" s="150"/>
      <c r="T199" s="151"/>
      <c r="AT199" s="146" t="s">
        <v>147</v>
      </c>
      <c r="AU199" s="146" t="s">
        <v>89</v>
      </c>
      <c r="AV199" s="12" t="s">
        <v>89</v>
      </c>
      <c r="AW199" s="12" t="s">
        <v>36</v>
      </c>
      <c r="AX199" s="12" t="s">
        <v>79</v>
      </c>
      <c r="AY199" s="146" t="s">
        <v>138</v>
      </c>
    </row>
    <row r="200" spans="2:65" s="13" customFormat="1" ht="10.199999999999999">
      <c r="B200" s="152"/>
      <c r="D200" s="145" t="s">
        <v>147</v>
      </c>
      <c r="E200" s="153" t="s">
        <v>1</v>
      </c>
      <c r="F200" s="154" t="s">
        <v>149</v>
      </c>
      <c r="H200" s="155">
        <v>36</v>
      </c>
      <c r="I200" s="156"/>
      <c r="L200" s="152"/>
      <c r="M200" s="157"/>
      <c r="T200" s="158"/>
      <c r="AT200" s="153" t="s">
        <v>147</v>
      </c>
      <c r="AU200" s="153" t="s">
        <v>89</v>
      </c>
      <c r="AV200" s="13" t="s">
        <v>145</v>
      </c>
      <c r="AW200" s="13" t="s">
        <v>36</v>
      </c>
      <c r="AX200" s="13" t="s">
        <v>87</v>
      </c>
      <c r="AY200" s="153" t="s">
        <v>138</v>
      </c>
    </row>
    <row r="201" spans="2:65" s="11" customFormat="1" ht="22.8" customHeight="1">
      <c r="B201" s="118"/>
      <c r="D201" s="119" t="s">
        <v>78</v>
      </c>
      <c r="E201" s="128" t="s">
        <v>163</v>
      </c>
      <c r="F201" s="128" t="s">
        <v>257</v>
      </c>
      <c r="I201" s="121"/>
      <c r="J201" s="129">
        <f>BK201</f>
        <v>0</v>
      </c>
      <c r="L201" s="118"/>
      <c r="M201" s="123"/>
      <c r="P201" s="124">
        <f>SUM(P202:P213)</f>
        <v>0</v>
      </c>
      <c r="R201" s="124">
        <f>SUM(R202:R213)</f>
        <v>5101.9259000000002</v>
      </c>
      <c r="T201" s="125">
        <f>SUM(T202:T213)</f>
        <v>0</v>
      </c>
      <c r="AR201" s="119" t="s">
        <v>87</v>
      </c>
      <c r="AT201" s="126" t="s">
        <v>78</v>
      </c>
      <c r="AU201" s="126" t="s">
        <v>87</v>
      </c>
      <c r="AY201" s="119" t="s">
        <v>138</v>
      </c>
      <c r="BK201" s="127">
        <f>SUM(BK202:BK213)</f>
        <v>0</v>
      </c>
    </row>
    <row r="202" spans="2:65" s="1" customFormat="1" ht="37.799999999999997" customHeight="1">
      <c r="B202" s="130"/>
      <c r="C202" s="131" t="s">
        <v>258</v>
      </c>
      <c r="D202" s="131" t="s">
        <v>140</v>
      </c>
      <c r="E202" s="132" t="s">
        <v>259</v>
      </c>
      <c r="F202" s="133" t="s">
        <v>260</v>
      </c>
      <c r="G202" s="134" t="s">
        <v>166</v>
      </c>
      <c r="H202" s="135">
        <v>1500</v>
      </c>
      <c r="I202" s="136"/>
      <c r="J202" s="137">
        <f>ROUND(I202*H202,2)</f>
        <v>0</v>
      </c>
      <c r="K202" s="133" t="s">
        <v>144</v>
      </c>
      <c r="L202" s="30"/>
      <c r="M202" s="138" t="s">
        <v>1</v>
      </c>
      <c r="N202" s="139" t="s">
        <v>44</v>
      </c>
      <c r="P202" s="140">
        <f>O202*H202</f>
        <v>0</v>
      </c>
      <c r="Q202" s="140">
        <v>0.57299999999999995</v>
      </c>
      <c r="R202" s="140">
        <f>Q202*H202</f>
        <v>859.49999999999989</v>
      </c>
      <c r="S202" s="140">
        <v>0</v>
      </c>
      <c r="T202" s="141">
        <f>S202*H202</f>
        <v>0</v>
      </c>
      <c r="AR202" s="142" t="s">
        <v>145</v>
      </c>
      <c r="AT202" s="142" t="s">
        <v>140</v>
      </c>
      <c r="AU202" s="142" t="s">
        <v>89</v>
      </c>
      <c r="AY202" s="15" t="s">
        <v>138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5" t="s">
        <v>87</v>
      </c>
      <c r="BK202" s="143">
        <f>ROUND(I202*H202,2)</f>
        <v>0</v>
      </c>
      <c r="BL202" s="15" t="s">
        <v>145</v>
      </c>
      <c r="BM202" s="142" t="s">
        <v>261</v>
      </c>
    </row>
    <row r="203" spans="2:65" s="1" customFormat="1" ht="19.2">
      <c r="B203" s="30"/>
      <c r="D203" s="145" t="s">
        <v>250</v>
      </c>
      <c r="F203" s="159" t="s">
        <v>262</v>
      </c>
      <c r="I203" s="160"/>
      <c r="L203" s="30"/>
      <c r="M203" s="161"/>
      <c r="T203" s="54"/>
      <c r="AT203" s="15" t="s">
        <v>250</v>
      </c>
      <c r="AU203" s="15" t="s">
        <v>89</v>
      </c>
    </row>
    <row r="204" spans="2:65" s="12" customFormat="1" ht="10.199999999999999">
      <c r="B204" s="144"/>
      <c r="D204" s="145" t="s">
        <v>147</v>
      </c>
      <c r="E204" s="146" t="s">
        <v>1</v>
      </c>
      <c r="F204" s="147" t="s">
        <v>263</v>
      </c>
      <c r="H204" s="148">
        <v>1500</v>
      </c>
      <c r="I204" s="149"/>
      <c r="L204" s="144"/>
      <c r="M204" s="150"/>
      <c r="T204" s="151"/>
      <c r="AT204" s="146" t="s">
        <v>147</v>
      </c>
      <c r="AU204" s="146" t="s">
        <v>89</v>
      </c>
      <c r="AV204" s="12" t="s">
        <v>89</v>
      </c>
      <c r="AW204" s="12" t="s">
        <v>36</v>
      </c>
      <c r="AX204" s="12" t="s">
        <v>79</v>
      </c>
      <c r="AY204" s="146" t="s">
        <v>138</v>
      </c>
    </row>
    <row r="205" spans="2:65" s="13" customFormat="1" ht="10.199999999999999">
      <c r="B205" s="152"/>
      <c r="D205" s="145" t="s">
        <v>147</v>
      </c>
      <c r="E205" s="153" t="s">
        <v>1</v>
      </c>
      <c r="F205" s="154" t="s">
        <v>149</v>
      </c>
      <c r="H205" s="155">
        <v>1500</v>
      </c>
      <c r="I205" s="156"/>
      <c r="L205" s="152"/>
      <c r="M205" s="157"/>
      <c r="T205" s="158"/>
      <c r="AT205" s="153" t="s">
        <v>147</v>
      </c>
      <c r="AU205" s="153" t="s">
        <v>89</v>
      </c>
      <c r="AV205" s="13" t="s">
        <v>145</v>
      </c>
      <c r="AW205" s="13" t="s">
        <v>36</v>
      </c>
      <c r="AX205" s="13" t="s">
        <v>87</v>
      </c>
      <c r="AY205" s="153" t="s">
        <v>138</v>
      </c>
    </row>
    <row r="206" spans="2:65" s="1" customFormat="1" ht="33" customHeight="1">
      <c r="B206" s="130"/>
      <c r="C206" s="131" t="s">
        <v>264</v>
      </c>
      <c r="D206" s="131" t="s">
        <v>140</v>
      </c>
      <c r="E206" s="132" t="s">
        <v>265</v>
      </c>
      <c r="F206" s="133" t="s">
        <v>266</v>
      </c>
      <c r="G206" s="134" t="s">
        <v>166</v>
      </c>
      <c r="H206" s="135">
        <v>5096.63</v>
      </c>
      <c r="I206" s="136"/>
      <c r="J206" s="137">
        <f>ROUND(I206*H206,2)</f>
        <v>0</v>
      </c>
      <c r="K206" s="133" t="s">
        <v>144</v>
      </c>
      <c r="L206" s="30"/>
      <c r="M206" s="138" t="s">
        <v>1</v>
      </c>
      <c r="N206" s="139" t="s">
        <v>44</v>
      </c>
      <c r="P206" s="140">
        <f>O206*H206</f>
        <v>0</v>
      </c>
      <c r="Q206" s="140">
        <v>0.23</v>
      </c>
      <c r="R206" s="140">
        <f>Q206*H206</f>
        <v>1172.2249000000002</v>
      </c>
      <c r="S206" s="140">
        <v>0</v>
      </c>
      <c r="T206" s="141">
        <f>S206*H206</f>
        <v>0</v>
      </c>
      <c r="AR206" s="142" t="s">
        <v>145</v>
      </c>
      <c r="AT206" s="142" t="s">
        <v>140</v>
      </c>
      <c r="AU206" s="142" t="s">
        <v>89</v>
      </c>
      <c r="AY206" s="15" t="s">
        <v>138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5" t="s">
        <v>87</v>
      </c>
      <c r="BK206" s="143">
        <f>ROUND(I206*H206,2)</f>
        <v>0</v>
      </c>
      <c r="BL206" s="15" t="s">
        <v>145</v>
      </c>
      <c r="BM206" s="142" t="s">
        <v>267</v>
      </c>
    </row>
    <row r="207" spans="2:65" s="1" customFormat="1" ht="19.2">
      <c r="B207" s="30"/>
      <c r="D207" s="145" t="s">
        <v>250</v>
      </c>
      <c r="F207" s="159" t="s">
        <v>268</v>
      </c>
      <c r="I207" s="160"/>
      <c r="L207" s="30"/>
      <c r="M207" s="161"/>
      <c r="T207" s="54"/>
      <c r="AT207" s="15" t="s">
        <v>250</v>
      </c>
      <c r="AU207" s="15" t="s">
        <v>89</v>
      </c>
    </row>
    <row r="208" spans="2:65" s="12" customFormat="1" ht="10.199999999999999">
      <c r="B208" s="144"/>
      <c r="D208" s="145" t="s">
        <v>147</v>
      </c>
      <c r="E208" s="146" t="s">
        <v>1</v>
      </c>
      <c r="F208" s="147" t="s">
        <v>269</v>
      </c>
      <c r="H208" s="148">
        <v>5096.63</v>
      </c>
      <c r="I208" s="149"/>
      <c r="L208" s="144"/>
      <c r="M208" s="150"/>
      <c r="T208" s="151"/>
      <c r="AT208" s="146" t="s">
        <v>147</v>
      </c>
      <c r="AU208" s="146" t="s">
        <v>89</v>
      </c>
      <c r="AV208" s="12" t="s">
        <v>89</v>
      </c>
      <c r="AW208" s="12" t="s">
        <v>36</v>
      </c>
      <c r="AX208" s="12" t="s">
        <v>79</v>
      </c>
      <c r="AY208" s="146" t="s">
        <v>138</v>
      </c>
    </row>
    <row r="209" spans="2:65" s="13" customFormat="1" ht="10.199999999999999">
      <c r="B209" s="152"/>
      <c r="D209" s="145" t="s">
        <v>147</v>
      </c>
      <c r="E209" s="153" t="s">
        <v>1</v>
      </c>
      <c r="F209" s="154" t="s">
        <v>149</v>
      </c>
      <c r="H209" s="155">
        <v>5096.63</v>
      </c>
      <c r="I209" s="156"/>
      <c r="L209" s="152"/>
      <c r="M209" s="157"/>
      <c r="T209" s="158"/>
      <c r="AT209" s="153" t="s">
        <v>147</v>
      </c>
      <c r="AU209" s="153" t="s">
        <v>89</v>
      </c>
      <c r="AV209" s="13" t="s">
        <v>145</v>
      </c>
      <c r="AW209" s="13" t="s">
        <v>36</v>
      </c>
      <c r="AX209" s="13" t="s">
        <v>87</v>
      </c>
      <c r="AY209" s="153" t="s">
        <v>138</v>
      </c>
    </row>
    <row r="210" spans="2:65" s="1" customFormat="1" ht="33" customHeight="1">
      <c r="B210" s="130"/>
      <c r="C210" s="131" t="s">
        <v>270</v>
      </c>
      <c r="D210" s="131" t="s">
        <v>140</v>
      </c>
      <c r="E210" s="132" t="s">
        <v>271</v>
      </c>
      <c r="F210" s="133" t="s">
        <v>272</v>
      </c>
      <c r="G210" s="134" t="s">
        <v>166</v>
      </c>
      <c r="H210" s="135">
        <v>5339.48</v>
      </c>
      <c r="I210" s="136"/>
      <c r="J210" s="137">
        <f>ROUND(I210*H210,2)</f>
        <v>0</v>
      </c>
      <c r="K210" s="133" t="s">
        <v>144</v>
      </c>
      <c r="L210" s="30"/>
      <c r="M210" s="138" t="s">
        <v>1</v>
      </c>
      <c r="N210" s="139" t="s">
        <v>44</v>
      </c>
      <c r="P210" s="140">
        <f>O210*H210</f>
        <v>0</v>
      </c>
      <c r="Q210" s="140">
        <v>0.57499999999999996</v>
      </c>
      <c r="R210" s="140">
        <f>Q210*H210</f>
        <v>3070.2009999999996</v>
      </c>
      <c r="S210" s="140">
        <v>0</v>
      </c>
      <c r="T210" s="141">
        <f>S210*H210</f>
        <v>0</v>
      </c>
      <c r="AR210" s="142" t="s">
        <v>145</v>
      </c>
      <c r="AT210" s="142" t="s">
        <v>140</v>
      </c>
      <c r="AU210" s="142" t="s">
        <v>89</v>
      </c>
      <c r="AY210" s="15" t="s">
        <v>138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87</v>
      </c>
      <c r="BK210" s="143">
        <f>ROUND(I210*H210,2)</f>
        <v>0</v>
      </c>
      <c r="BL210" s="15" t="s">
        <v>145</v>
      </c>
      <c r="BM210" s="142" t="s">
        <v>273</v>
      </c>
    </row>
    <row r="211" spans="2:65" s="1" customFormat="1" ht="19.2">
      <c r="B211" s="30"/>
      <c r="D211" s="145" t="s">
        <v>250</v>
      </c>
      <c r="F211" s="159" t="s">
        <v>274</v>
      </c>
      <c r="I211" s="160"/>
      <c r="L211" s="30"/>
      <c r="M211" s="161"/>
      <c r="T211" s="54"/>
      <c r="AT211" s="15" t="s">
        <v>250</v>
      </c>
      <c r="AU211" s="15" t="s">
        <v>89</v>
      </c>
    </row>
    <row r="212" spans="2:65" s="12" customFormat="1" ht="10.199999999999999">
      <c r="B212" s="144"/>
      <c r="D212" s="145" t="s">
        <v>147</v>
      </c>
      <c r="E212" s="146" t="s">
        <v>1</v>
      </c>
      <c r="F212" s="147" t="s">
        <v>275</v>
      </c>
      <c r="H212" s="148">
        <v>5339.48</v>
      </c>
      <c r="I212" s="149"/>
      <c r="L212" s="144"/>
      <c r="M212" s="150"/>
      <c r="T212" s="151"/>
      <c r="AT212" s="146" t="s">
        <v>147</v>
      </c>
      <c r="AU212" s="146" t="s">
        <v>89</v>
      </c>
      <c r="AV212" s="12" t="s">
        <v>89</v>
      </c>
      <c r="AW212" s="12" t="s">
        <v>36</v>
      </c>
      <c r="AX212" s="12" t="s">
        <v>79</v>
      </c>
      <c r="AY212" s="146" t="s">
        <v>138</v>
      </c>
    </row>
    <row r="213" spans="2:65" s="13" customFormat="1" ht="10.199999999999999">
      <c r="B213" s="152"/>
      <c r="D213" s="145" t="s">
        <v>147</v>
      </c>
      <c r="E213" s="153" t="s">
        <v>1</v>
      </c>
      <c r="F213" s="154" t="s">
        <v>149</v>
      </c>
      <c r="H213" s="155">
        <v>5339.48</v>
      </c>
      <c r="I213" s="156"/>
      <c r="L213" s="152"/>
      <c r="M213" s="157"/>
      <c r="T213" s="158"/>
      <c r="AT213" s="153" t="s">
        <v>147</v>
      </c>
      <c r="AU213" s="153" t="s">
        <v>89</v>
      </c>
      <c r="AV213" s="13" t="s">
        <v>145</v>
      </c>
      <c r="AW213" s="13" t="s">
        <v>36</v>
      </c>
      <c r="AX213" s="13" t="s">
        <v>87</v>
      </c>
      <c r="AY213" s="153" t="s">
        <v>138</v>
      </c>
    </row>
    <row r="214" spans="2:65" s="11" customFormat="1" ht="22.8" customHeight="1">
      <c r="B214" s="118"/>
      <c r="D214" s="119" t="s">
        <v>78</v>
      </c>
      <c r="E214" s="128" t="s">
        <v>276</v>
      </c>
      <c r="F214" s="128" t="s">
        <v>277</v>
      </c>
      <c r="I214" s="121"/>
      <c r="J214" s="129">
        <f>BK214</f>
        <v>0</v>
      </c>
      <c r="L214" s="118"/>
      <c r="M214" s="123"/>
      <c r="P214" s="124">
        <f>P215</f>
        <v>0</v>
      </c>
      <c r="R214" s="124">
        <f>R215</f>
        <v>0</v>
      </c>
      <c r="T214" s="125">
        <f>T215</f>
        <v>0</v>
      </c>
      <c r="AR214" s="119" t="s">
        <v>87</v>
      </c>
      <c r="AT214" s="126" t="s">
        <v>78</v>
      </c>
      <c r="AU214" s="126" t="s">
        <v>87</v>
      </c>
      <c r="AY214" s="119" t="s">
        <v>138</v>
      </c>
      <c r="BK214" s="127">
        <f>BK215</f>
        <v>0</v>
      </c>
    </row>
    <row r="215" spans="2:65" s="1" customFormat="1" ht="44.25" customHeight="1">
      <c r="B215" s="130"/>
      <c r="C215" s="131" t="s">
        <v>278</v>
      </c>
      <c r="D215" s="131" t="s">
        <v>140</v>
      </c>
      <c r="E215" s="132" t="s">
        <v>279</v>
      </c>
      <c r="F215" s="133" t="s">
        <v>280</v>
      </c>
      <c r="G215" s="134" t="s">
        <v>281</v>
      </c>
      <c r="H215" s="135">
        <v>5137.8680000000004</v>
      </c>
      <c r="I215" s="136"/>
      <c r="J215" s="137">
        <f>ROUND(I215*H215,2)</f>
        <v>0</v>
      </c>
      <c r="K215" s="133" t="s">
        <v>144</v>
      </c>
      <c r="L215" s="30"/>
      <c r="M215" s="138" t="s">
        <v>1</v>
      </c>
      <c r="N215" s="139" t="s">
        <v>44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145</v>
      </c>
      <c r="AT215" s="142" t="s">
        <v>140</v>
      </c>
      <c r="AU215" s="142" t="s">
        <v>89</v>
      </c>
      <c r="AY215" s="15" t="s">
        <v>138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5" t="s">
        <v>87</v>
      </c>
      <c r="BK215" s="143">
        <f>ROUND(I215*H215,2)</f>
        <v>0</v>
      </c>
      <c r="BL215" s="15" t="s">
        <v>145</v>
      </c>
      <c r="BM215" s="142" t="s">
        <v>282</v>
      </c>
    </row>
    <row r="216" spans="2:65" s="11" customFormat="1" ht="25.95" customHeight="1">
      <c r="B216" s="118"/>
      <c r="D216" s="119" t="s">
        <v>78</v>
      </c>
      <c r="E216" s="120" t="s">
        <v>283</v>
      </c>
      <c r="F216" s="120" t="s">
        <v>284</v>
      </c>
      <c r="I216" s="121"/>
      <c r="J216" s="122">
        <f>BK216</f>
        <v>0</v>
      </c>
      <c r="L216" s="118"/>
      <c r="M216" s="123"/>
      <c r="P216" s="124">
        <f>P217</f>
        <v>0</v>
      </c>
      <c r="R216" s="124">
        <f>R217</f>
        <v>0</v>
      </c>
      <c r="T216" s="125">
        <f>T217</f>
        <v>0</v>
      </c>
      <c r="AR216" s="119" t="s">
        <v>163</v>
      </c>
      <c r="AT216" s="126" t="s">
        <v>78</v>
      </c>
      <c r="AU216" s="126" t="s">
        <v>79</v>
      </c>
      <c r="AY216" s="119" t="s">
        <v>138</v>
      </c>
      <c r="BK216" s="127">
        <f>BK217</f>
        <v>0</v>
      </c>
    </row>
    <row r="217" spans="2:65" s="11" customFormat="1" ht="22.8" customHeight="1">
      <c r="B217" s="118"/>
      <c r="D217" s="119" t="s">
        <v>78</v>
      </c>
      <c r="E217" s="128" t="s">
        <v>285</v>
      </c>
      <c r="F217" s="128" t="s">
        <v>286</v>
      </c>
      <c r="I217" s="121"/>
      <c r="J217" s="129">
        <f>BK217</f>
        <v>0</v>
      </c>
      <c r="L217" s="118"/>
      <c r="M217" s="123"/>
      <c r="P217" s="124">
        <f>SUM(P218:P219)</f>
        <v>0</v>
      </c>
      <c r="R217" s="124">
        <f>SUM(R218:R219)</f>
        <v>0</v>
      </c>
      <c r="T217" s="125">
        <f>SUM(T218:T219)</f>
        <v>0</v>
      </c>
      <c r="AR217" s="119" t="s">
        <v>163</v>
      </c>
      <c r="AT217" s="126" t="s">
        <v>78</v>
      </c>
      <c r="AU217" s="126" t="s">
        <v>87</v>
      </c>
      <c r="AY217" s="119" t="s">
        <v>138</v>
      </c>
      <c r="BK217" s="127">
        <f>SUM(BK218:BK219)</f>
        <v>0</v>
      </c>
    </row>
    <row r="218" spans="2:65" s="1" customFormat="1" ht="24.15" customHeight="1">
      <c r="B218" s="130"/>
      <c r="C218" s="131" t="s">
        <v>287</v>
      </c>
      <c r="D218" s="131" t="s">
        <v>140</v>
      </c>
      <c r="E218" s="132" t="s">
        <v>288</v>
      </c>
      <c r="F218" s="133" t="s">
        <v>289</v>
      </c>
      <c r="G218" s="134" t="s">
        <v>290</v>
      </c>
      <c r="H218" s="135">
        <v>9</v>
      </c>
      <c r="I218" s="136"/>
      <c r="J218" s="137">
        <f>ROUND(I218*H218,2)</f>
        <v>0</v>
      </c>
      <c r="K218" s="133" t="s">
        <v>144</v>
      </c>
      <c r="L218" s="30"/>
      <c r="M218" s="138" t="s">
        <v>1</v>
      </c>
      <c r="N218" s="139" t="s">
        <v>44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291</v>
      </c>
      <c r="AT218" s="142" t="s">
        <v>140</v>
      </c>
      <c r="AU218" s="142" t="s">
        <v>89</v>
      </c>
      <c r="AY218" s="15" t="s">
        <v>138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87</v>
      </c>
      <c r="BK218" s="143">
        <f>ROUND(I218*H218,2)</f>
        <v>0</v>
      </c>
      <c r="BL218" s="15" t="s">
        <v>291</v>
      </c>
      <c r="BM218" s="142" t="s">
        <v>292</v>
      </c>
    </row>
    <row r="219" spans="2:65" s="12" customFormat="1" ht="10.199999999999999">
      <c r="B219" s="144"/>
      <c r="D219" s="145" t="s">
        <v>147</v>
      </c>
      <c r="E219" s="146" t="s">
        <v>1</v>
      </c>
      <c r="F219" s="147" t="s">
        <v>184</v>
      </c>
      <c r="H219" s="148">
        <v>9</v>
      </c>
      <c r="I219" s="149"/>
      <c r="L219" s="144"/>
      <c r="M219" s="162"/>
      <c r="N219" s="163"/>
      <c r="O219" s="163"/>
      <c r="P219" s="163"/>
      <c r="Q219" s="163"/>
      <c r="R219" s="163"/>
      <c r="S219" s="163"/>
      <c r="T219" s="164"/>
      <c r="AT219" s="146" t="s">
        <v>147</v>
      </c>
      <c r="AU219" s="146" t="s">
        <v>89</v>
      </c>
      <c r="AV219" s="12" t="s">
        <v>89</v>
      </c>
      <c r="AW219" s="12" t="s">
        <v>36</v>
      </c>
      <c r="AX219" s="12" t="s">
        <v>87</v>
      </c>
      <c r="AY219" s="146" t="s">
        <v>138</v>
      </c>
    </row>
    <row r="220" spans="2:65" s="1" customFormat="1" ht="6.9" customHeight="1">
      <c r="B220" s="42"/>
      <c r="C220" s="43"/>
      <c r="D220" s="43"/>
      <c r="E220" s="43"/>
      <c r="F220" s="43"/>
      <c r="G220" s="43"/>
      <c r="H220" s="43"/>
      <c r="I220" s="43"/>
      <c r="J220" s="43"/>
      <c r="K220" s="43"/>
      <c r="L220" s="30"/>
    </row>
  </sheetData>
  <autoFilter ref="C122:K219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92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108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Krupská</v>
      </c>
      <c r="F7" s="220"/>
      <c r="G7" s="220"/>
      <c r="H7" s="220"/>
      <c r="L7" s="18"/>
    </row>
    <row r="8" spans="2:46" s="1" customFormat="1" ht="12" customHeight="1">
      <c r="B8" s="30"/>
      <c r="D8" s="25" t="s">
        <v>109</v>
      </c>
      <c r="L8" s="30"/>
    </row>
    <row r="9" spans="2:46" s="1" customFormat="1" ht="30" customHeight="1">
      <c r="B9" s="30"/>
      <c r="E9" s="180" t="s">
        <v>293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30. 7. 2024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ROUND(J119,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ROUND((SUM(BE119:BE127)),  2)</f>
        <v>0</v>
      </c>
      <c r="I33" s="90">
        <v>0.21</v>
      </c>
      <c r="J33" s="89">
        <f>ROUND(((SUM(BE119:BE127))*I33),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ROUND((SUM(BF119:BF127)),  2)</f>
        <v>0</v>
      </c>
      <c r="I34" s="90">
        <v>0.12</v>
      </c>
      <c r="J34" s="89">
        <f>ROUND(((SUM(BF119:BF127))*I34),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ROUND((SUM(BG119:BG127)),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ROUND((SUM(BH119:BH127)),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ROUND((SUM(BI119:BI127)),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111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Krupská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109</v>
      </c>
      <c r="L86" s="30"/>
    </row>
    <row r="87" spans="2:47" s="1" customFormat="1" ht="30" customHeight="1">
      <c r="B87" s="30"/>
      <c r="E87" s="180" t="str">
        <f>E9</f>
        <v xml:space="preserve">007.01 - zlepšení podloží pro dosažení minimální únosnosti pláně 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30. 7. 2024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112</v>
      </c>
      <c r="D94" s="91"/>
      <c r="E94" s="91"/>
      <c r="F94" s="91"/>
      <c r="G94" s="91"/>
      <c r="H94" s="91"/>
      <c r="I94" s="91"/>
      <c r="J94" s="100" t="s">
        <v>113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114</v>
      </c>
      <c r="J96" s="64">
        <f>J119</f>
        <v>0</v>
      </c>
      <c r="L96" s="30"/>
      <c r="AU96" s="15" t="s">
        <v>115</v>
      </c>
    </row>
    <row r="97" spans="2:12" s="8" customFormat="1" ht="24.9" customHeight="1">
      <c r="B97" s="102"/>
      <c r="D97" s="103" t="s">
        <v>116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95" customHeight="1">
      <c r="B98" s="106"/>
      <c r="D98" s="107" t="s">
        <v>119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9.95" customHeight="1">
      <c r="B99" s="106"/>
      <c r="D99" s="107" t="s">
        <v>120</v>
      </c>
      <c r="E99" s="108"/>
      <c r="F99" s="108"/>
      <c r="G99" s="108"/>
      <c r="H99" s="108"/>
      <c r="I99" s="108"/>
      <c r="J99" s="109">
        <f>J126</f>
        <v>0</v>
      </c>
      <c r="L99" s="106"/>
    </row>
    <row r="100" spans="2:12" s="1" customFormat="1" ht="21.75" customHeight="1">
      <c r="B100" s="30"/>
      <c r="L100" s="30"/>
    </row>
    <row r="101" spans="2:12" s="1" customFormat="1" ht="6.9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" customHeight="1">
      <c r="B106" s="30"/>
      <c r="C106" s="19" t="s">
        <v>123</v>
      </c>
      <c r="L106" s="30"/>
    </row>
    <row r="107" spans="2:12" s="1" customFormat="1" ht="6.9" customHeight="1">
      <c r="B107" s="30"/>
      <c r="L107" s="30"/>
    </row>
    <row r="108" spans="2:12" s="1" customFormat="1" ht="12" customHeight="1">
      <c r="B108" s="30"/>
      <c r="C108" s="25" t="s">
        <v>16</v>
      </c>
      <c r="L108" s="30"/>
    </row>
    <row r="109" spans="2:12" s="1" customFormat="1" ht="16.5" customHeight="1">
      <c r="B109" s="30"/>
      <c r="E109" s="219" t="str">
        <f>E7</f>
        <v>Lesní cesta Krupská</v>
      </c>
      <c r="F109" s="220"/>
      <c r="G109" s="220"/>
      <c r="H109" s="220"/>
      <c r="L109" s="30"/>
    </row>
    <row r="110" spans="2:12" s="1" customFormat="1" ht="12" customHeight="1">
      <c r="B110" s="30"/>
      <c r="C110" s="25" t="s">
        <v>109</v>
      </c>
      <c r="L110" s="30"/>
    </row>
    <row r="111" spans="2:12" s="1" customFormat="1" ht="30" customHeight="1">
      <c r="B111" s="30"/>
      <c r="E111" s="180" t="str">
        <f>E9</f>
        <v xml:space="preserve">007.01 - zlepšení podloží pro dosažení minimální únosnosti pláně </v>
      </c>
      <c r="F111" s="221"/>
      <c r="G111" s="221"/>
      <c r="H111" s="221"/>
      <c r="L111" s="30"/>
    </row>
    <row r="112" spans="2:12" s="1" customFormat="1" ht="6.9" customHeight="1">
      <c r="B112" s="30"/>
      <c r="L112" s="30"/>
    </row>
    <row r="113" spans="2:65" s="1" customFormat="1" ht="12" customHeight="1">
      <c r="B113" s="30"/>
      <c r="C113" s="25" t="s">
        <v>20</v>
      </c>
      <c r="F113" s="23" t="str">
        <f>F12</f>
        <v>k.ú. Kostelec nad Černými lesy</v>
      </c>
      <c r="I113" s="25" t="s">
        <v>22</v>
      </c>
      <c r="J113" s="50" t="str">
        <f>IF(J12="","",J12)</f>
        <v>30. 7. 2024</v>
      </c>
      <c r="L113" s="30"/>
    </row>
    <row r="114" spans="2:65" s="1" customFormat="1" ht="6.9" customHeight="1">
      <c r="B114" s="30"/>
      <c r="L114" s="30"/>
    </row>
    <row r="115" spans="2:65" s="1" customFormat="1" ht="15.15" customHeight="1">
      <c r="B115" s="30"/>
      <c r="C115" s="25" t="s">
        <v>24</v>
      </c>
      <c r="F115" s="23" t="str">
        <f>E15</f>
        <v>Česká zemědělská univerzita v Praze Lesy ČZU</v>
      </c>
      <c r="I115" s="25" t="s">
        <v>32</v>
      </c>
      <c r="J115" s="28" t="str">
        <f>E21</f>
        <v>Ing. Jiří Ježek</v>
      </c>
      <c r="L115" s="30"/>
    </row>
    <row r="116" spans="2:65" s="1" customFormat="1" ht="15.15" customHeight="1">
      <c r="B116" s="30"/>
      <c r="C116" s="25" t="s">
        <v>30</v>
      </c>
      <c r="F116" s="23" t="str">
        <f>IF(E18="","",E18)</f>
        <v>Vyplň údaj</v>
      </c>
      <c r="I116" s="25" t="s">
        <v>37</v>
      </c>
      <c r="J116" s="28" t="str">
        <f>E24</f>
        <v>Ing. Jiří Ježek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0"/>
      <c r="C118" s="111" t="s">
        <v>124</v>
      </c>
      <c r="D118" s="112" t="s">
        <v>64</v>
      </c>
      <c r="E118" s="112" t="s">
        <v>60</v>
      </c>
      <c r="F118" s="112" t="s">
        <v>61</v>
      </c>
      <c r="G118" s="112" t="s">
        <v>125</v>
      </c>
      <c r="H118" s="112" t="s">
        <v>126</v>
      </c>
      <c r="I118" s="112" t="s">
        <v>127</v>
      </c>
      <c r="J118" s="112" t="s">
        <v>113</v>
      </c>
      <c r="K118" s="113" t="s">
        <v>128</v>
      </c>
      <c r="L118" s="110"/>
      <c r="M118" s="57" t="s">
        <v>1</v>
      </c>
      <c r="N118" s="58" t="s">
        <v>43</v>
      </c>
      <c r="O118" s="58" t="s">
        <v>129</v>
      </c>
      <c r="P118" s="58" t="s">
        <v>130</v>
      </c>
      <c r="Q118" s="58" t="s">
        <v>131</v>
      </c>
      <c r="R118" s="58" t="s">
        <v>132</v>
      </c>
      <c r="S118" s="58" t="s">
        <v>133</v>
      </c>
      <c r="T118" s="59" t="s">
        <v>134</v>
      </c>
    </row>
    <row r="119" spans="2:65" s="1" customFormat="1" ht="22.8" customHeight="1">
      <c r="B119" s="30"/>
      <c r="C119" s="62" t="s">
        <v>135</v>
      </c>
      <c r="J119" s="114">
        <f>BK119</f>
        <v>0</v>
      </c>
      <c r="L119" s="30"/>
      <c r="M119" s="60"/>
      <c r="N119" s="51"/>
      <c r="O119" s="51"/>
      <c r="P119" s="115">
        <f>P120</f>
        <v>0</v>
      </c>
      <c r="Q119" s="51"/>
      <c r="R119" s="115">
        <f>R120</f>
        <v>3320.4948899999999</v>
      </c>
      <c r="S119" s="51"/>
      <c r="T119" s="116">
        <f>T120</f>
        <v>0</v>
      </c>
      <c r="AT119" s="15" t="s">
        <v>78</v>
      </c>
      <c r="AU119" s="15" t="s">
        <v>115</v>
      </c>
      <c r="BK119" s="117">
        <f>BK120</f>
        <v>0</v>
      </c>
    </row>
    <row r="120" spans="2:65" s="11" customFormat="1" ht="25.95" customHeight="1">
      <c r="B120" s="118"/>
      <c r="D120" s="119" t="s">
        <v>78</v>
      </c>
      <c r="E120" s="120" t="s">
        <v>136</v>
      </c>
      <c r="F120" s="120" t="s">
        <v>137</v>
      </c>
      <c r="I120" s="121"/>
      <c r="J120" s="122">
        <f>BK120</f>
        <v>0</v>
      </c>
      <c r="L120" s="118"/>
      <c r="M120" s="123"/>
      <c r="P120" s="124">
        <f>P121+P126</f>
        <v>0</v>
      </c>
      <c r="R120" s="124">
        <f>R121+R126</f>
        <v>3320.4948899999999</v>
      </c>
      <c r="T120" s="125">
        <f>T121+T126</f>
        <v>0</v>
      </c>
      <c r="AR120" s="119" t="s">
        <v>87</v>
      </c>
      <c r="AT120" s="126" t="s">
        <v>78</v>
      </c>
      <c r="AU120" s="126" t="s">
        <v>79</v>
      </c>
      <c r="AY120" s="119" t="s">
        <v>138</v>
      </c>
      <c r="BK120" s="127">
        <f>BK121+BK126</f>
        <v>0</v>
      </c>
    </row>
    <row r="121" spans="2:65" s="11" customFormat="1" ht="22.8" customHeight="1">
      <c r="B121" s="118"/>
      <c r="D121" s="119" t="s">
        <v>78</v>
      </c>
      <c r="E121" s="128" t="s">
        <v>163</v>
      </c>
      <c r="F121" s="128" t="s">
        <v>257</v>
      </c>
      <c r="I121" s="121"/>
      <c r="J121" s="129">
        <f>BK121</f>
        <v>0</v>
      </c>
      <c r="L121" s="118"/>
      <c r="M121" s="123"/>
      <c r="P121" s="124">
        <f>SUM(P122:P125)</f>
        <v>0</v>
      </c>
      <c r="R121" s="124">
        <f>SUM(R122:R125)</f>
        <v>3320.4948899999999</v>
      </c>
      <c r="T121" s="125">
        <f>SUM(T122:T125)</f>
        <v>0</v>
      </c>
      <c r="AR121" s="119" t="s">
        <v>87</v>
      </c>
      <c r="AT121" s="126" t="s">
        <v>78</v>
      </c>
      <c r="AU121" s="126" t="s">
        <v>87</v>
      </c>
      <c r="AY121" s="119" t="s">
        <v>138</v>
      </c>
      <c r="BK121" s="127">
        <f>SUM(BK122:BK125)</f>
        <v>0</v>
      </c>
    </row>
    <row r="122" spans="2:65" s="1" customFormat="1" ht="37.799999999999997" customHeight="1">
      <c r="B122" s="130"/>
      <c r="C122" s="131" t="s">
        <v>87</v>
      </c>
      <c r="D122" s="131" t="s">
        <v>140</v>
      </c>
      <c r="E122" s="132" t="s">
        <v>259</v>
      </c>
      <c r="F122" s="133" t="s">
        <v>260</v>
      </c>
      <c r="G122" s="134" t="s">
        <v>166</v>
      </c>
      <c r="H122" s="135">
        <v>5794.93</v>
      </c>
      <c r="I122" s="136"/>
      <c r="J122" s="137">
        <f>ROUND(I122*H122,2)</f>
        <v>0</v>
      </c>
      <c r="K122" s="133" t="s">
        <v>144</v>
      </c>
      <c r="L122" s="30"/>
      <c r="M122" s="138" t="s">
        <v>1</v>
      </c>
      <c r="N122" s="139" t="s">
        <v>44</v>
      </c>
      <c r="P122" s="140">
        <f>O122*H122</f>
        <v>0</v>
      </c>
      <c r="Q122" s="140">
        <v>0.57299999999999995</v>
      </c>
      <c r="R122" s="140">
        <f>Q122*H122</f>
        <v>3320.4948899999999</v>
      </c>
      <c r="S122" s="140">
        <v>0</v>
      </c>
      <c r="T122" s="141">
        <f>S122*H122</f>
        <v>0</v>
      </c>
      <c r="AR122" s="142" t="s">
        <v>145</v>
      </c>
      <c r="AT122" s="142" t="s">
        <v>140</v>
      </c>
      <c r="AU122" s="142" t="s">
        <v>89</v>
      </c>
      <c r="AY122" s="15" t="s">
        <v>138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5" t="s">
        <v>87</v>
      </c>
      <c r="BK122" s="143">
        <f>ROUND(I122*H122,2)</f>
        <v>0</v>
      </c>
      <c r="BL122" s="15" t="s">
        <v>145</v>
      </c>
      <c r="BM122" s="142" t="s">
        <v>294</v>
      </c>
    </row>
    <row r="123" spans="2:65" s="1" customFormat="1" ht="19.2">
      <c r="B123" s="30"/>
      <c r="D123" s="145" t="s">
        <v>250</v>
      </c>
      <c r="F123" s="159" t="s">
        <v>295</v>
      </c>
      <c r="I123" s="160"/>
      <c r="L123" s="30"/>
      <c r="M123" s="161"/>
      <c r="T123" s="54"/>
      <c r="AT123" s="15" t="s">
        <v>250</v>
      </c>
      <c r="AU123" s="15" t="s">
        <v>89</v>
      </c>
    </row>
    <row r="124" spans="2:65" s="12" customFormat="1" ht="10.199999999999999">
      <c r="B124" s="144"/>
      <c r="D124" s="145" t="s">
        <v>147</v>
      </c>
      <c r="E124" s="146" t="s">
        <v>1</v>
      </c>
      <c r="F124" s="147" t="s">
        <v>296</v>
      </c>
      <c r="H124" s="148">
        <v>5794.93</v>
      </c>
      <c r="I124" s="149"/>
      <c r="L124" s="144"/>
      <c r="M124" s="150"/>
      <c r="T124" s="151"/>
      <c r="AT124" s="146" t="s">
        <v>147</v>
      </c>
      <c r="AU124" s="146" t="s">
        <v>89</v>
      </c>
      <c r="AV124" s="12" t="s">
        <v>89</v>
      </c>
      <c r="AW124" s="12" t="s">
        <v>36</v>
      </c>
      <c r="AX124" s="12" t="s">
        <v>79</v>
      </c>
      <c r="AY124" s="146" t="s">
        <v>138</v>
      </c>
    </row>
    <row r="125" spans="2:65" s="13" customFormat="1" ht="10.199999999999999">
      <c r="B125" s="152"/>
      <c r="D125" s="145" t="s">
        <v>147</v>
      </c>
      <c r="E125" s="153" t="s">
        <v>1</v>
      </c>
      <c r="F125" s="154" t="s">
        <v>149</v>
      </c>
      <c r="H125" s="155">
        <v>5794.93</v>
      </c>
      <c r="I125" s="156"/>
      <c r="L125" s="152"/>
      <c r="M125" s="157"/>
      <c r="T125" s="158"/>
      <c r="AT125" s="153" t="s">
        <v>147</v>
      </c>
      <c r="AU125" s="153" t="s">
        <v>89</v>
      </c>
      <c r="AV125" s="13" t="s">
        <v>145</v>
      </c>
      <c r="AW125" s="13" t="s">
        <v>36</v>
      </c>
      <c r="AX125" s="13" t="s">
        <v>87</v>
      </c>
      <c r="AY125" s="153" t="s">
        <v>138</v>
      </c>
    </row>
    <row r="126" spans="2:65" s="11" customFormat="1" ht="22.8" customHeight="1">
      <c r="B126" s="118"/>
      <c r="D126" s="119" t="s">
        <v>78</v>
      </c>
      <c r="E126" s="128" t="s">
        <v>276</v>
      </c>
      <c r="F126" s="128" t="s">
        <v>277</v>
      </c>
      <c r="I126" s="121"/>
      <c r="J126" s="129">
        <f>BK126</f>
        <v>0</v>
      </c>
      <c r="L126" s="118"/>
      <c r="M126" s="123"/>
      <c r="P126" s="124">
        <f>P127</f>
        <v>0</v>
      </c>
      <c r="R126" s="124">
        <f>R127</f>
        <v>0</v>
      </c>
      <c r="T126" s="125">
        <f>T127</f>
        <v>0</v>
      </c>
      <c r="AR126" s="119" t="s">
        <v>87</v>
      </c>
      <c r="AT126" s="126" t="s">
        <v>78</v>
      </c>
      <c r="AU126" s="126" t="s">
        <v>87</v>
      </c>
      <c r="AY126" s="119" t="s">
        <v>138</v>
      </c>
      <c r="BK126" s="127">
        <f>BK127</f>
        <v>0</v>
      </c>
    </row>
    <row r="127" spans="2:65" s="1" customFormat="1" ht="44.25" customHeight="1">
      <c r="B127" s="130"/>
      <c r="C127" s="131" t="s">
        <v>89</v>
      </c>
      <c r="D127" s="131" t="s">
        <v>140</v>
      </c>
      <c r="E127" s="132" t="s">
        <v>279</v>
      </c>
      <c r="F127" s="133" t="s">
        <v>280</v>
      </c>
      <c r="G127" s="134" t="s">
        <v>281</v>
      </c>
      <c r="H127" s="135">
        <v>3320.4949999999999</v>
      </c>
      <c r="I127" s="136"/>
      <c r="J127" s="137">
        <f>ROUND(I127*H127,2)</f>
        <v>0</v>
      </c>
      <c r="K127" s="133" t="s">
        <v>144</v>
      </c>
      <c r="L127" s="30"/>
      <c r="M127" s="165" t="s">
        <v>1</v>
      </c>
      <c r="N127" s="166" t="s">
        <v>44</v>
      </c>
      <c r="O127" s="167"/>
      <c r="P127" s="168">
        <f>O127*H127</f>
        <v>0</v>
      </c>
      <c r="Q127" s="168">
        <v>0</v>
      </c>
      <c r="R127" s="168">
        <f>Q127*H127</f>
        <v>0</v>
      </c>
      <c r="S127" s="168">
        <v>0</v>
      </c>
      <c r="T127" s="169">
        <f>S127*H127</f>
        <v>0</v>
      </c>
      <c r="AR127" s="142" t="s">
        <v>145</v>
      </c>
      <c r="AT127" s="142" t="s">
        <v>140</v>
      </c>
      <c r="AU127" s="142" t="s">
        <v>89</v>
      </c>
      <c r="AY127" s="15" t="s">
        <v>138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87</v>
      </c>
      <c r="BK127" s="143">
        <f>ROUND(I127*H127,2)</f>
        <v>0</v>
      </c>
      <c r="BL127" s="15" t="s">
        <v>145</v>
      </c>
      <c r="BM127" s="142" t="s">
        <v>297</v>
      </c>
    </row>
    <row r="128" spans="2:65" s="1" customFormat="1" ht="6.9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30"/>
    </row>
  </sheetData>
  <autoFilter ref="C118:K127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5"/>
  <sheetViews>
    <sheetView showGridLines="0" tabSelected="1" topLeftCell="A161" workbookViewId="0">
      <selection activeCell="Y172" sqref="Y17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95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108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Krupská</v>
      </c>
      <c r="F7" s="220"/>
      <c r="G7" s="220"/>
      <c r="H7" s="220"/>
      <c r="L7" s="18"/>
    </row>
    <row r="8" spans="2:46" s="1" customFormat="1" ht="12" customHeight="1">
      <c r="B8" s="30"/>
      <c r="D8" s="25" t="s">
        <v>109</v>
      </c>
      <c r="L8" s="30"/>
    </row>
    <row r="9" spans="2:46" s="1" customFormat="1" ht="30" customHeight="1">
      <c r="B9" s="30"/>
      <c r="E9" s="180" t="s">
        <v>298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30. 7. 2024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ROUND(J122,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ROUND((SUM(BE122:BE184)),  2)</f>
        <v>0</v>
      </c>
      <c r="I33" s="90">
        <v>0.21</v>
      </c>
      <c r="J33" s="89">
        <f>ROUND(((SUM(BE122:BE184))*I33),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ROUND((SUM(BF122:BF184)),  2)</f>
        <v>0</v>
      </c>
      <c r="I34" s="90">
        <v>0.12</v>
      </c>
      <c r="J34" s="89">
        <f>ROUND(((SUM(BF122:BF184))*I34),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ROUND((SUM(BG122:BG184)),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ROUND((SUM(BH122:BH184)),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ROUND((SUM(BI122:BI184)),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111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Krupská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109</v>
      </c>
      <c r="L86" s="30"/>
    </row>
    <row r="87" spans="2:47" s="1" customFormat="1" ht="30" customHeight="1">
      <c r="B87" s="30"/>
      <c r="E87" s="180" t="str">
        <f>E9</f>
        <v xml:space="preserve">007.04 - trubní propustek DN 510–590 mm o délce do 10 m včetně 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30. 7. 2024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112</v>
      </c>
      <c r="D94" s="91"/>
      <c r="E94" s="91"/>
      <c r="F94" s="91"/>
      <c r="G94" s="91"/>
      <c r="H94" s="91"/>
      <c r="I94" s="91"/>
      <c r="J94" s="100" t="s">
        <v>113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114</v>
      </c>
      <c r="J96" s="64">
        <f>J122</f>
        <v>0</v>
      </c>
      <c r="L96" s="30"/>
      <c r="AU96" s="15" t="s">
        <v>115</v>
      </c>
    </row>
    <row r="97" spans="2:12" s="8" customFormat="1" ht="24.9" customHeight="1">
      <c r="B97" s="102"/>
      <c r="D97" s="103" t="s">
        <v>116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95" customHeight="1">
      <c r="B98" s="106"/>
      <c r="D98" s="107" t="s">
        <v>117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95" customHeight="1">
      <c r="B99" s="106"/>
      <c r="D99" s="107" t="s">
        <v>299</v>
      </c>
      <c r="E99" s="108"/>
      <c r="F99" s="108"/>
      <c r="G99" s="108"/>
      <c r="H99" s="108"/>
      <c r="I99" s="108"/>
      <c r="J99" s="109">
        <f>J155</f>
        <v>0</v>
      </c>
      <c r="L99" s="106"/>
    </row>
    <row r="100" spans="2:12" s="9" customFormat="1" ht="19.95" customHeight="1">
      <c r="B100" s="106"/>
      <c r="D100" s="107" t="s">
        <v>118</v>
      </c>
      <c r="E100" s="108"/>
      <c r="F100" s="108"/>
      <c r="G100" s="108"/>
      <c r="H100" s="108"/>
      <c r="I100" s="108"/>
      <c r="J100" s="109">
        <f>J162</f>
        <v>0</v>
      </c>
      <c r="L100" s="106"/>
    </row>
    <row r="101" spans="2:12" s="9" customFormat="1" ht="19.95" customHeight="1">
      <c r="B101" s="106"/>
      <c r="D101" s="107" t="s">
        <v>300</v>
      </c>
      <c r="E101" s="108"/>
      <c r="F101" s="108"/>
      <c r="G101" s="108"/>
      <c r="H101" s="108"/>
      <c r="I101" s="108"/>
      <c r="J101" s="109">
        <f>J175</f>
        <v>0</v>
      </c>
      <c r="L101" s="106"/>
    </row>
    <row r="102" spans="2:12" s="9" customFormat="1" ht="19.95" customHeight="1">
      <c r="B102" s="106"/>
      <c r="D102" s="107" t="s">
        <v>120</v>
      </c>
      <c r="E102" s="108"/>
      <c r="F102" s="108"/>
      <c r="G102" s="108"/>
      <c r="H102" s="108"/>
      <c r="I102" s="108"/>
      <c r="J102" s="109">
        <f>J183</f>
        <v>0</v>
      </c>
      <c r="L102" s="106"/>
    </row>
    <row r="103" spans="2:12" s="1" customFormat="1" ht="21.75" customHeight="1">
      <c r="B103" s="30"/>
      <c r="L103" s="30"/>
    </row>
    <row r="104" spans="2:12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" customHeight="1">
      <c r="B109" s="30"/>
      <c r="C109" s="19" t="s">
        <v>123</v>
      </c>
      <c r="L109" s="30"/>
    </row>
    <row r="110" spans="2:12" s="1" customFormat="1" ht="6.9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16.5" customHeight="1">
      <c r="B112" s="30"/>
      <c r="E112" s="219" t="str">
        <f>E7</f>
        <v>Lesní cesta Krupská</v>
      </c>
      <c r="F112" s="220"/>
      <c r="G112" s="220"/>
      <c r="H112" s="220"/>
      <c r="L112" s="30"/>
    </row>
    <row r="113" spans="2:65" s="1" customFormat="1" ht="12" customHeight="1">
      <c r="B113" s="30"/>
      <c r="C113" s="25" t="s">
        <v>109</v>
      </c>
      <c r="L113" s="30"/>
    </row>
    <row r="114" spans="2:65" s="1" customFormat="1" ht="30" customHeight="1">
      <c r="B114" s="30"/>
      <c r="E114" s="180" t="str">
        <f>E9</f>
        <v xml:space="preserve">007.04 - trubní propustek DN 510–590 mm o délce do 10 m včetně </v>
      </c>
      <c r="F114" s="221"/>
      <c r="G114" s="221"/>
      <c r="H114" s="221"/>
      <c r="L114" s="30"/>
    </row>
    <row r="115" spans="2:65" s="1" customFormat="1" ht="6.9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F12</f>
        <v>k.ú. Kostelec nad Černými lesy</v>
      </c>
      <c r="I116" s="25" t="s">
        <v>22</v>
      </c>
      <c r="J116" s="50" t="str">
        <f>IF(J12="","",J12)</f>
        <v>30. 7. 2024</v>
      </c>
      <c r="L116" s="30"/>
    </row>
    <row r="117" spans="2:65" s="1" customFormat="1" ht="6.9" customHeight="1">
      <c r="B117" s="30"/>
      <c r="L117" s="30"/>
    </row>
    <row r="118" spans="2:65" s="1" customFormat="1" ht="15.15" customHeight="1">
      <c r="B118" s="30"/>
      <c r="C118" s="25" t="s">
        <v>24</v>
      </c>
      <c r="F118" s="23" t="str">
        <f>E15</f>
        <v>Česká zemědělská univerzita v Praze Lesy ČZU</v>
      </c>
      <c r="I118" s="25" t="s">
        <v>32</v>
      </c>
      <c r="J118" s="28" t="str">
        <f>E21</f>
        <v>Ing. Jiří Ježek</v>
      </c>
      <c r="L118" s="30"/>
    </row>
    <row r="119" spans="2:65" s="1" customFormat="1" ht="15.15" customHeight="1">
      <c r="B119" s="30"/>
      <c r="C119" s="25" t="s">
        <v>30</v>
      </c>
      <c r="F119" s="23" t="str">
        <f>IF(E18="","",E18)</f>
        <v>Vyplň údaj</v>
      </c>
      <c r="I119" s="25" t="s">
        <v>37</v>
      </c>
      <c r="J119" s="28" t="str">
        <f>E24</f>
        <v>Ing. Jiří Ježek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124</v>
      </c>
      <c r="D121" s="112" t="s">
        <v>64</v>
      </c>
      <c r="E121" s="112" t="s">
        <v>60</v>
      </c>
      <c r="F121" s="112" t="s">
        <v>61</v>
      </c>
      <c r="G121" s="112" t="s">
        <v>125</v>
      </c>
      <c r="H121" s="112" t="s">
        <v>126</v>
      </c>
      <c r="I121" s="112" t="s">
        <v>127</v>
      </c>
      <c r="J121" s="112" t="s">
        <v>113</v>
      </c>
      <c r="K121" s="113" t="s">
        <v>128</v>
      </c>
      <c r="L121" s="110"/>
      <c r="M121" s="57" t="s">
        <v>1</v>
      </c>
      <c r="N121" s="58" t="s">
        <v>43</v>
      </c>
      <c r="O121" s="58" t="s">
        <v>129</v>
      </c>
      <c r="P121" s="58" t="s">
        <v>130</v>
      </c>
      <c r="Q121" s="58" t="s">
        <v>131</v>
      </c>
      <c r="R121" s="58" t="s">
        <v>132</v>
      </c>
      <c r="S121" s="58" t="s">
        <v>133</v>
      </c>
      <c r="T121" s="59" t="s">
        <v>134</v>
      </c>
    </row>
    <row r="122" spans="2:65" s="1" customFormat="1" ht="22.8" customHeight="1">
      <c r="B122" s="30"/>
      <c r="C122" s="62" t="s">
        <v>135</v>
      </c>
      <c r="J122" s="114">
        <f>BK122</f>
        <v>0</v>
      </c>
      <c r="L122" s="30"/>
      <c r="M122" s="60"/>
      <c r="N122" s="51"/>
      <c r="O122" s="51"/>
      <c r="P122" s="115">
        <f>P123</f>
        <v>0</v>
      </c>
      <c r="Q122" s="51"/>
      <c r="R122" s="115">
        <f>R123</f>
        <v>62.068839199999999</v>
      </c>
      <c r="S122" s="51"/>
      <c r="T122" s="116">
        <f>T123</f>
        <v>0</v>
      </c>
      <c r="AT122" s="15" t="s">
        <v>78</v>
      </c>
      <c r="AU122" s="15" t="s">
        <v>115</v>
      </c>
      <c r="BK122" s="117">
        <f>BK123</f>
        <v>0</v>
      </c>
    </row>
    <row r="123" spans="2:65" s="11" customFormat="1" ht="25.95" customHeight="1">
      <c r="B123" s="118"/>
      <c r="D123" s="119" t="s">
        <v>78</v>
      </c>
      <c r="E123" s="120" t="s">
        <v>136</v>
      </c>
      <c r="F123" s="120" t="s">
        <v>137</v>
      </c>
      <c r="I123" s="121"/>
      <c r="J123" s="122">
        <f>BK123</f>
        <v>0</v>
      </c>
      <c r="L123" s="118"/>
      <c r="M123" s="123"/>
      <c r="P123" s="124">
        <f>P124+P155+P162+P175+P183</f>
        <v>0</v>
      </c>
      <c r="R123" s="124">
        <f>R124+R155+R162+R175+R183</f>
        <v>62.068839199999999</v>
      </c>
      <c r="T123" s="125">
        <f>T124+T155+T162+T175+T183</f>
        <v>0</v>
      </c>
      <c r="AR123" s="119" t="s">
        <v>87</v>
      </c>
      <c r="AT123" s="126" t="s">
        <v>78</v>
      </c>
      <c r="AU123" s="126" t="s">
        <v>79</v>
      </c>
      <c r="AY123" s="119" t="s">
        <v>138</v>
      </c>
      <c r="BK123" s="127">
        <f>BK124+BK155+BK162+BK175+BK183</f>
        <v>0</v>
      </c>
    </row>
    <row r="124" spans="2:65" s="11" customFormat="1" ht="22.8" customHeight="1">
      <c r="B124" s="118"/>
      <c r="D124" s="119" t="s">
        <v>78</v>
      </c>
      <c r="E124" s="128" t="s">
        <v>87</v>
      </c>
      <c r="F124" s="128" t="s">
        <v>139</v>
      </c>
      <c r="I124" s="121"/>
      <c r="J124" s="129">
        <f>BK124</f>
        <v>0</v>
      </c>
      <c r="L124" s="118"/>
      <c r="M124" s="123"/>
      <c r="P124" s="124">
        <f>SUM(P125:P154)</f>
        <v>0</v>
      </c>
      <c r="R124" s="124">
        <f>SUM(R125:R154)</f>
        <v>4.12</v>
      </c>
      <c r="T124" s="125">
        <f>SUM(T125:T154)</f>
        <v>0</v>
      </c>
      <c r="AR124" s="119" t="s">
        <v>87</v>
      </c>
      <c r="AT124" s="126" t="s">
        <v>78</v>
      </c>
      <c r="AU124" s="126" t="s">
        <v>87</v>
      </c>
      <c r="AY124" s="119" t="s">
        <v>138</v>
      </c>
      <c r="BK124" s="127">
        <f>SUM(BK125:BK154)</f>
        <v>0</v>
      </c>
    </row>
    <row r="125" spans="2:65" s="1" customFormat="1" ht="62.7" customHeight="1">
      <c r="B125" s="130"/>
      <c r="C125" s="131" t="s">
        <v>87</v>
      </c>
      <c r="D125" s="131" t="s">
        <v>140</v>
      </c>
      <c r="E125" s="132" t="s">
        <v>301</v>
      </c>
      <c r="F125" s="133" t="s">
        <v>302</v>
      </c>
      <c r="G125" s="134" t="s">
        <v>172</v>
      </c>
      <c r="H125" s="135">
        <v>6.12</v>
      </c>
      <c r="I125" s="136"/>
      <c r="J125" s="137">
        <f>ROUND(I125*H125,2)</f>
        <v>0</v>
      </c>
      <c r="K125" s="133" t="s">
        <v>144</v>
      </c>
      <c r="L125" s="30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145</v>
      </c>
      <c r="AT125" s="142" t="s">
        <v>140</v>
      </c>
      <c r="AU125" s="142" t="s">
        <v>89</v>
      </c>
      <c r="AY125" s="15" t="s">
        <v>138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87</v>
      </c>
      <c r="BK125" s="143">
        <f>ROUND(I125*H125,2)</f>
        <v>0</v>
      </c>
      <c r="BL125" s="15" t="s">
        <v>145</v>
      </c>
      <c r="BM125" s="142" t="s">
        <v>303</v>
      </c>
    </row>
    <row r="126" spans="2:65" s="1" customFormat="1" ht="19.2">
      <c r="B126" s="30"/>
      <c r="D126" s="145" t="s">
        <v>250</v>
      </c>
      <c r="F126" s="159" t="s">
        <v>304</v>
      </c>
      <c r="I126" s="160"/>
      <c r="L126" s="30"/>
      <c r="M126" s="161"/>
      <c r="T126" s="54"/>
      <c r="AT126" s="15" t="s">
        <v>250</v>
      </c>
      <c r="AU126" s="15" t="s">
        <v>89</v>
      </c>
    </row>
    <row r="127" spans="2:65" s="12" customFormat="1" ht="10.199999999999999">
      <c r="B127" s="144"/>
      <c r="D127" s="145" t="s">
        <v>147</v>
      </c>
      <c r="E127" s="146" t="s">
        <v>1</v>
      </c>
      <c r="F127" s="147" t="s">
        <v>305</v>
      </c>
      <c r="H127" s="148">
        <v>6.12</v>
      </c>
      <c r="I127" s="149"/>
      <c r="L127" s="144"/>
      <c r="M127" s="150"/>
      <c r="T127" s="151"/>
      <c r="AT127" s="146" t="s">
        <v>147</v>
      </c>
      <c r="AU127" s="146" t="s">
        <v>89</v>
      </c>
      <c r="AV127" s="12" t="s">
        <v>89</v>
      </c>
      <c r="AW127" s="12" t="s">
        <v>36</v>
      </c>
      <c r="AX127" s="12" t="s">
        <v>79</v>
      </c>
      <c r="AY127" s="146" t="s">
        <v>138</v>
      </c>
    </row>
    <row r="128" spans="2:65" s="13" customFormat="1" ht="10.199999999999999">
      <c r="B128" s="152"/>
      <c r="D128" s="145" t="s">
        <v>147</v>
      </c>
      <c r="E128" s="153" t="s">
        <v>1</v>
      </c>
      <c r="F128" s="154" t="s">
        <v>149</v>
      </c>
      <c r="H128" s="155">
        <v>6.12</v>
      </c>
      <c r="I128" s="156"/>
      <c r="L128" s="152"/>
      <c r="M128" s="157"/>
      <c r="T128" s="158"/>
      <c r="AT128" s="153" t="s">
        <v>147</v>
      </c>
      <c r="AU128" s="153" t="s">
        <v>89</v>
      </c>
      <c r="AV128" s="13" t="s">
        <v>145</v>
      </c>
      <c r="AW128" s="13" t="s">
        <v>36</v>
      </c>
      <c r="AX128" s="13" t="s">
        <v>87</v>
      </c>
      <c r="AY128" s="153" t="s">
        <v>138</v>
      </c>
    </row>
    <row r="129" spans="2:65" s="1" customFormat="1" ht="44.25" customHeight="1">
      <c r="B129" s="130"/>
      <c r="C129" s="131" t="s">
        <v>89</v>
      </c>
      <c r="D129" s="131" t="s">
        <v>140</v>
      </c>
      <c r="E129" s="132" t="s">
        <v>306</v>
      </c>
      <c r="F129" s="133" t="s">
        <v>307</v>
      </c>
      <c r="G129" s="134" t="s">
        <v>172</v>
      </c>
      <c r="H129" s="135">
        <v>0.33</v>
      </c>
      <c r="I129" s="136"/>
      <c r="J129" s="137">
        <f>ROUND(I129*H129,2)</f>
        <v>0</v>
      </c>
      <c r="K129" s="133" t="s">
        <v>144</v>
      </c>
      <c r="L129" s="30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145</v>
      </c>
      <c r="AT129" s="142" t="s">
        <v>140</v>
      </c>
      <c r="AU129" s="142" t="s">
        <v>89</v>
      </c>
      <c r="AY129" s="15" t="s">
        <v>138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87</v>
      </c>
      <c r="BK129" s="143">
        <f>ROUND(I129*H129,2)</f>
        <v>0</v>
      </c>
      <c r="BL129" s="15" t="s">
        <v>145</v>
      </c>
      <c r="BM129" s="142" t="s">
        <v>308</v>
      </c>
    </row>
    <row r="130" spans="2:65" s="12" customFormat="1" ht="10.199999999999999">
      <c r="B130" s="144"/>
      <c r="D130" s="145" t="s">
        <v>147</v>
      </c>
      <c r="E130" s="146" t="s">
        <v>1</v>
      </c>
      <c r="F130" s="147" t="s">
        <v>309</v>
      </c>
      <c r="H130" s="148">
        <v>0.33</v>
      </c>
      <c r="I130" s="149"/>
      <c r="L130" s="144"/>
      <c r="M130" s="150"/>
      <c r="T130" s="151"/>
      <c r="AT130" s="146" t="s">
        <v>147</v>
      </c>
      <c r="AU130" s="146" t="s">
        <v>89</v>
      </c>
      <c r="AV130" s="12" t="s">
        <v>89</v>
      </c>
      <c r="AW130" s="12" t="s">
        <v>36</v>
      </c>
      <c r="AX130" s="12" t="s">
        <v>79</v>
      </c>
      <c r="AY130" s="146" t="s">
        <v>138</v>
      </c>
    </row>
    <row r="131" spans="2:65" s="13" customFormat="1" ht="10.199999999999999">
      <c r="B131" s="152"/>
      <c r="D131" s="145" t="s">
        <v>147</v>
      </c>
      <c r="E131" s="153" t="s">
        <v>1</v>
      </c>
      <c r="F131" s="154" t="s">
        <v>149</v>
      </c>
      <c r="H131" s="155">
        <v>0.33</v>
      </c>
      <c r="I131" s="156"/>
      <c r="L131" s="152"/>
      <c r="M131" s="157"/>
      <c r="T131" s="158"/>
      <c r="AT131" s="153" t="s">
        <v>147</v>
      </c>
      <c r="AU131" s="153" t="s">
        <v>89</v>
      </c>
      <c r="AV131" s="13" t="s">
        <v>145</v>
      </c>
      <c r="AW131" s="13" t="s">
        <v>36</v>
      </c>
      <c r="AX131" s="13" t="s">
        <v>87</v>
      </c>
      <c r="AY131" s="153" t="s">
        <v>138</v>
      </c>
    </row>
    <row r="132" spans="2:65" s="1" customFormat="1" ht="49.05" customHeight="1">
      <c r="B132" s="130"/>
      <c r="C132" s="131" t="s">
        <v>154</v>
      </c>
      <c r="D132" s="131" t="s">
        <v>140</v>
      </c>
      <c r="E132" s="132" t="s">
        <v>310</v>
      </c>
      <c r="F132" s="133" t="s">
        <v>311</v>
      </c>
      <c r="G132" s="134" t="s">
        <v>172</v>
      </c>
      <c r="H132" s="135">
        <v>22.33</v>
      </c>
      <c r="I132" s="136"/>
      <c r="J132" s="137">
        <f>ROUND(I132*H132,2)</f>
        <v>0</v>
      </c>
      <c r="K132" s="133" t="s">
        <v>144</v>
      </c>
      <c r="L132" s="30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145</v>
      </c>
      <c r="AT132" s="142" t="s">
        <v>140</v>
      </c>
      <c r="AU132" s="142" t="s">
        <v>89</v>
      </c>
      <c r="AY132" s="15" t="s">
        <v>138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87</v>
      </c>
      <c r="BK132" s="143">
        <f>ROUND(I132*H132,2)</f>
        <v>0</v>
      </c>
      <c r="BL132" s="15" t="s">
        <v>145</v>
      </c>
      <c r="BM132" s="142" t="s">
        <v>312</v>
      </c>
    </row>
    <row r="133" spans="2:65" s="12" customFormat="1" ht="10.199999999999999">
      <c r="B133" s="144"/>
      <c r="D133" s="145" t="s">
        <v>147</v>
      </c>
      <c r="E133" s="146" t="s">
        <v>1</v>
      </c>
      <c r="F133" s="147" t="s">
        <v>313</v>
      </c>
      <c r="H133" s="148">
        <v>22.33</v>
      </c>
      <c r="I133" s="149"/>
      <c r="L133" s="144"/>
      <c r="M133" s="150"/>
      <c r="T133" s="151"/>
      <c r="AT133" s="146" t="s">
        <v>147</v>
      </c>
      <c r="AU133" s="146" t="s">
        <v>89</v>
      </c>
      <c r="AV133" s="12" t="s">
        <v>89</v>
      </c>
      <c r="AW133" s="12" t="s">
        <v>36</v>
      </c>
      <c r="AX133" s="12" t="s">
        <v>79</v>
      </c>
      <c r="AY133" s="146" t="s">
        <v>138</v>
      </c>
    </row>
    <row r="134" spans="2:65" s="13" customFormat="1" ht="10.199999999999999">
      <c r="B134" s="152"/>
      <c r="D134" s="145" t="s">
        <v>147</v>
      </c>
      <c r="E134" s="153" t="s">
        <v>1</v>
      </c>
      <c r="F134" s="154" t="s">
        <v>149</v>
      </c>
      <c r="H134" s="155">
        <v>22.33</v>
      </c>
      <c r="I134" s="156"/>
      <c r="L134" s="152"/>
      <c r="M134" s="157"/>
      <c r="T134" s="158"/>
      <c r="AT134" s="153" t="s">
        <v>147</v>
      </c>
      <c r="AU134" s="153" t="s">
        <v>89</v>
      </c>
      <c r="AV134" s="13" t="s">
        <v>145</v>
      </c>
      <c r="AW134" s="13" t="s">
        <v>36</v>
      </c>
      <c r="AX134" s="13" t="s">
        <v>87</v>
      </c>
      <c r="AY134" s="153" t="s">
        <v>138</v>
      </c>
    </row>
    <row r="135" spans="2:65" s="1" customFormat="1" ht="62.7" customHeight="1">
      <c r="B135" s="130"/>
      <c r="C135" s="131" t="s">
        <v>145</v>
      </c>
      <c r="D135" s="131" t="s">
        <v>140</v>
      </c>
      <c r="E135" s="132" t="s">
        <v>196</v>
      </c>
      <c r="F135" s="133" t="s">
        <v>197</v>
      </c>
      <c r="G135" s="134" t="s">
        <v>172</v>
      </c>
      <c r="H135" s="135">
        <v>14.18</v>
      </c>
      <c r="I135" s="136"/>
      <c r="J135" s="137">
        <f>ROUND(I135*H135,2)</f>
        <v>0</v>
      </c>
      <c r="K135" s="133" t="s">
        <v>144</v>
      </c>
      <c r="L135" s="30"/>
      <c r="M135" s="138" t="s">
        <v>1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145</v>
      </c>
      <c r="AT135" s="142" t="s">
        <v>140</v>
      </c>
      <c r="AU135" s="142" t="s">
        <v>89</v>
      </c>
      <c r="AY135" s="15" t="s">
        <v>138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87</v>
      </c>
      <c r="BK135" s="143">
        <f>ROUND(I135*H135,2)</f>
        <v>0</v>
      </c>
      <c r="BL135" s="15" t="s">
        <v>145</v>
      </c>
      <c r="BM135" s="142" t="s">
        <v>314</v>
      </c>
    </row>
    <row r="136" spans="2:65" s="12" customFormat="1" ht="10.199999999999999">
      <c r="B136" s="144"/>
      <c r="D136" s="145" t="s">
        <v>147</v>
      </c>
      <c r="E136" s="146" t="s">
        <v>1</v>
      </c>
      <c r="F136" s="147" t="s">
        <v>315</v>
      </c>
      <c r="H136" s="148">
        <v>8.06</v>
      </c>
      <c r="I136" s="149"/>
      <c r="L136" s="144"/>
      <c r="M136" s="150"/>
      <c r="T136" s="151"/>
      <c r="AT136" s="146" t="s">
        <v>147</v>
      </c>
      <c r="AU136" s="146" t="s">
        <v>89</v>
      </c>
      <c r="AV136" s="12" t="s">
        <v>89</v>
      </c>
      <c r="AW136" s="12" t="s">
        <v>36</v>
      </c>
      <c r="AX136" s="12" t="s">
        <v>79</v>
      </c>
      <c r="AY136" s="146" t="s">
        <v>138</v>
      </c>
    </row>
    <row r="137" spans="2:65" s="12" customFormat="1" ht="10.199999999999999">
      <c r="B137" s="144"/>
      <c r="D137" s="145" t="s">
        <v>147</v>
      </c>
      <c r="E137" s="146" t="s">
        <v>1</v>
      </c>
      <c r="F137" s="147" t="s">
        <v>316</v>
      </c>
      <c r="H137" s="148">
        <v>6.12</v>
      </c>
      <c r="I137" s="149"/>
      <c r="L137" s="144"/>
      <c r="M137" s="150"/>
      <c r="T137" s="151"/>
      <c r="AT137" s="146" t="s">
        <v>147</v>
      </c>
      <c r="AU137" s="146" t="s">
        <v>89</v>
      </c>
      <c r="AV137" s="12" t="s">
        <v>89</v>
      </c>
      <c r="AW137" s="12" t="s">
        <v>36</v>
      </c>
      <c r="AX137" s="12" t="s">
        <v>79</v>
      </c>
      <c r="AY137" s="146" t="s">
        <v>138</v>
      </c>
    </row>
    <row r="138" spans="2:65" s="13" customFormat="1" ht="10.199999999999999">
      <c r="B138" s="152"/>
      <c r="D138" s="145" t="s">
        <v>147</v>
      </c>
      <c r="E138" s="153" t="s">
        <v>1</v>
      </c>
      <c r="F138" s="154" t="s">
        <v>149</v>
      </c>
      <c r="H138" s="155">
        <v>14.18</v>
      </c>
      <c r="I138" s="156"/>
      <c r="L138" s="152"/>
      <c r="M138" s="157"/>
      <c r="T138" s="158"/>
      <c r="AT138" s="153" t="s">
        <v>147</v>
      </c>
      <c r="AU138" s="153" t="s">
        <v>89</v>
      </c>
      <c r="AV138" s="13" t="s">
        <v>145</v>
      </c>
      <c r="AW138" s="13" t="s">
        <v>36</v>
      </c>
      <c r="AX138" s="13" t="s">
        <v>87</v>
      </c>
      <c r="AY138" s="153" t="s">
        <v>138</v>
      </c>
    </row>
    <row r="139" spans="2:65" s="1" customFormat="1" ht="37.799999999999997" customHeight="1">
      <c r="B139" s="130"/>
      <c r="C139" s="131" t="s">
        <v>163</v>
      </c>
      <c r="D139" s="131" t="s">
        <v>140</v>
      </c>
      <c r="E139" s="132" t="s">
        <v>209</v>
      </c>
      <c r="F139" s="133" t="s">
        <v>210</v>
      </c>
      <c r="G139" s="134" t="s">
        <v>172</v>
      </c>
      <c r="H139" s="135">
        <v>16.309999999999999</v>
      </c>
      <c r="I139" s="136"/>
      <c r="J139" s="137">
        <f>ROUND(I139*H139,2)</f>
        <v>0</v>
      </c>
      <c r="K139" s="133" t="s">
        <v>144</v>
      </c>
      <c r="L139" s="30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145</v>
      </c>
      <c r="AT139" s="142" t="s">
        <v>140</v>
      </c>
      <c r="AU139" s="142" t="s">
        <v>89</v>
      </c>
      <c r="AY139" s="15" t="s">
        <v>138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87</v>
      </c>
      <c r="BK139" s="143">
        <f>ROUND(I139*H139,2)</f>
        <v>0</v>
      </c>
      <c r="BL139" s="15" t="s">
        <v>145</v>
      </c>
      <c r="BM139" s="142" t="s">
        <v>317</v>
      </c>
    </row>
    <row r="140" spans="2:65" s="12" customFormat="1" ht="10.199999999999999">
      <c r="B140" s="144"/>
      <c r="D140" s="145" t="s">
        <v>147</v>
      </c>
      <c r="E140" s="146" t="s">
        <v>1</v>
      </c>
      <c r="F140" s="147" t="s">
        <v>318</v>
      </c>
      <c r="H140" s="148">
        <v>10.19</v>
      </c>
      <c r="I140" s="149"/>
      <c r="L140" s="144"/>
      <c r="M140" s="150"/>
      <c r="T140" s="151"/>
      <c r="AT140" s="146" t="s">
        <v>147</v>
      </c>
      <c r="AU140" s="146" t="s">
        <v>89</v>
      </c>
      <c r="AV140" s="12" t="s">
        <v>89</v>
      </c>
      <c r="AW140" s="12" t="s">
        <v>36</v>
      </c>
      <c r="AX140" s="12" t="s">
        <v>79</v>
      </c>
      <c r="AY140" s="146" t="s">
        <v>138</v>
      </c>
    </row>
    <row r="141" spans="2:65" s="12" customFormat="1" ht="10.199999999999999">
      <c r="B141" s="144"/>
      <c r="D141" s="145" t="s">
        <v>147</v>
      </c>
      <c r="E141" s="146" t="s">
        <v>1</v>
      </c>
      <c r="F141" s="147" t="s">
        <v>316</v>
      </c>
      <c r="H141" s="148">
        <v>6.12</v>
      </c>
      <c r="I141" s="149"/>
      <c r="L141" s="144"/>
      <c r="M141" s="150"/>
      <c r="T141" s="151"/>
      <c r="AT141" s="146" t="s">
        <v>147</v>
      </c>
      <c r="AU141" s="146" t="s">
        <v>89</v>
      </c>
      <c r="AV141" s="12" t="s">
        <v>89</v>
      </c>
      <c r="AW141" s="12" t="s">
        <v>36</v>
      </c>
      <c r="AX141" s="12" t="s">
        <v>79</v>
      </c>
      <c r="AY141" s="146" t="s">
        <v>138</v>
      </c>
    </row>
    <row r="142" spans="2:65" s="13" customFormat="1" ht="10.199999999999999">
      <c r="B142" s="152"/>
      <c r="D142" s="145" t="s">
        <v>147</v>
      </c>
      <c r="E142" s="153" t="s">
        <v>1</v>
      </c>
      <c r="F142" s="154" t="s">
        <v>149</v>
      </c>
      <c r="H142" s="155">
        <v>16.309999999999999</v>
      </c>
      <c r="I142" s="156"/>
      <c r="L142" s="152"/>
      <c r="M142" s="157"/>
      <c r="T142" s="158"/>
      <c r="AT142" s="153" t="s">
        <v>147</v>
      </c>
      <c r="AU142" s="153" t="s">
        <v>89</v>
      </c>
      <c r="AV142" s="13" t="s">
        <v>145</v>
      </c>
      <c r="AW142" s="13" t="s">
        <v>36</v>
      </c>
      <c r="AX142" s="13" t="s">
        <v>87</v>
      </c>
      <c r="AY142" s="153" t="s">
        <v>138</v>
      </c>
    </row>
    <row r="143" spans="2:65" s="1" customFormat="1" ht="44.25" customHeight="1">
      <c r="B143" s="130"/>
      <c r="C143" s="131" t="s">
        <v>169</v>
      </c>
      <c r="D143" s="131" t="s">
        <v>140</v>
      </c>
      <c r="E143" s="132" t="s">
        <v>319</v>
      </c>
      <c r="F143" s="133" t="s">
        <v>320</v>
      </c>
      <c r="G143" s="134" t="s">
        <v>172</v>
      </c>
      <c r="H143" s="135">
        <v>10.41</v>
      </c>
      <c r="I143" s="136"/>
      <c r="J143" s="137">
        <f>ROUND(I143*H143,2)</f>
        <v>0</v>
      </c>
      <c r="K143" s="133" t="s">
        <v>144</v>
      </c>
      <c r="L143" s="30"/>
      <c r="M143" s="138" t="s">
        <v>1</v>
      </c>
      <c r="N143" s="139" t="s">
        <v>44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145</v>
      </c>
      <c r="AT143" s="142" t="s">
        <v>140</v>
      </c>
      <c r="AU143" s="142" t="s">
        <v>89</v>
      </c>
      <c r="AY143" s="15" t="s">
        <v>138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87</v>
      </c>
      <c r="BK143" s="143">
        <f>ROUND(I143*H143,2)</f>
        <v>0</v>
      </c>
      <c r="BL143" s="15" t="s">
        <v>145</v>
      </c>
      <c r="BM143" s="142" t="s">
        <v>321</v>
      </c>
    </row>
    <row r="144" spans="2:65" s="12" customFormat="1" ht="10.199999999999999">
      <c r="B144" s="144"/>
      <c r="D144" s="145" t="s">
        <v>147</v>
      </c>
      <c r="E144" s="146" t="s">
        <v>1</v>
      </c>
      <c r="F144" s="147" t="s">
        <v>322</v>
      </c>
      <c r="H144" s="148">
        <v>10.41</v>
      </c>
      <c r="I144" s="149"/>
      <c r="L144" s="144"/>
      <c r="M144" s="150"/>
      <c r="T144" s="151"/>
      <c r="AT144" s="146" t="s">
        <v>147</v>
      </c>
      <c r="AU144" s="146" t="s">
        <v>89</v>
      </c>
      <c r="AV144" s="12" t="s">
        <v>89</v>
      </c>
      <c r="AW144" s="12" t="s">
        <v>36</v>
      </c>
      <c r="AX144" s="12" t="s">
        <v>79</v>
      </c>
      <c r="AY144" s="146" t="s">
        <v>138</v>
      </c>
    </row>
    <row r="145" spans="2:65" s="13" customFormat="1" ht="10.199999999999999">
      <c r="B145" s="152"/>
      <c r="D145" s="145" t="s">
        <v>147</v>
      </c>
      <c r="E145" s="153" t="s">
        <v>1</v>
      </c>
      <c r="F145" s="154" t="s">
        <v>149</v>
      </c>
      <c r="H145" s="155">
        <v>10.41</v>
      </c>
      <c r="I145" s="156"/>
      <c r="L145" s="152"/>
      <c r="M145" s="157"/>
      <c r="T145" s="158"/>
      <c r="AT145" s="153" t="s">
        <v>147</v>
      </c>
      <c r="AU145" s="153" t="s">
        <v>89</v>
      </c>
      <c r="AV145" s="13" t="s">
        <v>145</v>
      </c>
      <c r="AW145" s="13" t="s">
        <v>36</v>
      </c>
      <c r="AX145" s="13" t="s">
        <v>87</v>
      </c>
      <c r="AY145" s="153" t="s">
        <v>138</v>
      </c>
    </row>
    <row r="146" spans="2:65" s="1" customFormat="1" ht="66.75" customHeight="1">
      <c r="B146" s="130"/>
      <c r="C146" s="131" t="s">
        <v>175</v>
      </c>
      <c r="D146" s="131" t="s">
        <v>140</v>
      </c>
      <c r="E146" s="132" t="s">
        <v>323</v>
      </c>
      <c r="F146" s="133" t="s">
        <v>324</v>
      </c>
      <c r="G146" s="134" t="s">
        <v>172</v>
      </c>
      <c r="H146" s="135">
        <v>2.06</v>
      </c>
      <c r="I146" s="136"/>
      <c r="J146" s="137">
        <f>ROUND(I146*H146,2)</f>
        <v>0</v>
      </c>
      <c r="K146" s="133" t="s">
        <v>144</v>
      </c>
      <c r="L146" s="30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145</v>
      </c>
      <c r="AT146" s="142" t="s">
        <v>140</v>
      </c>
      <c r="AU146" s="142" t="s">
        <v>89</v>
      </c>
      <c r="AY146" s="15" t="s">
        <v>138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87</v>
      </c>
      <c r="BK146" s="143">
        <f>ROUND(I146*H146,2)</f>
        <v>0</v>
      </c>
      <c r="BL146" s="15" t="s">
        <v>145</v>
      </c>
      <c r="BM146" s="142" t="s">
        <v>325</v>
      </c>
    </row>
    <row r="147" spans="2:65" s="12" customFormat="1" ht="10.199999999999999">
      <c r="B147" s="144"/>
      <c r="D147" s="145" t="s">
        <v>147</v>
      </c>
      <c r="E147" s="146" t="s">
        <v>1</v>
      </c>
      <c r="F147" s="147" t="s">
        <v>326</v>
      </c>
      <c r="H147" s="148">
        <v>2.06</v>
      </c>
      <c r="I147" s="149"/>
      <c r="L147" s="144"/>
      <c r="M147" s="150"/>
      <c r="T147" s="151"/>
      <c r="AT147" s="146" t="s">
        <v>147</v>
      </c>
      <c r="AU147" s="146" t="s">
        <v>89</v>
      </c>
      <c r="AV147" s="12" t="s">
        <v>89</v>
      </c>
      <c r="AW147" s="12" t="s">
        <v>36</v>
      </c>
      <c r="AX147" s="12" t="s">
        <v>79</v>
      </c>
      <c r="AY147" s="146" t="s">
        <v>138</v>
      </c>
    </row>
    <row r="148" spans="2:65" s="13" customFormat="1" ht="10.199999999999999">
      <c r="B148" s="152"/>
      <c r="D148" s="145" t="s">
        <v>147</v>
      </c>
      <c r="E148" s="153" t="s">
        <v>1</v>
      </c>
      <c r="F148" s="154" t="s">
        <v>149</v>
      </c>
      <c r="H148" s="155">
        <v>2.06</v>
      </c>
      <c r="I148" s="156"/>
      <c r="L148" s="152"/>
      <c r="M148" s="157"/>
      <c r="T148" s="158"/>
      <c r="AT148" s="153" t="s">
        <v>147</v>
      </c>
      <c r="AU148" s="153" t="s">
        <v>89</v>
      </c>
      <c r="AV148" s="13" t="s">
        <v>145</v>
      </c>
      <c r="AW148" s="13" t="s">
        <v>36</v>
      </c>
      <c r="AX148" s="13" t="s">
        <v>87</v>
      </c>
      <c r="AY148" s="153" t="s">
        <v>138</v>
      </c>
    </row>
    <row r="149" spans="2:65" s="1" customFormat="1" ht="16.5" customHeight="1">
      <c r="B149" s="130"/>
      <c r="C149" s="170" t="s">
        <v>180</v>
      </c>
      <c r="D149" s="170" t="s">
        <v>327</v>
      </c>
      <c r="E149" s="171" t="s">
        <v>328</v>
      </c>
      <c r="F149" s="172" t="s">
        <v>329</v>
      </c>
      <c r="G149" s="173" t="s">
        <v>281</v>
      </c>
      <c r="H149" s="174">
        <v>4.12</v>
      </c>
      <c r="I149" s="175"/>
      <c r="J149" s="176">
        <f>ROUND(I149*H149,2)</f>
        <v>0</v>
      </c>
      <c r="K149" s="172" t="s">
        <v>1</v>
      </c>
      <c r="L149" s="177"/>
      <c r="M149" s="178" t="s">
        <v>1</v>
      </c>
      <c r="N149" s="179" t="s">
        <v>44</v>
      </c>
      <c r="P149" s="140">
        <f>O149*H149</f>
        <v>0</v>
      </c>
      <c r="Q149" s="140">
        <v>1</v>
      </c>
      <c r="R149" s="140">
        <f>Q149*H149</f>
        <v>4.12</v>
      </c>
      <c r="S149" s="140">
        <v>0</v>
      </c>
      <c r="T149" s="141">
        <f>S149*H149</f>
        <v>0</v>
      </c>
      <c r="AR149" s="142" t="s">
        <v>180</v>
      </c>
      <c r="AT149" s="142" t="s">
        <v>327</v>
      </c>
      <c r="AU149" s="142" t="s">
        <v>89</v>
      </c>
      <c r="AY149" s="15" t="s">
        <v>138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87</v>
      </c>
      <c r="BK149" s="143">
        <f>ROUND(I149*H149,2)</f>
        <v>0</v>
      </c>
      <c r="BL149" s="15" t="s">
        <v>145</v>
      </c>
      <c r="BM149" s="142" t="s">
        <v>330</v>
      </c>
    </row>
    <row r="150" spans="2:65" s="12" customFormat="1" ht="10.199999999999999">
      <c r="B150" s="144"/>
      <c r="D150" s="145" t="s">
        <v>147</v>
      </c>
      <c r="F150" s="147" t="s">
        <v>331</v>
      </c>
      <c r="H150" s="148">
        <v>4.12</v>
      </c>
      <c r="I150" s="149"/>
      <c r="L150" s="144"/>
      <c r="M150" s="150"/>
      <c r="T150" s="151"/>
      <c r="AT150" s="146" t="s">
        <v>147</v>
      </c>
      <c r="AU150" s="146" t="s">
        <v>89</v>
      </c>
      <c r="AV150" s="12" t="s">
        <v>89</v>
      </c>
      <c r="AW150" s="12" t="s">
        <v>3</v>
      </c>
      <c r="AX150" s="12" t="s">
        <v>87</v>
      </c>
      <c r="AY150" s="146" t="s">
        <v>138</v>
      </c>
    </row>
    <row r="151" spans="2:65" s="1" customFormat="1" ht="49.05" customHeight="1">
      <c r="B151" s="130"/>
      <c r="C151" s="131" t="s">
        <v>184</v>
      </c>
      <c r="D151" s="131" t="s">
        <v>140</v>
      </c>
      <c r="E151" s="132" t="s">
        <v>237</v>
      </c>
      <c r="F151" s="133" t="s">
        <v>238</v>
      </c>
      <c r="G151" s="134" t="s">
        <v>166</v>
      </c>
      <c r="H151" s="135">
        <v>26.64</v>
      </c>
      <c r="I151" s="136"/>
      <c r="J151" s="137">
        <f>ROUND(I151*H151,2)</f>
        <v>0</v>
      </c>
      <c r="K151" s="133" t="s">
        <v>144</v>
      </c>
      <c r="L151" s="30"/>
      <c r="M151" s="138" t="s">
        <v>1</v>
      </c>
      <c r="N151" s="139" t="s">
        <v>44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145</v>
      </c>
      <c r="AT151" s="142" t="s">
        <v>140</v>
      </c>
      <c r="AU151" s="142" t="s">
        <v>89</v>
      </c>
      <c r="AY151" s="15" t="s">
        <v>138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87</v>
      </c>
      <c r="BK151" s="143">
        <f>ROUND(I151*H151,2)</f>
        <v>0</v>
      </c>
      <c r="BL151" s="15" t="s">
        <v>145</v>
      </c>
      <c r="BM151" s="142" t="s">
        <v>332</v>
      </c>
    </row>
    <row r="152" spans="2:65" s="12" customFormat="1" ht="10.199999999999999">
      <c r="B152" s="144"/>
      <c r="D152" s="145" t="s">
        <v>147</v>
      </c>
      <c r="E152" s="146" t="s">
        <v>1</v>
      </c>
      <c r="F152" s="147" t="s">
        <v>333</v>
      </c>
      <c r="H152" s="148">
        <v>4.8</v>
      </c>
      <c r="I152" s="149"/>
      <c r="L152" s="144"/>
      <c r="M152" s="150"/>
      <c r="T152" s="151"/>
      <c r="AT152" s="146" t="s">
        <v>147</v>
      </c>
      <c r="AU152" s="146" t="s">
        <v>89</v>
      </c>
      <c r="AV152" s="12" t="s">
        <v>89</v>
      </c>
      <c r="AW152" s="12" t="s">
        <v>36</v>
      </c>
      <c r="AX152" s="12" t="s">
        <v>79</v>
      </c>
      <c r="AY152" s="146" t="s">
        <v>138</v>
      </c>
    </row>
    <row r="153" spans="2:65" s="12" customFormat="1" ht="10.199999999999999">
      <c r="B153" s="144"/>
      <c r="D153" s="145" t="s">
        <v>147</v>
      </c>
      <c r="E153" s="146" t="s">
        <v>1</v>
      </c>
      <c r="F153" s="147" t="s">
        <v>334</v>
      </c>
      <c r="H153" s="148">
        <v>21.84</v>
      </c>
      <c r="I153" s="149"/>
      <c r="L153" s="144"/>
      <c r="M153" s="150"/>
      <c r="T153" s="151"/>
      <c r="AT153" s="146" t="s">
        <v>147</v>
      </c>
      <c r="AU153" s="146" t="s">
        <v>89</v>
      </c>
      <c r="AV153" s="12" t="s">
        <v>89</v>
      </c>
      <c r="AW153" s="12" t="s">
        <v>36</v>
      </c>
      <c r="AX153" s="12" t="s">
        <v>79</v>
      </c>
      <c r="AY153" s="146" t="s">
        <v>138</v>
      </c>
    </row>
    <row r="154" spans="2:65" s="13" customFormat="1" ht="10.199999999999999">
      <c r="B154" s="152"/>
      <c r="D154" s="145" t="s">
        <v>147</v>
      </c>
      <c r="E154" s="153" t="s">
        <v>1</v>
      </c>
      <c r="F154" s="154" t="s">
        <v>149</v>
      </c>
      <c r="H154" s="155">
        <v>26.64</v>
      </c>
      <c r="I154" s="156"/>
      <c r="L154" s="152"/>
      <c r="M154" s="157"/>
      <c r="T154" s="158"/>
      <c r="AT154" s="153" t="s">
        <v>147</v>
      </c>
      <c r="AU154" s="153" t="s">
        <v>89</v>
      </c>
      <c r="AV154" s="13" t="s">
        <v>145</v>
      </c>
      <c r="AW154" s="13" t="s">
        <v>36</v>
      </c>
      <c r="AX154" s="13" t="s">
        <v>87</v>
      </c>
      <c r="AY154" s="153" t="s">
        <v>138</v>
      </c>
    </row>
    <row r="155" spans="2:65" s="11" customFormat="1" ht="22.8" customHeight="1">
      <c r="B155" s="118"/>
      <c r="D155" s="119" t="s">
        <v>78</v>
      </c>
      <c r="E155" s="128" t="s">
        <v>89</v>
      </c>
      <c r="F155" s="128" t="s">
        <v>335</v>
      </c>
      <c r="I155" s="121"/>
      <c r="J155" s="129">
        <f>BK155</f>
        <v>0</v>
      </c>
      <c r="L155" s="118"/>
      <c r="M155" s="123"/>
      <c r="P155" s="124">
        <f>SUM(P156:P161)</f>
        <v>0</v>
      </c>
      <c r="R155" s="124">
        <f>SUM(R156:R161)</f>
        <v>13.4506332</v>
      </c>
      <c r="T155" s="125">
        <f>SUM(T156:T161)</f>
        <v>0</v>
      </c>
      <c r="AR155" s="119" t="s">
        <v>87</v>
      </c>
      <c r="AT155" s="126" t="s">
        <v>78</v>
      </c>
      <c r="AU155" s="126" t="s">
        <v>87</v>
      </c>
      <c r="AY155" s="119" t="s">
        <v>138</v>
      </c>
      <c r="BK155" s="127">
        <f>SUM(BK156:BK161)</f>
        <v>0</v>
      </c>
    </row>
    <row r="156" spans="2:65" s="1" customFormat="1" ht="37.799999999999997" customHeight="1">
      <c r="B156" s="130"/>
      <c r="C156" s="131" t="s">
        <v>188</v>
      </c>
      <c r="D156" s="131" t="s">
        <v>140</v>
      </c>
      <c r="E156" s="132" t="s">
        <v>336</v>
      </c>
      <c r="F156" s="133" t="s">
        <v>337</v>
      </c>
      <c r="G156" s="134" t="s">
        <v>172</v>
      </c>
      <c r="H156" s="135">
        <v>0.81</v>
      </c>
      <c r="I156" s="136"/>
      <c r="J156" s="137">
        <f>ROUND(I156*H156,2)</f>
        <v>0</v>
      </c>
      <c r="K156" s="133" t="s">
        <v>144</v>
      </c>
      <c r="L156" s="30"/>
      <c r="M156" s="138" t="s">
        <v>1</v>
      </c>
      <c r="N156" s="139" t="s">
        <v>44</v>
      </c>
      <c r="P156" s="140">
        <f>O156*H156</f>
        <v>0</v>
      </c>
      <c r="Q156" s="140">
        <v>2.7995999999999999</v>
      </c>
      <c r="R156" s="140">
        <f>Q156*H156</f>
        <v>2.2676760000000002</v>
      </c>
      <c r="S156" s="140">
        <v>0</v>
      </c>
      <c r="T156" s="141">
        <f>S156*H156</f>
        <v>0</v>
      </c>
      <c r="AR156" s="142" t="s">
        <v>145</v>
      </c>
      <c r="AT156" s="142" t="s">
        <v>140</v>
      </c>
      <c r="AU156" s="142" t="s">
        <v>89</v>
      </c>
      <c r="AY156" s="15" t="s">
        <v>138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87</v>
      </c>
      <c r="BK156" s="143">
        <f>ROUND(I156*H156,2)</f>
        <v>0</v>
      </c>
      <c r="BL156" s="15" t="s">
        <v>145</v>
      </c>
      <c r="BM156" s="142" t="s">
        <v>338</v>
      </c>
    </row>
    <row r="157" spans="2:65" s="12" customFormat="1" ht="10.199999999999999">
      <c r="B157" s="144"/>
      <c r="D157" s="145" t="s">
        <v>147</v>
      </c>
      <c r="E157" s="146" t="s">
        <v>1</v>
      </c>
      <c r="F157" s="147" t="s">
        <v>339</v>
      </c>
      <c r="H157" s="148">
        <v>0.81</v>
      </c>
      <c r="I157" s="149"/>
      <c r="L157" s="144"/>
      <c r="M157" s="150"/>
      <c r="T157" s="151"/>
      <c r="AT157" s="146" t="s">
        <v>147</v>
      </c>
      <c r="AU157" s="146" t="s">
        <v>89</v>
      </c>
      <c r="AV157" s="12" t="s">
        <v>89</v>
      </c>
      <c r="AW157" s="12" t="s">
        <v>36</v>
      </c>
      <c r="AX157" s="12" t="s">
        <v>79</v>
      </c>
      <c r="AY157" s="146" t="s">
        <v>138</v>
      </c>
    </row>
    <row r="158" spans="2:65" s="13" customFormat="1" ht="10.199999999999999">
      <c r="B158" s="152"/>
      <c r="D158" s="145" t="s">
        <v>147</v>
      </c>
      <c r="E158" s="153" t="s">
        <v>1</v>
      </c>
      <c r="F158" s="154" t="s">
        <v>149</v>
      </c>
      <c r="H158" s="155">
        <v>0.81</v>
      </c>
      <c r="I158" s="156"/>
      <c r="L158" s="152"/>
      <c r="M158" s="157"/>
      <c r="T158" s="158"/>
      <c r="AT158" s="153" t="s">
        <v>147</v>
      </c>
      <c r="AU158" s="153" t="s">
        <v>89</v>
      </c>
      <c r="AV158" s="13" t="s">
        <v>145</v>
      </c>
      <c r="AW158" s="13" t="s">
        <v>36</v>
      </c>
      <c r="AX158" s="13" t="s">
        <v>87</v>
      </c>
      <c r="AY158" s="153" t="s">
        <v>138</v>
      </c>
    </row>
    <row r="159" spans="2:65" s="1" customFormat="1" ht="24.15" customHeight="1">
      <c r="B159" s="130"/>
      <c r="C159" s="131" t="s">
        <v>192</v>
      </c>
      <c r="D159" s="131" t="s">
        <v>140</v>
      </c>
      <c r="E159" s="132" t="s">
        <v>340</v>
      </c>
      <c r="F159" s="133" t="s">
        <v>341</v>
      </c>
      <c r="G159" s="134" t="s">
        <v>172</v>
      </c>
      <c r="H159" s="135">
        <v>4.8600000000000003</v>
      </c>
      <c r="I159" s="136"/>
      <c r="J159" s="137">
        <f>ROUND(I159*H159,2)</f>
        <v>0</v>
      </c>
      <c r="K159" s="133" t="s">
        <v>144</v>
      </c>
      <c r="L159" s="30"/>
      <c r="M159" s="138" t="s">
        <v>1</v>
      </c>
      <c r="N159" s="139" t="s">
        <v>44</v>
      </c>
      <c r="P159" s="140">
        <f>O159*H159</f>
        <v>0</v>
      </c>
      <c r="Q159" s="140">
        <v>2.3010199999999998</v>
      </c>
      <c r="R159" s="140">
        <f>Q159*H159</f>
        <v>11.182957200000001</v>
      </c>
      <c r="S159" s="140">
        <v>0</v>
      </c>
      <c r="T159" s="141">
        <f>S159*H159</f>
        <v>0</v>
      </c>
      <c r="AR159" s="142" t="s">
        <v>145</v>
      </c>
      <c r="AT159" s="142" t="s">
        <v>140</v>
      </c>
      <c r="AU159" s="142" t="s">
        <v>89</v>
      </c>
      <c r="AY159" s="15" t="s">
        <v>138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87</v>
      </c>
      <c r="BK159" s="143">
        <f>ROUND(I159*H159,2)</f>
        <v>0</v>
      </c>
      <c r="BL159" s="15" t="s">
        <v>145</v>
      </c>
      <c r="BM159" s="142" t="s">
        <v>342</v>
      </c>
    </row>
    <row r="160" spans="2:65" s="12" customFormat="1" ht="10.199999999999999">
      <c r="B160" s="144"/>
      <c r="D160" s="145" t="s">
        <v>147</v>
      </c>
      <c r="E160" s="146" t="s">
        <v>1</v>
      </c>
      <c r="F160" s="147" t="s">
        <v>343</v>
      </c>
      <c r="H160" s="148">
        <v>4.8600000000000003</v>
      </c>
      <c r="I160" s="149"/>
      <c r="L160" s="144"/>
      <c r="M160" s="150"/>
      <c r="T160" s="151"/>
      <c r="AT160" s="146" t="s">
        <v>147</v>
      </c>
      <c r="AU160" s="146" t="s">
        <v>89</v>
      </c>
      <c r="AV160" s="12" t="s">
        <v>89</v>
      </c>
      <c r="AW160" s="12" t="s">
        <v>36</v>
      </c>
      <c r="AX160" s="12" t="s">
        <v>79</v>
      </c>
      <c r="AY160" s="146" t="s">
        <v>138</v>
      </c>
    </row>
    <row r="161" spans="2:65" s="13" customFormat="1" ht="10.199999999999999">
      <c r="B161" s="152"/>
      <c r="D161" s="145" t="s">
        <v>147</v>
      </c>
      <c r="E161" s="153" t="s">
        <v>1</v>
      </c>
      <c r="F161" s="154" t="s">
        <v>149</v>
      </c>
      <c r="H161" s="155">
        <v>4.8600000000000003</v>
      </c>
      <c r="I161" s="156"/>
      <c r="L161" s="152"/>
      <c r="M161" s="157"/>
      <c r="T161" s="158"/>
      <c r="AT161" s="153" t="s">
        <v>147</v>
      </c>
      <c r="AU161" s="153" t="s">
        <v>89</v>
      </c>
      <c r="AV161" s="13" t="s">
        <v>145</v>
      </c>
      <c r="AW161" s="13" t="s">
        <v>36</v>
      </c>
      <c r="AX161" s="13" t="s">
        <v>87</v>
      </c>
      <c r="AY161" s="153" t="s">
        <v>138</v>
      </c>
    </row>
    <row r="162" spans="2:65" s="11" customFormat="1" ht="22.8" customHeight="1">
      <c r="B162" s="118"/>
      <c r="D162" s="119" t="s">
        <v>78</v>
      </c>
      <c r="E162" s="128" t="s">
        <v>145</v>
      </c>
      <c r="F162" s="128" t="s">
        <v>245</v>
      </c>
      <c r="I162" s="121"/>
      <c r="J162" s="129">
        <f>BK162</f>
        <v>0</v>
      </c>
      <c r="L162" s="118"/>
      <c r="M162" s="123"/>
      <c r="P162" s="124">
        <f>SUM(P163:P174)</f>
        <v>0</v>
      </c>
      <c r="R162" s="124">
        <f>SUM(R163:R174)</f>
        <v>10.100975999999999</v>
      </c>
      <c r="T162" s="125">
        <f>SUM(T163:T174)</f>
        <v>0</v>
      </c>
      <c r="AR162" s="119" t="s">
        <v>87</v>
      </c>
      <c r="AT162" s="126" t="s">
        <v>78</v>
      </c>
      <c r="AU162" s="126" t="s">
        <v>87</v>
      </c>
      <c r="AY162" s="119" t="s">
        <v>138</v>
      </c>
      <c r="BK162" s="127">
        <f>SUM(BK163:BK174)</f>
        <v>0</v>
      </c>
    </row>
    <row r="163" spans="2:65" s="1" customFormat="1" ht="24.15" customHeight="1">
      <c r="B163" s="130"/>
      <c r="C163" s="131" t="s">
        <v>8</v>
      </c>
      <c r="D163" s="131" t="s">
        <v>140</v>
      </c>
      <c r="E163" s="132" t="s">
        <v>344</v>
      </c>
      <c r="F163" s="133" t="s">
        <v>345</v>
      </c>
      <c r="G163" s="134" t="s">
        <v>172</v>
      </c>
      <c r="H163" s="135">
        <v>0.44</v>
      </c>
      <c r="I163" s="136"/>
      <c r="J163" s="137">
        <f>ROUND(I163*H163,2)</f>
        <v>0</v>
      </c>
      <c r="K163" s="133" t="s">
        <v>144</v>
      </c>
      <c r="L163" s="30"/>
      <c r="M163" s="138" t="s">
        <v>1</v>
      </c>
      <c r="N163" s="139" t="s">
        <v>44</v>
      </c>
      <c r="P163" s="140">
        <f>O163*H163</f>
        <v>0</v>
      </c>
      <c r="Q163" s="140">
        <v>1.7034</v>
      </c>
      <c r="R163" s="140">
        <f>Q163*H163</f>
        <v>0.74949600000000005</v>
      </c>
      <c r="S163" s="140">
        <v>0</v>
      </c>
      <c r="T163" s="141">
        <f>S163*H163</f>
        <v>0</v>
      </c>
      <c r="AR163" s="142" t="s">
        <v>145</v>
      </c>
      <c r="AT163" s="142" t="s">
        <v>140</v>
      </c>
      <c r="AU163" s="142" t="s">
        <v>89</v>
      </c>
      <c r="AY163" s="15" t="s">
        <v>138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87</v>
      </c>
      <c r="BK163" s="143">
        <f>ROUND(I163*H163,2)</f>
        <v>0</v>
      </c>
      <c r="BL163" s="15" t="s">
        <v>145</v>
      </c>
      <c r="BM163" s="142" t="s">
        <v>346</v>
      </c>
    </row>
    <row r="164" spans="2:65" s="12" customFormat="1" ht="10.199999999999999">
      <c r="B164" s="144"/>
      <c r="D164" s="145" t="s">
        <v>147</v>
      </c>
      <c r="E164" s="146" t="s">
        <v>1</v>
      </c>
      <c r="F164" s="147" t="s">
        <v>347</v>
      </c>
      <c r="H164" s="148">
        <v>0.44</v>
      </c>
      <c r="I164" s="149"/>
      <c r="L164" s="144"/>
      <c r="M164" s="150"/>
      <c r="T164" s="151"/>
      <c r="AT164" s="146" t="s">
        <v>147</v>
      </c>
      <c r="AU164" s="146" t="s">
        <v>89</v>
      </c>
      <c r="AV164" s="12" t="s">
        <v>89</v>
      </c>
      <c r="AW164" s="12" t="s">
        <v>36</v>
      </c>
      <c r="AX164" s="12" t="s">
        <v>79</v>
      </c>
      <c r="AY164" s="146" t="s">
        <v>138</v>
      </c>
    </row>
    <row r="165" spans="2:65" s="13" customFormat="1" ht="10.199999999999999">
      <c r="B165" s="152"/>
      <c r="D165" s="145" t="s">
        <v>147</v>
      </c>
      <c r="E165" s="153" t="s">
        <v>1</v>
      </c>
      <c r="F165" s="154" t="s">
        <v>149</v>
      </c>
      <c r="H165" s="155">
        <v>0.44</v>
      </c>
      <c r="I165" s="156"/>
      <c r="L165" s="152"/>
      <c r="M165" s="157"/>
      <c r="T165" s="158"/>
      <c r="AT165" s="153" t="s">
        <v>147</v>
      </c>
      <c r="AU165" s="153" t="s">
        <v>89</v>
      </c>
      <c r="AV165" s="13" t="s">
        <v>145</v>
      </c>
      <c r="AW165" s="13" t="s">
        <v>36</v>
      </c>
      <c r="AX165" s="13" t="s">
        <v>87</v>
      </c>
      <c r="AY165" s="153" t="s">
        <v>138</v>
      </c>
    </row>
    <row r="166" spans="2:65" s="1" customFormat="1" ht="37.799999999999997" customHeight="1">
      <c r="B166" s="130"/>
      <c r="C166" s="131" t="s">
        <v>199</v>
      </c>
      <c r="D166" s="131" t="s">
        <v>140</v>
      </c>
      <c r="E166" s="132" t="s">
        <v>247</v>
      </c>
      <c r="F166" s="133" t="s">
        <v>248</v>
      </c>
      <c r="G166" s="134" t="s">
        <v>172</v>
      </c>
      <c r="H166" s="135">
        <v>2</v>
      </c>
      <c r="I166" s="136"/>
      <c r="J166" s="137">
        <f>ROUND(I166*H166,2)</f>
        <v>0</v>
      </c>
      <c r="K166" s="133" t="s">
        <v>144</v>
      </c>
      <c r="L166" s="30"/>
      <c r="M166" s="138" t="s">
        <v>1</v>
      </c>
      <c r="N166" s="139" t="s">
        <v>44</v>
      </c>
      <c r="P166" s="140">
        <f>O166*H166</f>
        <v>0</v>
      </c>
      <c r="Q166" s="140">
        <v>1.9967999999999999</v>
      </c>
      <c r="R166" s="140">
        <f>Q166*H166</f>
        <v>3.9935999999999998</v>
      </c>
      <c r="S166" s="140">
        <v>0</v>
      </c>
      <c r="T166" s="141">
        <f>S166*H166</f>
        <v>0</v>
      </c>
      <c r="AR166" s="142" t="s">
        <v>145</v>
      </c>
      <c r="AT166" s="142" t="s">
        <v>140</v>
      </c>
      <c r="AU166" s="142" t="s">
        <v>89</v>
      </c>
      <c r="AY166" s="15" t="s">
        <v>138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87</v>
      </c>
      <c r="BK166" s="143">
        <f>ROUND(I166*H166,2)</f>
        <v>0</v>
      </c>
      <c r="BL166" s="15" t="s">
        <v>145</v>
      </c>
      <c r="BM166" s="142" t="s">
        <v>348</v>
      </c>
    </row>
    <row r="167" spans="2:65" s="12" customFormat="1" ht="10.199999999999999">
      <c r="B167" s="144"/>
      <c r="D167" s="145" t="s">
        <v>147</v>
      </c>
      <c r="E167" s="146" t="s">
        <v>1</v>
      </c>
      <c r="F167" s="147" t="s">
        <v>349</v>
      </c>
      <c r="H167" s="148">
        <v>2</v>
      </c>
      <c r="I167" s="149"/>
      <c r="L167" s="144"/>
      <c r="M167" s="150"/>
      <c r="T167" s="151"/>
      <c r="AT167" s="146" t="s">
        <v>147</v>
      </c>
      <c r="AU167" s="146" t="s">
        <v>89</v>
      </c>
      <c r="AV167" s="12" t="s">
        <v>89</v>
      </c>
      <c r="AW167" s="12" t="s">
        <v>36</v>
      </c>
      <c r="AX167" s="12" t="s">
        <v>79</v>
      </c>
      <c r="AY167" s="146" t="s">
        <v>138</v>
      </c>
    </row>
    <row r="168" spans="2:65" s="13" customFormat="1" ht="10.199999999999999">
      <c r="B168" s="152"/>
      <c r="D168" s="145" t="s">
        <v>147</v>
      </c>
      <c r="E168" s="153" t="s">
        <v>1</v>
      </c>
      <c r="F168" s="154" t="s">
        <v>149</v>
      </c>
      <c r="H168" s="155">
        <v>2</v>
      </c>
      <c r="I168" s="156"/>
      <c r="L168" s="152"/>
      <c r="M168" s="157"/>
      <c r="T168" s="158"/>
      <c r="AT168" s="153" t="s">
        <v>147</v>
      </c>
      <c r="AU168" s="153" t="s">
        <v>89</v>
      </c>
      <c r="AV168" s="13" t="s">
        <v>145</v>
      </c>
      <c r="AW168" s="13" t="s">
        <v>36</v>
      </c>
      <c r="AX168" s="13" t="s">
        <v>87</v>
      </c>
      <c r="AY168" s="153" t="s">
        <v>138</v>
      </c>
    </row>
    <row r="169" spans="2:65" s="1" customFormat="1" ht="24.15" customHeight="1">
      <c r="B169" s="130"/>
      <c r="C169" s="131" t="s">
        <v>203</v>
      </c>
      <c r="D169" s="131" t="s">
        <v>140</v>
      </c>
      <c r="E169" s="132" t="s">
        <v>253</v>
      </c>
      <c r="F169" s="133" t="s">
        <v>254</v>
      </c>
      <c r="G169" s="134" t="s">
        <v>166</v>
      </c>
      <c r="H169" s="135">
        <v>4</v>
      </c>
      <c r="I169" s="136"/>
      <c r="J169" s="137">
        <f>ROUND(I169*H169,2)</f>
        <v>0</v>
      </c>
      <c r="K169" s="133" t="s">
        <v>144</v>
      </c>
      <c r="L169" s="30"/>
      <c r="M169" s="138" t="s">
        <v>1</v>
      </c>
      <c r="N169" s="139" t="s">
        <v>44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145</v>
      </c>
      <c r="AT169" s="142" t="s">
        <v>140</v>
      </c>
      <c r="AU169" s="142" t="s">
        <v>89</v>
      </c>
      <c r="AY169" s="15" t="s">
        <v>138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87</v>
      </c>
      <c r="BK169" s="143">
        <f>ROUND(I169*H169,2)</f>
        <v>0</v>
      </c>
      <c r="BL169" s="15" t="s">
        <v>145</v>
      </c>
      <c r="BM169" s="142" t="s">
        <v>350</v>
      </c>
    </row>
    <row r="170" spans="2:65" s="12" customFormat="1" ht="10.199999999999999">
      <c r="B170" s="144"/>
      <c r="D170" s="145" t="s">
        <v>147</v>
      </c>
      <c r="E170" s="146" t="s">
        <v>1</v>
      </c>
      <c r="F170" s="147" t="s">
        <v>351</v>
      </c>
      <c r="H170" s="148">
        <v>4</v>
      </c>
      <c r="I170" s="149"/>
      <c r="L170" s="144"/>
      <c r="M170" s="150"/>
      <c r="T170" s="151"/>
      <c r="AT170" s="146" t="s">
        <v>147</v>
      </c>
      <c r="AU170" s="146" t="s">
        <v>89</v>
      </c>
      <c r="AV170" s="12" t="s">
        <v>89</v>
      </c>
      <c r="AW170" s="12" t="s">
        <v>36</v>
      </c>
      <c r="AX170" s="12" t="s">
        <v>79</v>
      </c>
      <c r="AY170" s="146" t="s">
        <v>138</v>
      </c>
    </row>
    <row r="171" spans="2:65" s="13" customFormat="1" ht="10.199999999999999">
      <c r="B171" s="152"/>
      <c r="D171" s="145" t="s">
        <v>147</v>
      </c>
      <c r="E171" s="153" t="s">
        <v>1</v>
      </c>
      <c r="F171" s="154" t="s">
        <v>149</v>
      </c>
      <c r="H171" s="155">
        <v>4</v>
      </c>
      <c r="I171" s="156"/>
      <c r="L171" s="152"/>
      <c r="M171" s="157"/>
      <c r="T171" s="158"/>
      <c r="AT171" s="153" t="s">
        <v>147</v>
      </c>
      <c r="AU171" s="153" t="s">
        <v>89</v>
      </c>
      <c r="AV171" s="13" t="s">
        <v>145</v>
      </c>
      <c r="AW171" s="13" t="s">
        <v>36</v>
      </c>
      <c r="AX171" s="13" t="s">
        <v>87</v>
      </c>
      <c r="AY171" s="153" t="s">
        <v>138</v>
      </c>
    </row>
    <row r="172" spans="2:65" s="1" customFormat="1" ht="55.5" customHeight="1">
      <c r="B172" s="130"/>
      <c r="C172" s="131" t="s">
        <v>208</v>
      </c>
      <c r="D172" s="131" t="s">
        <v>140</v>
      </c>
      <c r="E172" s="132" t="s">
        <v>352</v>
      </c>
      <c r="F172" s="133" t="s">
        <v>353</v>
      </c>
      <c r="G172" s="134" t="s">
        <v>166</v>
      </c>
      <c r="H172" s="135">
        <v>5.94</v>
      </c>
      <c r="I172" s="136"/>
      <c r="J172" s="137">
        <f>ROUND(I172*H172,2)</f>
        <v>0</v>
      </c>
      <c r="K172" s="133" t="s">
        <v>144</v>
      </c>
      <c r="L172" s="30"/>
      <c r="M172" s="138" t="s">
        <v>1</v>
      </c>
      <c r="N172" s="139" t="s">
        <v>44</v>
      </c>
      <c r="P172" s="140">
        <f>O172*H172</f>
        <v>0</v>
      </c>
      <c r="Q172" s="140">
        <v>0.90200000000000002</v>
      </c>
      <c r="R172" s="140">
        <f>Q172*H172</f>
        <v>5.3578800000000006</v>
      </c>
      <c r="S172" s="140">
        <v>0</v>
      </c>
      <c r="T172" s="141">
        <f>S172*H172</f>
        <v>0</v>
      </c>
      <c r="AR172" s="142" t="s">
        <v>145</v>
      </c>
      <c r="AT172" s="142" t="s">
        <v>140</v>
      </c>
      <c r="AU172" s="142" t="s">
        <v>89</v>
      </c>
      <c r="AY172" s="15" t="s">
        <v>138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87</v>
      </c>
      <c r="BK172" s="143">
        <f>ROUND(I172*H172,2)</f>
        <v>0</v>
      </c>
      <c r="BL172" s="15" t="s">
        <v>145</v>
      </c>
      <c r="BM172" s="142" t="s">
        <v>354</v>
      </c>
    </row>
    <row r="173" spans="2:65" s="12" customFormat="1" ht="10.199999999999999">
      <c r="B173" s="144"/>
      <c r="D173" s="145" t="s">
        <v>147</v>
      </c>
      <c r="E173" s="146" t="s">
        <v>1</v>
      </c>
      <c r="F173" s="147" t="s">
        <v>355</v>
      </c>
      <c r="H173" s="148">
        <v>5.94</v>
      </c>
      <c r="I173" s="149"/>
      <c r="L173" s="144"/>
      <c r="M173" s="150"/>
      <c r="T173" s="151"/>
      <c r="AT173" s="146" t="s">
        <v>147</v>
      </c>
      <c r="AU173" s="146" t="s">
        <v>89</v>
      </c>
      <c r="AV173" s="12" t="s">
        <v>89</v>
      </c>
      <c r="AW173" s="12" t="s">
        <v>36</v>
      </c>
      <c r="AX173" s="12" t="s">
        <v>79</v>
      </c>
      <c r="AY173" s="146" t="s">
        <v>138</v>
      </c>
    </row>
    <row r="174" spans="2:65" s="13" customFormat="1" ht="10.199999999999999">
      <c r="B174" s="152"/>
      <c r="D174" s="145" t="s">
        <v>147</v>
      </c>
      <c r="E174" s="153" t="s">
        <v>1</v>
      </c>
      <c r="F174" s="154" t="s">
        <v>149</v>
      </c>
      <c r="H174" s="155">
        <v>5.94</v>
      </c>
      <c r="I174" s="156"/>
      <c r="L174" s="152"/>
      <c r="M174" s="157"/>
      <c r="T174" s="158"/>
      <c r="AT174" s="153" t="s">
        <v>147</v>
      </c>
      <c r="AU174" s="153" t="s">
        <v>89</v>
      </c>
      <c r="AV174" s="13" t="s">
        <v>145</v>
      </c>
      <c r="AW174" s="13" t="s">
        <v>36</v>
      </c>
      <c r="AX174" s="13" t="s">
        <v>87</v>
      </c>
      <c r="AY174" s="153" t="s">
        <v>138</v>
      </c>
    </row>
    <row r="175" spans="2:65" s="11" customFormat="1" ht="22.8" customHeight="1">
      <c r="B175" s="118"/>
      <c r="D175" s="119" t="s">
        <v>78</v>
      </c>
      <c r="E175" s="128" t="s">
        <v>184</v>
      </c>
      <c r="F175" s="128" t="s">
        <v>356</v>
      </c>
      <c r="I175" s="121"/>
      <c r="J175" s="129">
        <f>BK175</f>
        <v>0</v>
      </c>
      <c r="L175" s="118"/>
      <c r="M175" s="123"/>
      <c r="P175" s="124">
        <f>SUM(P176:P182)</f>
        <v>0</v>
      </c>
      <c r="R175" s="124">
        <f>SUM(R176:R182)</f>
        <v>34.39723</v>
      </c>
      <c r="T175" s="125">
        <f>SUM(T176:T182)</f>
        <v>0</v>
      </c>
      <c r="AR175" s="119" t="s">
        <v>87</v>
      </c>
      <c r="AT175" s="126" t="s">
        <v>78</v>
      </c>
      <c r="AU175" s="126" t="s">
        <v>87</v>
      </c>
      <c r="AY175" s="119" t="s">
        <v>138</v>
      </c>
      <c r="BK175" s="127">
        <f>SUM(BK176:BK182)</f>
        <v>0</v>
      </c>
    </row>
    <row r="176" spans="2:65" s="1" customFormat="1" ht="33" customHeight="1">
      <c r="B176" s="130"/>
      <c r="C176" s="131" t="s">
        <v>213</v>
      </c>
      <c r="D176" s="131" t="s">
        <v>140</v>
      </c>
      <c r="E176" s="132" t="s">
        <v>357</v>
      </c>
      <c r="F176" s="133" t="s">
        <v>358</v>
      </c>
      <c r="G176" s="134" t="s">
        <v>143</v>
      </c>
      <c r="H176" s="135">
        <v>2</v>
      </c>
      <c r="I176" s="136"/>
      <c r="J176" s="137">
        <f>ROUND(I176*H176,2)</f>
        <v>0</v>
      </c>
      <c r="K176" s="133" t="s">
        <v>144</v>
      </c>
      <c r="L176" s="30"/>
      <c r="M176" s="138" t="s">
        <v>1</v>
      </c>
      <c r="N176" s="139" t="s">
        <v>44</v>
      </c>
      <c r="P176" s="140">
        <f>O176*H176</f>
        <v>0</v>
      </c>
      <c r="Q176" s="140">
        <v>16.75142</v>
      </c>
      <c r="R176" s="140">
        <f>Q176*H176</f>
        <v>33.502839999999999</v>
      </c>
      <c r="S176" s="140">
        <v>0</v>
      </c>
      <c r="T176" s="141">
        <f>S176*H176</f>
        <v>0</v>
      </c>
      <c r="AR176" s="142" t="s">
        <v>145</v>
      </c>
      <c r="AT176" s="142" t="s">
        <v>140</v>
      </c>
      <c r="AU176" s="142" t="s">
        <v>89</v>
      </c>
      <c r="AY176" s="15" t="s">
        <v>138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87</v>
      </c>
      <c r="BK176" s="143">
        <f>ROUND(I176*H176,2)</f>
        <v>0</v>
      </c>
      <c r="BL176" s="15" t="s">
        <v>145</v>
      </c>
      <c r="BM176" s="142" t="s">
        <v>359</v>
      </c>
    </row>
    <row r="177" spans="2:65" s="12" customFormat="1" ht="10.199999999999999">
      <c r="B177" s="144"/>
      <c r="D177" s="145" t="s">
        <v>147</v>
      </c>
      <c r="E177" s="146" t="s">
        <v>1</v>
      </c>
      <c r="F177" s="147" t="s">
        <v>360</v>
      </c>
      <c r="H177" s="148">
        <v>2</v>
      </c>
      <c r="I177" s="149"/>
      <c r="L177" s="144"/>
      <c r="M177" s="150"/>
      <c r="T177" s="151"/>
      <c r="AT177" s="146" t="s">
        <v>147</v>
      </c>
      <c r="AU177" s="146" t="s">
        <v>89</v>
      </c>
      <c r="AV177" s="12" t="s">
        <v>89</v>
      </c>
      <c r="AW177" s="12" t="s">
        <v>36</v>
      </c>
      <c r="AX177" s="12" t="s">
        <v>79</v>
      </c>
      <c r="AY177" s="146" t="s">
        <v>138</v>
      </c>
    </row>
    <row r="178" spans="2:65" s="13" customFormat="1" ht="10.199999999999999">
      <c r="B178" s="152"/>
      <c r="D178" s="145" t="s">
        <v>147</v>
      </c>
      <c r="E178" s="153" t="s">
        <v>1</v>
      </c>
      <c r="F178" s="154" t="s">
        <v>149</v>
      </c>
      <c r="H178" s="155">
        <v>2</v>
      </c>
      <c r="I178" s="156"/>
      <c r="L178" s="152"/>
      <c r="M178" s="157"/>
      <c r="T178" s="158"/>
      <c r="AT178" s="153" t="s">
        <v>147</v>
      </c>
      <c r="AU178" s="153" t="s">
        <v>89</v>
      </c>
      <c r="AV178" s="13" t="s">
        <v>145</v>
      </c>
      <c r="AW178" s="13" t="s">
        <v>36</v>
      </c>
      <c r="AX178" s="13" t="s">
        <v>87</v>
      </c>
      <c r="AY178" s="153" t="s">
        <v>138</v>
      </c>
    </row>
    <row r="179" spans="2:65" s="1" customFormat="1" ht="24.15" customHeight="1">
      <c r="B179" s="130"/>
      <c r="C179" s="131" t="s">
        <v>218</v>
      </c>
      <c r="D179" s="131" t="s">
        <v>140</v>
      </c>
      <c r="E179" s="132" t="s">
        <v>361</v>
      </c>
      <c r="F179" s="133" t="s">
        <v>362</v>
      </c>
      <c r="G179" s="134" t="s">
        <v>363</v>
      </c>
      <c r="H179" s="135">
        <v>7</v>
      </c>
      <c r="I179" s="136"/>
      <c r="J179" s="137">
        <f>ROUND(I179*H179,2)</f>
        <v>0</v>
      </c>
      <c r="K179" s="133" t="s">
        <v>144</v>
      </c>
      <c r="L179" s="30"/>
      <c r="M179" s="138" t="s">
        <v>1</v>
      </c>
      <c r="N179" s="139" t="s">
        <v>44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145</v>
      </c>
      <c r="AT179" s="142" t="s">
        <v>140</v>
      </c>
      <c r="AU179" s="142" t="s">
        <v>89</v>
      </c>
      <c r="AY179" s="15" t="s">
        <v>138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87</v>
      </c>
      <c r="BK179" s="143">
        <f>ROUND(I179*H179,2)</f>
        <v>0</v>
      </c>
      <c r="BL179" s="15" t="s">
        <v>145</v>
      </c>
      <c r="BM179" s="142" t="s">
        <v>364</v>
      </c>
    </row>
    <row r="180" spans="2:65" s="12" customFormat="1" ht="10.199999999999999">
      <c r="B180" s="144"/>
      <c r="D180" s="145" t="s">
        <v>147</v>
      </c>
      <c r="E180" s="146" t="s">
        <v>1</v>
      </c>
      <c r="F180" s="147" t="s">
        <v>365</v>
      </c>
      <c r="H180" s="148">
        <v>7</v>
      </c>
      <c r="I180" s="149"/>
      <c r="L180" s="144"/>
      <c r="M180" s="150"/>
      <c r="T180" s="151"/>
      <c r="AT180" s="146" t="s">
        <v>147</v>
      </c>
      <c r="AU180" s="146" t="s">
        <v>89</v>
      </c>
      <c r="AV180" s="12" t="s">
        <v>89</v>
      </c>
      <c r="AW180" s="12" t="s">
        <v>36</v>
      </c>
      <c r="AX180" s="12" t="s">
        <v>79</v>
      </c>
      <c r="AY180" s="146" t="s">
        <v>138</v>
      </c>
    </row>
    <row r="181" spans="2:65" s="13" customFormat="1" ht="10.199999999999999">
      <c r="B181" s="152"/>
      <c r="D181" s="145" t="s">
        <v>147</v>
      </c>
      <c r="E181" s="153" t="s">
        <v>1</v>
      </c>
      <c r="F181" s="154" t="s">
        <v>149</v>
      </c>
      <c r="H181" s="155">
        <v>7</v>
      </c>
      <c r="I181" s="156"/>
      <c r="L181" s="152"/>
      <c r="M181" s="157"/>
      <c r="T181" s="158"/>
      <c r="AT181" s="153" t="s">
        <v>147</v>
      </c>
      <c r="AU181" s="153" t="s">
        <v>89</v>
      </c>
      <c r="AV181" s="13" t="s">
        <v>145</v>
      </c>
      <c r="AW181" s="13" t="s">
        <v>36</v>
      </c>
      <c r="AX181" s="13" t="s">
        <v>87</v>
      </c>
      <c r="AY181" s="153" t="s">
        <v>138</v>
      </c>
    </row>
    <row r="182" spans="2:65" s="1" customFormat="1" ht="24.15" customHeight="1">
      <c r="B182" s="130"/>
      <c r="C182" s="170" t="s">
        <v>223</v>
      </c>
      <c r="D182" s="170" t="s">
        <v>327</v>
      </c>
      <c r="E182" s="171" t="s">
        <v>366</v>
      </c>
      <c r="F182" s="172" t="s">
        <v>485</v>
      </c>
      <c r="G182" s="173" t="s">
        <v>363</v>
      </c>
      <c r="H182" s="174">
        <v>7</v>
      </c>
      <c r="I182" s="175"/>
      <c r="J182" s="176">
        <f>ROUND(I182*H182,2)</f>
        <v>0</v>
      </c>
      <c r="K182" s="172" t="s">
        <v>1</v>
      </c>
      <c r="L182" s="177"/>
      <c r="M182" s="178" t="s">
        <v>1</v>
      </c>
      <c r="N182" s="179" t="s">
        <v>44</v>
      </c>
      <c r="P182" s="140">
        <f>O182*H182</f>
        <v>0</v>
      </c>
      <c r="Q182" s="140">
        <v>0.12776999999999999</v>
      </c>
      <c r="R182" s="140">
        <f>Q182*H182</f>
        <v>0.89439000000000002</v>
      </c>
      <c r="S182" s="140">
        <v>0</v>
      </c>
      <c r="T182" s="141">
        <f>S182*H182</f>
        <v>0</v>
      </c>
      <c r="AR182" s="142" t="s">
        <v>180</v>
      </c>
      <c r="AT182" s="142" t="s">
        <v>327</v>
      </c>
      <c r="AU182" s="142" t="s">
        <v>89</v>
      </c>
      <c r="AY182" s="15" t="s">
        <v>138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87</v>
      </c>
      <c r="BK182" s="143">
        <f>ROUND(I182*H182,2)</f>
        <v>0</v>
      </c>
      <c r="BL182" s="15" t="s">
        <v>145</v>
      </c>
      <c r="BM182" s="142" t="s">
        <v>367</v>
      </c>
    </row>
    <row r="183" spans="2:65" s="11" customFormat="1" ht="22.8" customHeight="1">
      <c r="B183" s="118"/>
      <c r="D183" s="119" t="s">
        <v>78</v>
      </c>
      <c r="E183" s="128" t="s">
        <v>276</v>
      </c>
      <c r="F183" s="128" t="s">
        <v>277</v>
      </c>
      <c r="I183" s="121"/>
      <c r="J183" s="129">
        <f>BK183</f>
        <v>0</v>
      </c>
      <c r="L183" s="118"/>
      <c r="M183" s="123"/>
      <c r="P183" s="124">
        <f>P184</f>
        <v>0</v>
      </c>
      <c r="R183" s="124">
        <f>R184</f>
        <v>0</v>
      </c>
      <c r="T183" s="125">
        <f>T184</f>
        <v>0</v>
      </c>
      <c r="AR183" s="119" t="s">
        <v>87</v>
      </c>
      <c r="AT183" s="126" t="s">
        <v>78</v>
      </c>
      <c r="AU183" s="126" t="s">
        <v>87</v>
      </c>
      <c r="AY183" s="119" t="s">
        <v>138</v>
      </c>
      <c r="BK183" s="127">
        <f>BK184</f>
        <v>0</v>
      </c>
    </row>
    <row r="184" spans="2:65" s="1" customFormat="1" ht="44.25" customHeight="1">
      <c r="B184" s="130"/>
      <c r="C184" s="131" t="s">
        <v>227</v>
      </c>
      <c r="D184" s="131" t="s">
        <v>140</v>
      </c>
      <c r="E184" s="132" t="s">
        <v>279</v>
      </c>
      <c r="F184" s="133" t="s">
        <v>280</v>
      </c>
      <c r="G184" s="134" t="s">
        <v>281</v>
      </c>
      <c r="H184" s="135">
        <v>62.069000000000003</v>
      </c>
      <c r="I184" s="136"/>
      <c r="J184" s="137">
        <f>ROUND(I184*H184,2)</f>
        <v>0</v>
      </c>
      <c r="K184" s="133" t="s">
        <v>144</v>
      </c>
      <c r="L184" s="30"/>
      <c r="M184" s="165" t="s">
        <v>1</v>
      </c>
      <c r="N184" s="166" t="s">
        <v>44</v>
      </c>
      <c r="O184" s="167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AR184" s="142" t="s">
        <v>145</v>
      </c>
      <c r="AT184" s="142" t="s">
        <v>140</v>
      </c>
      <c r="AU184" s="142" t="s">
        <v>89</v>
      </c>
      <c r="AY184" s="15" t="s">
        <v>138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5" t="s">
        <v>87</v>
      </c>
      <c r="BK184" s="143">
        <f>ROUND(I184*H184,2)</f>
        <v>0</v>
      </c>
      <c r="BL184" s="15" t="s">
        <v>145</v>
      </c>
      <c r="BM184" s="142" t="s">
        <v>368</v>
      </c>
    </row>
    <row r="185" spans="2:65" s="1" customFormat="1" ht="6.9" customHeight="1"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30"/>
    </row>
  </sheetData>
  <autoFilter ref="C121:K184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98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108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Krupská</v>
      </c>
      <c r="F7" s="220"/>
      <c r="G7" s="220"/>
      <c r="H7" s="220"/>
      <c r="L7" s="18"/>
    </row>
    <row r="8" spans="2:46" s="1" customFormat="1" ht="12" customHeight="1">
      <c r="B8" s="30"/>
      <c r="D8" s="25" t="s">
        <v>109</v>
      </c>
      <c r="L8" s="30"/>
    </row>
    <row r="9" spans="2:46" s="1" customFormat="1" ht="30" customHeight="1">
      <c r="B9" s="30"/>
      <c r="E9" s="180" t="s">
        <v>369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30. 7. 2024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ROUND(J120,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ROUND((SUM(BE120:BE141)),  2)</f>
        <v>0</v>
      </c>
      <c r="I33" s="90">
        <v>0.21</v>
      </c>
      <c r="J33" s="89">
        <f>ROUND(((SUM(BE120:BE141))*I33),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ROUND((SUM(BF120:BF141)),  2)</f>
        <v>0</v>
      </c>
      <c r="I34" s="90">
        <v>0.12</v>
      </c>
      <c r="J34" s="89">
        <f>ROUND(((SUM(BF120:BF141))*I34),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ROUND((SUM(BG120:BG141)),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ROUND((SUM(BH120:BH141)),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ROUND((SUM(BI120:BI141)),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111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Krupská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109</v>
      </c>
      <c r="L86" s="30"/>
    </row>
    <row r="87" spans="2:47" s="1" customFormat="1" ht="30" customHeight="1">
      <c r="B87" s="30"/>
      <c r="E87" s="180" t="str">
        <f>E9</f>
        <v>007.16 - samostatný sjezd, bez propustku nebo otevřeného žlabu s mříží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30. 7. 2024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112</v>
      </c>
      <c r="D94" s="91"/>
      <c r="E94" s="91"/>
      <c r="F94" s="91"/>
      <c r="G94" s="91"/>
      <c r="H94" s="91"/>
      <c r="I94" s="91"/>
      <c r="J94" s="100" t="s">
        <v>113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114</v>
      </c>
      <c r="J96" s="64">
        <f>J120</f>
        <v>0</v>
      </c>
      <c r="L96" s="30"/>
      <c r="AU96" s="15" t="s">
        <v>115</v>
      </c>
    </row>
    <row r="97" spans="2:12" s="8" customFormat="1" ht="24.9" customHeight="1">
      <c r="B97" s="102"/>
      <c r="D97" s="103" t="s">
        <v>116</v>
      </c>
      <c r="E97" s="104"/>
      <c r="F97" s="104"/>
      <c r="G97" s="104"/>
      <c r="H97" s="104"/>
      <c r="I97" s="104"/>
      <c r="J97" s="105">
        <f>J121</f>
        <v>0</v>
      </c>
      <c r="L97" s="102"/>
    </row>
    <row r="98" spans="2:12" s="9" customFormat="1" ht="19.95" customHeight="1">
      <c r="B98" s="106"/>
      <c r="D98" s="107" t="s">
        <v>117</v>
      </c>
      <c r="E98" s="108"/>
      <c r="F98" s="108"/>
      <c r="G98" s="108"/>
      <c r="H98" s="108"/>
      <c r="I98" s="108"/>
      <c r="J98" s="109">
        <f>J122</f>
        <v>0</v>
      </c>
      <c r="L98" s="106"/>
    </row>
    <row r="99" spans="2:12" s="9" customFormat="1" ht="19.95" customHeight="1">
      <c r="B99" s="106"/>
      <c r="D99" s="107" t="s">
        <v>119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12" s="9" customFormat="1" ht="19.95" customHeight="1">
      <c r="B100" s="106"/>
      <c r="D100" s="107" t="s">
        <v>120</v>
      </c>
      <c r="E100" s="108"/>
      <c r="F100" s="108"/>
      <c r="G100" s="108"/>
      <c r="H100" s="108"/>
      <c r="I100" s="108"/>
      <c r="J100" s="109">
        <f>J140</f>
        <v>0</v>
      </c>
      <c r="L100" s="106"/>
    </row>
    <row r="101" spans="2:12" s="1" customFormat="1" ht="21.75" customHeight="1">
      <c r="B101" s="30"/>
      <c r="L101" s="30"/>
    </row>
    <row r="102" spans="2:12" s="1" customFormat="1" ht="6.9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" customHeight="1">
      <c r="B107" s="30"/>
      <c r="C107" s="19" t="s">
        <v>123</v>
      </c>
      <c r="L107" s="30"/>
    </row>
    <row r="108" spans="2:12" s="1" customFormat="1" ht="6.9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16.5" customHeight="1">
      <c r="B110" s="30"/>
      <c r="E110" s="219" t="str">
        <f>E7</f>
        <v>Lesní cesta Krupská</v>
      </c>
      <c r="F110" s="220"/>
      <c r="G110" s="220"/>
      <c r="H110" s="220"/>
      <c r="L110" s="30"/>
    </row>
    <row r="111" spans="2:12" s="1" customFormat="1" ht="12" customHeight="1">
      <c r="B111" s="30"/>
      <c r="C111" s="25" t="s">
        <v>109</v>
      </c>
      <c r="L111" s="30"/>
    </row>
    <row r="112" spans="2:12" s="1" customFormat="1" ht="30" customHeight="1">
      <c r="B112" s="30"/>
      <c r="E112" s="180" t="str">
        <f>E9</f>
        <v>007.16 - samostatný sjezd, bez propustku nebo otevřeného žlabu s mříží</v>
      </c>
      <c r="F112" s="221"/>
      <c r="G112" s="221"/>
      <c r="H112" s="221"/>
      <c r="L112" s="30"/>
    </row>
    <row r="113" spans="2:65" s="1" customFormat="1" ht="6.9" customHeight="1">
      <c r="B113" s="30"/>
      <c r="L113" s="30"/>
    </row>
    <row r="114" spans="2:65" s="1" customFormat="1" ht="12" customHeight="1">
      <c r="B114" s="30"/>
      <c r="C114" s="25" t="s">
        <v>20</v>
      </c>
      <c r="F114" s="23" t="str">
        <f>F12</f>
        <v>k.ú. Kostelec nad Černými lesy</v>
      </c>
      <c r="I114" s="25" t="s">
        <v>22</v>
      </c>
      <c r="J114" s="50" t="str">
        <f>IF(J12="","",J12)</f>
        <v>30. 7. 2024</v>
      </c>
      <c r="L114" s="30"/>
    </row>
    <row r="115" spans="2:65" s="1" customFormat="1" ht="6.9" customHeight="1">
      <c r="B115" s="30"/>
      <c r="L115" s="30"/>
    </row>
    <row r="116" spans="2:65" s="1" customFormat="1" ht="15.15" customHeight="1">
      <c r="B116" s="30"/>
      <c r="C116" s="25" t="s">
        <v>24</v>
      </c>
      <c r="F116" s="23" t="str">
        <f>E15</f>
        <v>Česká zemědělská univerzita v Praze Lesy ČZU</v>
      </c>
      <c r="I116" s="25" t="s">
        <v>32</v>
      </c>
      <c r="J116" s="28" t="str">
        <f>E21</f>
        <v>Ing. Jiří Ježek</v>
      </c>
      <c r="L116" s="30"/>
    </row>
    <row r="117" spans="2:65" s="1" customFormat="1" ht="15.15" customHeight="1">
      <c r="B117" s="30"/>
      <c r="C117" s="25" t="s">
        <v>30</v>
      </c>
      <c r="F117" s="23" t="str">
        <f>IF(E18="","",E18)</f>
        <v>Vyplň údaj</v>
      </c>
      <c r="I117" s="25" t="s">
        <v>37</v>
      </c>
      <c r="J117" s="28" t="str">
        <f>E24</f>
        <v>Ing. Jiří Ježek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10"/>
      <c r="C119" s="111" t="s">
        <v>124</v>
      </c>
      <c r="D119" s="112" t="s">
        <v>64</v>
      </c>
      <c r="E119" s="112" t="s">
        <v>60</v>
      </c>
      <c r="F119" s="112" t="s">
        <v>61</v>
      </c>
      <c r="G119" s="112" t="s">
        <v>125</v>
      </c>
      <c r="H119" s="112" t="s">
        <v>126</v>
      </c>
      <c r="I119" s="112" t="s">
        <v>127</v>
      </c>
      <c r="J119" s="112" t="s">
        <v>113</v>
      </c>
      <c r="K119" s="113" t="s">
        <v>128</v>
      </c>
      <c r="L119" s="110"/>
      <c r="M119" s="57" t="s">
        <v>1</v>
      </c>
      <c r="N119" s="58" t="s">
        <v>43</v>
      </c>
      <c r="O119" s="58" t="s">
        <v>129</v>
      </c>
      <c r="P119" s="58" t="s">
        <v>130</v>
      </c>
      <c r="Q119" s="58" t="s">
        <v>131</v>
      </c>
      <c r="R119" s="58" t="s">
        <v>132</v>
      </c>
      <c r="S119" s="58" t="s">
        <v>133</v>
      </c>
      <c r="T119" s="59" t="s">
        <v>134</v>
      </c>
    </row>
    <row r="120" spans="2:65" s="1" customFormat="1" ht="22.8" customHeight="1">
      <c r="B120" s="30"/>
      <c r="C120" s="62" t="s">
        <v>135</v>
      </c>
      <c r="J120" s="114">
        <f>BK120</f>
        <v>0</v>
      </c>
      <c r="L120" s="30"/>
      <c r="M120" s="60"/>
      <c r="N120" s="51"/>
      <c r="O120" s="51"/>
      <c r="P120" s="115">
        <f>P121</f>
        <v>0</v>
      </c>
      <c r="Q120" s="51"/>
      <c r="R120" s="115">
        <f>R121</f>
        <v>237.52884</v>
      </c>
      <c r="S120" s="51"/>
      <c r="T120" s="116">
        <f>T121</f>
        <v>0</v>
      </c>
      <c r="AT120" s="15" t="s">
        <v>78</v>
      </c>
      <c r="AU120" s="15" t="s">
        <v>115</v>
      </c>
      <c r="BK120" s="117">
        <f>BK121</f>
        <v>0</v>
      </c>
    </row>
    <row r="121" spans="2:65" s="11" customFormat="1" ht="25.95" customHeight="1">
      <c r="B121" s="118"/>
      <c r="D121" s="119" t="s">
        <v>78</v>
      </c>
      <c r="E121" s="120" t="s">
        <v>136</v>
      </c>
      <c r="F121" s="120" t="s">
        <v>137</v>
      </c>
      <c r="I121" s="121"/>
      <c r="J121" s="122">
        <f>BK121</f>
        <v>0</v>
      </c>
      <c r="L121" s="118"/>
      <c r="M121" s="123"/>
      <c r="P121" s="124">
        <f>P122+P132+P140</f>
        <v>0</v>
      </c>
      <c r="R121" s="124">
        <f>R122+R132+R140</f>
        <v>237.52884</v>
      </c>
      <c r="T121" s="125">
        <f>T122+T132+T140</f>
        <v>0</v>
      </c>
      <c r="AR121" s="119" t="s">
        <v>87</v>
      </c>
      <c r="AT121" s="126" t="s">
        <v>78</v>
      </c>
      <c r="AU121" s="126" t="s">
        <v>79</v>
      </c>
      <c r="AY121" s="119" t="s">
        <v>138</v>
      </c>
      <c r="BK121" s="127">
        <f>BK122+BK132+BK140</f>
        <v>0</v>
      </c>
    </row>
    <row r="122" spans="2:65" s="11" customFormat="1" ht="22.8" customHeight="1">
      <c r="B122" s="118"/>
      <c r="D122" s="119" t="s">
        <v>78</v>
      </c>
      <c r="E122" s="128" t="s">
        <v>87</v>
      </c>
      <c r="F122" s="128" t="s">
        <v>139</v>
      </c>
      <c r="I122" s="121"/>
      <c r="J122" s="129">
        <f>BK122</f>
        <v>0</v>
      </c>
      <c r="L122" s="118"/>
      <c r="M122" s="123"/>
      <c r="P122" s="124">
        <f>SUM(P123:P131)</f>
        <v>0</v>
      </c>
      <c r="R122" s="124">
        <f>SUM(R123:R131)</f>
        <v>0</v>
      </c>
      <c r="T122" s="125">
        <f>SUM(T123:T131)</f>
        <v>0</v>
      </c>
      <c r="AR122" s="119" t="s">
        <v>87</v>
      </c>
      <c r="AT122" s="126" t="s">
        <v>78</v>
      </c>
      <c r="AU122" s="126" t="s">
        <v>87</v>
      </c>
      <c r="AY122" s="119" t="s">
        <v>138</v>
      </c>
      <c r="BK122" s="127">
        <f>SUM(BK123:BK131)</f>
        <v>0</v>
      </c>
    </row>
    <row r="123" spans="2:65" s="1" customFormat="1" ht="24.15" customHeight="1">
      <c r="B123" s="130"/>
      <c r="C123" s="131" t="s">
        <v>87</v>
      </c>
      <c r="D123" s="131" t="s">
        <v>140</v>
      </c>
      <c r="E123" s="132" t="s">
        <v>164</v>
      </c>
      <c r="F123" s="133" t="s">
        <v>165</v>
      </c>
      <c r="G123" s="134" t="s">
        <v>166</v>
      </c>
      <c r="H123" s="135">
        <v>287.60000000000002</v>
      </c>
      <c r="I123" s="136"/>
      <c r="J123" s="137">
        <f>ROUND(I123*H123,2)</f>
        <v>0</v>
      </c>
      <c r="K123" s="133" t="s">
        <v>144</v>
      </c>
      <c r="L123" s="30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145</v>
      </c>
      <c r="AT123" s="142" t="s">
        <v>140</v>
      </c>
      <c r="AU123" s="142" t="s">
        <v>89</v>
      </c>
      <c r="AY123" s="15" t="s">
        <v>138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87</v>
      </c>
      <c r="BK123" s="143">
        <f>ROUND(I123*H123,2)</f>
        <v>0</v>
      </c>
      <c r="BL123" s="15" t="s">
        <v>145</v>
      </c>
      <c r="BM123" s="142" t="s">
        <v>370</v>
      </c>
    </row>
    <row r="124" spans="2:65" s="12" customFormat="1" ht="10.199999999999999">
      <c r="B124" s="144"/>
      <c r="D124" s="145" t="s">
        <v>147</v>
      </c>
      <c r="E124" s="146" t="s">
        <v>1</v>
      </c>
      <c r="F124" s="147" t="s">
        <v>371</v>
      </c>
      <c r="H124" s="148">
        <v>287.60000000000002</v>
      </c>
      <c r="I124" s="149"/>
      <c r="L124" s="144"/>
      <c r="M124" s="150"/>
      <c r="T124" s="151"/>
      <c r="AT124" s="146" t="s">
        <v>147</v>
      </c>
      <c r="AU124" s="146" t="s">
        <v>89</v>
      </c>
      <c r="AV124" s="12" t="s">
        <v>89</v>
      </c>
      <c r="AW124" s="12" t="s">
        <v>36</v>
      </c>
      <c r="AX124" s="12" t="s">
        <v>79</v>
      </c>
      <c r="AY124" s="146" t="s">
        <v>138</v>
      </c>
    </row>
    <row r="125" spans="2:65" s="13" customFormat="1" ht="10.199999999999999">
      <c r="B125" s="152"/>
      <c r="D125" s="145" t="s">
        <v>147</v>
      </c>
      <c r="E125" s="153" t="s">
        <v>1</v>
      </c>
      <c r="F125" s="154" t="s">
        <v>149</v>
      </c>
      <c r="H125" s="155">
        <v>287.60000000000002</v>
      </c>
      <c r="I125" s="156"/>
      <c r="L125" s="152"/>
      <c r="M125" s="157"/>
      <c r="T125" s="158"/>
      <c r="AT125" s="153" t="s">
        <v>147</v>
      </c>
      <c r="AU125" s="153" t="s">
        <v>89</v>
      </c>
      <c r="AV125" s="13" t="s">
        <v>145</v>
      </c>
      <c r="AW125" s="13" t="s">
        <v>36</v>
      </c>
      <c r="AX125" s="13" t="s">
        <v>87</v>
      </c>
      <c r="AY125" s="153" t="s">
        <v>138</v>
      </c>
    </row>
    <row r="126" spans="2:65" s="1" customFormat="1" ht="33" customHeight="1">
      <c r="B126" s="130"/>
      <c r="C126" s="131" t="s">
        <v>89</v>
      </c>
      <c r="D126" s="131" t="s">
        <v>140</v>
      </c>
      <c r="E126" s="132" t="s">
        <v>219</v>
      </c>
      <c r="F126" s="133" t="s">
        <v>220</v>
      </c>
      <c r="G126" s="134" t="s">
        <v>166</v>
      </c>
      <c r="H126" s="135">
        <v>143.80000000000001</v>
      </c>
      <c r="I126" s="136"/>
      <c r="J126" s="137">
        <f>ROUND(I126*H126,2)</f>
        <v>0</v>
      </c>
      <c r="K126" s="133" t="s">
        <v>144</v>
      </c>
      <c r="L126" s="30"/>
      <c r="M126" s="138" t="s">
        <v>1</v>
      </c>
      <c r="N126" s="139" t="s">
        <v>44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145</v>
      </c>
      <c r="AT126" s="142" t="s">
        <v>140</v>
      </c>
      <c r="AU126" s="142" t="s">
        <v>89</v>
      </c>
      <c r="AY126" s="15" t="s">
        <v>138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87</v>
      </c>
      <c r="BK126" s="143">
        <f>ROUND(I126*H126,2)</f>
        <v>0</v>
      </c>
      <c r="BL126" s="15" t="s">
        <v>145</v>
      </c>
      <c r="BM126" s="142" t="s">
        <v>372</v>
      </c>
    </row>
    <row r="127" spans="2:65" s="12" customFormat="1" ht="10.199999999999999">
      <c r="B127" s="144"/>
      <c r="D127" s="145" t="s">
        <v>147</v>
      </c>
      <c r="E127" s="146" t="s">
        <v>1</v>
      </c>
      <c r="F127" s="147" t="s">
        <v>373</v>
      </c>
      <c r="H127" s="148">
        <v>143.80000000000001</v>
      </c>
      <c r="I127" s="149"/>
      <c r="L127" s="144"/>
      <c r="M127" s="150"/>
      <c r="T127" s="151"/>
      <c r="AT127" s="146" t="s">
        <v>147</v>
      </c>
      <c r="AU127" s="146" t="s">
        <v>89</v>
      </c>
      <c r="AV127" s="12" t="s">
        <v>89</v>
      </c>
      <c r="AW127" s="12" t="s">
        <v>36</v>
      </c>
      <c r="AX127" s="12" t="s">
        <v>79</v>
      </c>
      <c r="AY127" s="146" t="s">
        <v>138</v>
      </c>
    </row>
    <row r="128" spans="2:65" s="13" customFormat="1" ht="10.199999999999999">
      <c r="B128" s="152"/>
      <c r="D128" s="145" t="s">
        <v>147</v>
      </c>
      <c r="E128" s="153" t="s">
        <v>1</v>
      </c>
      <c r="F128" s="154" t="s">
        <v>149</v>
      </c>
      <c r="H128" s="155">
        <v>143.80000000000001</v>
      </c>
      <c r="I128" s="156"/>
      <c r="L128" s="152"/>
      <c r="M128" s="157"/>
      <c r="T128" s="158"/>
      <c r="AT128" s="153" t="s">
        <v>147</v>
      </c>
      <c r="AU128" s="153" t="s">
        <v>89</v>
      </c>
      <c r="AV128" s="13" t="s">
        <v>145</v>
      </c>
      <c r="AW128" s="13" t="s">
        <v>36</v>
      </c>
      <c r="AX128" s="13" t="s">
        <v>87</v>
      </c>
      <c r="AY128" s="153" t="s">
        <v>138</v>
      </c>
    </row>
    <row r="129" spans="2:65" s="1" customFormat="1" ht="33" customHeight="1">
      <c r="B129" s="130"/>
      <c r="C129" s="131" t="s">
        <v>154</v>
      </c>
      <c r="D129" s="131" t="s">
        <v>140</v>
      </c>
      <c r="E129" s="132" t="s">
        <v>228</v>
      </c>
      <c r="F129" s="133" t="s">
        <v>229</v>
      </c>
      <c r="G129" s="134" t="s">
        <v>166</v>
      </c>
      <c r="H129" s="135">
        <v>143.80000000000001</v>
      </c>
      <c r="I129" s="136"/>
      <c r="J129" s="137">
        <f>ROUND(I129*H129,2)</f>
        <v>0</v>
      </c>
      <c r="K129" s="133" t="s">
        <v>144</v>
      </c>
      <c r="L129" s="30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145</v>
      </c>
      <c r="AT129" s="142" t="s">
        <v>140</v>
      </c>
      <c r="AU129" s="142" t="s">
        <v>89</v>
      </c>
      <c r="AY129" s="15" t="s">
        <v>138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87</v>
      </c>
      <c r="BK129" s="143">
        <f>ROUND(I129*H129,2)</f>
        <v>0</v>
      </c>
      <c r="BL129" s="15" t="s">
        <v>145</v>
      </c>
      <c r="BM129" s="142" t="s">
        <v>374</v>
      </c>
    </row>
    <row r="130" spans="2:65" s="12" customFormat="1" ht="10.199999999999999">
      <c r="B130" s="144"/>
      <c r="D130" s="145" t="s">
        <v>147</v>
      </c>
      <c r="E130" s="146" t="s">
        <v>1</v>
      </c>
      <c r="F130" s="147" t="s">
        <v>373</v>
      </c>
      <c r="H130" s="148">
        <v>143.80000000000001</v>
      </c>
      <c r="I130" s="149"/>
      <c r="L130" s="144"/>
      <c r="M130" s="150"/>
      <c r="T130" s="151"/>
      <c r="AT130" s="146" t="s">
        <v>147</v>
      </c>
      <c r="AU130" s="146" t="s">
        <v>89</v>
      </c>
      <c r="AV130" s="12" t="s">
        <v>89</v>
      </c>
      <c r="AW130" s="12" t="s">
        <v>36</v>
      </c>
      <c r="AX130" s="12" t="s">
        <v>79</v>
      </c>
      <c r="AY130" s="146" t="s">
        <v>138</v>
      </c>
    </row>
    <row r="131" spans="2:65" s="13" customFormat="1" ht="10.199999999999999">
      <c r="B131" s="152"/>
      <c r="D131" s="145" t="s">
        <v>147</v>
      </c>
      <c r="E131" s="153" t="s">
        <v>1</v>
      </c>
      <c r="F131" s="154" t="s">
        <v>149</v>
      </c>
      <c r="H131" s="155">
        <v>143.80000000000001</v>
      </c>
      <c r="I131" s="156"/>
      <c r="L131" s="152"/>
      <c r="M131" s="157"/>
      <c r="T131" s="158"/>
      <c r="AT131" s="153" t="s">
        <v>147</v>
      </c>
      <c r="AU131" s="153" t="s">
        <v>89</v>
      </c>
      <c r="AV131" s="13" t="s">
        <v>145</v>
      </c>
      <c r="AW131" s="13" t="s">
        <v>36</v>
      </c>
      <c r="AX131" s="13" t="s">
        <v>87</v>
      </c>
      <c r="AY131" s="153" t="s">
        <v>138</v>
      </c>
    </row>
    <row r="132" spans="2:65" s="11" customFormat="1" ht="22.8" customHeight="1">
      <c r="B132" s="118"/>
      <c r="D132" s="119" t="s">
        <v>78</v>
      </c>
      <c r="E132" s="128" t="s">
        <v>163</v>
      </c>
      <c r="F132" s="128" t="s">
        <v>257</v>
      </c>
      <c r="I132" s="121"/>
      <c r="J132" s="129">
        <f>BK132</f>
        <v>0</v>
      </c>
      <c r="L132" s="118"/>
      <c r="M132" s="123"/>
      <c r="P132" s="124">
        <f>SUM(P133:P139)</f>
        <v>0</v>
      </c>
      <c r="R132" s="124">
        <f>SUM(R133:R139)</f>
        <v>237.52884</v>
      </c>
      <c r="T132" s="125">
        <f>SUM(T133:T139)</f>
        <v>0</v>
      </c>
      <c r="AR132" s="119" t="s">
        <v>87</v>
      </c>
      <c r="AT132" s="126" t="s">
        <v>78</v>
      </c>
      <c r="AU132" s="126" t="s">
        <v>87</v>
      </c>
      <c r="AY132" s="119" t="s">
        <v>138</v>
      </c>
      <c r="BK132" s="127">
        <f>SUM(BK133:BK139)</f>
        <v>0</v>
      </c>
    </row>
    <row r="133" spans="2:65" s="1" customFormat="1" ht="37.799999999999997" customHeight="1">
      <c r="B133" s="130"/>
      <c r="C133" s="131" t="s">
        <v>145</v>
      </c>
      <c r="D133" s="131" t="s">
        <v>140</v>
      </c>
      <c r="E133" s="132" t="s">
        <v>375</v>
      </c>
      <c r="F133" s="133" t="s">
        <v>376</v>
      </c>
      <c r="G133" s="134" t="s">
        <v>166</v>
      </c>
      <c r="H133" s="135">
        <v>287.60000000000002</v>
      </c>
      <c r="I133" s="136"/>
      <c r="J133" s="137">
        <f>ROUND(I133*H133,2)</f>
        <v>0</v>
      </c>
      <c r="K133" s="133" t="s">
        <v>144</v>
      </c>
      <c r="L133" s="30"/>
      <c r="M133" s="138" t="s">
        <v>1</v>
      </c>
      <c r="N133" s="139" t="s">
        <v>44</v>
      </c>
      <c r="P133" s="140">
        <f>O133*H133</f>
        <v>0</v>
      </c>
      <c r="Q133" s="140">
        <v>0.48089999999999999</v>
      </c>
      <c r="R133" s="140">
        <f>Q133*H133</f>
        <v>138.30684000000002</v>
      </c>
      <c r="S133" s="140">
        <v>0</v>
      </c>
      <c r="T133" s="141">
        <f>S133*H133</f>
        <v>0</v>
      </c>
      <c r="AR133" s="142" t="s">
        <v>145</v>
      </c>
      <c r="AT133" s="142" t="s">
        <v>140</v>
      </c>
      <c r="AU133" s="142" t="s">
        <v>89</v>
      </c>
      <c r="AY133" s="15" t="s">
        <v>138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87</v>
      </c>
      <c r="BK133" s="143">
        <f>ROUND(I133*H133,2)</f>
        <v>0</v>
      </c>
      <c r="BL133" s="15" t="s">
        <v>145</v>
      </c>
      <c r="BM133" s="142" t="s">
        <v>377</v>
      </c>
    </row>
    <row r="134" spans="2:65" s="12" customFormat="1" ht="10.199999999999999">
      <c r="B134" s="144"/>
      <c r="D134" s="145" t="s">
        <v>147</v>
      </c>
      <c r="E134" s="146" t="s">
        <v>1</v>
      </c>
      <c r="F134" s="147" t="s">
        <v>378</v>
      </c>
      <c r="H134" s="148">
        <v>287.60000000000002</v>
      </c>
      <c r="I134" s="149"/>
      <c r="L134" s="144"/>
      <c r="M134" s="150"/>
      <c r="T134" s="151"/>
      <c r="AT134" s="146" t="s">
        <v>147</v>
      </c>
      <c r="AU134" s="146" t="s">
        <v>89</v>
      </c>
      <c r="AV134" s="12" t="s">
        <v>89</v>
      </c>
      <c r="AW134" s="12" t="s">
        <v>36</v>
      </c>
      <c r="AX134" s="12" t="s">
        <v>79</v>
      </c>
      <c r="AY134" s="146" t="s">
        <v>138</v>
      </c>
    </row>
    <row r="135" spans="2:65" s="13" customFormat="1" ht="10.199999999999999">
      <c r="B135" s="152"/>
      <c r="D135" s="145" t="s">
        <v>147</v>
      </c>
      <c r="E135" s="153" t="s">
        <v>1</v>
      </c>
      <c r="F135" s="154" t="s">
        <v>149</v>
      </c>
      <c r="H135" s="155">
        <v>287.60000000000002</v>
      </c>
      <c r="I135" s="156"/>
      <c r="L135" s="152"/>
      <c r="M135" s="157"/>
      <c r="T135" s="158"/>
      <c r="AT135" s="153" t="s">
        <v>147</v>
      </c>
      <c r="AU135" s="153" t="s">
        <v>89</v>
      </c>
      <c r="AV135" s="13" t="s">
        <v>145</v>
      </c>
      <c r="AW135" s="13" t="s">
        <v>36</v>
      </c>
      <c r="AX135" s="13" t="s">
        <v>87</v>
      </c>
      <c r="AY135" s="153" t="s">
        <v>138</v>
      </c>
    </row>
    <row r="136" spans="2:65" s="1" customFormat="1" ht="33" customHeight="1">
      <c r="B136" s="130"/>
      <c r="C136" s="131" t="s">
        <v>163</v>
      </c>
      <c r="D136" s="131" t="s">
        <v>140</v>
      </c>
      <c r="E136" s="132" t="s">
        <v>379</v>
      </c>
      <c r="F136" s="133" t="s">
        <v>380</v>
      </c>
      <c r="G136" s="134" t="s">
        <v>166</v>
      </c>
      <c r="H136" s="135">
        <v>287.60000000000002</v>
      </c>
      <c r="I136" s="136"/>
      <c r="J136" s="137">
        <f>ROUND(I136*H136,2)</f>
        <v>0</v>
      </c>
      <c r="K136" s="133" t="s">
        <v>144</v>
      </c>
      <c r="L136" s="30"/>
      <c r="M136" s="138" t="s">
        <v>1</v>
      </c>
      <c r="N136" s="139" t="s">
        <v>44</v>
      </c>
      <c r="P136" s="140">
        <f>O136*H136</f>
        <v>0</v>
      </c>
      <c r="Q136" s="140">
        <v>0.34499999999999997</v>
      </c>
      <c r="R136" s="140">
        <f>Q136*H136</f>
        <v>99.221999999999994</v>
      </c>
      <c r="S136" s="140">
        <v>0</v>
      </c>
      <c r="T136" s="141">
        <f>S136*H136</f>
        <v>0</v>
      </c>
      <c r="AR136" s="142" t="s">
        <v>145</v>
      </c>
      <c r="AT136" s="142" t="s">
        <v>140</v>
      </c>
      <c r="AU136" s="142" t="s">
        <v>89</v>
      </c>
      <c r="AY136" s="15" t="s">
        <v>138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87</v>
      </c>
      <c r="BK136" s="143">
        <f>ROUND(I136*H136,2)</f>
        <v>0</v>
      </c>
      <c r="BL136" s="15" t="s">
        <v>145</v>
      </c>
      <c r="BM136" s="142" t="s">
        <v>381</v>
      </c>
    </row>
    <row r="137" spans="2:65" s="1" customFormat="1" ht="19.2">
      <c r="B137" s="30"/>
      <c r="D137" s="145" t="s">
        <v>250</v>
      </c>
      <c r="F137" s="159" t="s">
        <v>382</v>
      </c>
      <c r="I137" s="160"/>
      <c r="L137" s="30"/>
      <c r="M137" s="161"/>
      <c r="T137" s="54"/>
      <c r="AT137" s="15" t="s">
        <v>250</v>
      </c>
      <c r="AU137" s="15" t="s">
        <v>89</v>
      </c>
    </row>
    <row r="138" spans="2:65" s="12" customFormat="1" ht="10.199999999999999">
      <c r="B138" s="144"/>
      <c r="D138" s="145" t="s">
        <v>147</v>
      </c>
      <c r="E138" s="146" t="s">
        <v>1</v>
      </c>
      <c r="F138" s="147" t="s">
        <v>383</v>
      </c>
      <c r="H138" s="148">
        <v>287.60000000000002</v>
      </c>
      <c r="I138" s="149"/>
      <c r="L138" s="144"/>
      <c r="M138" s="150"/>
      <c r="T138" s="151"/>
      <c r="AT138" s="146" t="s">
        <v>147</v>
      </c>
      <c r="AU138" s="146" t="s">
        <v>89</v>
      </c>
      <c r="AV138" s="12" t="s">
        <v>89</v>
      </c>
      <c r="AW138" s="12" t="s">
        <v>36</v>
      </c>
      <c r="AX138" s="12" t="s">
        <v>79</v>
      </c>
      <c r="AY138" s="146" t="s">
        <v>138</v>
      </c>
    </row>
    <row r="139" spans="2:65" s="13" customFormat="1" ht="10.199999999999999">
      <c r="B139" s="152"/>
      <c r="D139" s="145" t="s">
        <v>147</v>
      </c>
      <c r="E139" s="153" t="s">
        <v>1</v>
      </c>
      <c r="F139" s="154" t="s">
        <v>149</v>
      </c>
      <c r="H139" s="155">
        <v>287.60000000000002</v>
      </c>
      <c r="I139" s="156"/>
      <c r="L139" s="152"/>
      <c r="M139" s="157"/>
      <c r="T139" s="158"/>
      <c r="AT139" s="153" t="s">
        <v>147</v>
      </c>
      <c r="AU139" s="153" t="s">
        <v>89</v>
      </c>
      <c r="AV139" s="13" t="s">
        <v>145</v>
      </c>
      <c r="AW139" s="13" t="s">
        <v>36</v>
      </c>
      <c r="AX139" s="13" t="s">
        <v>87</v>
      </c>
      <c r="AY139" s="153" t="s">
        <v>138</v>
      </c>
    </row>
    <row r="140" spans="2:65" s="11" customFormat="1" ht="22.8" customHeight="1">
      <c r="B140" s="118"/>
      <c r="D140" s="119" t="s">
        <v>78</v>
      </c>
      <c r="E140" s="128" t="s">
        <v>276</v>
      </c>
      <c r="F140" s="128" t="s">
        <v>277</v>
      </c>
      <c r="I140" s="121"/>
      <c r="J140" s="129">
        <f>BK140</f>
        <v>0</v>
      </c>
      <c r="L140" s="118"/>
      <c r="M140" s="123"/>
      <c r="P140" s="124">
        <f>P141</f>
        <v>0</v>
      </c>
      <c r="R140" s="124">
        <f>R141</f>
        <v>0</v>
      </c>
      <c r="T140" s="125">
        <f>T141</f>
        <v>0</v>
      </c>
      <c r="AR140" s="119" t="s">
        <v>87</v>
      </c>
      <c r="AT140" s="126" t="s">
        <v>78</v>
      </c>
      <c r="AU140" s="126" t="s">
        <v>87</v>
      </c>
      <c r="AY140" s="119" t="s">
        <v>138</v>
      </c>
      <c r="BK140" s="127">
        <f>BK141</f>
        <v>0</v>
      </c>
    </row>
    <row r="141" spans="2:65" s="1" customFormat="1" ht="44.25" customHeight="1">
      <c r="B141" s="130"/>
      <c r="C141" s="131" t="s">
        <v>169</v>
      </c>
      <c r="D141" s="131" t="s">
        <v>140</v>
      </c>
      <c r="E141" s="132" t="s">
        <v>279</v>
      </c>
      <c r="F141" s="133" t="s">
        <v>280</v>
      </c>
      <c r="G141" s="134" t="s">
        <v>281</v>
      </c>
      <c r="H141" s="135">
        <v>237.529</v>
      </c>
      <c r="I141" s="136"/>
      <c r="J141" s="137">
        <f>ROUND(I141*H141,2)</f>
        <v>0</v>
      </c>
      <c r="K141" s="133" t="s">
        <v>144</v>
      </c>
      <c r="L141" s="30"/>
      <c r="M141" s="165" t="s">
        <v>1</v>
      </c>
      <c r="N141" s="166" t="s">
        <v>44</v>
      </c>
      <c r="O141" s="167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AR141" s="142" t="s">
        <v>145</v>
      </c>
      <c r="AT141" s="142" t="s">
        <v>140</v>
      </c>
      <c r="AU141" s="142" t="s">
        <v>89</v>
      </c>
      <c r="AY141" s="15" t="s">
        <v>138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87</v>
      </c>
      <c r="BK141" s="143">
        <f>ROUND(I141*H141,2)</f>
        <v>0</v>
      </c>
      <c r="BL141" s="15" t="s">
        <v>145</v>
      </c>
      <c r="BM141" s="142" t="s">
        <v>384</v>
      </c>
    </row>
    <row r="142" spans="2:65" s="1" customFormat="1" ht="6.9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0"/>
    </row>
  </sheetData>
  <autoFilter ref="C119:K141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101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108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Krupská</v>
      </c>
      <c r="F7" s="220"/>
      <c r="G7" s="220"/>
      <c r="H7" s="220"/>
      <c r="L7" s="18"/>
    </row>
    <row r="8" spans="2:46" s="1" customFormat="1" ht="12" customHeight="1">
      <c r="B8" s="30"/>
      <c r="D8" s="25" t="s">
        <v>109</v>
      </c>
      <c r="L8" s="30"/>
    </row>
    <row r="9" spans="2:46" s="1" customFormat="1" ht="16.5" customHeight="1">
      <c r="B9" s="30"/>
      <c r="E9" s="180" t="s">
        <v>385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30. 7. 2024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ROUND(J120,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ROUND((SUM(BE120:BE142)),  2)</f>
        <v>0</v>
      </c>
      <c r="I33" s="90">
        <v>0.21</v>
      </c>
      <c r="J33" s="89">
        <f>ROUND(((SUM(BE120:BE142))*I33),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ROUND((SUM(BF120:BF142)),  2)</f>
        <v>0</v>
      </c>
      <c r="I34" s="90">
        <v>0.12</v>
      </c>
      <c r="J34" s="89">
        <f>ROUND(((SUM(BF120:BF142))*I34),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ROUND((SUM(BG120:BG142)),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ROUND((SUM(BH120:BH142)),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ROUND((SUM(BI120:BI142)),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111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Krupská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109</v>
      </c>
      <c r="L86" s="30"/>
    </row>
    <row r="87" spans="2:47" s="1" customFormat="1" ht="16.5" customHeight="1">
      <c r="B87" s="30"/>
      <c r="E87" s="180" t="str">
        <f>E9</f>
        <v>007.20 - výhybna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30. 7. 2024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112</v>
      </c>
      <c r="D94" s="91"/>
      <c r="E94" s="91"/>
      <c r="F94" s="91"/>
      <c r="G94" s="91"/>
      <c r="H94" s="91"/>
      <c r="I94" s="91"/>
      <c r="J94" s="100" t="s">
        <v>113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114</v>
      </c>
      <c r="J96" s="64">
        <f>J120</f>
        <v>0</v>
      </c>
      <c r="L96" s="30"/>
      <c r="AU96" s="15" t="s">
        <v>115</v>
      </c>
    </row>
    <row r="97" spans="2:12" s="8" customFormat="1" ht="24.9" customHeight="1">
      <c r="B97" s="102"/>
      <c r="D97" s="103" t="s">
        <v>116</v>
      </c>
      <c r="E97" s="104"/>
      <c r="F97" s="104"/>
      <c r="G97" s="104"/>
      <c r="H97" s="104"/>
      <c r="I97" s="104"/>
      <c r="J97" s="105">
        <f>J121</f>
        <v>0</v>
      </c>
      <c r="L97" s="102"/>
    </row>
    <row r="98" spans="2:12" s="9" customFormat="1" ht="19.95" customHeight="1">
      <c r="B98" s="106"/>
      <c r="D98" s="107" t="s">
        <v>117</v>
      </c>
      <c r="E98" s="108"/>
      <c r="F98" s="108"/>
      <c r="G98" s="108"/>
      <c r="H98" s="108"/>
      <c r="I98" s="108"/>
      <c r="J98" s="109">
        <f>J122</f>
        <v>0</v>
      </c>
      <c r="L98" s="106"/>
    </row>
    <row r="99" spans="2:12" s="9" customFormat="1" ht="19.95" customHeight="1">
      <c r="B99" s="106"/>
      <c r="D99" s="107" t="s">
        <v>119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12" s="9" customFormat="1" ht="19.95" customHeight="1">
      <c r="B100" s="106"/>
      <c r="D100" s="107" t="s">
        <v>120</v>
      </c>
      <c r="E100" s="108"/>
      <c r="F100" s="108"/>
      <c r="G100" s="108"/>
      <c r="H100" s="108"/>
      <c r="I100" s="108"/>
      <c r="J100" s="109">
        <f>J141</f>
        <v>0</v>
      </c>
      <c r="L100" s="106"/>
    </row>
    <row r="101" spans="2:12" s="1" customFormat="1" ht="21.75" customHeight="1">
      <c r="B101" s="30"/>
      <c r="L101" s="30"/>
    </row>
    <row r="102" spans="2:12" s="1" customFormat="1" ht="6.9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" customHeight="1">
      <c r="B107" s="30"/>
      <c r="C107" s="19" t="s">
        <v>123</v>
      </c>
      <c r="L107" s="30"/>
    </row>
    <row r="108" spans="2:12" s="1" customFormat="1" ht="6.9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16.5" customHeight="1">
      <c r="B110" s="30"/>
      <c r="E110" s="219" t="str">
        <f>E7</f>
        <v>Lesní cesta Krupská</v>
      </c>
      <c r="F110" s="220"/>
      <c r="G110" s="220"/>
      <c r="H110" s="220"/>
      <c r="L110" s="30"/>
    </row>
    <row r="111" spans="2:12" s="1" customFormat="1" ht="12" customHeight="1">
      <c r="B111" s="30"/>
      <c r="C111" s="25" t="s">
        <v>109</v>
      </c>
      <c r="L111" s="30"/>
    </row>
    <row r="112" spans="2:12" s="1" customFormat="1" ht="16.5" customHeight="1">
      <c r="B112" s="30"/>
      <c r="E112" s="180" t="str">
        <f>E9</f>
        <v>007.20 - výhybna</v>
      </c>
      <c r="F112" s="221"/>
      <c r="G112" s="221"/>
      <c r="H112" s="221"/>
      <c r="L112" s="30"/>
    </row>
    <row r="113" spans="2:65" s="1" customFormat="1" ht="6.9" customHeight="1">
      <c r="B113" s="30"/>
      <c r="L113" s="30"/>
    </row>
    <row r="114" spans="2:65" s="1" customFormat="1" ht="12" customHeight="1">
      <c r="B114" s="30"/>
      <c r="C114" s="25" t="s">
        <v>20</v>
      </c>
      <c r="F114" s="23" t="str">
        <f>F12</f>
        <v>k.ú. Kostelec nad Černými lesy</v>
      </c>
      <c r="I114" s="25" t="s">
        <v>22</v>
      </c>
      <c r="J114" s="50" t="str">
        <f>IF(J12="","",J12)</f>
        <v>30. 7. 2024</v>
      </c>
      <c r="L114" s="30"/>
    </row>
    <row r="115" spans="2:65" s="1" customFormat="1" ht="6.9" customHeight="1">
      <c r="B115" s="30"/>
      <c r="L115" s="30"/>
    </row>
    <row r="116" spans="2:65" s="1" customFormat="1" ht="15.15" customHeight="1">
      <c r="B116" s="30"/>
      <c r="C116" s="25" t="s">
        <v>24</v>
      </c>
      <c r="F116" s="23" t="str">
        <f>E15</f>
        <v>Česká zemědělská univerzita v Praze Lesy ČZU</v>
      </c>
      <c r="I116" s="25" t="s">
        <v>32</v>
      </c>
      <c r="J116" s="28" t="str">
        <f>E21</f>
        <v>Ing. Jiří Ježek</v>
      </c>
      <c r="L116" s="30"/>
    </row>
    <row r="117" spans="2:65" s="1" customFormat="1" ht="15.15" customHeight="1">
      <c r="B117" s="30"/>
      <c r="C117" s="25" t="s">
        <v>30</v>
      </c>
      <c r="F117" s="23" t="str">
        <f>IF(E18="","",E18)</f>
        <v>Vyplň údaj</v>
      </c>
      <c r="I117" s="25" t="s">
        <v>37</v>
      </c>
      <c r="J117" s="28" t="str">
        <f>E24</f>
        <v>Ing. Jiří Ježek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10"/>
      <c r="C119" s="111" t="s">
        <v>124</v>
      </c>
      <c r="D119" s="112" t="s">
        <v>64</v>
      </c>
      <c r="E119" s="112" t="s">
        <v>60</v>
      </c>
      <c r="F119" s="112" t="s">
        <v>61</v>
      </c>
      <c r="G119" s="112" t="s">
        <v>125</v>
      </c>
      <c r="H119" s="112" t="s">
        <v>126</v>
      </c>
      <c r="I119" s="112" t="s">
        <v>127</v>
      </c>
      <c r="J119" s="112" t="s">
        <v>113</v>
      </c>
      <c r="K119" s="113" t="s">
        <v>128</v>
      </c>
      <c r="L119" s="110"/>
      <c r="M119" s="57" t="s">
        <v>1</v>
      </c>
      <c r="N119" s="58" t="s">
        <v>43</v>
      </c>
      <c r="O119" s="58" t="s">
        <v>129</v>
      </c>
      <c r="P119" s="58" t="s">
        <v>130</v>
      </c>
      <c r="Q119" s="58" t="s">
        <v>131</v>
      </c>
      <c r="R119" s="58" t="s">
        <v>132</v>
      </c>
      <c r="S119" s="58" t="s">
        <v>133</v>
      </c>
      <c r="T119" s="59" t="s">
        <v>134</v>
      </c>
    </row>
    <row r="120" spans="2:65" s="1" customFormat="1" ht="22.8" customHeight="1">
      <c r="B120" s="30"/>
      <c r="C120" s="62" t="s">
        <v>135</v>
      </c>
      <c r="J120" s="114">
        <f>BK120</f>
        <v>0</v>
      </c>
      <c r="L120" s="30"/>
      <c r="M120" s="60"/>
      <c r="N120" s="51"/>
      <c r="O120" s="51"/>
      <c r="P120" s="115">
        <f>P121</f>
        <v>0</v>
      </c>
      <c r="Q120" s="51"/>
      <c r="R120" s="115">
        <f>R121</f>
        <v>200.16325000000001</v>
      </c>
      <c r="S120" s="51"/>
      <c r="T120" s="116">
        <f>T121</f>
        <v>0</v>
      </c>
      <c r="AT120" s="15" t="s">
        <v>78</v>
      </c>
      <c r="AU120" s="15" t="s">
        <v>115</v>
      </c>
      <c r="BK120" s="117">
        <f>BK121</f>
        <v>0</v>
      </c>
    </row>
    <row r="121" spans="2:65" s="11" customFormat="1" ht="25.95" customHeight="1">
      <c r="B121" s="118"/>
      <c r="D121" s="119" t="s">
        <v>78</v>
      </c>
      <c r="E121" s="120" t="s">
        <v>136</v>
      </c>
      <c r="F121" s="120" t="s">
        <v>137</v>
      </c>
      <c r="I121" s="121"/>
      <c r="J121" s="122">
        <f>BK121</f>
        <v>0</v>
      </c>
      <c r="L121" s="118"/>
      <c r="M121" s="123"/>
      <c r="P121" s="124">
        <f>P122+P132+P141</f>
        <v>0</v>
      </c>
      <c r="R121" s="124">
        <f>R122+R132+R141</f>
        <v>200.16325000000001</v>
      </c>
      <c r="T121" s="125">
        <f>T122+T132+T141</f>
        <v>0</v>
      </c>
      <c r="AR121" s="119" t="s">
        <v>87</v>
      </c>
      <c r="AT121" s="126" t="s">
        <v>78</v>
      </c>
      <c r="AU121" s="126" t="s">
        <v>79</v>
      </c>
      <c r="AY121" s="119" t="s">
        <v>138</v>
      </c>
      <c r="BK121" s="127">
        <f>BK122+BK132+BK141</f>
        <v>0</v>
      </c>
    </row>
    <row r="122" spans="2:65" s="11" customFormat="1" ht="22.8" customHeight="1">
      <c r="B122" s="118"/>
      <c r="D122" s="119" t="s">
        <v>78</v>
      </c>
      <c r="E122" s="128" t="s">
        <v>87</v>
      </c>
      <c r="F122" s="128" t="s">
        <v>139</v>
      </c>
      <c r="I122" s="121"/>
      <c r="J122" s="129">
        <f>BK122</f>
        <v>0</v>
      </c>
      <c r="L122" s="118"/>
      <c r="M122" s="123"/>
      <c r="P122" s="124">
        <f>SUM(P123:P131)</f>
        <v>0</v>
      </c>
      <c r="R122" s="124">
        <f>SUM(R123:R131)</f>
        <v>0</v>
      </c>
      <c r="T122" s="125">
        <f>SUM(T123:T131)</f>
        <v>0</v>
      </c>
      <c r="AR122" s="119" t="s">
        <v>87</v>
      </c>
      <c r="AT122" s="126" t="s">
        <v>78</v>
      </c>
      <c r="AU122" s="126" t="s">
        <v>87</v>
      </c>
      <c r="AY122" s="119" t="s">
        <v>138</v>
      </c>
      <c r="BK122" s="127">
        <f>SUM(BK123:BK131)</f>
        <v>0</v>
      </c>
    </row>
    <row r="123" spans="2:65" s="1" customFormat="1" ht="24.15" customHeight="1">
      <c r="B123" s="130"/>
      <c r="C123" s="131" t="s">
        <v>87</v>
      </c>
      <c r="D123" s="131" t="s">
        <v>140</v>
      </c>
      <c r="E123" s="132" t="s">
        <v>164</v>
      </c>
      <c r="F123" s="133" t="s">
        <v>165</v>
      </c>
      <c r="G123" s="134" t="s">
        <v>166</v>
      </c>
      <c r="H123" s="135">
        <v>248.65</v>
      </c>
      <c r="I123" s="136"/>
      <c r="J123" s="137">
        <f>ROUND(I123*H123,2)</f>
        <v>0</v>
      </c>
      <c r="K123" s="133" t="s">
        <v>144</v>
      </c>
      <c r="L123" s="30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145</v>
      </c>
      <c r="AT123" s="142" t="s">
        <v>140</v>
      </c>
      <c r="AU123" s="142" t="s">
        <v>89</v>
      </c>
      <c r="AY123" s="15" t="s">
        <v>138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87</v>
      </c>
      <c r="BK123" s="143">
        <f>ROUND(I123*H123,2)</f>
        <v>0</v>
      </c>
      <c r="BL123" s="15" t="s">
        <v>145</v>
      </c>
      <c r="BM123" s="142" t="s">
        <v>386</v>
      </c>
    </row>
    <row r="124" spans="2:65" s="12" customFormat="1" ht="10.199999999999999">
      <c r="B124" s="144"/>
      <c r="D124" s="145" t="s">
        <v>147</v>
      </c>
      <c r="E124" s="146" t="s">
        <v>1</v>
      </c>
      <c r="F124" s="147" t="s">
        <v>387</v>
      </c>
      <c r="H124" s="148">
        <v>248.65</v>
      </c>
      <c r="I124" s="149"/>
      <c r="L124" s="144"/>
      <c r="M124" s="150"/>
      <c r="T124" s="151"/>
      <c r="AT124" s="146" t="s">
        <v>147</v>
      </c>
      <c r="AU124" s="146" t="s">
        <v>89</v>
      </c>
      <c r="AV124" s="12" t="s">
        <v>89</v>
      </c>
      <c r="AW124" s="12" t="s">
        <v>36</v>
      </c>
      <c r="AX124" s="12" t="s">
        <v>79</v>
      </c>
      <c r="AY124" s="146" t="s">
        <v>138</v>
      </c>
    </row>
    <row r="125" spans="2:65" s="13" customFormat="1" ht="10.199999999999999">
      <c r="B125" s="152"/>
      <c r="D125" s="145" t="s">
        <v>147</v>
      </c>
      <c r="E125" s="153" t="s">
        <v>1</v>
      </c>
      <c r="F125" s="154" t="s">
        <v>149</v>
      </c>
      <c r="H125" s="155">
        <v>248.65</v>
      </c>
      <c r="I125" s="156"/>
      <c r="L125" s="152"/>
      <c r="M125" s="157"/>
      <c r="T125" s="158"/>
      <c r="AT125" s="153" t="s">
        <v>147</v>
      </c>
      <c r="AU125" s="153" t="s">
        <v>89</v>
      </c>
      <c r="AV125" s="13" t="s">
        <v>145</v>
      </c>
      <c r="AW125" s="13" t="s">
        <v>36</v>
      </c>
      <c r="AX125" s="13" t="s">
        <v>87</v>
      </c>
      <c r="AY125" s="153" t="s">
        <v>138</v>
      </c>
    </row>
    <row r="126" spans="2:65" s="1" customFormat="1" ht="33" customHeight="1">
      <c r="B126" s="130"/>
      <c r="C126" s="131" t="s">
        <v>89</v>
      </c>
      <c r="D126" s="131" t="s">
        <v>140</v>
      </c>
      <c r="E126" s="132" t="s">
        <v>219</v>
      </c>
      <c r="F126" s="133" t="s">
        <v>220</v>
      </c>
      <c r="G126" s="134" t="s">
        <v>166</v>
      </c>
      <c r="H126" s="135">
        <v>124.325</v>
      </c>
      <c r="I126" s="136"/>
      <c r="J126" s="137">
        <f>ROUND(I126*H126,2)</f>
        <v>0</v>
      </c>
      <c r="K126" s="133" t="s">
        <v>144</v>
      </c>
      <c r="L126" s="30"/>
      <c r="M126" s="138" t="s">
        <v>1</v>
      </c>
      <c r="N126" s="139" t="s">
        <v>44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145</v>
      </c>
      <c r="AT126" s="142" t="s">
        <v>140</v>
      </c>
      <c r="AU126" s="142" t="s">
        <v>89</v>
      </c>
      <c r="AY126" s="15" t="s">
        <v>138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87</v>
      </c>
      <c r="BK126" s="143">
        <f>ROUND(I126*H126,2)</f>
        <v>0</v>
      </c>
      <c r="BL126" s="15" t="s">
        <v>145</v>
      </c>
      <c r="BM126" s="142" t="s">
        <v>388</v>
      </c>
    </row>
    <row r="127" spans="2:65" s="12" customFormat="1" ht="10.199999999999999">
      <c r="B127" s="144"/>
      <c r="D127" s="145" t="s">
        <v>147</v>
      </c>
      <c r="E127" s="146" t="s">
        <v>1</v>
      </c>
      <c r="F127" s="147" t="s">
        <v>389</v>
      </c>
      <c r="H127" s="148">
        <v>124.325</v>
      </c>
      <c r="I127" s="149"/>
      <c r="L127" s="144"/>
      <c r="M127" s="150"/>
      <c r="T127" s="151"/>
      <c r="AT127" s="146" t="s">
        <v>147</v>
      </c>
      <c r="AU127" s="146" t="s">
        <v>89</v>
      </c>
      <c r="AV127" s="12" t="s">
        <v>89</v>
      </c>
      <c r="AW127" s="12" t="s">
        <v>36</v>
      </c>
      <c r="AX127" s="12" t="s">
        <v>79</v>
      </c>
      <c r="AY127" s="146" t="s">
        <v>138</v>
      </c>
    </row>
    <row r="128" spans="2:65" s="13" customFormat="1" ht="10.199999999999999">
      <c r="B128" s="152"/>
      <c r="D128" s="145" t="s">
        <v>147</v>
      </c>
      <c r="E128" s="153" t="s">
        <v>1</v>
      </c>
      <c r="F128" s="154" t="s">
        <v>149</v>
      </c>
      <c r="H128" s="155">
        <v>124.325</v>
      </c>
      <c r="I128" s="156"/>
      <c r="L128" s="152"/>
      <c r="M128" s="157"/>
      <c r="T128" s="158"/>
      <c r="AT128" s="153" t="s">
        <v>147</v>
      </c>
      <c r="AU128" s="153" t="s">
        <v>89</v>
      </c>
      <c r="AV128" s="13" t="s">
        <v>145</v>
      </c>
      <c r="AW128" s="13" t="s">
        <v>36</v>
      </c>
      <c r="AX128" s="13" t="s">
        <v>87</v>
      </c>
      <c r="AY128" s="153" t="s">
        <v>138</v>
      </c>
    </row>
    <row r="129" spans="2:65" s="1" customFormat="1" ht="33" customHeight="1">
      <c r="B129" s="130"/>
      <c r="C129" s="131" t="s">
        <v>154</v>
      </c>
      <c r="D129" s="131" t="s">
        <v>140</v>
      </c>
      <c r="E129" s="132" t="s">
        <v>228</v>
      </c>
      <c r="F129" s="133" t="s">
        <v>229</v>
      </c>
      <c r="G129" s="134" t="s">
        <v>166</v>
      </c>
      <c r="H129" s="135">
        <v>124.325</v>
      </c>
      <c r="I129" s="136"/>
      <c r="J129" s="137">
        <f>ROUND(I129*H129,2)</f>
        <v>0</v>
      </c>
      <c r="K129" s="133" t="s">
        <v>144</v>
      </c>
      <c r="L129" s="30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145</v>
      </c>
      <c r="AT129" s="142" t="s">
        <v>140</v>
      </c>
      <c r="AU129" s="142" t="s">
        <v>89</v>
      </c>
      <c r="AY129" s="15" t="s">
        <v>138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87</v>
      </c>
      <c r="BK129" s="143">
        <f>ROUND(I129*H129,2)</f>
        <v>0</v>
      </c>
      <c r="BL129" s="15" t="s">
        <v>145</v>
      </c>
      <c r="BM129" s="142" t="s">
        <v>390</v>
      </c>
    </row>
    <row r="130" spans="2:65" s="12" customFormat="1" ht="10.199999999999999">
      <c r="B130" s="144"/>
      <c r="D130" s="145" t="s">
        <v>147</v>
      </c>
      <c r="E130" s="146" t="s">
        <v>1</v>
      </c>
      <c r="F130" s="147" t="s">
        <v>389</v>
      </c>
      <c r="H130" s="148">
        <v>124.325</v>
      </c>
      <c r="I130" s="149"/>
      <c r="L130" s="144"/>
      <c r="M130" s="150"/>
      <c r="T130" s="151"/>
      <c r="AT130" s="146" t="s">
        <v>147</v>
      </c>
      <c r="AU130" s="146" t="s">
        <v>89</v>
      </c>
      <c r="AV130" s="12" t="s">
        <v>89</v>
      </c>
      <c r="AW130" s="12" t="s">
        <v>36</v>
      </c>
      <c r="AX130" s="12" t="s">
        <v>79</v>
      </c>
      <c r="AY130" s="146" t="s">
        <v>138</v>
      </c>
    </row>
    <row r="131" spans="2:65" s="13" customFormat="1" ht="10.199999999999999">
      <c r="B131" s="152"/>
      <c r="D131" s="145" t="s">
        <v>147</v>
      </c>
      <c r="E131" s="153" t="s">
        <v>1</v>
      </c>
      <c r="F131" s="154" t="s">
        <v>149</v>
      </c>
      <c r="H131" s="155">
        <v>124.325</v>
      </c>
      <c r="I131" s="156"/>
      <c r="L131" s="152"/>
      <c r="M131" s="157"/>
      <c r="T131" s="158"/>
      <c r="AT131" s="153" t="s">
        <v>147</v>
      </c>
      <c r="AU131" s="153" t="s">
        <v>89</v>
      </c>
      <c r="AV131" s="13" t="s">
        <v>145</v>
      </c>
      <c r="AW131" s="13" t="s">
        <v>36</v>
      </c>
      <c r="AX131" s="13" t="s">
        <v>87</v>
      </c>
      <c r="AY131" s="153" t="s">
        <v>138</v>
      </c>
    </row>
    <row r="132" spans="2:65" s="11" customFormat="1" ht="22.8" customHeight="1">
      <c r="B132" s="118"/>
      <c r="D132" s="119" t="s">
        <v>78</v>
      </c>
      <c r="E132" s="128" t="s">
        <v>163</v>
      </c>
      <c r="F132" s="128" t="s">
        <v>257</v>
      </c>
      <c r="I132" s="121"/>
      <c r="J132" s="129">
        <f>BK132</f>
        <v>0</v>
      </c>
      <c r="L132" s="118"/>
      <c r="M132" s="123"/>
      <c r="P132" s="124">
        <f>SUM(P133:P140)</f>
        <v>0</v>
      </c>
      <c r="R132" s="124">
        <f>SUM(R133:R140)</f>
        <v>200.16325000000001</v>
      </c>
      <c r="T132" s="125">
        <f>SUM(T133:T140)</f>
        <v>0</v>
      </c>
      <c r="AR132" s="119" t="s">
        <v>87</v>
      </c>
      <c r="AT132" s="126" t="s">
        <v>78</v>
      </c>
      <c r="AU132" s="126" t="s">
        <v>87</v>
      </c>
      <c r="AY132" s="119" t="s">
        <v>138</v>
      </c>
      <c r="BK132" s="127">
        <f>SUM(BK133:BK140)</f>
        <v>0</v>
      </c>
    </row>
    <row r="133" spans="2:65" s="1" customFormat="1" ht="33" customHeight="1">
      <c r="B133" s="130"/>
      <c r="C133" s="131" t="s">
        <v>145</v>
      </c>
      <c r="D133" s="131" t="s">
        <v>140</v>
      </c>
      <c r="E133" s="132" t="s">
        <v>265</v>
      </c>
      <c r="F133" s="133" t="s">
        <v>266</v>
      </c>
      <c r="G133" s="134" t="s">
        <v>166</v>
      </c>
      <c r="H133" s="135">
        <v>248.65</v>
      </c>
      <c r="I133" s="136"/>
      <c r="J133" s="137">
        <f>ROUND(I133*H133,2)</f>
        <v>0</v>
      </c>
      <c r="K133" s="133" t="s">
        <v>144</v>
      </c>
      <c r="L133" s="30"/>
      <c r="M133" s="138" t="s">
        <v>1</v>
      </c>
      <c r="N133" s="139" t="s">
        <v>44</v>
      </c>
      <c r="P133" s="140">
        <f>O133*H133</f>
        <v>0</v>
      </c>
      <c r="Q133" s="140">
        <v>0.23</v>
      </c>
      <c r="R133" s="140">
        <f>Q133*H133</f>
        <v>57.189500000000002</v>
      </c>
      <c r="S133" s="140">
        <v>0</v>
      </c>
      <c r="T133" s="141">
        <f>S133*H133</f>
        <v>0</v>
      </c>
      <c r="AR133" s="142" t="s">
        <v>145</v>
      </c>
      <c r="AT133" s="142" t="s">
        <v>140</v>
      </c>
      <c r="AU133" s="142" t="s">
        <v>89</v>
      </c>
      <c r="AY133" s="15" t="s">
        <v>138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87</v>
      </c>
      <c r="BK133" s="143">
        <f>ROUND(I133*H133,2)</f>
        <v>0</v>
      </c>
      <c r="BL133" s="15" t="s">
        <v>145</v>
      </c>
      <c r="BM133" s="142" t="s">
        <v>391</v>
      </c>
    </row>
    <row r="134" spans="2:65" s="1" customFormat="1" ht="19.2">
      <c r="B134" s="30"/>
      <c r="D134" s="145" t="s">
        <v>250</v>
      </c>
      <c r="F134" s="159" t="s">
        <v>268</v>
      </c>
      <c r="I134" s="160"/>
      <c r="L134" s="30"/>
      <c r="M134" s="161"/>
      <c r="T134" s="54"/>
      <c r="AT134" s="15" t="s">
        <v>250</v>
      </c>
      <c r="AU134" s="15" t="s">
        <v>89</v>
      </c>
    </row>
    <row r="135" spans="2:65" s="12" customFormat="1" ht="10.199999999999999">
      <c r="B135" s="144"/>
      <c r="D135" s="145" t="s">
        <v>147</v>
      </c>
      <c r="E135" s="146" t="s">
        <v>1</v>
      </c>
      <c r="F135" s="147" t="s">
        <v>387</v>
      </c>
      <c r="H135" s="148">
        <v>248.65</v>
      </c>
      <c r="I135" s="149"/>
      <c r="L135" s="144"/>
      <c r="M135" s="150"/>
      <c r="T135" s="151"/>
      <c r="AT135" s="146" t="s">
        <v>147</v>
      </c>
      <c r="AU135" s="146" t="s">
        <v>89</v>
      </c>
      <c r="AV135" s="12" t="s">
        <v>89</v>
      </c>
      <c r="AW135" s="12" t="s">
        <v>36</v>
      </c>
      <c r="AX135" s="12" t="s">
        <v>79</v>
      </c>
      <c r="AY135" s="146" t="s">
        <v>138</v>
      </c>
    </row>
    <row r="136" spans="2:65" s="13" customFormat="1" ht="10.199999999999999">
      <c r="B136" s="152"/>
      <c r="D136" s="145" t="s">
        <v>147</v>
      </c>
      <c r="E136" s="153" t="s">
        <v>1</v>
      </c>
      <c r="F136" s="154" t="s">
        <v>149</v>
      </c>
      <c r="H136" s="155">
        <v>248.65</v>
      </c>
      <c r="I136" s="156"/>
      <c r="L136" s="152"/>
      <c r="M136" s="157"/>
      <c r="T136" s="158"/>
      <c r="AT136" s="153" t="s">
        <v>147</v>
      </c>
      <c r="AU136" s="153" t="s">
        <v>89</v>
      </c>
      <c r="AV136" s="13" t="s">
        <v>145</v>
      </c>
      <c r="AW136" s="13" t="s">
        <v>36</v>
      </c>
      <c r="AX136" s="13" t="s">
        <v>87</v>
      </c>
      <c r="AY136" s="153" t="s">
        <v>138</v>
      </c>
    </row>
    <row r="137" spans="2:65" s="1" customFormat="1" ht="33" customHeight="1">
      <c r="B137" s="130"/>
      <c r="C137" s="131" t="s">
        <v>163</v>
      </c>
      <c r="D137" s="131" t="s">
        <v>140</v>
      </c>
      <c r="E137" s="132" t="s">
        <v>271</v>
      </c>
      <c r="F137" s="133" t="s">
        <v>272</v>
      </c>
      <c r="G137" s="134" t="s">
        <v>166</v>
      </c>
      <c r="H137" s="135">
        <v>248.65</v>
      </c>
      <c r="I137" s="136"/>
      <c r="J137" s="137">
        <f>ROUND(I137*H137,2)</f>
        <v>0</v>
      </c>
      <c r="K137" s="133" t="s">
        <v>144</v>
      </c>
      <c r="L137" s="30"/>
      <c r="M137" s="138" t="s">
        <v>1</v>
      </c>
      <c r="N137" s="139" t="s">
        <v>44</v>
      </c>
      <c r="P137" s="140">
        <f>O137*H137</f>
        <v>0</v>
      </c>
      <c r="Q137" s="140">
        <v>0.57499999999999996</v>
      </c>
      <c r="R137" s="140">
        <f>Q137*H137</f>
        <v>142.97375</v>
      </c>
      <c r="S137" s="140">
        <v>0</v>
      </c>
      <c r="T137" s="141">
        <f>S137*H137</f>
        <v>0</v>
      </c>
      <c r="AR137" s="142" t="s">
        <v>145</v>
      </c>
      <c r="AT137" s="142" t="s">
        <v>140</v>
      </c>
      <c r="AU137" s="142" t="s">
        <v>89</v>
      </c>
      <c r="AY137" s="15" t="s">
        <v>138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87</v>
      </c>
      <c r="BK137" s="143">
        <f>ROUND(I137*H137,2)</f>
        <v>0</v>
      </c>
      <c r="BL137" s="15" t="s">
        <v>145</v>
      </c>
      <c r="BM137" s="142" t="s">
        <v>392</v>
      </c>
    </row>
    <row r="138" spans="2:65" s="1" customFormat="1" ht="19.2">
      <c r="B138" s="30"/>
      <c r="D138" s="145" t="s">
        <v>250</v>
      </c>
      <c r="F138" s="159" t="s">
        <v>274</v>
      </c>
      <c r="I138" s="160"/>
      <c r="L138" s="30"/>
      <c r="M138" s="161"/>
      <c r="T138" s="54"/>
      <c r="AT138" s="15" t="s">
        <v>250</v>
      </c>
      <c r="AU138" s="15" t="s">
        <v>89</v>
      </c>
    </row>
    <row r="139" spans="2:65" s="12" customFormat="1" ht="10.199999999999999">
      <c r="B139" s="144"/>
      <c r="D139" s="145" t="s">
        <v>147</v>
      </c>
      <c r="E139" s="146" t="s">
        <v>1</v>
      </c>
      <c r="F139" s="147" t="s">
        <v>387</v>
      </c>
      <c r="H139" s="148">
        <v>248.65</v>
      </c>
      <c r="I139" s="149"/>
      <c r="L139" s="144"/>
      <c r="M139" s="150"/>
      <c r="T139" s="151"/>
      <c r="AT139" s="146" t="s">
        <v>147</v>
      </c>
      <c r="AU139" s="146" t="s">
        <v>89</v>
      </c>
      <c r="AV139" s="12" t="s">
        <v>89</v>
      </c>
      <c r="AW139" s="12" t="s">
        <v>36</v>
      </c>
      <c r="AX139" s="12" t="s">
        <v>79</v>
      </c>
      <c r="AY139" s="146" t="s">
        <v>138</v>
      </c>
    </row>
    <row r="140" spans="2:65" s="13" customFormat="1" ht="10.199999999999999">
      <c r="B140" s="152"/>
      <c r="D140" s="145" t="s">
        <v>147</v>
      </c>
      <c r="E140" s="153" t="s">
        <v>1</v>
      </c>
      <c r="F140" s="154" t="s">
        <v>149</v>
      </c>
      <c r="H140" s="155">
        <v>248.65</v>
      </c>
      <c r="I140" s="156"/>
      <c r="L140" s="152"/>
      <c r="M140" s="157"/>
      <c r="T140" s="158"/>
      <c r="AT140" s="153" t="s">
        <v>147</v>
      </c>
      <c r="AU140" s="153" t="s">
        <v>89</v>
      </c>
      <c r="AV140" s="13" t="s">
        <v>145</v>
      </c>
      <c r="AW140" s="13" t="s">
        <v>36</v>
      </c>
      <c r="AX140" s="13" t="s">
        <v>87</v>
      </c>
      <c r="AY140" s="153" t="s">
        <v>138</v>
      </c>
    </row>
    <row r="141" spans="2:65" s="11" customFormat="1" ht="22.8" customHeight="1">
      <c r="B141" s="118"/>
      <c r="D141" s="119" t="s">
        <v>78</v>
      </c>
      <c r="E141" s="128" t="s">
        <v>276</v>
      </c>
      <c r="F141" s="128" t="s">
        <v>277</v>
      </c>
      <c r="I141" s="121"/>
      <c r="J141" s="129">
        <f>BK141</f>
        <v>0</v>
      </c>
      <c r="L141" s="118"/>
      <c r="M141" s="123"/>
      <c r="P141" s="124">
        <f>P142</f>
        <v>0</v>
      </c>
      <c r="R141" s="124">
        <f>R142</f>
        <v>0</v>
      </c>
      <c r="T141" s="125">
        <f>T142</f>
        <v>0</v>
      </c>
      <c r="AR141" s="119" t="s">
        <v>87</v>
      </c>
      <c r="AT141" s="126" t="s">
        <v>78</v>
      </c>
      <c r="AU141" s="126" t="s">
        <v>87</v>
      </c>
      <c r="AY141" s="119" t="s">
        <v>138</v>
      </c>
      <c r="BK141" s="127">
        <f>BK142</f>
        <v>0</v>
      </c>
    </row>
    <row r="142" spans="2:65" s="1" customFormat="1" ht="44.25" customHeight="1">
      <c r="B142" s="130"/>
      <c r="C142" s="131" t="s">
        <v>169</v>
      </c>
      <c r="D142" s="131" t="s">
        <v>140</v>
      </c>
      <c r="E142" s="132" t="s">
        <v>279</v>
      </c>
      <c r="F142" s="133" t="s">
        <v>280</v>
      </c>
      <c r="G142" s="134" t="s">
        <v>281</v>
      </c>
      <c r="H142" s="135">
        <v>200.16300000000001</v>
      </c>
      <c r="I142" s="136"/>
      <c r="J142" s="137">
        <f>ROUND(I142*H142,2)</f>
        <v>0</v>
      </c>
      <c r="K142" s="133" t="s">
        <v>144</v>
      </c>
      <c r="L142" s="30"/>
      <c r="M142" s="165" t="s">
        <v>1</v>
      </c>
      <c r="N142" s="166" t="s">
        <v>44</v>
      </c>
      <c r="O142" s="167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AR142" s="142" t="s">
        <v>145</v>
      </c>
      <c r="AT142" s="142" t="s">
        <v>140</v>
      </c>
      <c r="AU142" s="142" t="s">
        <v>89</v>
      </c>
      <c r="AY142" s="15" t="s">
        <v>138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87</v>
      </c>
      <c r="BK142" s="143">
        <f>ROUND(I142*H142,2)</f>
        <v>0</v>
      </c>
      <c r="BL142" s="15" t="s">
        <v>145</v>
      </c>
      <c r="BM142" s="142" t="s">
        <v>393</v>
      </c>
    </row>
    <row r="143" spans="2:65" s="1" customFormat="1" ht="6.9" customHeight="1"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30"/>
    </row>
  </sheetData>
  <autoFilter ref="C119:K142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104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108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Krupská</v>
      </c>
      <c r="F7" s="220"/>
      <c r="G7" s="220"/>
      <c r="H7" s="220"/>
      <c r="L7" s="18"/>
    </row>
    <row r="8" spans="2:46" s="1" customFormat="1" ht="12" customHeight="1">
      <c r="B8" s="30"/>
      <c r="D8" s="25" t="s">
        <v>109</v>
      </c>
      <c r="L8" s="30"/>
    </row>
    <row r="9" spans="2:46" s="1" customFormat="1" ht="16.5" customHeight="1">
      <c r="B9" s="30"/>
      <c r="E9" s="180" t="s">
        <v>394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30. 7. 2024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ROUND(J119,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ROUND((SUM(BE119:BE129)),  2)</f>
        <v>0</v>
      </c>
      <c r="I33" s="90">
        <v>0.21</v>
      </c>
      <c r="J33" s="89">
        <f>ROUND(((SUM(BE119:BE129))*I33),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ROUND((SUM(BF119:BF129)),  2)</f>
        <v>0</v>
      </c>
      <c r="I34" s="90">
        <v>0.12</v>
      </c>
      <c r="J34" s="89">
        <f>ROUND(((SUM(BF119:BF129))*I34),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ROUND((SUM(BG119:BG129)),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ROUND((SUM(BH119:BH129)),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ROUND((SUM(BI119:BI129)),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111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Krupská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109</v>
      </c>
      <c r="L86" s="30"/>
    </row>
    <row r="87" spans="2:47" s="1" customFormat="1" ht="16.5" customHeight="1">
      <c r="B87" s="30"/>
      <c r="E87" s="180" t="str">
        <f>E9</f>
        <v>007.27 - svodnice vody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30. 7. 2024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112</v>
      </c>
      <c r="D94" s="91"/>
      <c r="E94" s="91"/>
      <c r="F94" s="91"/>
      <c r="G94" s="91"/>
      <c r="H94" s="91"/>
      <c r="I94" s="91"/>
      <c r="J94" s="100" t="s">
        <v>113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114</v>
      </c>
      <c r="J96" s="64">
        <f>J119</f>
        <v>0</v>
      </c>
      <c r="L96" s="30"/>
      <c r="AU96" s="15" t="s">
        <v>115</v>
      </c>
    </row>
    <row r="97" spans="2:12" s="8" customFormat="1" ht="24.9" customHeight="1">
      <c r="B97" s="102"/>
      <c r="D97" s="103" t="s">
        <v>116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95" customHeight="1">
      <c r="B98" s="106"/>
      <c r="D98" s="107" t="s">
        <v>119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9.95" customHeight="1">
      <c r="B99" s="106"/>
      <c r="D99" s="107" t="s">
        <v>120</v>
      </c>
      <c r="E99" s="108"/>
      <c r="F99" s="108"/>
      <c r="G99" s="108"/>
      <c r="H99" s="108"/>
      <c r="I99" s="108"/>
      <c r="J99" s="109">
        <f>J128</f>
        <v>0</v>
      </c>
      <c r="L99" s="106"/>
    </row>
    <row r="100" spans="2:12" s="1" customFormat="1" ht="21.75" customHeight="1">
      <c r="B100" s="30"/>
      <c r="L100" s="30"/>
    </row>
    <row r="101" spans="2:12" s="1" customFormat="1" ht="6.9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" customHeight="1">
      <c r="B106" s="30"/>
      <c r="C106" s="19" t="s">
        <v>123</v>
      </c>
      <c r="L106" s="30"/>
    </row>
    <row r="107" spans="2:12" s="1" customFormat="1" ht="6.9" customHeight="1">
      <c r="B107" s="30"/>
      <c r="L107" s="30"/>
    </row>
    <row r="108" spans="2:12" s="1" customFormat="1" ht="12" customHeight="1">
      <c r="B108" s="30"/>
      <c r="C108" s="25" t="s">
        <v>16</v>
      </c>
      <c r="L108" s="30"/>
    </row>
    <row r="109" spans="2:12" s="1" customFormat="1" ht="16.5" customHeight="1">
      <c r="B109" s="30"/>
      <c r="E109" s="219" t="str">
        <f>E7</f>
        <v>Lesní cesta Krupská</v>
      </c>
      <c r="F109" s="220"/>
      <c r="G109" s="220"/>
      <c r="H109" s="220"/>
      <c r="L109" s="30"/>
    </row>
    <row r="110" spans="2:12" s="1" customFormat="1" ht="12" customHeight="1">
      <c r="B110" s="30"/>
      <c r="C110" s="25" t="s">
        <v>109</v>
      </c>
      <c r="L110" s="30"/>
    </row>
    <row r="111" spans="2:12" s="1" customFormat="1" ht="16.5" customHeight="1">
      <c r="B111" s="30"/>
      <c r="E111" s="180" t="str">
        <f>E9</f>
        <v>007.27 - svodnice vody</v>
      </c>
      <c r="F111" s="221"/>
      <c r="G111" s="221"/>
      <c r="H111" s="221"/>
      <c r="L111" s="30"/>
    </row>
    <row r="112" spans="2:12" s="1" customFormat="1" ht="6.9" customHeight="1">
      <c r="B112" s="30"/>
      <c r="L112" s="30"/>
    </row>
    <row r="113" spans="2:65" s="1" customFormat="1" ht="12" customHeight="1">
      <c r="B113" s="30"/>
      <c r="C113" s="25" t="s">
        <v>20</v>
      </c>
      <c r="F113" s="23" t="str">
        <f>F12</f>
        <v>k.ú. Kostelec nad Černými lesy</v>
      </c>
      <c r="I113" s="25" t="s">
        <v>22</v>
      </c>
      <c r="J113" s="50" t="str">
        <f>IF(J12="","",J12)</f>
        <v>30. 7. 2024</v>
      </c>
      <c r="L113" s="30"/>
    </row>
    <row r="114" spans="2:65" s="1" customFormat="1" ht="6.9" customHeight="1">
      <c r="B114" s="30"/>
      <c r="L114" s="30"/>
    </row>
    <row r="115" spans="2:65" s="1" customFormat="1" ht="15.15" customHeight="1">
      <c r="B115" s="30"/>
      <c r="C115" s="25" t="s">
        <v>24</v>
      </c>
      <c r="F115" s="23" t="str">
        <f>E15</f>
        <v>Česká zemědělská univerzita v Praze Lesy ČZU</v>
      </c>
      <c r="I115" s="25" t="s">
        <v>32</v>
      </c>
      <c r="J115" s="28" t="str">
        <f>E21</f>
        <v>Ing. Jiří Ježek</v>
      </c>
      <c r="L115" s="30"/>
    </row>
    <row r="116" spans="2:65" s="1" customFormat="1" ht="15.15" customHeight="1">
      <c r="B116" s="30"/>
      <c r="C116" s="25" t="s">
        <v>30</v>
      </c>
      <c r="F116" s="23" t="str">
        <f>IF(E18="","",E18)</f>
        <v>Vyplň údaj</v>
      </c>
      <c r="I116" s="25" t="s">
        <v>37</v>
      </c>
      <c r="J116" s="28" t="str">
        <f>E24</f>
        <v>Ing. Jiří Ježek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0"/>
      <c r="C118" s="111" t="s">
        <v>124</v>
      </c>
      <c r="D118" s="112" t="s">
        <v>64</v>
      </c>
      <c r="E118" s="112" t="s">
        <v>60</v>
      </c>
      <c r="F118" s="112" t="s">
        <v>61</v>
      </c>
      <c r="G118" s="112" t="s">
        <v>125</v>
      </c>
      <c r="H118" s="112" t="s">
        <v>126</v>
      </c>
      <c r="I118" s="112" t="s">
        <v>127</v>
      </c>
      <c r="J118" s="112" t="s">
        <v>113</v>
      </c>
      <c r="K118" s="113" t="s">
        <v>128</v>
      </c>
      <c r="L118" s="110"/>
      <c r="M118" s="57" t="s">
        <v>1</v>
      </c>
      <c r="N118" s="58" t="s">
        <v>43</v>
      </c>
      <c r="O118" s="58" t="s">
        <v>129</v>
      </c>
      <c r="P118" s="58" t="s">
        <v>130</v>
      </c>
      <c r="Q118" s="58" t="s">
        <v>131</v>
      </c>
      <c r="R118" s="58" t="s">
        <v>132</v>
      </c>
      <c r="S118" s="58" t="s">
        <v>133</v>
      </c>
      <c r="T118" s="59" t="s">
        <v>134</v>
      </c>
    </row>
    <row r="119" spans="2:65" s="1" customFormat="1" ht="22.8" customHeight="1">
      <c r="B119" s="30"/>
      <c r="C119" s="62" t="s">
        <v>135</v>
      </c>
      <c r="J119" s="114">
        <f>BK119</f>
        <v>0</v>
      </c>
      <c r="L119" s="30"/>
      <c r="M119" s="60"/>
      <c r="N119" s="51"/>
      <c r="O119" s="51"/>
      <c r="P119" s="115">
        <f>P120</f>
        <v>0</v>
      </c>
      <c r="Q119" s="51"/>
      <c r="R119" s="115">
        <f>R120</f>
        <v>14.681040000000001</v>
      </c>
      <c r="S119" s="51"/>
      <c r="T119" s="116">
        <f>T120</f>
        <v>0</v>
      </c>
      <c r="AT119" s="15" t="s">
        <v>78</v>
      </c>
      <c r="AU119" s="15" t="s">
        <v>115</v>
      </c>
      <c r="BK119" s="117">
        <f>BK120</f>
        <v>0</v>
      </c>
    </row>
    <row r="120" spans="2:65" s="11" customFormat="1" ht="25.95" customHeight="1">
      <c r="B120" s="118"/>
      <c r="D120" s="119" t="s">
        <v>78</v>
      </c>
      <c r="E120" s="120" t="s">
        <v>136</v>
      </c>
      <c r="F120" s="120" t="s">
        <v>137</v>
      </c>
      <c r="I120" s="121"/>
      <c r="J120" s="122">
        <f>BK120</f>
        <v>0</v>
      </c>
      <c r="L120" s="118"/>
      <c r="M120" s="123"/>
      <c r="P120" s="124">
        <f>P121+P128</f>
        <v>0</v>
      </c>
      <c r="R120" s="124">
        <f>R121+R128</f>
        <v>14.681040000000001</v>
      </c>
      <c r="T120" s="125">
        <f>T121+T128</f>
        <v>0</v>
      </c>
      <c r="AR120" s="119" t="s">
        <v>87</v>
      </c>
      <c r="AT120" s="126" t="s">
        <v>78</v>
      </c>
      <c r="AU120" s="126" t="s">
        <v>79</v>
      </c>
      <c r="AY120" s="119" t="s">
        <v>138</v>
      </c>
      <c r="BK120" s="127">
        <f>BK121+BK128</f>
        <v>0</v>
      </c>
    </row>
    <row r="121" spans="2:65" s="11" customFormat="1" ht="22.8" customHeight="1">
      <c r="B121" s="118"/>
      <c r="D121" s="119" t="s">
        <v>78</v>
      </c>
      <c r="E121" s="128" t="s">
        <v>163</v>
      </c>
      <c r="F121" s="128" t="s">
        <v>257</v>
      </c>
      <c r="I121" s="121"/>
      <c r="J121" s="129">
        <f>BK121</f>
        <v>0</v>
      </c>
      <c r="L121" s="118"/>
      <c r="M121" s="123"/>
      <c r="P121" s="124">
        <f>SUM(P122:P127)</f>
        <v>0</v>
      </c>
      <c r="R121" s="124">
        <f>SUM(R122:R127)</f>
        <v>14.681040000000001</v>
      </c>
      <c r="T121" s="125">
        <f>SUM(T122:T127)</f>
        <v>0</v>
      </c>
      <c r="AR121" s="119" t="s">
        <v>87</v>
      </c>
      <c r="AT121" s="126" t="s">
        <v>78</v>
      </c>
      <c r="AU121" s="126" t="s">
        <v>87</v>
      </c>
      <c r="AY121" s="119" t="s">
        <v>138</v>
      </c>
      <c r="BK121" s="127">
        <f>SUM(BK122:BK127)</f>
        <v>0</v>
      </c>
    </row>
    <row r="122" spans="2:65" s="1" customFormat="1" ht="24.15" customHeight="1">
      <c r="B122" s="130"/>
      <c r="C122" s="131" t="s">
        <v>87</v>
      </c>
      <c r="D122" s="131" t="s">
        <v>140</v>
      </c>
      <c r="E122" s="132" t="s">
        <v>395</v>
      </c>
      <c r="F122" s="133" t="s">
        <v>396</v>
      </c>
      <c r="G122" s="134" t="s">
        <v>363</v>
      </c>
      <c r="H122" s="135">
        <v>134</v>
      </c>
      <c r="I122" s="136"/>
      <c r="J122" s="137">
        <f>ROUND(I122*H122,2)</f>
        <v>0</v>
      </c>
      <c r="K122" s="133" t="s">
        <v>144</v>
      </c>
      <c r="L122" s="30"/>
      <c r="M122" s="138" t="s">
        <v>1</v>
      </c>
      <c r="N122" s="139" t="s">
        <v>44</v>
      </c>
      <c r="P122" s="140">
        <f>O122*H122</f>
        <v>0</v>
      </c>
      <c r="Q122" s="140">
        <v>0.10956</v>
      </c>
      <c r="R122" s="140">
        <f>Q122*H122</f>
        <v>14.681040000000001</v>
      </c>
      <c r="S122" s="140">
        <v>0</v>
      </c>
      <c r="T122" s="141">
        <f>S122*H122</f>
        <v>0</v>
      </c>
      <c r="AR122" s="142" t="s">
        <v>145</v>
      </c>
      <c r="AT122" s="142" t="s">
        <v>140</v>
      </c>
      <c r="AU122" s="142" t="s">
        <v>89</v>
      </c>
      <c r="AY122" s="15" t="s">
        <v>138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5" t="s">
        <v>87</v>
      </c>
      <c r="BK122" s="143">
        <f>ROUND(I122*H122,2)</f>
        <v>0</v>
      </c>
      <c r="BL122" s="15" t="s">
        <v>145</v>
      </c>
      <c r="BM122" s="142" t="s">
        <v>397</v>
      </c>
    </row>
    <row r="123" spans="2:65" s="12" customFormat="1" ht="10.199999999999999">
      <c r="B123" s="144"/>
      <c r="D123" s="145" t="s">
        <v>147</v>
      </c>
      <c r="E123" s="146" t="s">
        <v>1</v>
      </c>
      <c r="F123" s="147" t="s">
        <v>398</v>
      </c>
      <c r="H123" s="148">
        <v>16</v>
      </c>
      <c r="I123" s="149"/>
      <c r="L123" s="144"/>
      <c r="M123" s="150"/>
      <c r="T123" s="151"/>
      <c r="AT123" s="146" t="s">
        <v>147</v>
      </c>
      <c r="AU123" s="146" t="s">
        <v>89</v>
      </c>
      <c r="AV123" s="12" t="s">
        <v>89</v>
      </c>
      <c r="AW123" s="12" t="s">
        <v>36</v>
      </c>
      <c r="AX123" s="12" t="s">
        <v>79</v>
      </c>
      <c r="AY123" s="146" t="s">
        <v>138</v>
      </c>
    </row>
    <row r="124" spans="2:65" s="12" customFormat="1" ht="10.199999999999999">
      <c r="B124" s="144"/>
      <c r="D124" s="145" t="s">
        <v>147</v>
      </c>
      <c r="E124" s="146" t="s">
        <v>1</v>
      </c>
      <c r="F124" s="147" t="s">
        <v>399</v>
      </c>
      <c r="H124" s="148">
        <v>35</v>
      </c>
      <c r="I124" s="149"/>
      <c r="L124" s="144"/>
      <c r="M124" s="150"/>
      <c r="T124" s="151"/>
      <c r="AT124" s="146" t="s">
        <v>147</v>
      </c>
      <c r="AU124" s="146" t="s">
        <v>89</v>
      </c>
      <c r="AV124" s="12" t="s">
        <v>89</v>
      </c>
      <c r="AW124" s="12" t="s">
        <v>36</v>
      </c>
      <c r="AX124" s="12" t="s">
        <v>79</v>
      </c>
      <c r="AY124" s="146" t="s">
        <v>138</v>
      </c>
    </row>
    <row r="125" spans="2:65" s="12" customFormat="1" ht="10.199999999999999">
      <c r="B125" s="144"/>
      <c r="D125" s="145" t="s">
        <v>147</v>
      </c>
      <c r="E125" s="146" t="s">
        <v>1</v>
      </c>
      <c r="F125" s="147" t="s">
        <v>400</v>
      </c>
      <c r="H125" s="148">
        <v>78</v>
      </c>
      <c r="I125" s="149"/>
      <c r="L125" s="144"/>
      <c r="M125" s="150"/>
      <c r="T125" s="151"/>
      <c r="AT125" s="146" t="s">
        <v>147</v>
      </c>
      <c r="AU125" s="146" t="s">
        <v>89</v>
      </c>
      <c r="AV125" s="12" t="s">
        <v>89</v>
      </c>
      <c r="AW125" s="12" t="s">
        <v>36</v>
      </c>
      <c r="AX125" s="12" t="s">
        <v>79</v>
      </c>
      <c r="AY125" s="146" t="s">
        <v>138</v>
      </c>
    </row>
    <row r="126" spans="2:65" s="12" customFormat="1" ht="10.199999999999999">
      <c r="B126" s="144"/>
      <c r="D126" s="145" t="s">
        <v>147</v>
      </c>
      <c r="E126" s="146" t="s">
        <v>1</v>
      </c>
      <c r="F126" s="147" t="s">
        <v>401</v>
      </c>
      <c r="H126" s="148">
        <v>5</v>
      </c>
      <c r="I126" s="149"/>
      <c r="L126" s="144"/>
      <c r="M126" s="150"/>
      <c r="T126" s="151"/>
      <c r="AT126" s="146" t="s">
        <v>147</v>
      </c>
      <c r="AU126" s="146" t="s">
        <v>89</v>
      </c>
      <c r="AV126" s="12" t="s">
        <v>89</v>
      </c>
      <c r="AW126" s="12" t="s">
        <v>36</v>
      </c>
      <c r="AX126" s="12" t="s">
        <v>79</v>
      </c>
      <c r="AY126" s="146" t="s">
        <v>138</v>
      </c>
    </row>
    <row r="127" spans="2:65" s="13" customFormat="1" ht="10.199999999999999">
      <c r="B127" s="152"/>
      <c r="D127" s="145" t="s">
        <v>147</v>
      </c>
      <c r="E127" s="153" t="s">
        <v>1</v>
      </c>
      <c r="F127" s="154" t="s">
        <v>149</v>
      </c>
      <c r="H127" s="155">
        <v>134</v>
      </c>
      <c r="I127" s="156"/>
      <c r="L127" s="152"/>
      <c r="M127" s="157"/>
      <c r="T127" s="158"/>
      <c r="AT127" s="153" t="s">
        <v>147</v>
      </c>
      <c r="AU127" s="153" t="s">
        <v>89</v>
      </c>
      <c r="AV127" s="13" t="s">
        <v>145</v>
      </c>
      <c r="AW127" s="13" t="s">
        <v>36</v>
      </c>
      <c r="AX127" s="13" t="s">
        <v>87</v>
      </c>
      <c r="AY127" s="153" t="s">
        <v>138</v>
      </c>
    </row>
    <row r="128" spans="2:65" s="11" customFormat="1" ht="22.8" customHeight="1">
      <c r="B128" s="118"/>
      <c r="D128" s="119" t="s">
        <v>78</v>
      </c>
      <c r="E128" s="128" t="s">
        <v>276</v>
      </c>
      <c r="F128" s="128" t="s">
        <v>277</v>
      </c>
      <c r="I128" s="121"/>
      <c r="J128" s="129">
        <f>BK128</f>
        <v>0</v>
      </c>
      <c r="L128" s="118"/>
      <c r="M128" s="123"/>
      <c r="P128" s="124">
        <f>P129</f>
        <v>0</v>
      </c>
      <c r="R128" s="124">
        <f>R129</f>
        <v>0</v>
      </c>
      <c r="T128" s="125">
        <f>T129</f>
        <v>0</v>
      </c>
      <c r="AR128" s="119" t="s">
        <v>87</v>
      </c>
      <c r="AT128" s="126" t="s">
        <v>78</v>
      </c>
      <c r="AU128" s="126" t="s">
        <v>87</v>
      </c>
      <c r="AY128" s="119" t="s">
        <v>138</v>
      </c>
      <c r="BK128" s="127">
        <f>BK129</f>
        <v>0</v>
      </c>
    </row>
    <row r="129" spans="2:65" s="1" customFormat="1" ht="44.25" customHeight="1">
      <c r="B129" s="130"/>
      <c r="C129" s="131" t="s">
        <v>89</v>
      </c>
      <c r="D129" s="131" t="s">
        <v>140</v>
      </c>
      <c r="E129" s="132" t="s">
        <v>279</v>
      </c>
      <c r="F129" s="133" t="s">
        <v>280</v>
      </c>
      <c r="G129" s="134" t="s">
        <v>281</v>
      </c>
      <c r="H129" s="135">
        <v>14.680999999999999</v>
      </c>
      <c r="I129" s="136"/>
      <c r="J129" s="137">
        <f>ROUND(I129*H129,2)</f>
        <v>0</v>
      </c>
      <c r="K129" s="133" t="s">
        <v>144</v>
      </c>
      <c r="L129" s="30"/>
      <c r="M129" s="165" t="s">
        <v>1</v>
      </c>
      <c r="N129" s="166" t="s">
        <v>44</v>
      </c>
      <c r="O129" s="167"/>
      <c r="P129" s="168">
        <f>O129*H129</f>
        <v>0</v>
      </c>
      <c r="Q129" s="168">
        <v>0</v>
      </c>
      <c r="R129" s="168">
        <f>Q129*H129</f>
        <v>0</v>
      </c>
      <c r="S129" s="168">
        <v>0</v>
      </c>
      <c r="T129" s="169">
        <f>S129*H129</f>
        <v>0</v>
      </c>
      <c r="AR129" s="142" t="s">
        <v>145</v>
      </c>
      <c r="AT129" s="142" t="s">
        <v>140</v>
      </c>
      <c r="AU129" s="142" t="s">
        <v>89</v>
      </c>
      <c r="AY129" s="15" t="s">
        <v>138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87</v>
      </c>
      <c r="BK129" s="143">
        <f>ROUND(I129*H129,2)</f>
        <v>0</v>
      </c>
      <c r="BL129" s="15" t="s">
        <v>145</v>
      </c>
      <c r="BM129" s="142" t="s">
        <v>402</v>
      </c>
    </row>
    <row r="130" spans="2:65" s="1" customFormat="1" ht="6.9" customHeight="1"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30"/>
    </row>
  </sheetData>
  <autoFilter ref="C118:K129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2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107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108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Krupská</v>
      </c>
      <c r="F7" s="220"/>
      <c r="G7" s="220"/>
      <c r="H7" s="220"/>
      <c r="L7" s="18"/>
    </row>
    <row r="8" spans="2:46" s="1" customFormat="1" ht="12" customHeight="1">
      <c r="B8" s="30"/>
      <c r="D8" s="25" t="s">
        <v>109</v>
      </c>
      <c r="L8" s="30"/>
    </row>
    <row r="9" spans="2:46" s="1" customFormat="1" ht="16.5" customHeight="1">
      <c r="B9" s="30"/>
      <c r="E9" s="180" t="s">
        <v>403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30. 7. 2024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ROUND(J122,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ROUND((SUM(BE122:BE219)),  2)</f>
        <v>0</v>
      </c>
      <c r="I33" s="90">
        <v>0.21</v>
      </c>
      <c r="J33" s="89">
        <f>ROUND(((SUM(BE122:BE219))*I33),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ROUND((SUM(BF122:BF219)),  2)</f>
        <v>0</v>
      </c>
      <c r="I34" s="90">
        <v>0.12</v>
      </c>
      <c r="J34" s="89">
        <f>ROUND(((SUM(BF122:BF219))*I34),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ROUND((SUM(BG122:BG219)),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ROUND((SUM(BH122:BH219)),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ROUND((SUM(BI122:BI219)),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111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Krupská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109</v>
      </c>
      <c r="L86" s="30"/>
    </row>
    <row r="87" spans="2:47" s="1" customFormat="1" ht="16.5" customHeight="1">
      <c r="B87" s="30"/>
      <c r="E87" s="180" t="str">
        <f>E9</f>
        <v>102 - Náklady na které není požadovaná dotace ze SZIF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30. 7. 2024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112</v>
      </c>
      <c r="D94" s="91"/>
      <c r="E94" s="91"/>
      <c r="F94" s="91"/>
      <c r="G94" s="91"/>
      <c r="H94" s="91"/>
      <c r="I94" s="91"/>
      <c r="J94" s="100" t="s">
        <v>113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114</v>
      </c>
      <c r="J96" s="64">
        <f>J122</f>
        <v>0</v>
      </c>
      <c r="L96" s="30"/>
      <c r="AU96" s="15" t="s">
        <v>115</v>
      </c>
    </row>
    <row r="97" spans="2:12" s="8" customFormat="1" ht="24.9" customHeight="1">
      <c r="B97" s="102"/>
      <c r="D97" s="103" t="s">
        <v>116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95" customHeight="1">
      <c r="B98" s="106"/>
      <c r="D98" s="107" t="s">
        <v>117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95" customHeight="1">
      <c r="B99" s="106"/>
      <c r="D99" s="107" t="s">
        <v>299</v>
      </c>
      <c r="E99" s="108"/>
      <c r="F99" s="108"/>
      <c r="G99" s="108"/>
      <c r="H99" s="108"/>
      <c r="I99" s="108"/>
      <c r="J99" s="109">
        <f>J180</f>
        <v>0</v>
      </c>
      <c r="L99" s="106"/>
    </row>
    <row r="100" spans="2:12" s="9" customFormat="1" ht="19.95" customHeight="1">
      <c r="B100" s="106"/>
      <c r="D100" s="107" t="s">
        <v>118</v>
      </c>
      <c r="E100" s="108"/>
      <c r="F100" s="108"/>
      <c r="G100" s="108"/>
      <c r="H100" s="108"/>
      <c r="I100" s="108"/>
      <c r="J100" s="109">
        <f>J181</f>
        <v>0</v>
      </c>
      <c r="L100" s="106"/>
    </row>
    <row r="101" spans="2:12" s="9" customFormat="1" ht="19.95" customHeight="1">
      <c r="B101" s="106"/>
      <c r="D101" s="107" t="s">
        <v>119</v>
      </c>
      <c r="E101" s="108"/>
      <c r="F101" s="108"/>
      <c r="G101" s="108"/>
      <c r="H101" s="108"/>
      <c r="I101" s="108"/>
      <c r="J101" s="109">
        <f>J201</f>
        <v>0</v>
      </c>
      <c r="L101" s="106"/>
    </row>
    <row r="102" spans="2:12" s="9" customFormat="1" ht="19.95" customHeight="1">
      <c r="B102" s="106"/>
      <c r="D102" s="107" t="s">
        <v>120</v>
      </c>
      <c r="E102" s="108"/>
      <c r="F102" s="108"/>
      <c r="G102" s="108"/>
      <c r="H102" s="108"/>
      <c r="I102" s="108"/>
      <c r="J102" s="109">
        <f>J218</f>
        <v>0</v>
      </c>
      <c r="L102" s="106"/>
    </row>
    <row r="103" spans="2:12" s="1" customFormat="1" ht="21.75" customHeight="1">
      <c r="B103" s="30"/>
      <c r="L103" s="30"/>
    </row>
    <row r="104" spans="2:12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" customHeight="1">
      <c r="B109" s="30"/>
      <c r="C109" s="19" t="s">
        <v>123</v>
      </c>
      <c r="L109" s="30"/>
    </row>
    <row r="110" spans="2:12" s="1" customFormat="1" ht="6.9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16.5" customHeight="1">
      <c r="B112" s="30"/>
      <c r="E112" s="219" t="str">
        <f>E7</f>
        <v>Lesní cesta Krupská</v>
      </c>
      <c r="F112" s="220"/>
      <c r="G112" s="220"/>
      <c r="H112" s="220"/>
      <c r="L112" s="30"/>
    </row>
    <row r="113" spans="2:65" s="1" customFormat="1" ht="12" customHeight="1">
      <c r="B113" s="30"/>
      <c r="C113" s="25" t="s">
        <v>109</v>
      </c>
      <c r="L113" s="30"/>
    </row>
    <row r="114" spans="2:65" s="1" customFormat="1" ht="16.5" customHeight="1">
      <c r="B114" s="30"/>
      <c r="E114" s="180" t="str">
        <f>E9</f>
        <v>102 - Náklady na které není požadovaná dotace ze SZIF</v>
      </c>
      <c r="F114" s="221"/>
      <c r="G114" s="221"/>
      <c r="H114" s="221"/>
      <c r="L114" s="30"/>
    </row>
    <row r="115" spans="2:65" s="1" customFormat="1" ht="6.9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F12</f>
        <v>k.ú. Kostelec nad Černými lesy</v>
      </c>
      <c r="I116" s="25" t="s">
        <v>22</v>
      </c>
      <c r="J116" s="50" t="str">
        <f>IF(J12="","",J12)</f>
        <v>30. 7. 2024</v>
      </c>
      <c r="L116" s="30"/>
    </row>
    <row r="117" spans="2:65" s="1" customFormat="1" ht="6.9" customHeight="1">
      <c r="B117" s="30"/>
      <c r="L117" s="30"/>
    </row>
    <row r="118" spans="2:65" s="1" customFormat="1" ht="15.15" customHeight="1">
      <c r="B118" s="30"/>
      <c r="C118" s="25" t="s">
        <v>24</v>
      </c>
      <c r="F118" s="23" t="str">
        <f>E15</f>
        <v>Česká zemědělská univerzita v Praze Lesy ČZU</v>
      </c>
      <c r="I118" s="25" t="s">
        <v>32</v>
      </c>
      <c r="J118" s="28" t="str">
        <f>E21</f>
        <v>Ing. Jiří Ježek</v>
      </c>
      <c r="L118" s="30"/>
    </row>
    <row r="119" spans="2:65" s="1" customFormat="1" ht="15.15" customHeight="1">
      <c r="B119" s="30"/>
      <c r="C119" s="25" t="s">
        <v>30</v>
      </c>
      <c r="F119" s="23" t="str">
        <f>IF(E18="","",E18)</f>
        <v>Vyplň údaj</v>
      </c>
      <c r="I119" s="25" t="s">
        <v>37</v>
      </c>
      <c r="J119" s="28" t="str">
        <f>E24</f>
        <v>Ing. Jiří Ježek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124</v>
      </c>
      <c r="D121" s="112" t="s">
        <v>64</v>
      </c>
      <c r="E121" s="112" t="s">
        <v>60</v>
      </c>
      <c r="F121" s="112" t="s">
        <v>61</v>
      </c>
      <c r="G121" s="112" t="s">
        <v>125</v>
      </c>
      <c r="H121" s="112" t="s">
        <v>126</v>
      </c>
      <c r="I121" s="112" t="s">
        <v>127</v>
      </c>
      <c r="J121" s="112" t="s">
        <v>113</v>
      </c>
      <c r="K121" s="113" t="s">
        <v>128</v>
      </c>
      <c r="L121" s="110"/>
      <c r="M121" s="57" t="s">
        <v>1</v>
      </c>
      <c r="N121" s="58" t="s">
        <v>43</v>
      </c>
      <c r="O121" s="58" t="s">
        <v>129</v>
      </c>
      <c r="P121" s="58" t="s">
        <v>130</v>
      </c>
      <c r="Q121" s="58" t="s">
        <v>131</v>
      </c>
      <c r="R121" s="58" t="s">
        <v>132</v>
      </c>
      <c r="S121" s="58" t="s">
        <v>133</v>
      </c>
      <c r="T121" s="59" t="s">
        <v>134</v>
      </c>
    </row>
    <row r="122" spans="2:65" s="1" customFormat="1" ht="22.8" customHeight="1">
      <c r="B122" s="30"/>
      <c r="C122" s="62" t="s">
        <v>135</v>
      </c>
      <c r="J122" s="114">
        <f>BK122</f>
        <v>0</v>
      </c>
      <c r="L122" s="30"/>
      <c r="M122" s="60"/>
      <c r="N122" s="51"/>
      <c r="O122" s="51"/>
      <c r="P122" s="115">
        <f>P123</f>
        <v>0</v>
      </c>
      <c r="Q122" s="51"/>
      <c r="R122" s="115">
        <f>R123</f>
        <v>505.31421</v>
      </c>
      <c r="S122" s="51"/>
      <c r="T122" s="116">
        <f>T123</f>
        <v>0</v>
      </c>
      <c r="AT122" s="15" t="s">
        <v>78</v>
      </c>
      <c r="AU122" s="15" t="s">
        <v>115</v>
      </c>
      <c r="BK122" s="117">
        <f>BK123</f>
        <v>0</v>
      </c>
    </row>
    <row r="123" spans="2:65" s="11" customFormat="1" ht="25.95" customHeight="1">
      <c r="B123" s="118"/>
      <c r="D123" s="119" t="s">
        <v>78</v>
      </c>
      <c r="E123" s="120" t="s">
        <v>136</v>
      </c>
      <c r="F123" s="120" t="s">
        <v>137</v>
      </c>
      <c r="I123" s="121"/>
      <c r="J123" s="122">
        <f>BK123</f>
        <v>0</v>
      </c>
      <c r="L123" s="118"/>
      <c r="M123" s="123"/>
      <c r="P123" s="124">
        <f>P124+P180+P181+P201+P218</f>
        <v>0</v>
      </c>
      <c r="R123" s="124">
        <f>R124+R180+R181+R201+R218</f>
        <v>505.31421</v>
      </c>
      <c r="T123" s="125">
        <f>T124+T180+T181+T201+T218</f>
        <v>0</v>
      </c>
      <c r="AR123" s="119" t="s">
        <v>87</v>
      </c>
      <c r="AT123" s="126" t="s">
        <v>78</v>
      </c>
      <c r="AU123" s="126" t="s">
        <v>79</v>
      </c>
      <c r="AY123" s="119" t="s">
        <v>138</v>
      </c>
      <c r="BK123" s="127">
        <f>BK124+BK180+BK181+BK201+BK218</f>
        <v>0</v>
      </c>
    </row>
    <row r="124" spans="2:65" s="11" customFormat="1" ht="22.8" customHeight="1">
      <c r="B124" s="118"/>
      <c r="D124" s="119" t="s">
        <v>78</v>
      </c>
      <c r="E124" s="128" t="s">
        <v>87</v>
      </c>
      <c r="F124" s="128" t="s">
        <v>139</v>
      </c>
      <c r="I124" s="121"/>
      <c r="J124" s="129">
        <f>BK124</f>
        <v>0</v>
      </c>
      <c r="L124" s="118"/>
      <c r="M124" s="123"/>
      <c r="P124" s="124">
        <f>SUM(P125:P179)</f>
        <v>0</v>
      </c>
      <c r="R124" s="124">
        <f>SUM(R125:R179)</f>
        <v>12</v>
      </c>
      <c r="T124" s="125">
        <f>SUM(T125:T179)</f>
        <v>0</v>
      </c>
      <c r="AR124" s="119" t="s">
        <v>87</v>
      </c>
      <c r="AT124" s="126" t="s">
        <v>78</v>
      </c>
      <c r="AU124" s="126" t="s">
        <v>87</v>
      </c>
      <c r="AY124" s="119" t="s">
        <v>138</v>
      </c>
      <c r="BK124" s="127">
        <f>SUM(BK125:BK179)</f>
        <v>0</v>
      </c>
    </row>
    <row r="125" spans="2:65" s="1" customFormat="1" ht="21.75" customHeight="1">
      <c r="B125" s="130"/>
      <c r="C125" s="131" t="s">
        <v>87</v>
      </c>
      <c r="D125" s="131" t="s">
        <v>140</v>
      </c>
      <c r="E125" s="132" t="s">
        <v>404</v>
      </c>
      <c r="F125" s="133" t="s">
        <v>405</v>
      </c>
      <c r="G125" s="134" t="s">
        <v>363</v>
      </c>
      <c r="H125" s="135">
        <v>10</v>
      </c>
      <c r="I125" s="136"/>
      <c r="J125" s="137">
        <f>ROUND(I125*H125,2)</f>
        <v>0</v>
      </c>
      <c r="K125" s="133" t="s">
        <v>1</v>
      </c>
      <c r="L125" s="30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145</v>
      </c>
      <c r="AT125" s="142" t="s">
        <v>140</v>
      </c>
      <c r="AU125" s="142" t="s">
        <v>89</v>
      </c>
      <c r="AY125" s="15" t="s">
        <v>138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87</v>
      </c>
      <c r="BK125" s="143">
        <f>ROUND(I125*H125,2)</f>
        <v>0</v>
      </c>
      <c r="BL125" s="15" t="s">
        <v>145</v>
      </c>
      <c r="BM125" s="142" t="s">
        <v>406</v>
      </c>
    </row>
    <row r="126" spans="2:65" s="12" customFormat="1" ht="10.199999999999999">
      <c r="B126" s="144"/>
      <c r="D126" s="145" t="s">
        <v>147</v>
      </c>
      <c r="E126" s="146" t="s">
        <v>1</v>
      </c>
      <c r="F126" s="147" t="s">
        <v>407</v>
      </c>
      <c r="H126" s="148">
        <v>10</v>
      </c>
      <c r="I126" s="149"/>
      <c r="L126" s="144"/>
      <c r="M126" s="150"/>
      <c r="T126" s="151"/>
      <c r="AT126" s="146" t="s">
        <v>147</v>
      </c>
      <c r="AU126" s="146" t="s">
        <v>89</v>
      </c>
      <c r="AV126" s="12" t="s">
        <v>89</v>
      </c>
      <c r="AW126" s="12" t="s">
        <v>36</v>
      </c>
      <c r="AX126" s="12" t="s">
        <v>79</v>
      </c>
      <c r="AY126" s="146" t="s">
        <v>138</v>
      </c>
    </row>
    <row r="127" spans="2:65" s="13" customFormat="1" ht="10.199999999999999">
      <c r="B127" s="152"/>
      <c r="D127" s="145" t="s">
        <v>147</v>
      </c>
      <c r="E127" s="153" t="s">
        <v>1</v>
      </c>
      <c r="F127" s="154" t="s">
        <v>149</v>
      </c>
      <c r="H127" s="155">
        <v>10</v>
      </c>
      <c r="I127" s="156"/>
      <c r="L127" s="152"/>
      <c r="M127" s="157"/>
      <c r="T127" s="158"/>
      <c r="AT127" s="153" t="s">
        <v>147</v>
      </c>
      <c r="AU127" s="153" t="s">
        <v>89</v>
      </c>
      <c r="AV127" s="13" t="s">
        <v>145</v>
      </c>
      <c r="AW127" s="13" t="s">
        <v>36</v>
      </c>
      <c r="AX127" s="13" t="s">
        <v>87</v>
      </c>
      <c r="AY127" s="153" t="s">
        <v>138</v>
      </c>
    </row>
    <row r="128" spans="2:65" s="1" customFormat="1" ht="33" customHeight="1">
      <c r="B128" s="130"/>
      <c r="C128" s="131" t="s">
        <v>89</v>
      </c>
      <c r="D128" s="131" t="s">
        <v>140</v>
      </c>
      <c r="E128" s="132" t="s">
        <v>408</v>
      </c>
      <c r="F128" s="133" t="s">
        <v>409</v>
      </c>
      <c r="G128" s="134" t="s">
        <v>410</v>
      </c>
      <c r="H128" s="135">
        <v>192</v>
      </c>
      <c r="I128" s="136"/>
      <c r="J128" s="137">
        <f>ROUND(I128*H128,2)</f>
        <v>0</v>
      </c>
      <c r="K128" s="133" t="s">
        <v>1</v>
      </c>
      <c r="L128" s="30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145</v>
      </c>
      <c r="AT128" s="142" t="s">
        <v>140</v>
      </c>
      <c r="AU128" s="142" t="s">
        <v>89</v>
      </c>
      <c r="AY128" s="15" t="s">
        <v>138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87</v>
      </c>
      <c r="BK128" s="143">
        <f>ROUND(I128*H128,2)</f>
        <v>0</v>
      </c>
      <c r="BL128" s="15" t="s">
        <v>145</v>
      </c>
      <c r="BM128" s="142" t="s">
        <v>411</v>
      </c>
    </row>
    <row r="129" spans="2:65" s="12" customFormat="1" ht="10.199999999999999">
      <c r="B129" s="144"/>
      <c r="D129" s="145" t="s">
        <v>147</v>
      </c>
      <c r="E129" s="146" t="s">
        <v>1</v>
      </c>
      <c r="F129" s="147" t="s">
        <v>412</v>
      </c>
      <c r="H129" s="148">
        <v>192</v>
      </c>
      <c r="I129" s="149"/>
      <c r="L129" s="144"/>
      <c r="M129" s="150"/>
      <c r="T129" s="151"/>
      <c r="AT129" s="146" t="s">
        <v>147</v>
      </c>
      <c r="AU129" s="146" t="s">
        <v>89</v>
      </c>
      <c r="AV129" s="12" t="s">
        <v>89</v>
      </c>
      <c r="AW129" s="12" t="s">
        <v>36</v>
      </c>
      <c r="AX129" s="12" t="s">
        <v>79</v>
      </c>
      <c r="AY129" s="146" t="s">
        <v>138</v>
      </c>
    </row>
    <row r="130" spans="2:65" s="13" customFormat="1" ht="10.199999999999999">
      <c r="B130" s="152"/>
      <c r="D130" s="145" t="s">
        <v>147</v>
      </c>
      <c r="E130" s="153" t="s">
        <v>1</v>
      </c>
      <c r="F130" s="154" t="s">
        <v>149</v>
      </c>
      <c r="H130" s="155">
        <v>192</v>
      </c>
      <c r="I130" s="156"/>
      <c r="L130" s="152"/>
      <c r="M130" s="157"/>
      <c r="T130" s="158"/>
      <c r="AT130" s="153" t="s">
        <v>147</v>
      </c>
      <c r="AU130" s="153" t="s">
        <v>89</v>
      </c>
      <c r="AV130" s="13" t="s">
        <v>145</v>
      </c>
      <c r="AW130" s="13" t="s">
        <v>36</v>
      </c>
      <c r="AX130" s="13" t="s">
        <v>87</v>
      </c>
      <c r="AY130" s="153" t="s">
        <v>138</v>
      </c>
    </row>
    <row r="131" spans="2:65" s="1" customFormat="1" ht="37.799999999999997" customHeight="1">
      <c r="B131" s="130"/>
      <c r="C131" s="131" t="s">
        <v>154</v>
      </c>
      <c r="D131" s="131" t="s">
        <v>140</v>
      </c>
      <c r="E131" s="132" t="s">
        <v>413</v>
      </c>
      <c r="F131" s="133" t="s">
        <v>414</v>
      </c>
      <c r="G131" s="134" t="s">
        <v>415</v>
      </c>
      <c r="H131" s="135">
        <v>24</v>
      </c>
      <c r="I131" s="136"/>
      <c r="J131" s="137">
        <f>ROUND(I131*H131,2)</f>
        <v>0</v>
      </c>
      <c r="K131" s="133" t="s">
        <v>1</v>
      </c>
      <c r="L131" s="30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145</v>
      </c>
      <c r="AT131" s="142" t="s">
        <v>140</v>
      </c>
      <c r="AU131" s="142" t="s">
        <v>89</v>
      </c>
      <c r="AY131" s="15" t="s">
        <v>138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87</v>
      </c>
      <c r="BK131" s="143">
        <f>ROUND(I131*H131,2)</f>
        <v>0</v>
      </c>
      <c r="BL131" s="15" t="s">
        <v>145</v>
      </c>
      <c r="BM131" s="142" t="s">
        <v>416</v>
      </c>
    </row>
    <row r="132" spans="2:65" s="12" customFormat="1" ht="10.199999999999999">
      <c r="B132" s="144"/>
      <c r="D132" s="145" t="s">
        <v>147</v>
      </c>
      <c r="E132" s="146" t="s">
        <v>1</v>
      </c>
      <c r="F132" s="147" t="s">
        <v>417</v>
      </c>
      <c r="H132" s="148">
        <v>24</v>
      </c>
      <c r="I132" s="149"/>
      <c r="L132" s="144"/>
      <c r="M132" s="150"/>
      <c r="T132" s="151"/>
      <c r="AT132" s="146" t="s">
        <v>147</v>
      </c>
      <c r="AU132" s="146" t="s">
        <v>89</v>
      </c>
      <c r="AV132" s="12" t="s">
        <v>89</v>
      </c>
      <c r="AW132" s="12" t="s">
        <v>36</v>
      </c>
      <c r="AX132" s="12" t="s">
        <v>79</v>
      </c>
      <c r="AY132" s="146" t="s">
        <v>138</v>
      </c>
    </row>
    <row r="133" spans="2:65" s="13" customFormat="1" ht="10.199999999999999">
      <c r="B133" s="152"/>
      <c r="D133" s="145" t="s">
        <v>147</v>
      </c>
      <c r="E133" s="153" t="s">
        <v>1</v>
      </c>
      <c r="F133" s="154" t="s">
        <v>149</v>
      </c>
      <c r="H133" s="155">
        <v>24</v>
      </c>
      <c r="I133" s="156"/>
      <c r="L133" s="152"/>
      <c r="M133" s="157"/>
      <c r="T133" s="158"/>
      <c r="AT133" s="153" t="s">
        <v>147</v>
      </c>
      <c r="AU133" s="153" t="s">
        <v>89</v>
      </c>
      <c r="AV133" s="13" t="s">
        <v>145</v>
      </c>
      <c r="AW133" s="13" t="s">
        <v>36</v>
      </c>
      <c r="AX133" s="13" t="s">
        <v>87</v>
      </c>
      <c r="AY133" s="153" t="s">
        <v>138</v>
      </c>
    </row>
    <row r="134" spans="2:65" s="1" customFormat="1" ht="24.15" customHeight="1">
      <c r="B134" s="130"/>
      <c r="C134" s="131" t="s">
        <v>145</v>
      </c>
      <c r="D134" s="131" t="s">
        <v>140</v>
      </c>
      <c r="E134" s="132" t="s">
        <v>164</v>
      </c>
      <c r="F134" s="133" t="s">
        <v>165</v>
      </c>
      <c r="G134" s="134" t="s">
        <v>166</v>
      </c>
      <c r="H134" s="135">
        <v>259.74</v>
      </c>
      <c r="I134" s="136"/>
      <c r="J134" s="137">
        <f>ROUND(I134*H134,2)</f>
        <v>0</v>
      </c>
      <c r="K134" s="133" t="s">
        <v>144</v>
      </c>
      <c r="L134" s="30"/>
      <c r="M134" s="138" t="s">
        <v>1</v>
      </c>
      <c r="N134" s="139" t="s">
        <v>44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145</v>
      </c>
      <c r="AT134" s="142" t="s">
        <v>140</v>
      </c>
      <c r="AU134" s="142" t="s">
        <v>89</v>
      </c>
      <c r="AY134" s="15" t="s">
        <v>138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87</v>
      </c>
      <c r="BK134" s="143">
        <f>ROUND(I134*H134,2)</f>
        <v>0</v>
      </c>
      <c r="BL134" s="15" t="s">
        <v>145</v>
      </c>
      <c r="BM134" s="142" t="s">
        <v>418</v>
      </c>
    </row>
    <row r="135" spans="2:65" s="12" customFormat="1" ht="10.199999999999999">
      <c r="B135" s="144"/>
      <c r="D135" s="145" t="s">
        <v>147</v>
      </c>
      <c r="E135" s="146" t="s">
        <v>1</v>
      </c>
      <c r="F135" s="147" t="s">
        <v>419</v>
      </c>
      <c r="H135" s="148">
        <v>259.74</v>
      </c>
      <c r="I135" s="149"/>
      <c r="L135" s="144"/>
      <c r="M135" s="150"/>
      <c r="T135" s="151"/>
      <c r="AT135" s="146" t="s">
        <v>147</v>
      </c>
      <c r="AU135" s="146" t="s">
        <v>89</v>
      </c>
      <c r="AV135" s="12" t="s">
        <v>89</v>
      </c>
      <c r="AW135" s="12" t="s">
        <v>36</v>
      </c>
      <c r="AX135" s="12" t="s">
        <v>79</v>
      </c>
      <c r="AY135" s="146" t="s">
        <v>138</v>
      </c>
    </row>
    <row r="136" spans="2:65" s="13" customFormat="1" ht="10.199999999999999">
      <c r="B136" s="152"/>
      <c r="D136" s="145" t="s">
        <v>147</v>
      </c>
      <c r="E136" s="153" t="s">
        <v>1</v>
      </c>
      <c r="F136" s="154" t="s">
        <v>149</v>
      </c>
      <c r="H136" s="155">
        <v>259.74</v>
      </c>
      <c r="I136" s="156"/>
      <c r="L136" s="152"/>
      <c r="M136" s="157"/>
      <c r="T136" s="158"/>
      <c r="AT136" s="153" t="s">
        <v>147</v>
      </c>
      <c r="AU136" s="153" t="s">
        <v>89</v>
      </c>
      <c r="AV136" s="13" t="s">
        <v>145</v>
      </c>
      <c r="AW136" s="13" t="s">
        <v>36</v>
      </c>
      <c r="AX136" s="13" t="s">
        <v>87</v>
      </c>
      <c r="AY136" s="153" t="s">
        <v>138</v>
      </c>
    </row>
    <row r="137" spans="2:65" s="1" customFormat="1" ht="33" customHeight="1">
      <c r="B137" s="130"/>
      <c r="C137" s="131" t="s">
        <v>163</v>
      </c>
      <c r="D137" s="131" t="s">
        <v>140</v>
      </c>
      <c r="E137" s="132" t="s">
        <v>170</v>
      </c>
      <c r="F137" s="133" t="s">
        <v>171</v>
      </c>
      <c r="G137" s="134" t="s">
        <v>172</v>
      </c>
      <c r="H137" s="135">
        <v>69.930000000000007</v>
      </c>
      <c r="I137" s="136"/>
      <c r="J137" s="137">
        <f>ROUND(I137*H137,2)</f>
        <v>0</v>
      </c>
      <c r="K137" s="133" t="s">
        <v>144</v>
      </c>
      <c r="L137" s="30"/>
      <c r="M137" s="138" t="s">
        <v>1</v>
      </c>
      <c r="N137" s="139" t="s">
        <v>44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145</v>
      </c>
      <c r="AT137" s="142" t="s">
        <v>140</v>
      </c>
      <c r="AU137" s="142" t="s">
        <v>89</v>
      </c>
      <c r="AY137" s="15" t="s">
        <v>138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87</v>
      </c>
      <c r="BK137" s="143">
        <f>ROUND(I137*H137,2)</f>
        <v>0</v>
      </c>
      <c r="BL137" s="15" t="s">
        <v>145</v>
      </c>
      <c r="BM137" s="142" t="s">
        <v>420</v>
      </c>
    </row>
    <row r="138" spans="2:65" s="12" customFormat="1" ht="10.199999999999999">
      <c r="B138" s="144"/>
      <c r="D138" s="145" t="s">
        <v>147</v>
      </c>
      <c r="E138" s="146" t="s">
        <v>1</v>
      </c>
      <c r="F138" s="147" t="s">
        <v>421</v>
      </c>
      <c r="H138" s="148">
        <v>69.930000000000007</v>
      </c>
      <c r="I138" s="149"/>
      <c r="L138" s="144"/>
      <c r="M138" s="150"/>
      <c r="T138" s="151"/>
      <c r="AT138" s="146" t="s">
        <v>147</v>
      </c>
      <c r="AU138" s="146" t="s">
        <v>89</v>
      </c>
      <c r="AV138" s="12" t="s">
        <v>89</v>
      </c>
      <c r="AW138" s="12" t="s">
        <v>36</v>
      </c>
      <c r="AX138" s="12" t="s">
        <v>79</v>
      </c>
      <c r="AY138" s="146" t="s">
        <v>138</v>
      </c>
    </row>
    <row r="139" spans="2:65" s="13" customFormat="1" ht="10.199999999999999">
      <c r="B139" s="152"/>
      <c r="D139" s="145" t="s">
        <v>147</v>
      </c>
      <c r="E139" s="153" t="s">
        <v>1</v>
      </c>
      <c r="F139" s="154" t="s">
        <v>149</v>
      </c>
      <c r="H139" s="155">
        <v>69.930000000000007</v>
      </c>
      <c r="I139" s="156"/>
      <c r="L139" s="152"/>
      <c r="M139" s="157"/>
      <c r="T139" s="158"/>
      <c r="AT139" s="153" t="s">
        <v>147</v>
      </c>
      <c r="AU139" s="153" t="s">
        <v>89</v>
      </c>
      <c r="AV139" s="13" t="s">
        <v>145</v>
      </c>
      <c r="AW139" s="13" t="s">
        <v>36</v>
      </c>
      <c r="AX139" s="13" t="s">
        <v>87</v>
      </c>
      <c r="AY139" s="153" t="s">
        <v>138</v>
      </c>
    </row>
    <row r="140" spans="2:65" s="1" customFormat="1" ht="33" customHeight="1">
      <c r="B140" s="130"/>
      <c r="C140" s="131" t="s">
        <v>169</v>
      </c>
      <c r="D140" s="131" t="s">
        <v>140</v>
      </c>
      <c r="E140" s="132" t="s">
        <v>176</v>
      </c>
      <c r="F140" s="133" t="s">
        <v>177</v>
      </c>
      <c r="G140" s="134" t="s">
        <v>172</v>
      </c>
      <c r="H140" s="135">
        <v>69.930000000000007</v>
      </c>
      <c r="I140" s="136"/>
      <c r="J140" s="137">
        <f>ROUND(I140*H140,2)</f>
        <v>0</v>
      </c>
      <c r="K140" s="133" t="s">
        <v>144</v>
      </c>
      <c r="L140" s="30"/>
      <c r="M140" s="138" t="s">
        <v>1</v>
      </c>
      <c r="N140" s="139" t="s">
        <v>44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145</v>
      </c>
      <c r="AT140" s="142" t="s">
        <v>140</v>
      </c>
      <c r="AU140" s="142" t="s">
        <v>89</v>
      </c>
      <c r="AY140" s="15" t="s">
        <v>138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87</v>
      </c>
      <c r="BK140" s="143">
        <f>ROUND(I140*H140,2)</f>
        <v>0</v>
      </c>
      <c r="BL140" s="15" t="s">
        <v>145</v>
      </c>
      <c r="BM140" s="142" t="s">
        <v>422</v>
      </c>
    </row>
    <row r="141" spans="2:65" s="12" customFormat="1" ht="10.199999999999999">
      <c r="B141" s="144"/>
      <c r="D141" s="145" t="s">
        <v>147</v>
      </c>
      <c r="E141" s="146" t="s">
        <v>1</v>
      </c>
      <c r="F141" s="147" t="s">
        <v>421</v>
      </c>
      <c r="H141" s="148">
        <v>69.930000000000007</v>
      </c>
      <c r="I141" s="149"/>
      <c r="L141" s="144"/>
      <c r="M141" s="150"/>
      <c r="T141" s="151"/>
      <c r="AT141" s="146" t="s">
        <v>147</v>
      </c>
      <c r="AU141" s="146" t="s">
        <v>89</v>
      </c>
      <c r="AV141" s="12" t="s">
        <v>89</v>
      </c>
      <c r="AW141" s="12" t="s">
        <v>36</v>
      </c>
      <c r="AX141" s="12" t="s">
        <v>79</v>
      </c>
      <c r="AY141" s="146" t="s">
        <v>138</v>
      </c>
    </row>
    <row r="142" spans="2:65" s="13" customFormat="1" ht="10.199999999999999">
      <c r="B142" s="152"/>
      <c r="D142" s="145" t="s">
        <v>147</v>
      </c>
      <c r="E142" s="153" t="s">
        <v>1</v>
      </c>
      <c r="F142" s="154" t="s">
        <v>149</v>
      </c>
      <c r="H142" s="155">
        <v>69.930000000000007</v>
      </c>
      <c r="I142" s="156"/>
      <c r="L142" s="152"/>
      <c r="M142" s="157"/>
      <c r="T142" s="158"/>
      <c r="AT142" s="153" t="s">
        <v>147</v>
      </c>
      <c r="AU142" s="153" t="s">
        <v>89</v>
      </c>
      <c r="AV142" s="13" t="s">
        <v>145</v>
      </c>
      <c r="AW142" s="13" t="s">
        <v>36</v>
      </c>
      <c r="AX142" s="13" t="s">
        <v>87</v>
      </c>
      <c r="AY142" s="153" t="s">
        <v>138</v>
      </c>
    </row>
    <row r="143" spans="2:65" s="1" customFormat="1" ht="44.25" customHeight="1">
      <c r="B143" s="130"/>
      <c r="C143" s="131" t="s">
        <v>175</v>
      </c>
      <c r="D143" s="131" t="s">
        <v>140</v>
      </c>
      <c r="E143" s="132" t="s">
        <v>423</v>
      </c>
      <c r="F143" s="133" t="s">
        <v>424</v>
      </c>
      <c r="G143" s="134" t="s">
        <v>172</v>
      </c>
      <c r="H143" s="135">
        <v>6</v>
      </c>
      <c r="I143" s="136"/>
      <c r="J143" s="137">
        <f>ROUND(I143*H143,2)</f>
        <v>0</v>
      </c>
      <c r="K143" s="133" t="s">
        <v>425</v>
      </c>
      <c r="L143" s="30"/>
      <c r="M143" s="138" t="s">
        <v>1</v>
      </c>
      <c r="N143" s="139" t="s">
        <v>44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145</v>
      </c>
      <c r="AT143" s="142" t="s">
        <v>140</v>
      </c>
      <c r="AU143" s="142" t="s">
        <v>89</v>
      </c>
      <c r="AY143" s="15" t="s">
        <v>138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87</v>
      </c>
      <c r="BK143" s="143">
        <f>ROUND(I143*H143,2)</f>
        <v>0</v>
      </c>
      <c r="BL143" s="15" t="s">
        <v>145</v>
      </c>
      <c r="BM143" s="142" t="s">
        <v>426</v>
      </c>
    </row>
    <row r="144" spans="2:65" s="12" customFormat="1" ht="10.199999999999999">
      <c r="B144" s="144"/>
      <c r="D144" s="145" t="s">
        <v>147</v>
      </c>
      <c r="E144" s="146" t="s">
        <v>1</v>
      </c>
      <c r="F144" s="147" t="s">
        <v>427</v>
      </c>
      <c r="H144" s="148">
        <v>6</v>
      </c>
      <c r="I144" s="149"/>
      <c r="L144" s="144"/>
      <c r="M144" s="150"/>
      <c r="T144" s="151"/>
      <c r="AT144" s="146" t="s">
        <v>147</v>
      </c>
      <c r="AU144" s="146" t="s">
        <v>89</v>
      </c>
      <c r="AV144" s="12" t="s">
        <v>89</v>
      </c>
      <c r="AW144" s="12" t="s">
        <v>36</v>
      </c>
      <c r="AX144" s="12" t="s">
        <v>79</v>
      </c>
      <c r="AY144" s="146" t="s">
        <v>138</v>
      </c>
    </row>
    <row r="145" spans="2:65" s="13" customFormat="1" ht="10.199999999999999">
      <c r="B145" s="152"/>
      <c r="D145" s="145" t="s">
        <v>147</v>
      </c>
      <c r="E145" s="153" t="s">
        <v>1</v>
      </c>
      <c r="F145" s="154" t="s">
        <v>149</v>
      </c>
      <c r="H145" s="155">
        <v>6</v>
      </c>
      <c r="I145" s="156"/>
      <c r="L145" s="152"/>
      <c r="M145" s="157"/>
      <c r="T145" s="158"/>
      <c r="AT145" s="153" t="s">
        <v>147</v>
      </c>
      <c r="AU145" s="153" t="s">
        <v>89</v>
      </c>
      <c r="AV145" s="13" t="s">
        <v>145</v>
      </c>
      <c r="AW145" s="13" t="s">
        <v>36</v>
      </c>
      <c r="AX145" s="13" t="s">
        <v>87</v>
      </c>
      <c r="AY145" s="153" t="s">
        <v>138</v>
      </c>
    </row>
    <row r="146" spans="2:65" s="1" customFormat="1" ht="16.5" customHeight="1">
      <c r="B146" s="130"/>
      <c r="C146" s="170" t="s">
        <v>180</v>
      </c>
      <c r="D146" s="170" t="s">
        <v>327</v>
      </c>
      <c r="E146" s="171" t="s">
        <v>428</v>
      </c>
      <c r="F146" s="172" t="s">
        <v>429</v>
      </c>
      <c r="G146" s="173" t="s">
        <v>281</v>
      </c>
      <c r="H146" s="174">
        <v>12</v>
      </c>
      <c r="I146" s="175"/>
      <c r="J146" s="176">
        <f>ROUND(I146*H146,2)</f>
        <v>0</v>
      </c>
      <c r="K146" s="172" t="s">
        <v>425</v>
      </c>
      <c r="L146" s="177"/>
      <c r="M146" s="178" t="s">
        <v>1</v>
      </c>
      <c r="N146" s="179" t="s">
        <v>44</v>
      </c>
      <c r="P146" s="140">
        <f>O146*H146</f>
        <v>0</v>
      </c>
      <c r="Q146" s="140">
        <v>1</v>
      </c>
      <c r="R146" s="140">
        <f>Q146*H146</f>
        <v>12</v>
      </c>
      <c r="S146" s="140">
        <v>0</v>
      </c>
      <c r="T146" s="141">
        <f>S146*H146</f>
        <v>0</v>
      </c>
      <c r="AR146" s="142" t="s">
        <v>180</v>
      </c>
      <c r="AT146" s="142" t="s">
        <v>327</v>
      </c>
      <c r="AU146" s="142" t="s">
        <v>89</v>
      </c>
      <c r="AY146" s="15" t="s">
        <v>138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87</v>
      </c>
      <c r="BK146" s="143">
        <f>ROUND(I146*H146,2)</f>
        <v>0</v>
      </c>
      <c r="BL146" s="15" t="s">
        <v>145</v>
      </c>
      <c r="BM146" s="142" t="s">
        <v>430</v>
      </c>
    </row>
    <row r="147" spans="2:65" s="12" customFormat="1" ht="10.199999999999999">
      <c r="B147" s="144"/>
      <c r="D147" s="145" t="s">
        <v>147</v>
      </c>
      <c r="F147" s="147" t="s">
        <v>431</v>
      </c>
      <c r="H147" s="148">
        <v>12</v>
      </c>
      <c r="I147" s="149"/>
      <c r="L147" s="144"/>
      <c r="M147" s="150"/>
      <c r="T147" s="151"/>
      <c r="AT147" s="146" t="s">
        <v>147</v>
      </c>
      <c r="AU147" s="146" t="s">
        <v>89</v>
      </c>
      <c r="AV147" s="12" t="s">
        <v>89</v>
      </c>
      <c r="AW147" s="12" t="s">
        <v>3</v>
      </c>
      <c r="AX147" s="12" t="s">
        <v>87</v>
      </c>
      <c r="AY147" s="146" t="s">
        <v>138</v>
      </c>
    </row>
    <row r="148" spans="2:65" s="1" customFormat="1" ht="44.25" customHeight="1">
      <c r="B148" s="130"/>
      <c r="C148" s="131" t="s">
        <v>184</v>
      </c>
      <c r="D148" s="131" t="s">
        <v>140</v>
      </c>
      <c r="E148" s="132" t="s">
        <v>432</v>
      </c>
      <c r="F148" s="133" t="s">
        <v>433</v>
      </c>
      <c r="G148" s="134" t="s">
        <v>172</v>
      </c>
      <c r="H148" s="135">
        <v>6</v>
      </c>
      <c r="I148" s="136"/>
      <c r="J148" s="137">
        <f>ROUND(I148*H148,2)</f>
        <v>0</v>
      </c>
      <c r="K148" s="133" t="s">
        <v>425</v>
      </c>
      <c r="L148" s="30"/>
      <c r="M148" s="138" t="s">
        <v>1</v>
      </c>
      <c r="N148" s="139" t="s">
        <v>44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145</v>
      </c>
      <c r="AT148" s="142" t="s">
        <v>140</v>
      </c>
      <c r="AU148" s="142" t="s">
        <v>89</v>
      </c>
      <c r="AY148" s="15" t="s">
        <v>138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5" t="s">
        <v>87</v>
      </c>
      <c r="BK148" s="143">
        <f>ROUND(I148*H148,2)</f>
        <v>0</v>
      </c>
      <c r="BL148" s="15" t="s">
        <v>145</v>
      </c>
      <c r="BM148" s="142" t="s">
        <v>434</v>
      </c>
    </row>
    <row r="149" spans="2:65" s="12" customFormat="1" ht="10.199999999999999">
      <c r="B149" s="144"/>
      <c r="D149" s="145" t="s">
        <v>147</v>
      </c>
      <c r="E149" s="146" t="s">
        <v>1</v>
      </c>
      <c r="F149" s="147" t="s">
        <v>435</v>
      </c>
      <c r="H149" s="148">
        <v>6</v>
      </c>
      <c r="I149" s="149"/>
      <c r="L149" s="144"/>
      <c r="M149" s="150"/>
      <c r="T149" s="151"/>
      <c r="AT149" s="146" t="s">
        <v>147</v>
      </c>
      <c r="AU149" s="146" t="s">
        <v>89</v>
      </c>
      <c r="AV149" s="12" t="s">
        <v>89</v>
      </c>
      <c r="AW149" s="12" t="s">
        <v>36</v>
      </c>
      <c r="AX149" s="12" t="s">
        <v>79</v>
      </c>
      <c r="AY149" s="146" t="s">
        <v>138</v>
      </c>
    </row>
    <row r="150" spans="2:65" s="13" customFormat="1" ht="10.199999999999999">
      <c r="B150" s="152"/>
      <c r="D150" s="145" t="s">
        <v>147</v>
      </c>
      <c r="E150" s="153" t="s">
        <v>1</v>
      </c>
      <c r="F150" s="154" t="s">
        <v>149</v>
      </c>
      <c r="H150" s="155">
        <v>6</v>
      </c>
      <c r="I150" s="156"/>
      <c r="L150" s="152"/>
      <c r="M150" s="157"/>
      <c r="T150" s="158"/>
      <c r="AT150" s="153" t="s">
        <v>147</v>
      </c>
      <c r="AU150" s="153" t="s">
        <v>89</v>
      </c>
      <c r="AV150" s="13" t="s">
        <v>145</v>
      </c>
      <c r="AW150" s="13" t="s">
        <v>36</v>
      </c>
      <c r="AX150" s="13" t="s">
        <v>87</v>
      </c>
      <c r="AY150" s="153" t="s">
        <v>138</v>
      </c>
    </row>
    <row r="151" spans="2:65" s="1" customFormat="1" ht="62.7" customHeight="1">
      <c r="B151" s="130"/>
      <c r="C151" s="131" t="s">
        <v>188</v>
      </c>
      <c r="D151" s="131" t="s">
        <v>140</v>
      </c>
      <c r="E151" s="132" t="s">
        <v>196</v>
      </c>
      <c r="F151" s="133" t="s">
        <v>197</v>
      </c>
      <c r="G151" s="134" t="s">
        <v>172</v>
      </c>
      <c r="H151" s="135">
        <v>69.930000000000007</v>
      </c>
      <c r="I151" s="136"/>
      <c r="J151" s="137">
        <f>ROUND(I151*H151,2)</f>
        <v>0</v>
      </c>
      <c r="K151" s="133" t="s">
        <v>144</v>
      </c>
      <c r="L151" s="30"/>
      <c r="M151" s="138" t="s">
        <v>1</v>
      </c>
      <c r="N151" s="139" t="s">
        <v>44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145</v>
      </c>
      <c r="AT151" s="142" t="s">
        <v>140</v>
      </c>
      <c r="AU151" s="142" t="s">
        <v>89</v>
      </c>
      <c r="AY151" s="15" t="s">
        <v>138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87</v>
      </c>
      <c r="BK151" s="143">
        <f>ROUND(I151*H151,2)</f>
        <v>0</v>
      </c>
      <c r="BL151" s="15" t="s">
        <v>145</v>
      </c>
      <c r="BM151" s="142" t="s">
        <v>436</v>
      </c>
    </row>
    <row r="152" spans="2:65" s="12" customFormat="1" ht="10.199999999999999">
      <c r="B152" s="144"/>
      <c r="D152" s="145" t="s">
        <v>147</v>
      </c>
      <c r="E152" s="146" t="s">
        <v>1</v>
      </c>
      <c r="F152" s="147" t="s">
        <v>437</v>
      </c>
      <c r="H152" s="148">
        <v>69.930000000000007</v>
      </c>
      <c r="I152" s="149"/>
      <c r="L152" s="144"/>
      <c r="M152" s="150"/>
      <c r="T152" s="151"/>
      <c r="AT152" s="146" t="s">
        <v>147</v>
      </c>
      <c r="AU152" s="146" t="s">
        <v>89</v>
      </c>
      <c r="AV152" s="12" t="s">
        <v>89</v>
      </c>
      <c r="AW152" s="12" t="s">
        <v>36</v>
      </c>
      <c r="AX152" s="12" t="s">
        <v>79</v>
      </c>
      <c r="AY152" s="146" t="s">
        <v>138</v>
      </c>
    </row>
    <row r="153" spans="2:65" s="13" customFormat="1" ht="10.199999999999999">
      <c r="B153" s="152"/>
      <c r="D153" s="145" t="s">
        <v>147</v>
      </c>
      <c r="E153" s="153" t="s">
        <v>1</v>
      </c>
      <c r="F153" s="154" t="s">
        <v>149</v>
      </c>
      <c r="H153" s="155">
        <v>69.930000000000007</v>
      </c>
      <c r="I153" s="156"/>
      <c r="L153" s="152"/>
      <c r="M153" s="157"/>
      <c r="T153" s="158"/>
      <c r="AT153" s="153" t="s">
        <v>147</v>
      </c>
      <c r="AU153" s="153" t="s">
        <v>89</v>
      </c>
      <c r="AV153" s="13" t="s">
        <v>145</v>
      </c>
      <c r="AW153" s="13" t="s">
        <v>36</v>
      </c>
      <c r="AX153" s="13" t="s">
        <v>87</v>
      </c>
      <c r="AY153" s="153" t="s">
        <v>138</v>
      </c>
    </row>
    <row r="154" spans="2:65" s="1" customFormat="1" ht="62.7" customHeight="1">
      <c r="B154" s="130"/>
      <c r="C154" s="131" t="s">
        <v>192</v>
      </c>
      <c r="D154" s="131" t="s">
        <v>140</v>
      </c>
      <c r="E154" s="132" t="s">
        <v>200</v>
      </c>
      <c r="F154" s="133" t="s">
        <v>201</v>
      </c>
      <c r="G154" s="134" t="s">
        <v>172</v>
      </c>
      <c r="H154" s="135">
        <v>69.930000000000007</v>
      </c>
      <c r="I154" s="136"/>
      <c r="J154" s="137">
        <f>ROUND(I154*H154,2)</f>
        <v>0</v>
      </c>
      <c r="K154" s="133" t="s">
        <v>144</v>
      </c>
      <c r="L154" s="30"/>
      <c r="M154" s="138" t="s">
        <v>1</v>
      </c>
      <c r="N154" s="139" t="s">
        <v>44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145</v>
      </c>
      <c r="AT154" s="142" t="s">
        <v>140</v>
      </c>
      <c r="AU154" s="142" t="s">
        <v>89</v>
      </c>
      <c r="AY154" s="15" t="s">
        <v>138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5" t="s">
        <v>87</v>
      </c>
      <c r="BK154" s="143">
        <f>ROUND(I154*H154,2)</f>
        <v>0</v>
      </c>
      <c r="BL154" s="15" t="s">
        <v>145</v>
      </c>
      <c r="BM154" s="142" t="s">
        <v>438</v>
      </c>
    </row>
    <row r="155" spans="2:65" s="12" customFormat="1" ht="10.199999999999999">
      <c r="B155" s="144"/>
      <c r="D155" s="145" t="s">
        <v>147</v>
      </c>
      <c r="E155" s="146" t="s">
        <v>1</v>
      </c>
      <c r="F155" s="147" t="s">
        <v>439</v>
      </c>
      <c r="H155" s="148">
        <v>69.930000000000007</v>
      </c>
      <c r="I155" s="149"/>
      <c r="L155" s="144"/>
      <c r="M155" s="150"/>
      <c r="T155" s="151"/>
      <c r="AT155" s="146" t="s">
        <v>147</v>
      </c>
      <c r="AU155" s="146" t="s">
        <v>89</v>
      </c>
      <c r="AV155" s="12" t="s">
        <v>89</v>
      </c>
      <c r="AW155" s="12" t="s">
        <v>36</v>
      </c>
      <c r="AX155" s="12" t="s">
        <v>79</v>
      </c>
      <c r="AY155" s="146" t="s">
        <v>138</v>
      </c>
    </row>
    <row r="156" spans="2:65" s="13" customFormat="1" ht="10.199999999999999">
      <c r="B156" s="152"/>
      <c r="D156" s="145" t="s">
        <v>147</v>
      </c>
      <c r="E156" s="153" t="s">
        <v>1</v>
      </c>
      <c r="F156" s="154" t="s">
        <v>149</v>
      </c>
      <c r="H156" s="155">
        <v>69.930000000000007</v>
      </c>
      <c r="I156" s="156"/>
      <c r="L156" s="152"/>
      <c r="M156" s="157"/>
      <c r="T156" s="158"/>
      <c r="AT156" s="153" t="s">
        <v>147</v>
      </c>
      <c r="AU156" s="153" t="s">
        <v>89</v>
      </c>
      <c r="AV156" s="13" t="s">
        <v>145</v>
      </c>
      <c r="AW156" s="13" t="s">
        <v>36</v>
      </c>
      <c r="AX156" s="13" t="s">
        <v>87</v>
      </c>
      <c r="AY156" s="153" t="s">
        <v>138</v>
      </c>
    </row>
    <row r="157" spans="2:65" s="1" customFormat="1" ht="44.25" customHeight="1">
      <c r="B157" s="130"/>
      <c r="C157" s="131" t="s">
        <v>8</v>
      </c>
      <c r="D157" s="131" t="s">
        <v>140</v>
      </c>
      <c r="E157" s="132" t="s">
        <v>204</v>
      </c>
      <c r="F157" s="133" t="s">
        <v>205</v>
      </c>
      <c r="G157" s="134" t="s">
        <v>172</v>
      </c>
      <c r="H157" s="135">
        <v>3.49</v>
      </c>
      <c r="I157" s="136"/>
      <c r="J157" s="137">
        <f>ROUND(I157*H157,2)</f>
        <v>0</v>
      </c>
      <c r="K157" s="133" t="s">
        <v>144</v>
      </c>
      <c r="L157" s="30"/>
      <c r="M157" s="138" t="s">
        <v>1</v>
      </c>
      <c r="N157" s="139" t="s">
        <v>44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145</v>
      </c>
      <c r="AT157" s="142" t="s">
        <v>140</v>
      </c>
      <c r="AU157" s="142" t="s">
        <v>89</v>
      </c>
      <c r="AY157" s="15" t="s">
        <v>138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87</v>
      </c>
      <c r="BK157" s="143">
        <f>ROUND(I157*H157,2)</f>
        <v>0</v>
      </c>
      <c r="BL157" s="15" t="s">
        <v>145</v>
      </c>
      <c r="BM157" s="142" t="s">
        <v>440</v>
      </c>
    </row>
    <row r="158" spans="2:65" s="12" customFormat="1" ht="10.199999999999999">
      <c r="B158" s="144"/>
      <c r="D158" s="145" t="s">
        <v>147</v>
      </c>
      <c r="E158" s="146" t="s">
        <v>1</v>
      </c>
      <c r="F158" s="147" t="s">
        <v>441</v>
      </c>
      <c r="H158" s="148">
        <v>3.49</v>
      </c>
      <c r="I158" s="149"/>
      <c r="L158" s="144"/>
      <c r="M158" s="150"/>
      <c r="T158" s="151"/>
      <c r="AT158" s="146" t="s">
        <v>147</v>
      </c>
      <c r="AU158" s="146" t="s">
        <v>89</v>
      </c>
      <c r="AV158" s="12" t="s">
        <v>89</v>
      </c>
      <c r="AW158" s="12" t="s">
        <v>36</v>
      </c>
      <c r="AX158" s="12" t="s">
        <v>79</v>
      </c>
      <c r="AY158" s="146" t="s">
        <v>138</v>
      </c>
    </row>
    <row r="159" spans="2:65" s="13" customFormat="1" ht="10.199999999999999">
      <c r="B159" s="152"/>
      <c r="D159" s="145" t="s">
        <v>147</v>
      </c>
      <c r="E159" s="153" t="s">
        <v>1</v>
      </c>
      <c r="F159" s="154" t="s">
        <v>149</v>
      </c>
      <c r="H159" s="155">
        <v>3.49</v>
      </c>
      <c r="I159" s="156"/>
      <c r="L159" s="152"/>
      <c r="M159" s="157"/>
      <c r="T159" s="158"/>
      <c r="AT159" s="153" t="s">
        <v>147</v>
      </c>
      <c r="AU159" s="153" t="s">
        <v>89</v>
      </c>
      <c r="AV159" s="13" t="s">
        <v>145</v>
      </c>
      <c r="AW159" s="13" t="s">
        <v>36</v>
      </c>
      <c r="AX159" s="13" t="s">
        <v>87</v>
      </c>
      <c r="AY159" s="153" t="s">
        <v>138</v>
      </c>
    </row>
    <row r="160" spans="2:65" s="1" customFormat="1" ht="37.799999999999997" customHeight="1">
      <c r="B160" s="130"/>
      <c r="C160" s="131" t="s">
        <v>199</v>
      </c>
      <c r="D160" s="131" t="s">
        <v>140</v>
      </c>
      <c r="E160" s="132" t="s">
        <v>209</v>
      </c>
      <c r="F160" s="133" t="s">
        <v>210</v>
      </c>
      <c r="G160" s="134" t="s">
        <v>172</v>
      </c>
      <c r="H160" s="135">
        <v>136.37</v>
      </c>
      <c r="I160" s="136"/>
      <c r="J160" s="137">
        <f>ROUND(I160*H160,2)</f>
        <v>0</v>
      </c>
      <c r="K160" s="133" t="s">
        <v>144</v>
      </c>
      <c r="L160" s="30"/>
      <c r="M160" s="138" t="s">
        <v>1</v>
      </c>
      <c r="N160" s="139" t="s">
        <v>44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145</v>
      </c>
      <c r="AT160" s="142" t="s">
        <v>140</v>
      </c>
      <c r="AU160" s="142" t="s">
        <v>89</v>
      </c>
      <c r="AY160" s="15" t="s">
        <v>138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87</v>
      </c>
      <c r="BK160" s="143">
        <f>ROUND(I160*H160,2)</f>
        <v>0</v>
      </c>
      <c r="BL160" s="15" t="s">
        <v>145</v>
      </c>
      <c r="BM160" s="142" t="s">
        <v>442</v>
      </c>
    </row>
    <row r="161" spans="2:65" s="12" customFormat="1" ht="10.199999999999999">
      <c r="B161" s="144"/>
      <c r="D161" s="145" t="s">
        <v>147</v>
      </c>
      <c r="E161" s="146" t="s">
        <v>1</v>
      </c>
      <c r="F161" s="147" t="s">
        <v>443</v>
      </c>
      <c r="H161" s="148">
        <v>136.37</v>
      </c>
      <c r="I161" s="149"/>
      <c r="L161" s="144"/>
      <c r="M161" s="150"/>
      <c r="T161" s="151"/>
      <c r="AT161" s="146" t="s">
        <v>147</v>
      </c>
      <c r="AU161" s="146" t="s">
        <v>89</v>
      </c>
      <c r="AV161" s="12" t="s">
        <v>89</v>
      </c>
      <c r="AW161" s="12" t="s">
        <v>36</v>
      </c>
      <c r="AX161" s="12" t="s">
        <v>79</v>
      </c>
      <c r="AY161" s="146" t="s">
        <v>138</v>
      </c>
    </row>
    <row r="162" spans="2:65" s="13" customFormat="1" ht="10.199999999999999">
      <c r="B162" s="152"/>
      <c r="D162" s="145" t="s">
        <v>147</v>
      </c>
      <c r="E162" s="153" t="s">
        <v>1</v>
      </c>
      <c r="F162" s="154" t="s">
        <v>149</v>
      </c>
      <c r="H162" s="155">
        <v>136.37</v>
      </c>
      <c r="I162" s="156"/>
      <c r="L162" s="152"/>
      <c r="M162" s="157"/>
      <c r="T162" s="158"/>
      <c r="AT162" s="153" t="s">
        <v>147</v>
      </c>
      <c r="AU162" s="153" t="s">
        <v>89</v>
      </c>
      <c r="AV162" s="13" t="s">
        <v>145</v>
      </c>
      <c r="AW162" s="13" t="s">
        <v>36</v>
      </c>
      <c r="AX162" s="13" t="s">
        <v>87</v>
      </c>
      <c r="AY162" s="153" t="s">
        <v>138</v>
      </c>
    </row>
    <row r="163" spans="2:65" s="1" customFormat="1" ht="33" customHeight="1">
      <c r="B163" s="130"/>
      <c r="C163" s="131" t="s">
        <v>203</v>
      </c>
      <c r="D163" s="131" t="s">
        <v>140</v>
      </c>
      <c r="E163" s="132" t="s">
        <v>219</v>
      </c>
      <c r="F163" s="133" t="s">
        <v>220</v>
      </c>
      <c r="G163" s="134" t="s">
        <v>166</v>
      </c>
      <c r="H163" s="135">
        <v>79.61</v>
      </c>
      <c r="I163" s="136"/>
      <c r="J163" s="137">
        <f>ROUND(I163*H163,2)</f>
        <v>0</v>
      </c>
      <c r="K163" s="133" t="s">
        <v>144</v>
      </c>
      <c r="L163" s="30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145</v>
      </c>
      <c r="AT163" s="142" t="s">
        <v>140</v>
      </c>
      <c r="AU163" s="142" t="s">
        <v>89</v>
      </c>
      <c r="AY163" s="15" t="s">
        <v>138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87</v>
      </c>
      <c r="BK163" s="143">
        <f>ROUND(I163*H163,2)</f>
        <v>0</v>
      </c>
      <c r="BL163" s="15" t="s">
        <v>145</v>
      </c>
      <c r="BM163" s="142" t="s">
        <v>444</v>
      </c>
    </row>
    <row r="164" spans="2:65" s="12" customFormat="1" ht="10.199999999999999">
      <c r="B164" s="144"/>
      <c r="D164" s="145" t="s">
        <v>147</v>
      </c>
      <c r="E164" s="146" t="s">
        <v>1</v>
      </c>
      <c r="F164" s="147" t="s">
        <v>445</v>
      </c>
      <c r="H164" s="148">
        <v>79.61</v>
      </c>
      <c r="I164" s="149"/>
      <c r="L164" s="144"/>
      <c r="M164" s="150"/>
      <c r="T164" s="151"/>
      <c r="AT164" s="146" t="s">
        <v>147</v>
      </c>
      <c r="AU164" s="146" t="s">
        <v>89</v>
      </c>
      <c r="AV164" s="12" t="s">
        <v>89</v>
      </c>
      <c r="AW164" s="12" t="s">
        <v>36</v>
      </c>
      <c r="AX164" s="12" t="s">
        <v>79</v>
      </c>
      <c r="AY164" s="146" t="s">
        <v>138</v>
      </c>
    </row>
    <row r="165" spans="2:65" s="13" customFormat="1" ht="10.199999999999999">
      <c r="B165" s="152"/>
      <c r="D165" s="145" t="s">
        <v>147</v>
      </c>
      <c r="E165" s="153" t="s">
        <v>1</v>
      </c>
      <c r="F165" s="154" t="s">
        <v>149</v>
      </c>
      <c r="H165" s="155">
        <v>79.61</v>
      </c>
      <c r="I165" s="156"/>
      <c r="L165" s="152"/>
      <c r="M165" s="157"/>
      <c r="T165" s="158"/>
      <c r="AT165" s="153" t="s">
        <v>147</v>
      </c>
      <c r="AU165" s="153" t="s">
        <v>89</v>
      </c>
      <c r="AV165" s="13" t="s">
        <v>145</v>
      </c>
      <c r="AW165" s="13" t="s">
        <v>36</v>
      </c>
      <c r="AX165" s="13" t="s">
        <v>87</v>
      </c>
      <c r="AY165" s="153" t="s">
        <v>138</v>
      </c>
    </row>
    <row r="166" spans="2:65" s="1" customFormat="1" ht="33" customHeight="1">
      <c r="B166" s="130"/>
      <c r="C166" s="131" t="s">
        <v>208</v>
      </c>
      <c r="D166" s="131" t="s">
        <v>140</v>
      </c>
      <c r="E166" s="132" t="s">
        <v>228</v>
      </c>
      <c r="F166" s="133" t="s">
        <v>229</v>
      </c>
      <c r="G166" s="134" t="s">
        <v>166</v>
      </c>
      <c r="H166" s="135">
        <v>79.61</v>
      </c>
      <c r="I166" s="136"/>
      <c r="J166" s="137">
        <f>ROUND(I166*H166,2)</f>
        <v>0</v>
      </c>
      <c r="K166" s="133" t="s">
        <v>144</v>
      </c>
      <c r="L166" s="30"/>
      <c r="M166" s="138" t="s">
        <v>1</v>
      </c>
      <c r="N166" s="139" t="s">
        <v>44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145</v>
      </c>
      <c r="AT166" s="142" t="s">
        <v>140</v>
      </c>
      <c r="AU166" s="142" t="s">
        <v>89</v>
      </c>
      <c r="AY166" s="15" t="s">
        <v>138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87</v>
      </c>
      <c r="BK166" s="143">
        <f>ROUND(I166*H166,2)</f>
        <v>0</v>
      </c>
      <c r="BL166" s="15" t="s">
        <v>145</v>
      </c>
      <c r="BM166" s="142" t="s">
        <v>446</v>
      </c>
    </row>
    <row r="167" spans="2:65" s="12" customFormat="1" ht="10.199999999999999">
      <c r="B167" s="144"/>
      <c r="D167" s="145" t="s">
        <v>147</v>
      </c>
      <c r="E167" s="146" t="s">
        <v>1</v>
      </c>
      <c r="F167" s="147" t="s">
        <v>445</v>
      </c>
      <c r="H167" s="148">
        <v>79.61</v>
      </c>
      <c r="I167" s="149"/>
      <c r="L167" s="144"/>
      <c r="M167" s="150"/>
      <c r="T167" s="151"/>
      <c r="AT167" s="146" t="s">
        <v>147</v>
      </c>
      <c r="AU167" s="146" t="s">
        <v>89</v>
      </c>
      <c r="AV167" s="12" t="s">
        <v>89</v>
      </c>
      <c r="AW167" s="12" t="s">
        <v>36</v>
      </c>
      <c r="AX167" s="12" t="s">
        <v>79</v>
      </c>
      <c r="AY167" s="146" t="s">
        <v>138</v>
      </c>
    </row>
    <row r="168" spans="2:65" s="13" customFormat="1" ht="10.199999999999999">
      <c r="B168" s="152"/>
      <c r="D168" s="145" t="s">
        <v>147</v>
      </c>
      <c r="E168" s="153" t="s">
        <v>1</v>
      </c>
      <c r="F168" s="154" t="s">
        <v>149</v>
      </c>
      <c r="H168" s="155">
        <v>79.61</v>
      </c>
      <c r="I168" s="156"/>
      <c r="L168" s="152"/>
      <c r="M168" s="157"/>
      <c r="T168" s="158"/>
      <c r="AT168" s="153" t="s">
        <v>147</v>
      </c>
      <c r="AU168" s="153" t="s">
        <v>89</v>
      </c>
      <c r="AV168" s="13" t="s">
        <v>145</v>
      </c>
      <c r="AW168" s="13" t="s">
        <v>36</v>
      </c>
      <c r="AX168" s="13" t="s">
        <v>87</v>
      </c>
      <c r="AY168" s="153" t="s">
        <v>138</v>
      </c>
    </row>
    <row r="169" spans="2:65" s="1" customFormat="1" ht="49.05" customHeight="1">
      <c r="B169" s="130"/>
      <c r="C169" s="131" t="s">
        <v>213</v>
      </c>
      <c r="D169" s="131" t="s">
        <v>140</v>
      </c>
      <c r="E169" s="132" t="s">
        <v>233</v>
      </c>
      <c r="F169" s="133" t="s">
        <v>234</v>
      </c>
      <c r="G169" s="134" t="s">
        <v>166</v>
      </c>
      <c r="H169" s="135">
        <v>40.895000000000003</v>
      </c>
      <c r="I169" s="136"/>
      <c r="J169" s="137">
        <f>ROUND(I169*H169,2)</f>
        <v>0</v>
      </c>
      <c r="K169" s="133" t="s">
        <v>144</v>
      </c>
      <c r="L169" s="30"/>
      <c r="M169" s="138" t="s">
        <v>1</v>
      </c>
      <c r="N169" s="139" t="s">
        <v>44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145</v>
      </c>
      <c r="AT169" s="142" t="s">
        <v>140</v>
      </c>
      <c r="AU169" s="142" t="s">
        <v>89</v>
      </c>
      <c r="AY169" s="15" t="s">
        <v>138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87</v>
      </c>
      <c r="BK169" s="143">
        <f>ROUND(I169*H169,2)</f>
        <v>0</v>
      </c>
      <c r="BL169" s="15" t="s">
        <v>145</v>
      </c>
      <c r="BM169" s="142" t="s">
        <v>447</v>
      </c>
    </row>
    <row r="170" spans="2:65" s="12" customFormat="1" ht="10.199999999999999">
      <c r="B170" s="144"/>
      <c r="D170" s="145" t="s">
        <v>147</v>
      </c>
      <c r="E170" s="146" t="s">
        <v>1</v>
      </c>
      <c r="F170" s="147" t="s">
        <v>448</v>
      </c>
      <c r="H170" s="148">
        <v>16.895</v>
      </c>
      <c r="I170" s="149"/>
      <c r="L170" s="144"/>
      <c r="M170" s="150"/>
      <c r="T170" s="151"/>
      <c r="AT170" s="146" t="s">
        <v>147</v>
      </c>
      <c r="AU170" s="146" t="s">
        <v>89</v>
      </c>
      <c r="AV170" s="12" t="s">
        <v>89</v>
      </c>
      <c r="AW170" s="12" t="s">
        <v>36</v>
      </c>
      <c r="AX170" s="12" t="s">
        <v>79</v>
      </c>
      <c r="AY170" s="146" t="s">
        <v>138</v>
      </c>
    </row>
    <row r="171" spans="2:65" s="12" customFormat="1" ht="10.199999999999999">
      <c r="B171" s="144"/>
      <c r="D171" s="145" t="s">
        <v>147</v>
      </c>
      <c r="E171" s="146" t="s">
        <v>1</v>
      </c>
      <c r="F171" s="147" t="s">
        <v>449</v>
      </c>
      <c r="H171" s="148">
        <v>24</v>
      </c>
      <c r="I171" s="149"/>
      <c r="L171" s="144"/>
      <c r="M171" s="150"/>
      <c r="T171" s="151"/>
      <c r="AT171" s="146" t="s">
        <v>147</v>
      </c>
      <c r="AU171" s="146" t="s">
        <v>89</v>
      </c>
      <c r="AV171" s="12" t="s">
        <v>89</v>
      </c>
      <c r="AW171" s="12" t="s">
        <v>36</v>
      </c>
      <c r="AX171" s="12" t="s">
        <v>79</v>
      </c>
      <c r="AY171" s="146" t="s">
        <v>138</v>
      </c>
    </row>
    <row r="172" spans="2:65" s="13" customFormat="1" ht="10.199999999999999">
      <c r="B172" s="152"/>
      <c r="D172" s="145" t="s">
        <v>147</v>
      </c>
      <c r="E172" s="153" t="s">
        <v>1</v>
      </c>
      <c r="F172" s="154" t="s">
        <v>149</v>
      </c>
      <c r="H172" s="155">
        <v>40.894999999999996</v>
      </c>
      <c r="I172" s="156"/>
      <c r="L172" s="152"/>
      <c r="M172" s="157"/>
      <c r="T172" s="158"/>
      <c r="AT172" s="153" t="s">
        <v>147</v>
      </c>
      <c r="AU172" s="153" t="s">
        <v>89</v>
      </c>
      <c r="AV172" s="13" t="s">
        <v>145</v>
      </c>
      <c r="AW172" s="13" t="s">
        <v>36</v>
      </c>
      <c r="AX172" s="13" t="s">
        <v>87</v>
      </c>
      <c r="AY172" s="153" t="s">
        <v>138</v>
      </c>
    </row>
    <row r="173" spans="2:65" s="1" customFormat="1" ht="49.05" customHeight="1">
      <c r="B173" s="130"/>
      <c r="C173" s="131" t="s">
        <v>218</v>
      </c>
      <c r="D173" s="131" t="s">
        <v>140</v>
      </c>
      <c r="E173" s="132" t="s">
        <v>237</v>
      </c>
      <c r="F173" s="133" t="s">
        <v>238</v>
      </c>
      <c r="G173" s="134" t="s">
        <v>166</v>
      </c>
      <c r="H173" s="135">
        <v>40.895000000000003</v>
      </c>
      <c r="I173" s="136"/>
      <c r="J173" s="137">
        <f>ROUND(I173*H173,2)</f>
        <v>0</v>
      </c>
      <c r="K173" s="133" t="s">
        <v>144</v>
      </c>
      <c r="L173" s="30"/>
      <c r="M173" s="138" t="s">
        <v>1</v>
      </c>
      <c r="N173" s="139" t="s">
        <v>44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145</v>
      </c>
      <c r="AT173" s="142" t="s">
        <v>140</v>
      </c>
      <c r="AU173" s="142" t="s">
        <v>89</v>
      </c>
      <c r="AY173" s="15" t="s">
        <v>138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87</v>
      </c>
      <c r="BK173" s="143">
        <f>ROUND(I173*H173,2)</f>
        <v>0</v>
      </c>
      <c r="BL173" s="15" t="s">
        <v>145</v>
      </c>
      <c r="BM173" s="142" t="s">
        <v>450</v>
      </c>
    </row>
    <row r="174" spans="2:65" s="12" customFormat="1" ht="10.199999999999999">
      <c r="B174" s="144"/>
      <c r="D174" s="145" t="s">
        <v>147</v>
      </c>
      <c r="E174" s="146" t="s">
        <v>1</v>
      </c>
      <c r="F174" s="147" t="s">
        <v>448</v>
      </c>
      <c r="H174" s="148">
        <v>16.895</v>
      </c>
      <c r="I174" s="149"/>
      <c r="L174" s="144"/>
      <c r="M174" s="150"/>
      <c r="T174" s="151"/>
      <c r="AT174" s="146" t="s">
        <v>147</v>
      </c>
      <c r="AU174" s="146" t="s">
        <v>89</v>
      </c>
      <c r="AV174" s="12" t="s">
        <v>89</v>
      </c>
      <c r="AW174" s="12" t="s">
        <v>36</v>
      </c>
      <c r="AX174" s="12" t="s">
        <v>79</v>
      </c>
      <c r="AY174" s="146" t="s">
        <v>138</v>
      </c>
    </row>
    <row r="175" spans="2:65" s="12" customFormat="1" ht="10.199999999999999">
      <c r="B175" s="144"/>
      <c r="D175" s="145" t="s">
        <v>147</v>
      </c>
      <c r="E175" s="146" t="s">
        <v>1</v>
      </c>
      <c r="F175" s="147" t="s">
        <v>449</v>
      </c>
      <c r="H175" s="148">
        <v>24</v>
      </c>
      <c r="I175" s="149"/>
      <c r="L175" s="144"/>
      <c r="M175" s="150"/>
      <c r="T175" s="151"/>
      <c r="AT175" s="146" t="s">
        <v>147</v>
      </c>
      <c r="AU175" s="146" t="s">
        <v>89</v>
      </c>
      <c r="AV175" s="12" t="s">
        <v>89</v>
      </c>
      <c r="AW175" s="12" t="s">
        <v>36</v>
      </c>
      <c r="AX175" s="12" t="s">
        <v>79</v>
      </c>
      <c r="AY175" s="146" t="s">
        <v>138</v>
      </c>
    </row>
    <row r="176" spans="2:65" s="13" customFormat="1" ht="10.199999999999999">
      <c r="B176" s="152"/>
      <c r="D176" s="145" t="s">
        <v>147</v>
      </c>
      <c r="E176" s="153" t="s">
        <v>1</v>
      </c>
      <c r="F176" s="154" t="s">
        <v>149</v>
      </c>
      <c r="H176" s="155">
        <v>40.894999999999996</v>
      </c>
      <c r="I176" s="156"/>
      <c r="L176" s="152"/>
      <c r="M176" s="157"/>
      <c r="T176" s="158"/>
      <c r="AT176" s="153" t="s">
        <v>147</v>
      </c>
      <c r="AU176" s="153" t="s">
        <v>89</v>
      </c>
      <c r="AV176" s="13" t="s">
        <v>145</v>
      </c>
      <c r="AW176" s="13" t="s">
        <v>36</v>
      </c>
      <c r="AX176" s="13" t="s">
        <v>87</v>
      </c>
      <c r="AY176" s="153" t="s">
        <v>138</v>
      </c>
    </row>
    <row r="177" spans="2:65" s="1" customFormat="1" ht="37.799999999999997" customHeight="1">
      <c r="B177" s="130"/>
      <c r="C177" s="131" t="s">
        <v>223</v>
      </c>
      <c r="D177" s="131" t="s">
        <v>140</v>
      </c>
      <c r="E177" s="132" t="s">
        <v>241</v>
      </c>
      <c r="F177" s="133" t="s">
        <v>242</v>
      </c>
      <c r="G177" s="134" t="s">
        <v>166</v>
      </c>
      <c r="H177" s="135">
        <v>1.04</v>
      </c>
      <c r="I177" s="136"/>
      <c r="J177" s="137">
        <f>ROUND(I177*H177,2)</f>
        <v>0</v>
      </c>
      <c r="K177" s="133" t="s">
        <v>144</v>
      </c>
      <c r="L177" s="30"/>
      <c r="M177" s="138" t="s">
        <v>1</v>
      </c>
      <c r="N177" s="139" t="s">
        <v>44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145</v>
      </c>
      <c r="AT177" s="142" t="s">
        <v>140</v>
      </c>
      <c r="AU177" s="142" t="s">
        <v>89</v>
      </c>
      <c r="AY177" s="15" t="s">
        <v>138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87</v>
      </c>
      <c r="BK177" s="143">
        <f>ROUND(I177*H177,2)</f>
        <v>0</v>
      </c>
      <c r="BL177" s="15" t="s">
        <v>145</v>
      </c>
      <c r="BM177" s="142" t="s">
        <v>451</v>
      </c>
    </row>
    <row r="178" spans="2:65" s="12" customFormat="1" ht="10.199999999999999">
      <c r="B178" s="144"/>
      <c r="D178" s="145" t="s">
        <v>147</v>
      </c>
      <c r="E178" s="146" t="s">
        <v>1</v>
      </c>
      <c r="F178" s="147" t="s">
        <v>452</v>
      </c>
      <c r="H178" s="148">
        <v>1.04</v>
      </c>
      <c r="I178" s="149"/>
      <c r="L178" s="144"/>
      <c r="M178" s="150"/>
      <c r="T178" s="151"/>
      <c r="AT178" s="146" t="s">
        <v>147</v>
      </c>
      <c r="AU178" s="146" t="s">
        <v>89</v>
      </c>
      <c r="AV178" s="12" t="s">
        <v>89</v>
      </c>
      <c r="AW178" s="12" t="s">
        <v>36</v>
      </c>
      <c r="AX178" s="12" t="s">
        <v>79</v>
      </c>
      <c r="AY178" s="146" t="s">
        <v>138</v>
      </c>
    </row>
    <row r="179" spans="2:65" s="13" customFormat="1" ht="10.199999999999999">
      <c r="B179" s="152"/>
      <c r="D179" s="145" t="s">
        <v>147</v>
      </c>
      <c r="E179" s="153" t="s">
        <v>1</v>
      </c>
      <c r="F179" s="154" t="s">
        <v>149</v>
      </c>
      <c r="H179" s="155">
        <v>1.04</v>
      </c>
      <c r="I179" s="156"/>
      <c r="L179" s="152"/>
      <c r="M179" s="157"/>
      <c r="T179" s="158"/>
      <c r="AT179" s="153" t="s">
        <v>147</v>
      </c>
      <c r="AU179" s="153" t="s">
        <v>89</v>
      </c>
      <c r="AV179" s="13" t="s">
        <v>145</v>
      </c>
      <c r="AW179" s="13" t="s">
        <v>36</v>
      </c>
      <c r="AX179" s="13" t="s">
        <v>87</v>
      </c>
      <c r="AY179" s="153" t="s">
        <v>138</v>
      </c>
    </row>
    <row r="180" spans="2:65" s="11" customFormat="1" ht="22.8" customHeight="1">
      <c r="B180" s="118"/>
      <c r="D180" s="119" t="s">
        <v>78</v>
      </c>
      <c r="E180" s="128" t="s">
        <v>89</v>
      </c>
      <c r="F180" s="128" t="s">
        <v>335</v>
      </c>
      <c r="I180" s="121"/>
      <c r="J180" s="129">
        <f>BK180</f>
        <v>0</v>
      </c>
      <c r="L180" s="118"/>
      <c r="M180" s="123"/>
      <c r="P180" s="124">
        <v>0</v>
      </c>
      <c r="R180" s="124">
        <v>0</v>
      </c>
      <c r="T180" s="125">
        <v>0</v>
      </c>
      <c r="AR180" s="119" t="s">
        <v>87</v>
      </c>
      <c r="AT180" s="126" t="s">
        <v>78</v>
      </c>
      <c r="AU180" s="126" t="s">
        <v>87</v>
      </c>
      <c r="AY180" s="119" t="s">
        <v>138</v>
      </c>
      <c r="BK180" s="127">
        <v>0</v>
      </c>
    </row>
    <row r="181" spans="2:65" s="11" customFormat="1" ht="22.8" customHeight="1">
      <c r="B181" s="118"/>
      <c r="D181" s="119" t="s">
        <v>78</v>
      </c>
      <c r="E181" s="128" t="s">
        <v>145</v>
      </c>
      <c r="F181" s="128" t="s">
        <v>245</v>
      </c>
      <c r="I181" s="121"/>
      <c r="J181" s="129">
        <f>BK181</f>
        <v>0</v>
      </c>
      <c r="L181" s="118"/>
      <c r="M181" s="123"/>
      <c r="P181" s="124">
        <f>SUM(P182:P200)</f>
        <v>0</v>
      </c>
      <c r="R181" s="124">
        <f>SUM(R182:R200)</f>
        <v>236.88024000000001</v>
      </c>
      <c r="T181" s="125">
        <f>SUM(T182:T200)</f>
        <v>0</v>
      </c>
      <c r="AR181" s="119" t="s">
        <v>87</v>
      </c>
      <c r="AT181" s="126" t="s">
        <v>78</v>
      </c>
      <c r="AU181" s="126" t="s">
        <v>87</v>
      </c>
      <c r="AY181" s="119" t="s">
        <v>138</v>
      </c>
      <c r="BK181" s="127">
        <f>SUM(BK182:BK200)</f>
        <v>0</v>
      </c>
    </row>
    <row r="182" spans="2:65" s="1" customFormat="1" ht="37.799999999999997" customHeight="1">
      <c r="B182" s="130"/>
      <c r="C182" s="131" t="s">
        <v>227</v>
      </c>
      <c r="D182" s="131" t="s">
        <v>140</v>
      </c>
      <c r="E182" s="132" t="s">
        <v>453</v>
      </c>
      <c r="F182" s="133" t="s">
        <v>454</v>
      </c>
      <c r="G182" s="134" t="s">
        <v>166</v>
      </c>
      <c r="H182" s="135">
        <v>33</v>
      </c>
      <c r="I182" s="136"/>
      <c r="J182" s="137">
        <f>ROUND(I182*H182,2)</f>
        <v>0</v>
      </c>
      <c r="K182" s="133" t="s">
        <v>144</v>
      </c>
      <c r="L182" s="30"/>
      <c r="M182" s="138" t="s">
        <v>1</v>
      </c>
      <c r="N182" s="139" t="s">
        <v>44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145</v>
      </c>
      <c r="AT182" s="142" t="s">
        <v>140</v>
      </c>
      <c r="AU182" s="142" t="s">
        <v>89</v>
      </c>
      <c r="AY182" s="15" t="s">
        <v>138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87</v>
      </c>
      <c r="BK182" s="143">
        <f>ROUND(I182*H182,2)</f>
        <v>0</v>
      </c>
      <c r="BL182" s="15" t="s">
        <v>145</v>
      </c>
      <c r="BM182" s="142" t="s">
        <v>455</v>
      </c>
    </row>
    <row r="183" spans="2:65" s="1" customFormat="1" ht="28.8">
      <c r="B183" s="30"/>
      <c r="D183" s="145" t="s">
        <v>250</v>
      </c>
      <c r="F183" s="159" t="s">
        <v>456</v>
      </c>
      <c r="I183" s="160"/>
      <c r="L183" s="30"/>
      <c r="M183" s="161"/>
      <c r="T183" s="54"/>
      <c r="AT183" s="15" t="s">
        <v>250</v>
      </c>
      <c r="AU183" s="15" t="s">
        <v>89</v>
      </c>
    </row>
    <row r="184" spans="2:65" s="12" customFormat="1" ht="10.199999999999999">
      <c r="B184" s="144"/>
      <c r="D184" s="145" t="s">
        <v>147</v>
      </c>
      <c r="E184" s="146" t="s">
        <v>1</v>
      </c>
      <c r="F184" s="147" t="s">
        <v>457</v>
      </c>
      <c r="H184" s="148">
        <v>33</v>
      </c>
      <c r="I184" s="149"/>
      <c r="L184" s="144"/>
      <c r="M184" s="150"/>
      <c r="T184" s="151"/>
      <c r="AT184" s="146" t="s">
        <v>147</v>
      </c>
      <c r="AU184" s="146" t="s">
        <v>89</v>
      </c>
      <c r="AV184" s="12" t="s">
        <v>89</v>
      </c>
      <c r="AW184" s="12" t="s">
        <v>36</v>
      </c>
      <c r="AX184" s="12" t="s">
        <v>79</v>
      </c>
      <c r="AY184" s="146" t="s">
        <v>138</v>
      </c>
    </row>
    <row r="185" spans="2:65" s="13" customFormat="1" ht="10.199999999999999">
      <c r="B185" s="152"/>
      <c r="D185" s="145" t="s">
        <v>147</v>
      </c>
      <c r="E185" s="153" t="s">
        <v>1</v>
      </c>
      <c r="F185" s="154" t="s">
        <v>149</v>
      </c>
      <c r="H185" s="155">
        <v>33</v>
      </c>
      <c r="I185" s="156"/>
      <c r="L185" s="152"/>
      <c r="M185" s="157"/>
      <c r="T185" s="158"/>
      <c r="AT185" s="153" t="s">
        <v>147</v>
      </c>
      <c r="AU185" s="153" t="s">
        <v>89</v>
      </c>
      <c r="AV185" s="13" t="s">
        <v>145</v>
      </c>
      <c r="AW185" s="13" t="s">
        <v>36</v>
      </c>
      <c r="AX185" s="13" t="s">
        <v>87</v>
      </c>
      <c r="AY185" s="153" t="s">
        <v>138</v>
      </c>
    </row>
    <row r="186" spans="2:65" s="1" customFormat="1" ht="44.25" customHeight="1">
      <c r="B186" s="130"/>
      <c r="C186" s="131" t="s">
        <v>232</v>
      </c>
      <c r="D186" s="131" t="s">
        <v>140</v>
      </c>
      <c r="E186" s="132" t="s">
        <v>458</v>
      </c>
      <c r="F186" s="133" t="s">
        <v>459</v>
      </c>
      <c r="G186" s="134" t="s">
        <v>166</v>
      </c>
      <c r="H186" s="135">
        <v>165</v>
      </c>
      <c r="I186" s="136"/>
      <c r="J186" s="137">
        <f>ROUND(I186*H186,2)</f>
        <v>0</v>
      </c>
      <c r="K186" s="133" t="s">
        <v>144</v>
      </c>
      <c r="L186" s="30"/>
      <c r="M186" s="138" t="s">
        <v>1</v>
      </c>
      <c r="N186" s="139" t="s">
        <v>44</v>
      </c>
      <c r="P186" s="140">
        <f>O186*H186</f>
        <v>0</v>
      </c>
      <c r="Q186" s="140">
        <v>2.0240000000000001E-2</v>
      </c>
      <c r="R186" s="140">
        <f>Q186*H186</f>
        <v>3.3396000000000003</v>
      </c>
      <c r="S186" s="140">
        <v>0</v>
      </c>
      <c r="T186" s="141">
        <f>S186*H186</f>
        <v>0</v>
      </c>
      <c r="AR186" s="142" t="s">
        <v>145</v>
      </c>
      <c r="AT186" s="142" t="s">
        <v>140</v>
      </c>
      <c r="AU186" s="142" t="s">
        <v>89</v>
      </c>
      <c r="AY186" s="15" t="s">
        <v>138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87</v>
      </c>
      <c r="BK186" s="143">
        <f>ROUND(I186*H186,2)</f>
        <v>0</v>
      </c>
      <c r="BL186" s="15" t="s">
        <v>145</v>
      </c>
      <c r="BM186" s="142" t="s">
        <v>460</v>
      </c>
    </row>
    <row r="187" spans="2:65" s="1" customFormat="1" ht="28.8">
      <c r="B187" s="30"/>
      <c r="D187" s="145" t="s">
        <v>250</v>
      </c>
      <c r="F187" s="159" t="s">
        <v>461</v>
      </c>
      <c r="I187" s="160"/>
      <c r="L187" s="30"/>
      <c r="M187" s="161"/>
      <c r="T187" s="54"/>
      <c r="AT187" s="15" t="s">
        <v>250</v>
      </c>
      <c r="AU187" s="15" t="s">
        <v>89</v>
      </c>
    </row>
    <row r="188" spans="2:65" s="12" customFormat="1" ht="10.199999999999999">
      <c r="B188" s="144"/>
      <c r="D188" s="145" t="s">
        <v>147</v>
      </c>
      <c r="E188" s="146" t="s">
        <v>1</v>
      </c>
      <c r="F188" s="147" t="s">
        <v>462</v>
      </c>
      <c r="H188" s="148">
        <v>165</v>
      </c>
      <c r="I188" s="149"/>
      <c r="L188" s="144"/>
      <c r="M188" s="150"/>
      <c r="T188" s="151"/>
      <c r="AT188" s="146" t="s">
        <v>147</v>
      </c>
      <c r="AU188" s="146" t="s">
        <v>89</v>
      </c>
      <c r="AV188" s="12" t="s">
        <v>89</v>
      </c>
      <c r="AW188" s="12" t="s">
        <v>36</v>
      </c>
      <c r="AX188" s="12" t="s">
        <v>79</v>
      </c>
      <c r="AY188" s="146" t="s">
        <v>138</v>
      </c>
    </row>
    <row r="189" spans="2:65" s="13" customFormat="1" ht="10.199999999999999">
      <c r="B189" s="152"/>
      <c r="D189" s="145" t="s">
        <v>147</v>
      </c>
      <c r="E189" s="153" t="s">
        <v>1</v>
      </c>
      <c r="F189" s="154" t="s">
        <v>149</v>
      </c>
      <c r="H189" s="155">
        <v>165</v>
      </c>
      <c r="I189" s="156"/>
      <c r="L189" s="152"/>
      <c r="M189" s="157"/>
      <c r="T189" s="158"/>
      <c r="AT189" s="153" t="s">
        <v>147</v>
      </c>
      <c r="AU189" s="153" t="s">
        <v>89</v>
      </c>
      <c r="AV189" s="13" t="s">
        <v>145</v>
      </c>
      <c r="AW189" s="13" t="s">
        <v>36</v>
      </c>
      <c r="AX189" s="13" t="s">
        <v>87</v>
      </c>
      <c r="AY189" s="153" t="s">
        <v>138</v>
      </c>
    </row>
    <row r="190" spans="2:65" s="1" customFormat="1" ht="37.799999999999997" customHeight="1">
      <c r="B190" s="130"/>
      <c r="C190" s="131" t="s">
        <v>7</v>
      </c>
      <c r="D190" s="131" t="s">
        <v>140</v>
      </c>
      <c r="E190" s="132" t="s">
        <v>247</v>
      </c>
      <c r="F190" s="133" t="s">
        <v>248</v>
      </c>
      <c r="G190" s="134" t="s">
        <v>172</v>
      </c>
      <c r="H190" s="135">
        <v>17.3</v>
      </c>
      <c r="I190" s="136"/>
      <c r="J190" s="137">
        <f>ROUND(I190*H190,2)</f>
        <v>0</v>
      </c>
      <c r="K190" s="133" t="s">
        <v>144</v>
      </c>
      <c r="L190" s="30"/>
      <c r="M190" s="138" t="s">
        <v>1</v>
      </c>
      <c r="N190" s="139" t="s">
        <v>44</v>
      </c>
      <c r="P190" s="140">
        <f>O190*H190</f>
        <v>0</v>
      </c>
      <c r="Q190" s="140">
        <v>1.9967999999999999</v>
      </c>
      <c r="R190" s="140">
        <f>Q190*H190</f>
        <v>34.544640000000001</v>
      </c>
      <c r="S190" s="140">
        <v>0</v>
      </c>
      <c r="T190" s="141">
        <f>S190*H190</f>
        <v>0</v>
      </c>
      <c r="AR190" s="142" t="s">
        <v>145</v>
      </c>
      <c r="AT190" s="142" t="s">
        <v>140</v>
      </c>
      <c r="AU190" s="142" t="s">
        <v>89</v>
      </c>
      <c r="AY190" s="15" t="s">
        <v>138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5" t="s">
        <v>87</v>
      </c>
      <c r="BK190" s="143">
        <f>ROUND(I190*H190,2)</f>
        <v>0</v>
      </c>
      <c r="BL190" s="15" t="s">
        <v>145</v>
      </c>
      <c r="BM190" s="142" t="s">
        <v>463</v>
      </c>
    </row>
    <row r="191" spans="2:65" s="12" customFormat="1" ht="10.199999999999999">
      <c r="B191" s="144"/>
      <c r="D191" s="145" t="s">
        <v>147</v>
      </c>
      <c r="E191" s="146" t="s">
        <v>1</v>
      </c>
      <c r="F191" s="147" t="s">
        <v>464</v>
      </c>
      <c r="H191" s="148">
        <v>2.2999999999999998</v>
      </c>
      <c r="I191" s="149"/>
      <c r="L191" s="144"/>
      <c r="M191" s="150"/>
      <c r="T191" s="151"/>
      <c r="AT191" s="146" t="s">
        <v>147</v>
      </c>
      <c r="AU191" s="146" t="s">
        <v>89</v>
      </c>
      <c r="AV191" s="12" t="s">
        <v>89</v>
      </c>
      <c r="AW191" s="12" t="s">
        <v>36</v>
      </c>
      <c r="AX191" s="12" t="s">
        <v>79</v>
      </c>
      <c r="AY191" s="146" t="s">
        <v>138</v>
      </c>
    </row>
    <row r="192" spans="2:65" s="12" customFormat="1" ht="10.199999999999999">
      <c r="B192" s="144"/>
      <c r="D192" s="145" t="s">
        <v>147</v>
      </c>
      <c r="E192" s="146" t="s">
        <v>1</v>
      </c>
      <c r="F192" s="147" t="s">
        <v>465</v>
      </c>
      <c r="H192" s="148">
        <v>15</v>
      </c>
      <c r="I192" s="149"/>
      <c r="L192" s="144"/>
      <c r="M192" s="150"/>
      <c r="T192" s="151"/>
      <c r="AT192" s="146" t="s">
        <v>147</v>
      </c>
      <c r="AU192" s="146" t="s">
        <v>89</v>
      </c>
      <c r="AV192" s="12" t="s">
        <v>89</v>
      </c>
      <c r="AW192" s="12" t="s">
        <v>36</v>
      </c>
      <c r="AX192" s="12" t="s">
        <v>79</v>
      </c>
      <c r="AY192" s="146" t="s">
        <v>138</v>
      </c>
    </row>
    <row r="193" spans="2:65" s="13" customFormat="1" ht="10.199999999999999">
      <c r="B193" s="152"/>
      <c r="D193" s="145" t="s">
        <v>147</v>
      </c>
      <c r="E193" s="153" t="s">
        <v>1</v>
      </c>
      <c r="F193" s="154" t="s">
        <v>149</v>
      </c>
      <c r="H193" s="155">
        <v>17.3</v>
      </c>
      <c r="I193" s="156"/>
      <c r="L193" s="152"/>
      <c r="M193" s="157"/>
      <c r="T193" s="158"/>
      <c r="AT193" s="153" t="s">
        <v>147</v>
      </c>
      <c r="AU193" s="153" t="s">
        <v>89</v>
      </c>
      <c r="AV193" s="13" t="s">
        <v>145</v>
      </c>
      <c r="AW193" s="13" t="s">
        <v>36</v>
      </c>
      <c r="AX193" s="13" t="s">
        <v>87</v>
      </c>
      <c r="AY193" s="153" t="s">
        <v>138</v>
      </c>
    </row>
    <row r="194" spans="2:65" s="1" customFormat="1" ht="24.15" customHeight="1">
      <c r="B194" s="130"/>
      <c r="C194" s="131" t="s">
        <v>240</v>
      </c>
      <c r="D194" s="131" t="s">
        <v>140</v>
      </c>
      <c r="E194" s="132" t="s">
        <v>253</v>
      </c>
      <c r="F194" s="133" t="s">
        <v>254</v>
      </c>
      <c r="G194" s="134" t="s">
        <v>166</v>
      </c>
      <c r="H194" s="135">
        <v>33</v>
      </c>
      <c r="I194" s="136"/>
      <c r="J194" s="137">
        <f>ROUND(I194*H194,2)</f>
        <v>0</v>
      </c>
      <c r="K194" s="133" t="s">
        <v>144</v>
      </c>
      <c r="L194" s="30"/>
      <c r="M194" s="138" t="s">
        <v>1</v>
      </c>
      <c r="N194" s="139" t="s">
        <v>44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145</v>
      </c>
      <c r="AT194" s="142" t="s">
        <v>140</v>
      </c>
      <c r="AU194" s="142" t="s">
        <v>89</v>
      </c>
      <c r="AY194" s="15" t="s">
        <v>138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5" t="s">
        <v>87</v>
      </c>
      <c r="BK194" s="143">
        <f>ROUND(I194*H194,2)</f>
        <v>0</v>
      </c>
      <c r="BL194" s="15" t="s">
        <v>145</v>
      </c>
      <c r="BM194" s="142" t="s">
        <v>466</v>
      </c>
    </row>
    <row r="195" spans="2:65" s="12" customFormat="1" ht="10.199999999999999">
      <c r="B195" s="144"/>
      <c r="D195" s="145" t="s">
        <v>147</v>
      </c>
      <c r="E195" s="146" t="s">
        <v>1</v>
      </c>
      <c r="F195" s="147" t="s">
        <v>467</v>
      </c>
      <c r="H195" s="148">
        <v>3</v>
      </c>
      <c r="I195" s="149"/>
      <c r="L195" s="144"/>
      <c r="M195" s="150"/>
      <c r="T195" s="151"/>
      <c r="AT195" s="146" t="s">
        <v>147</v>
      </c>
      <c r="AU195" s="146" t="s">
        <v>89</v>
      </c>
      <c r="AV195" s="12" t="s">
        <v>89</v>
      </c>
      <c r="AW195" s="12" t="s">
        <v>36</v>
      </c>
      <c r="AX195" s="12" t="s">
        <v>79</v>
      </c>
      <c r="AY195" s="146" t="s">
        <v>138</v>
      </c>
    </row>
    <row r="196" spans="2:65" s="12" customFormat="1" ht="10.199999999999999">
      <c r="B196" s="144"/>
      <c r="D196" s="145" t="s">
        <v>147</v>
      </c>
      <c r="E196" s="146" t="s">
        <v>1</v>
      </c>
      <c r="F196" s="147" t="s">
        <v>468</v>
      </c>
      <c r="H196" s="148">
        <v>30</v>
      </c>
      <c r="I196" s="149"/>
      <c r="L196" s="144"/>
      <c r="M196" s="150"/>
      <c r="T196" s="151"/>
      <c r="AT196" s="146" t="s">
        <v>147</v>
      </c>
      <c r="AU196" s="146" t="s">
        <v>89</v>
      </c>
      <c r="AV196" s="12" t="s">
        <v>89</v>
      </c>
      <c r="AW196" s="12" t="s">
        <v>36</v>
      </c>
      <c r="AX196" s="12" t="s">
        <v>79</v>
      </c>
      <c r="AY196" s="146" t="s">
        <v>138</v>
      </c>
    </row>
    <row r="197" spans="2:65" s="13" customFormat="1" ht="10.199999999999999">
      <c r="B197" s="152"/>
      <c r="D197" s="145" t="s">
        <v>147</v>
      </c>
      <c r="E197" s="153" t="s">
        <v>1</v>
      </c>
      <c r="F197" s="154" t="s">
        <v>149</v>
      </c>
      <c r="H197" s="155">
        <v>33</v>
      </c>
      <c r="I197" s="156"/>
      <c r="L197" s="152"/>
      <c r="M197" s="157"/>
      <c r="T197" s="158"/>
      <c r="AT197" s="153" t="s">
        <v>147</v>
      </c>
      <c r="AU197" s="153" t="s">
        <v>89</v>
      </c>
      <c r="AV197" s="13" t="s">
        <v>145</v>
      </c>
      <c r="AW197" s="13" t="s">
        <v>36</v>
      </c>
      <c r="AX197" s="13" t="s">
        <v>87</v>
      </c>
      <c r="AY197" s="153" t="s">
        <v>138</v>
      </c>
    </row>
    <row r="198" spans="2:65" s="1" customFormat="1" ht="55.5" customHeight="1">
      <c r="B198" s="130"/>
      <c r="C198" s="131" t="s">
        <v>246</v>
      </c>
      <c r="D198" s="131" t="s">
        <v>140</v>
      </c>
      <c r="E198" s="132" t="s">
        <v>469</v>
      </c>
      <c r="F198" s="133" t="s">
        <v>470</v>
      </c>
      <c r="G198" s="134" t="s">
        <v>166</v>
      </c>
      <c r="H198" s="135">
        <v>140</v>
      </c>
      <c r="I198" s="136"/>
      <c r="J198" s="137">
        <f>ROUND(I198*H198,2)</f>
        <v>0</v>
      </c>
      <c r="K198" s="133" t="s">
        <v>144</v>
      </c>
      <c r="L198" s="30"/>
      <c r="M198" s="138" t="s">
        <v>1</v>
      </c>
      <c r="N198" s="139" t="s">
        <v>44</v>
      </c>
      <c r="P198" s="140">
        <f>O198*H198</f>
        <v>0</v>
      </c>
      <c r="Q198" s="140">
        <v>1.4214</v>
      </c>
      <c r="R198" s="140">
        <f>Q198*H198</f>
        <v>198.99600000000001</v>
      </c>
      <c r="S198" s="140">
        <v>0</v>
      </c>
      <c r="T198" s="141">
        <f>S198*H198</f>
        <v>0</v>
      </c>
      <c r="AR198" s="142" t="s">
        <v>145</v>
      </c>
      <c r="AT198" s="142" t="s">
        <v>140</v>
      </c>
      <c r="AU198" s="142" t="s">
        <v>89</v>
      </c>
      <c r="AY198" s="15" t="s">
        <v>138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5" t="s">
        <v>87</v>
      </c>
      <c r="BK198" s="143">
        <f>ROUND(I198*H198,2)</f>
        <v>0</v>
      </c>
      <c r="BL198" s="15" t="s">
        <v>145</v>
      </c>
      <c r="BM198" s="142" t="s">
        <v>471</v>
      </c>
    </row>
    <row r="199" spans="2:65" s="12" customFormat="1" ht="10.199999999999999">
      <c r="B199" s="144"/>
      <c r="D199" s="145" t="s">
        <v>147</v>
      </c>
      <c r="E199" s="146" t="s">
        <v>1</v>
      </c>
      <c r="F199" s="147" t="s">
        <v>472</v>
      </c>
      <c r="H199" s="148">
        <v>140</v>
      </c>
      <c r="I199" s="149"/>
      <c r="L199" s="144"/>
      <c r="M199" s="150"/>
      <c r="T199" s="151"/>
      <c r="AT199" s="146" t="s">
        <v>147</v>
      </c>
      <c r="AU199" s="146" t="s">
        <v>89</v>
      </c>
      <c r="AV199" s="12" t="s">
        <v>89</v>
      </c>
      <c r="AW199" s="12" t="s">
        <v>36</v>
      </c>
      <c r="AX199" s="12" t="s">
        <v>79</v>
      </c>
      <c r="AY199" s="146" t="s">
        <v>138</v>
      </c>
    </row>
    <row r="200" spans="2:65" s="13" customFormat="1" ht="10.199999999999999">
      <c r="B200" s="152"/>
      <c r="D200" s="145" t="s">
        <v>147</v>
      </c>
      <c r="E200" s="153" t="s">
        <v>1</v>
      </c>
      <c r="F200" s="154" t="s">
        <v>149</v>
      </c>
      <c r="H200" s="155">
        <v>140</v>
      </c>
      <c r="I200" s="156"/>
      <c r="L200" s="152"/>
      <c r="M200" s="157"/>
      <c r="T200" s="158"/>
      <c r="AT200" s="153" t="s">
        <v>147</v>
      </c>
      <c r="AU200" s="153" t="s">
        <v>89</v>
      </c>
      <c r="AV200" s="13" t="s">
        <v>145</v>
      </c>
      <c r="AW200" s="13" t="s">
        <v>36</v>
      </c>
      <c r="AX200" s="13" t="s">
        <v>87</v>
      </c>
      <c r="AY200" s="153" t="s">
        <v>138</v>
      </c>
    </row>
    <row r="201" spans="2:65" s="11" customFormat="1" ht="22.8" customHeight="1">
      <c r="B201" s="118"/>
      <c r="D201" s="119" t="s">
        <v>78</v>
      </c>
      <c r="E201" s="128" t="s">
        <v>163</v>
      </c>
      <c r="F201" s="128" t="s">
        <v>257</v>
      </c>
      <c r="I201" s="121"/>
      <c r="J201" s="129">
        <f>BK201</f>
        <v>0</v>
      </c>
      <c r="L201" s="118"/>
      <c r="M201" s="123"/>
      <c r="P201" s="124">
        <f>SUM(P202:P217)</f>
        <v>0</v>
      </c>
      <c r="R201" s="124">
        <f>SUM(R202:R217)</f>
        <v>256.43396999999999</v>
      </c>
      <c r="T201" s="125">
        <f>SUM(T202:T217)</f>
        <v>0</v>
      </c>
      <c r="AR201" s="119" t="s">
        <v>87</v>
      </c>
      <c r="AT201" s="126" t="s">
        <v>78</v>
      </c>
      <c r="AU201" s="126" t="s">
        <v>87</v>
      </c>
      <c r="AY201" s="119" t="s">
        <v>138</v>
      </c>
      <c r="BK201" s="127">
        <f>SUM(BK202:BK217)</f>
        <v>0</v>
      </c>
    </row>
    <row r="202" spans="2:65" s="1" customFormat="1" ht="37.799999999999997" customHeight="1">
      <c r="B202" s="130"/>
      <c r="C202" s="131" t="s">
        <v>252</v>
      </c>
      <c r="D202" s="131" t="s">
        <v>140</v>
      </c>
      <c r="E202" s="132" t="s">
        <v>259</v>
      </c>
      <c r="F202" s="133" t="s">
        <v>260</v>
      </c>
      <c r="G202" s="134" t="s">
        <v>166</v>
      </c>
      <c r="H202" s="135">
        <v>157.24</v>
      </c>
      <c r="I202" s="136"/>
      <c r="J202" s="137">
        <f>ROUND(I202*H202,2)</f>
        <v>0</v>
      </c>
      <c r="K202" s="133" t="s">
        <v>144</v>
      </c>
      <c r="L202" s="30"/>
      <c r="M202" s="138" t="s">
        <v>1</v>
      </c>
      <c r="N202" s="139" t="s">
        <v>44</v>
      </c>
      <c r="P202" s="140">
        <f>O202*H202</f>
        <v>0</v>
      </c>
      <c r="Q202" s="140">
        <v>0.57299999999999995</v>
      </c>
      <c r="R202" s="140">
        <f>Q202*H202</f>
        <v>90.098519999999994</v>
      </c>
      <c r="S202" s="140">
        <v>0</v>
      </c>
      <c r="T202" s="141">
        <f>S202*H202</f>
        <v>0</v>
      </c>
      <c r="AR202" s="142" t="s">
        <v>145</v>
      </c>
      <c r="AT202" s="142" t="s">
        <v>140</v>
      </c>
      <c r="AU202" s="142" t="s">
        <v>89</v>
      </c>
      <c r="AY202" s="15" t="s">
        <v>138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5" t="s">
        <v>87</v>
      </c>
      <c r="BK202" s="143">
        <f>ROUND(I202*H202,2)</f>
        <v>0</v>
      </c>
      <c r="BL202" s="15" t="s">
        <v>145</v>
      </c>
      <c r="BM202" s="142" t="s">
        <v>473</v>
      </c>
    </row>
    <row r="203" spans="2:65" s="1" customFormat="1" ht="19.2">
      <c r="B203" s="30"/>
      <c r="D203" s="145" t="s">
        <v>250</v>
      </c>
      <c r="F203" s="159" t="s">
        <v>295</v>
      </c>
      <c r="I203" s="160"/>
      <c r="L203" s="30"/>
      <c r="M203" s="161"/>
      <c r="T203" s="54"/>
      <c r="AT203" s="15" t="s">
        <v>250</v>
      </c>
      <c r="AU203" s="15" t="s">
        <v>89</v>
      </c>
    </row>
    <row r="204" spans="2:65" s="12" customFormat="1" ht="10.199999999999999">
      <c r="B204" s="144"/>
      <c r="D204" s="145" t="s">
        <v>147</v>
      </c>
      <c r="E204" s="146" t="s">
        <v>1</v>
      </c>
      <c r="F204" s="147" t="s">
        <v>474</v>
      </c>
      <c r="H204" s="148">
        <v>157.24</v>
      </c>
      <c r="I204" s="149"/>
      <c r="L204" s="144"/>
      <c r="M204" s="150"/>
      <c r="T204" s="151"/>
      <c r="AT204" s="146" t="s">
        <v>147</v>
      </c>
      <c r="AU204" s="146" t="s">
        <v>89</v>
      </c>
      <c r="AV204" s="12" t="s">
        <v>89</v>
      </c>
      <c r="AW204" s="12" t="s">
        <v>36</v>
      </c>
      <c r="AX204" s="12" t="s">
        <v>79</v>
      </c>
      <c r="AY204" s="146" t="s">
        <v>138</v>
      </c>
    </row>
    <row r="205" spans="2:65" s="13" customFormat="1" ht="10.199999999999999">
      <c r="B205" s="152"/>
      <c r="D205" s="145" t="s">
        <v>147</v>
      </c>
      <c r="E205" s="153" t="s">
        <v>1</v>
      </c>
      <c r="F205" s="154" t="s">
        <v>149</v>
      </c>
      <c r="H205" s="155">
        <v>157.24</v>
      </c>
      <c r="I205" s="156"/>
      <c r="L205" s="152"/>
      <c r="M205" s="157"/>
      <c r="T205" s="158"/>
      <c r="AT205" s="153" t="s">
        <v>147</v>
      </c>
      <c r="AU205" s="153" t="s">
        <v>89</v>
      </c>
      <c r="AV205" s="13" t="s">
        <v>145</v>
      </c>
      <c r="AW205" s="13" t="s">
        <v>36</v>
      </c>
      <c r="AX205" s="13" t="s">
        <v>87</v>
      </c>
      <c r="AY205" s="153" t="s">
        <v>138</v>
      </c>
    </row>
    <row r="206" spans="2:65" s="1" customFormat="1" ht="33" customHeight="1">
      <c r="B206" s="130"/>
      <c r="C206" s="131" t="s">
        <v>258</v>
      </c>
      <c r="D206" s="131" t="s">
        <v>140</v>
      </c>
      <c r="E206" s="132" t="s">
        <v>265</v>
      </c>
      <c r="F206" s="133" t="s">
        <v>266</v>
      </c>
      <c r="G206" s="134" t="s">
        <v>166</v>
      </c>
      <c r="H206" s="135">
        <v>141.74</v>
      </c>
      <c r="I206" s="136"/>
      <c r="J206" s="137">
        <f>ROUND(I206*H206,2)</f>
        <v>0</v>
      </c>
      <c r="K206" s="133" t="s">
        <v>144</v>
      </c>
      <c r="L206" s="30"/>
      <c r="M206" s="138" t="s">
        <v>1</v>
      </c>
      <c r="N206" s="139" t="s">
        <v>44</v>
      </c>
      <c r="P206" s="140">
        <f>O206*H206</f>
        <v>0</v>
      </c>
      <c r="Q206" s="140">
        <v>0.23</v>
      </c>
      <c r="R206" s="140">
        <f>Q206*H206</f>
        <v>32.600200000000001</v>
      </c>
      <c r="S206" s="140">
        <v>0</v>
      </c>
      <c r="T206" s="141">
        <f>S206*H206</f>
        <v>0</v>
      </c>
      <c r="AR206" s="142" t="s">
        <v>145</v>
      </c>
      <c r="AT206" s="142" t="s">
        <v>140</v>
      </c>
      <c r="AU206" s="142" t="s">
        <v>89</v>
      </c>
      <c r="AY206" s="15" t="s">
        <v>138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5" t="s">
        <v>87</v>
      </c>
      <c r="BK206" s="143">
        <f>ROUND(I206*H206,2)</f>
        <v>0</v>
      </c>
      <c r="BL206" s="15" t="s">
        <v>145</v>
      </c>
      <c r="BM206" s="142" t="s">
        <v>475</v>
      </c>
    </row>
    <row r="207" spans="2:65" s="1" customFormat="1" ht="19.2">
      <c r="B207" s="30"/>
      <c r="D207" s="145" t="s">
        <v>250</v>
      </c>
      <c r="F207" s="159" t="s">
        <v>268</v>
      </c>
      <c r="I207" s="160"/>
      <c r="L207" s="30"/>
      <c r="M207" s="161"/>
      <c r="T207" s="54"/>
      <c r="AT207" s="15" t="s">
        <v>250</v>
      </c>
      <c r="AU207" s="15" t="s">
        <v>89</v>
      </c>
    </row>
    <row r="208" spans="2:65" s="12" customFormat="1" ht="10.199999999999999">
      <c r="B208" s="144"/>
      <c r="D208" s="145" t="s">
        <v>147</v>
      </c>
      <c r="E208" s="146" t="s">
        <v>1</v>
      </c>
      <c r="F208" s="147" t="s">
        <v>476</v>
      </c>
      <c r="H208" s="148">
        <v>141.74</v>
      </c>
      <c r="I208" s="149"/>
      <c r="L208" s="144"/>
      <c r="M208" s="150"/>
      <c r="T208" s="151"/>
      <c r="AT208" s="146" t="s">
        <v>147</v>
      </c>
      <c r="AU208" s="146" t="s">
        <v>89</v>
      </c>
      <c r="AV208" s="12" t="s">
        <v>89</v>
      </c>
      <c r="AW208" s="12" t="s">
        <v>36</v>
      </c>
      <c r="AX208" s="12" t="s">
        <v>79</v>
      </c>
      <c r="AY208" s="146" t="s">
        <v>138</v>
      </c>
    </row>
    <row r="209" spans="2:65" s="13" customFormat="1" ht="10.199999999999999">
      <c r="B209" s="152"/>
      <c r="D209" s="145" t="s">
        <v>147</v>
      </c>
      <c r="E209" s="153" t="s">
        <v>1</v>
      </c>
      <c r="F209" s="154" t="s">
        <v>149</v>
      </c>
      <c r="H209" s="155">
        <v>141.74</v>
      </c>
      <c r="I209" s="156"/>
      <c r="L209" s="152"/>
      <c r="M209" s="157"/>
      <c r="T209" s="158"/>
      <c r="AT209" s="153" t="s">
        <v>147</v>
      </c>
      <c r="AU209" s="153" t="s">
        <v>89</v>
      </c>
      <c r="AV209" s="13" t="s">
        <v>145</v>
      </c>
      <c r="AW209" s="13" t="s">
        <v>36</v>
      </c>
      <c r="AX209" s="13" t="s">
        <v>87</v>
      </c>
      <c r="AY209" s="153" t="s">
        <v>138</v>
      </c>
    </row>
    <row r="210" spans="2:65" s="1" customFormat="1" ht="33" customHeight="1">
      <c r="B210" s="130"/>
      <c r="C210" s="131" t="s">
        <v>264</v>
      </c>
      <c r="D210" s="131" t="s">
        <v>140</v>
      </c>
      <c r="E210" s="132" t="s">
        <v>271</v>
      </c>
      <c r="F210" s="133" t="s">
        <v>272</v>
      </c>
      <c r="G210" s="134" t="s">
        <v>166</v>
      </c>
      <c r="H210" s="135">
        <v>150.19</v>
      </c>
      <c r="I210" s="136"/>
      <c r="J210" s="137">
        <f>ROUND(I210*H210,2)</f>
        <v>0</v>
      </c>
      <c r="K210" s="133" t="s">
        <v>144</v>
      </c>
      <c r="L210" s="30"/>
      <c r="M210" s="138" t="s">
        <v>1</v>
      </c>
      <c r="N210" s="139" t="s">
        <v>44</v>
      </c>
      <c r="P210" s="140">
        <f>O210*H210</f>
        <v>0</v>
      </c>
      <c r="Q210" s="140">
        <v>0.57499999999999996</v>
      </c>
      <c r="R210" s="140">
        <f>Q210*H210</f>
        <v>86.359249999999989</v>
      </c>
      <c r="S210" s="140">
        <v>0</v>
      </c>
      <c r="T210" s="141">
        <f>S210*H210</f>
        <v>0</v>
      </c>
      <c r="AR210" s="142" t="s">
        <v>145</v>
      </c>
      <c r="AT210" s="142" t="s">
        <v>140</v>
      </c>
      <c r="AU210" s="142" t="s">
        <v>89</v>
      </c>
      <c r="AY210" s="15" t="s">
        <v>138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87</v>
      </c>
      <c r="BK210" s="143">
        <f>ROUND(I210*H210,2)</f>
        <v>0</v>
      </c>
      <c r="BL210" s="15" t="s">
        <v>145</v>
      </c>
      <c r="BM210" s="142" t="s">
        <v>477</v>
      </c>
    </row>
    <row r="211" spans="2:65" s="1" customFormat="1" ht="19.2">
      <c r="B211" s="30"/>
      <c r="D211" s="145" t="s">
        <v>250</v>
      </c>
      <c r="F211" s="159" t="s">
        <v>274</v>
      </c>
      <c r="I211" s="160"/>
      <c r="L211" s="30"/>
      <c r="M211" s="161"/>
      <c r="T211" s="54"/>
      <c r="AT211" s="15" t="s">
        <v>250</v>
      </c>
      <c r="AU211" s="15" t="s">
        <v>89</v>
      </c>
    </row>
    <row r="212" spans="2:65" s="12" customFormat="1" ht="10.199999999999999">
      <c r="B212" s="144"/>
      <c r="D212" s="145" t="s">
        <v>147</v>
      </c>
      <c r="E212" s="146" t="s">
        <v>1</v>
      </c>
      <c r="F212" s="147" t="s">
        <v>478</v>
      </c>
      <c r="H212" s="148">
        <v>150.19</v>
      </c>
      <c r="I212" s="149"/>
      <c r="L212" s="144"/>
      <c r="M212" s="150"/>
      <c r="T212" s="151"/>
      <c r="AT212" s="146" t="s">
        <v>147</v>
      </c>
      <c r="AU212" s="146" t="s">
        <v>89</v>
      </c>
      <c r="AV212" s="12" t="s">
        <v>89</v>
      </c>
      <c r="AW212" s="12" t="s">
        <v>36</v>
      </c>
      <c r="AX212" s="12" t="s">
        <v>79</v>
      </c>
      <c r="AY212" s="146" t="s">
        <v>138</v>
      </c>
    </row>
    <row r="213" spans="2:65" s="13" customFormat="1" ht="10.199999999999999">
      <c r="B213" s="152"/>
      <c r="D213" s="145" t="s">
        <v>147</v>
      </c>
      <c r="E213" s="153" t="s">
        <v>1</v>
      </c>
      <c r="F213" s="154" t="s">
        <v>149</v>
      </c>
      <c r="H213" s="155">
        <v>150.19</v>
      </c>
      <c r="I213" s="156"/>
      <c r="L213" s="152"/>
      <c r="M213" s="157"/>
      <c r="T213" s="158"/>
      <c r="AT213" s="153" t="s">
        <v>147</v>
      </c>
      <c r="AU213" s="153" t="s">
        <v>89</v>
      </c>
      <c r="AV213" s="13" t="s">
        <v>145</v>
      </c>
      <c r="AW213" s="13" t="s">
        <v>36</v>
      </c>
      <c r="AX213" s="13" t="s">
        <v>87</v>
      </c>
      <c r="AY213" s="153" t="s">
        <v>138</v>
      </c>
    </row>
    <row r="214" spans="2:65" s="1" customFormat="1" ht="33" customHeight="1">
      <c r="B214" s="130"/>
      <c r="C214" s="131" t="s">
        <v>270</v>
      </c>
      <c r="D214" s="131" t="s">
        <v>140</v>
      </c>
      <c r="E214" s="132" t="s">
        <v>479</v>
      </c>
      <c r="F214" s="133" t="s">
        <v>480</v>
      </c>
      <c r="G214" s="134" t="s">
        <v>166</v>
      </c>
      <c r="H214" s="135">
        <v>2100</v>
      </c>
      <c r="I214" s="136"/>
      <c r="J214" s="137">
        <f>ROUND(I214*H214,2)</f>
        <v>0</v>
      </c>
      <c r="K214" s="133" t="s">
        <v>144</v>
      </c>
      <c r="L214" s="30"/>
      <c r="M214" s="138" t="s">
        <v>1</v>
      </c>
      <c r="N214" s="139" t="s">
        <v>44</v>
      </c>
      <c r="P214" s="140">
        <f>O214*H214</f>
        <v>0</v>
      </c>
      <c r="Q214" s="140">
        <v>2.256E-2</v>
      </c>
      <c r="R214" s="140">
        <f>Q214*H214</f>
        <v>47.375999999999998</v>
      </c>
      <c r="S214" s="140">
        <v>0</v>
      </c>
      <c r="T214" s="141">
        <f>S214*H214</f>
        <v>0</v>
      </c>
      <c r="AR214" s="142" t="s">
        <v>145</v>
      </c>
      <c r="AT214" s="142" t="s">
        <v>140</v>
      </c>
      <c r="AU214" s="142" t="s">
        <v>89</v>
      </c>
      <c r="AY214" s="15" t="s">
        <v>138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5" t="s">
        <v>87</v>
      </c>
      <c r="BK214" s="143">
        <f>ROUND(I214*H214,2)</f>
        <v>0</v>
      </c>
      <c r="BL214" s="15" t="s">
        <v>145</v>
      </c>
      <c r="BM214" s="142" t="s">
        <v>481</v>
      </c>
    </row>
    <row r="215" spans="2:65" s="1" customFormat="1" ht="19.2">
      <c r="B215" s="30"/>
      <c r="D215" s="145" t="s">
        <v>250</v>
      </c>
      <c r="F215" s="159" t="s">
        <v>482</v>
      </c>
      <c r="I215" s="160"/>
      <c r="L215" s="30"/>
      <c r="M215" s="161"/>
      <c r="T215" s="54"/>
      <c r="AT215" s="15" t="s">
        <v>250</v>
      </c>
      <c r="AU215" s="15" t="s">
        <v>89</v>
      </c>
    </row>
    <row r="216" spans="2:65" s="12" customFormat="1" ht="10.199999999999999">
      <c r="B216" s="144"/>
      <c r="D216" s="145" t="s">
        <v>147</v>
      </c>
      <c r="E216" s="146" t="s">
        <v>1</v>
      </c>
      <c r="F216" s="147" t="s">
        <v>483</v>
      </c>
      <c r="H216" s="148">
        <v>2100</v>
      </c>
      <c r="I216" s="149"/>
      <c r="L216" s="144"/>
      <c r="M216" s="150"/>
      <c r="T216" s="151"/>
      <c r="AT216" s="146" t="s">
        <v>147</v>
      </c>
      <c r="AU216" s="146" t="s">
        <v>89</v>
      </c>
      <c r="AV216" s="12" t="s">
        <v>89</v>
      </c>
      <c r="AW216" s="12" t="s">
        <v>36</v>
      </c>
      <c r="AX216" s="12" t="s">
        <v>79</v>
      </c>
      <c r="AY216" s="146" t="s">
        <v>138</v>
      </c>
    </row>
    <row r="217" spans="2:65" s="13" customFormat="1" ht="10.199999999999999">
      <c r="B217" s="152"/>
      <c r="D217" s="145" t="s">
        <v>147</v>
      </c>
      <c r="E217" s="153" t="s">
        <v>1</v>
      </c>
      <c r="F217" s="154" t="s">
        <v>149</v>
      </c>
      <c r="H217" s="155">
        <v>2100</v>
      </c>
      <c r="I217" s="156"/>
      <c r="L217" s="152"/>
      <c r="M217" s="157"/>
      <c r="T217" s="158"/>
      <c r="AT217" s="153" t="s">
        <v>147</v>
      </c>
      <c r="AU217" s="153" t="s">
        <v>89</v>
      </c>
      <c r="AV217" s="13" t="s">
        <v>145</v>
      </c>
      <c r="AW217" s="13" t="s">
        <v>36</v>
      </c>
      <c r="AX217" s="13" t="s">
        <v>87</v>
      </c>
      <c r="AY217" s="153" t="s">
        <v>138</v>
      </c>
    </row>
    <row r="218" spans="2:65" s="11" customFormat="1" ht="22.8" customHeight="1">
      <c r="B218" s="118"/>
      <c r="D218" s="119" t="s">
        <v>78</v>
      </c>
      <c r="E218" s="128" t="s">
        <v>276</v>
      </c>
      <c r="F218" s="128" t="s">
        <v>277</v>
      </c>
      <c r="I218" s="121"/>
      <c r="J218" s="129">
        <f>BK218</f>
        <v>0</v>
      </c>
      <c r="L218" s="118"/>
      <c r="M218" s="123"/>
      <c r="P218" s="124">
        <f>P219</f>
        <v>0</v>
      </c>
      <c r="R218" s="124">
        <f>R219</f>
        <v>0</v>
      </c>
      <c r="T218" s="125">
        <f>T219</f>
        <v>0</v>
      </c>
      <c r="AR218" s="119" t="s">
        <v>87</v>
      </c>
      <c r="AT218" s="126" t="s">
        <v>78</v>
      </c>
      <c r="AU218" s="126" t="s">
        <v>87</v>
      </c>
      <c r="AY218" s="119" t="s">
        <v>138</v>
      </c>
      <c r="BK218" s="127">
        <f>BK219</f>
        <v>0</v>
      </c>
    </row>
    <row r="219" spans="2:65" s="1" customFormat="1" ht="44.25" customHeight="1">
      <c r="B219" s="130"/>
      <c r="C219" s="131" t="s">
        <v>278</v>
      </c>
      <c r="D219" s="131" t="s">
        <v>140</v>
      </c>
      <c r="E219" s="132" t="s">
        <v>279</v>
      </c>
      <c r="F219" s="133" t="s">
        <v>280</v>
      </c>
      <c r="G219" s="134" t="s">
        <v>281</v>
      </c>
      <c r="H219" s="135">
        <v>505.31400000000002</v>
      </c>
      <c r="I219" s="136"/>
      <c r="J219" s="137">
        <f>ROUND(I219*H219,2)</f>
        <v>0</v>
      </c>
      <c r="K219" s="133" t="s">
        <v>144</v>
      </c>
      <c r="L219" s="30"/>
      <c r="M219" s="165" t="s">
        <v>1</v>
      </c>
      <c r="N219" s="166" t="s">
        <v>44</v>
      </c>
      <c r="O219" s="167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AR219" s="142" t="s">
        <v>145</v>
      </c>
      <c r="AT219" s="142" t="s">
        <v>140</v>
      </c>
      <c r="AU219" s="142" t="s">
        <v>89</v>
      </c>
      <c r="AY219" s="15" t="s">
        <v>138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5" t="s">
        <v>87</v>
      </c>
      <c r="BK219" s="143">
        <f>ROUND(I219*H219,2)</f>
        <v>0</v>
      </c>
      <c r="BL219" s="15" t="s">
        <v>145</v>
      </c>
      <c r="BM219" s="142" t="s">
        <v>484</v>
      </c>
    </row>
    <row r="220" spans="2:65" s="1" customFormat="1" ht="6.9" customHeight="1">
      <c r="B220" s="42"/>
      <c r="C220" s="43"/>
      <c r="D220" s="43"/>
      <c r="E220" s="43"/>
      <c r="F220" s="43"/>
      <c r="G220" s="43"/>
      <c r="H220" s="43"/>
      <c r="I220" s="43"/>
      <c r="J220" s="43"/>
      <c r="K220" s="43"/>
      <c r="L220" s="30"/>
    </row>
  </sheetData>
  <autoFilter ref="C121:K219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266DBC-D057-4289-8A94-E8924F6FBD32}"/>
</file>

<file path=customXml/itemProps2.xml><?xml version="1.0" encoding="utf-8"?>
<ds:datastoreItem xmlns:ds="http://schemas.openxmlformats.org/officeDocument/2006/customXml" ds:itemID="{0D2398F8-3E81-470A-B707-E61A86A78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004.52 - 2L 4,0-20</vt:lpstr>
      <vt:lpstr>007.01 - zlepšení podloží...</vt:lpstr>
      <vt:lpstr>007.04 - trubní propustek...</vt:lpstr>
      <vt:lpstr>007.16 - samostatný sjezd...</vt:lpstr>
      <vt:lpstr>007.20 - výhybna</vt:lpstr>
      <vt:lpstr>007.27 - svodnice vody</vt:lpstr>
      <vt:lpstr>102 - Náklady na které ne...</vt:lpstr>
      <vt:lpstr>'004.52 - 2L 4,0-20'!Názvy_tisku</vt:lpstr>
      <vt:lpstr>'007.01 - zlepšení podloží...'!Názvy_tisku</vt:lpstr>
      <vt:lpstr>'007.04 - trubní propustek...'!Názvy_tisku</vt:lpstr>
      <vt:lpstr>'007.16 - samostatný sjezd...'!Názvy_tisku</vt:lpstr>
      <vt:lpstr>'007.20 - výhybna'!Názvy_tisku</vt:lpstr>
      <vt:lpstr>'007.27 - svodnice vody'!Názvy_tisku</vt:lpstr>
      <vt:lpstr>'102 - Náklady na které ne...'!Názvy_tisku</vt:lpstr>
      <vt:lpstr>'Rekapitulace stavby'!Názvy_tisku</vt:lpstr>
      <vt:lpstr>'004.52 - 2L 4,0-20'!Oblast_tisku</vt:lpstr>
      <vt:lpstr>'007.01 - zlepšení podloží...'!Oblast_tisku</vt:lpstr>
      <vt:lpstr>'007.04 - trubní propustek...'!Oblast_tisku</vt:lpstr>
      <vt:lpstr>'007.16 - samostatný sjezd...'!Oblast_tisku</vt:lpstr>
      <vt:lpstr>'007.20 - výhybna'!Oblast_tisku</vt:lpstr>
      <vt:lpstr>'007.27 - svodnice vody'!Oblast_tisku</vt:lpstr>
      <vt:lpstr>'102 - Náklady na které ne...'!Oblast_tisku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LAPTOP-EC34NNCV\Acer</dc:creator>
  <cp:lastModifiedBy>Jiří Ježek</cp:lastModifiedBy>
  <dcterms:created xsi:type="dcterms:W3CDTF">2024-08-28T12:32:37Z</dcterms:created>
  <dcterms:modified xsi:type="dcterms:W3CDTF">2024-08-28T12:33:26Z</dcterms:modified>
</cp:coreProperties>
</file>