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8_{917C19FE-F929-46B7-B637-3F634F89639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2024-080-01 - Stavební čá..." sheetId="2" r:id="rId2"/>
    <sheet name="2024-080-02 - Stavební čá..." sheetId="3" r:id="rId3"/>
    <sheet name="2024-080-03 - Stavební čá..." sheetId="4" r:id="rId4"/>
    <sheet name="2024-080-04 - Profese - Z..." sheetId="5" r:id="rId5"/>
    <sheet name="2024-080-05 - Profese - v..." sheetId="6" r:id="rId6"/>
    <sheet name="2024-080-06 - Profese - VZT" sheetId="7" r:id="rId7"/>
    <sheet name="2024-080-07 - Profese - S..." sheetId="8" r:id="rId8"/>
    <sheet name="2024-080-08 - Profese - D..." sheetId="9" r:id="rId9"/>
    <sheet name="2024-080-09 - Profese -  EPS" sheetId="10" r:id="rId10"/>
    <sheet name="2024-080-10 - Profese - MaR" sheetId="11" r:id="rId11"/>
    <sheet name="2024-080-11 - VRN - vedle..." sheetId="12" r:id="rId12"/>
    <sheet name="Pokyny pro vyplnění" sheetId="13" r:id="rId13"/>
  </sheets>
  <definedNames>
    <definedName name="_xlnm._FilterDatabase" localSheetId="1" hidden="1">'2024-080-01 - Stavební čá...'!$C$92:$K$957</definedName>
    <definedName name="_xlnm._FilterDatabase" localSheetId="2" hidden="1">'2024-080-02 - Stavební čá...'!$C$96:$K$861</definedName>
    <definedName name="_xlnm._FilterDatabase" localSheetId="3" hidden="1">'2024-080-03 - Stavební čá...'!$C$92:$K$653</definedName>
    <definedName name="_xlnm._FilterDatabase" localSheetId="4" hidden="1">'2024-080-04 - Profese - Z...'!$C$81:$K$107</definedName>
    <definedName name="_xlnm._FilterDatabase" localSheetId="5" hidden="1">'2024-080-05 - Profese - v...'!$C$83:$K$104</definedName>
    <definedName name="_xlnm._FilterDatabase" localSheetId="6" hidden="1">'2024-080-06 - Profese - VZT'!$C$83:$K$132</definedName>
    <definedName name="_xlnm._FilterDatabase" localSheetId="7" hidden="1">'2024-080-07 - Profese - S...'!$C$80:$K$131</definedName>
    <definedName name="_xlnm._FilterDatabase" localSheetId="8" hidden="1">'2024-080-08 - Profese - D...'!$C$80:$K$127</definedName>
    <definedName name="_xlnm._FilterDatabase" localSheetId="9" hidden="1">'2024-080-09 - Profese -  EPS'!$C$79:$K$100</definedName>
    <definedName name="_xlnm._FilterDatabase" localSheetId="10" hidden="1">'2024-080-10 - Profese - MaR'!$C$85:$K$192</definedName>
    <definedName name="_xlnm._FilterDatabase" localSheetId="11" hidden="1">'2024-080-11 - VRN - vedle...'!$C$84:$K$109</definedName>
    <definedName name="_xlnm.Print_Titles" localSheetId="0">'Rekapitulace stavby'!$52:$52</definedName>
    <definedName name="_xlnm.Print_Titles" localSheetId="1">'2024-080-01 - Stavební čá...'!$92:$92</definedName>
    <definedName name="_xlnm.Print_Titles" localSheetId="2">'2024-080-02 - Stavební čá...'!$96:$96</definedName>
    <definedName name="_xlnm.Print_Titles" localSheetId="3">'2024-080-03 - Stavební čá...'!$92:$92</definedName>
    <definedName name="_xlnm.Print_Titles" localSheetId="4">'2024-080-04 - Profese - Z...'!$81:$81</definedName>
    <definedName name="_xlnm.Print_Titles" localSheetId="5">'2024-080-05 - Profese - v...'!$83:$83</definedName>
    <definedName name="_xlnm.Print_Titles" localSheetId="6">'2024-080-06 - Profese - VZT'!$83:$83</definedName>
    <definedName name="_xlnm.Print_Titles" localSheetId="7">'2024-080-07 - Profese - S...'!$80:$80</definedName>
    <definedName name="_xlnm.Print_Titles" localSheetId="8">'2024-080-08 - Profese - D...'!$80:$80</definedName>
    <definedName name="_xlnm.Print_Titles" localSheetId="9">'2024-080-09 - Profese -  EPS'!$79:$79</definedName>
    <definedName name="_xlnm.Print_Titles" localSheetId="10">'2024-080-10 - Profese - MaR'!$85:$85</definedName>
    <definedName name="_xlnm.Print_Titles" localSheetId="11">'2024-080-11 - VRN - vedle...'!$84:$84</definedName>
    <definedName name="_xlnm.Print_Area" localSheetId="0">'Rekapitulace stavby'!$D$4:$AO$36,'Rekapitulace stavby'!$C$42:$AQ$66</definedName>
    <definedName name="_xlnm.Print_Area" localSheetId="1">'2024-080-01 - Stavební čá...'!$C$4:$J$39,'2024-080-01 - Stavební čá...'!$C$45:$J$74,'2024-080-01 - Stavební čá...'!$C$80:$K$957</definedName>
    <definedName name="_xlnm.Print_Area" localSheetId="2">'2024-080-02 - Stavební čá...'!$C$4:$J$39,'2024-080-02 - Stavební čá...'!$C$45:$J$78,'2024-080-02 - Stavební čá...'!$C$84:$K$861</definedName>
    <definedName name="_xlnm.Print_Area" localSheetId="3">'2024-080-03 - Stavební čá...'!$C$4:$J$39,'2024-080-03 - Stavební čá...'!$C$45:$J$74,'2024-080-03 - Stavební čá...'!$C$80:$K$653</definedName>
    <definedName name="_xlnm.Print_Area" localSheetId="4">'2024-080-04 - Profese - Z...'!$C$4:$J$39,'2024-080-04 - Profese - Z...'!$C$45:$J$63,'2024-080-04 - Profese - Z...'!$C$69:$K$107</definedName>
    <definedName name="_xlnm.Print_Area" localSheetId="5">'2024-080-05 - Profese - v...'!$C$4:$J$39,'2024-080-05 - Profese - v...'!$C$45:$J$65,'2024-080-05 - Profese - v...'!$C$71:$K$104</definedName>
    <definedName name="_xlnm.Print_Area" localSheetId="6">'2024-080-06 - Profese - VZT'!$C$4:$J$39,'2024-080-06 - Profese - VZT'!$C$45:$J$65,'2024-080-06 - Profese - VZT'!$C$71:$K$132</definedName>
    <definedName name="_xlnm.Print_Area" localSheetId="7">'2024-080-07 - Profese - S...'!$C$4:$J$39,'2024-080-07 - Profese - S...'!$C$45:$J$62,'2024-080-07 - Profese - S...'!$C$68:$K$131</definedName>
    <definedName name="_xlnm.Print_Area" localSheetId="8">'2024-080-08 - Profese - D...'!$C$4:$J$39,'2024-080-08 - Profese - D...'!$C$45:$J$62,'2024-080-08 - Profese - D...'!$C$68:$K$127</definedName>
    <definedName name="_xlnm.Print_Area" localSheetId="9">'2024-080-09 - Profese -  EPS'!$C$4:$J$39,'2024-080-09 - Profese -  EPS'!$C$45:$J$61,'2024-080-09 - Profese -  EPS'!$C$67:$K$100</definedName>
    <definedName name="_xlnm.Print_Area" localSheetId="10">'2024-080-10 - Profese - MaR'!$C$4:$J$39,'2024-080-10 - Profese - MaR'!$C$45:$J$67,'2024-080-10 - Profese - MaR'!$C$73:$K$192</definedName>
    <definedName name="_xlnm.Print_Area" localSheetId="11">'2024-080-11 - VRN - vedle...'!$C$4:$J$39,'2024-080-11 - VRN - vedle...'!$C$45:$J$66,'2024-080-11 - VRN - vedle...'!$C$72:$K$109</definedName>
    <definedName name="_xlnm.Print_Area" localSheetId="12">'Pokyny pro vyplnění'!$B$2:$K$71,'Pokyny pro vyplnění'!$B$74:$K$118,'Pokyny pro vyplnění'!$B$121:$K$161,'Pokyny pro vyplnění'!$B$164:$K$219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65" i="1"/>
  <c r="J35" i="12"/>
  <c r="AX65" i="1"/>
  <c r="BI108" i="12"/>
  <c r="BH108" i="12"/>
  <c r="BG108" i="12"/>
  <c r="BF108" i="12"/>
  <c r="T108" i="12"/>
  <c r="T107" i="12"/>
  <c r="R108" i="12"/>
  <c r="R107" i="12"/>
  <c r="P108" i="12"/>
  <c r="P107" i="12"/>
  <c r="BI105" i="12"/>
  <c r="BH105" i="12"/>
  <c r="BG105" i="12"/>
  <c r="BF105" i="12"/>
  <c r="T105" i="12"/>
  <c r="T104" i="12"/>
  <c r="R105" i="12"/>
  <c r="R104" i="12"/>
  <c r="P105" i="12"/>
  <c r="P104" i="12"/>
  <c r="BI102" i="12"/>
  <c r="BH102" i="12"/>
  <c r="BG102" i="12"/>
  <c r="BF102" i="12"/>
  <c r="T102" i="12"/>
  <c r="R102" i="12"/>
  <c r="P102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6" i="12"/>
  <c r="BH96" i="12"/>
  <c r="BG96" i="12"/>
  <c r="BF96" i="12"/>
  <c r="T96" i="12"/>
  <c r="R96" i="12"/>
  <c r="P96" i="12"/>
  <c r="BI93" i="12"/>
  <c r="BH93" i="12"/>
  <c r="BG93" i="12"/>
  <c r="BF93" i="12"/>
  <c r="T93" i="12"/>
  <c r="R93" i="12"/>
  <c r="P93" i="12"/>
  <c r="BI91" i="12"/>
  <c r="BH91" i="12"/>
  <c r="BG91" i="12"/>
  <c r="BF91" i="12"/>
  <c r="T91" i="12"/>
  <c r="R91" i="12"/>
  <c r="P91" i="12"/>
  <c r="BI88" i="12"/>
  <c r="BH88" i="12"/>
  <c r="BG88" i="12"/>
  <c r="BF88" i="12"/>
  <c r="T88" i="12"/>
  <c r="T87" i="12"/>
  <c r="R88" i="12"/>
  <c r="R87" i="12"/>
  <c r="P88" i="12"/>
  <c r="P87" i="12"/>
  <c r="J82" i="12"/>
  <c r="J81" i="12"/>
  <c r="F81" i="12"/>
  <c r="F79" i="12"/>
  <c r="E77" i="12"/>
  <c r="J55" i="12"/>
  <c r="J54" i="12"/>
  <c r="F54" i="12"/>
  <c r="F52" i="12"/>
  <c r="E50" i="12"/>
  <c r="J18" i="12"/>
  <c r="E18" i="12"/>
  <c r="F82" i="12"/>
  <c r="J17" i="12"/>
  <c r="J12" i="12"/>
  <c r="J52" i="12"/>
  <c r="E7" i="12"/>
  <c r="E75" i="12"/>
  <c r="J37" i="11"/>
  <c r="J36" i="11"/>
  <c r="AY64" i="1"/>
  <c r="J35" i="11"/>
  <c r="AX64" i="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T149" i="11"/>
  <c r="R150" i="11"/>
  <c r="R149" i="11"/>
  <c r="P150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J83" i="11"/>
  <c r="J82" i="11"/>
  <c r="F82" i="11"/>
  <c r="F80" i="11"/>
  <c r="E78" i="11"/>
  <c r="J55" i="11"/>
  <c r="J54" i="11"/>
  <c r="F54" i="11"/>
  <c r="F52" i="11"/>
  <c r="E50" i="11"/>
  <c r="J18" i="11"/>
  <c r="E18" i="11"/>
  <c r="F55" i="11"/>
  <c r="J17" i="11"/>
  <c r="J12" i="11"/>
  <c r="J52" i="11"/>
  <c r="E7" i="11"/>
  <c r="E76" i="11"/>
  <c r="J37" i="10"/>
  <c r="J36" i="10"/>
  <c r="AY63" i="1"/>
  <c r="J35" i="10"/>
  <c r="AX63" i="1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4" i="10"/>
  <c r="BH84" i="10"/>
  <c r="BG84" i="10"/>
  <c r="BF84" i="10"/>
  <c r="T84" i="10"/>
  <c r="R84" i="10"/>
  <c r="P84" i="10"/>
  <c r="BI82" i="10"/>
  <c r="BH82" i="10"/>
  <c r="BG82" i="10"/>
  <c r="BF82" i="10"/>
  <c r="T82" i="10"/>
  <c r="R82" i="10"/>
  <c r="P82" i="10"/>
  <c r="J77" i="10"/>
  <c r="J76" i="10"/>
  <c r="F76" i="10"/>
  <c r="F74" i="10"/>
  <c r="E72" i="10"/>
  <c r="J55" i="10"/>
  <c r="J54" i="10"/>
  <c r="F54" i="10"/>
  <c r="F52" i="10"/>
  <c r="E50" i="10"/>
  <c r="J18" i="10"/>
  <c r="E18" i="10"/>
  <c r="F77" i="10"/>
  <c r="J17" i="10"/>
  <c r="J12" i="10"/>
  <c r="J74" i="10"/>
  <c r="E7" i="10"/>
  <c r="E70" i="10"/>
  <c r="J37" i="9"/>
  <c r="J36" i="9"/>
  <c r="AY62" i="1"/>
  <c r="J35" i="9"/>
  <c r="AX62" i="1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J78" i="9"/>
  <c r="J77" i="9"/>
  <c r="F77" i="9"/>
  <c r="F75" i="9"/>
  <c r="E73" i="9"/>
  <c r="J55" i="9"/>
  <c r="J54" i="9"/>
  <c r="F54" i="9"/>
  <c r="F52" i="9"/>
  <c r="E50" i="9"/>
  <c r="J18" i="9"/>
  <c r="E18" i="9"/>
  <c r="F55" i="9"/>
  <c r="J17" i="9"/>
  <c r="J12" i="9"/>
  <c r="J75" i="9"/>
  <c r="E7" i="9"/>
  <c r="E48" i="9"/>
  <c r="J37" i="8"/>
  <c r="J36" i="8"/>
  <c r="AY61" i="1"/>
  <c r="J35" i="8"/>
  <c r="AX61" i="1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J78" i="8"/>
  <c r="J77" i="8"/>
  <c r="F77" i="8"/>
  <c r="F75" i="8"/>
  <c r="E73" i="8"/>
  <c r="J55" i="8"/>
  <c r="J54" i="8"/>
  <c r="F54" i="8"/>
  <c r="F52" i="8"/>
  <c r="E50" i="8"/>
  <c r="J18" i="8"/>
  <c r="E18" i="8"/>
  <c r="F78" i="8"/>
  <c r="J17" i="8"/>
  <c r="J12" i="8"/>
  <c r="J75" i="8"/>
  <c r="E7" i="8"/>
  <c r="E71" i="8"/>
  <c r="J37" i="7"/>
  <c r="J36" i="7"/>
  <c r="AY60" i="1"/>
  <c r="J35" i="7"/>
  <c r="AX60" i="1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1" i="7"/>
  <c r="J80" i="7"/>
  <c r="F80" i="7"/>
  <c r="F78" i="7"/>
  <c r="E76" i="7"/>
  <c r="J55" i="7"/>
  <c r="J54" i="7"/>
  <c r="F54" i="7"/>
  <c r="F52" i="7"/>
  <c r="E50" i="7"/>
  <c r="J18" i="7"/>
  <c r="E18" i="7"/>
  <c r="F81" i="7"/>
  <c r="J17" i="7"/>
  <c r="J12" i="7"/>
  <c r="J52" i="7"/>
  <c r="E7" i="7"/>
  <c r="E48" i="7"/>
  <c r="J37" i="6"/>
  <c r="J36" i="6"/>
  <c r="AY59" i="1"/>
  <c r="J35" i="6"/>
  <c r="AX59" i="1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7" i="6"/>
  <c r="BH87" i="6"/>
  <c r="BG87" i="6"/>
  <c r="BF87" i="6"/>
  <c r="T87" i="6"/>
  <c r="T86" i="6"/>
  <c r="R87" i="6"/>
  <c r="R86" i="6"/>
  <c r="P87" i="6"/>
  <c r="P86" i="6"/>
  <c r="J81" i="6"/>
  <c r="J80" i="6"/>
  <c r="F80" i="6"/>
  <c r="F78" i="6"/>
  <c r="E76" i="6"/>
  <c r="J55" i="6"/>
  <c r="J54" i="6"/>
  <c r="F54" i="6"/>
  <c r="F52" i="6"/>
  <c r="E50" i="6"/>
  <c r="J18" i="6"/>
  <c r="E18" i="6"/>
  <c r="F55" i="6"/>
  <c r="J17" i="6"/>
  <c r="J12" i="6"/>
  <c r="J52" i="6"/>
  <c r="E7" i="6"/>
  <c r="E48" i="6"/>
  <c r="J37" i="5"/>
  <c r="J36" i="5"/>
  <c r="AY58" i="1"/>
  <c r="J35" i="5"/>
  <c r="AX58" i="1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55" i="5"/>
  <c r="J17" i="5"/>
  <c r="J12" i="5"/>
  <c r="J52" i="5"/>
  <c r="E7" i="5"/>
  <c r="E72" i="5"/>
  <c r="J37" i="4"/>
  <c r="J36" i="4"/>
  <c r="AY57" i="1"/>
  <c r="J35" i="4"/>
  <c r="AX57" i="1"/>
  <c r="BI652" i="4"/>
  <c r="BH652" i="4"/>
  <c r="BG652" i="4"/>
  <c r="BF652" i="4"/>
  <c r="T652" i="4"/>
  <c r="R652" i="4"/>
  <c r="P652" i="4"/>
  <c r="BI651" i="4"/>
  <c r="BH651" i="4"/>
  <c r="BG651" i="4"/>
  <c r="BF651" i="4"/>
  <c r="T651" i="4"/>
  <c r="R651" i="4"/>
  <c r="P651" i="4"/>
  <c r="BI650" i="4"/>
  <c r="BH650" i="4"/>
  <c r="BG650" i="4"/>
  <c r="BF650" i="4"/>
  <c r="T650" i="4"/>
  <c r="R650" i="4"/>
  <c r="P650" i="4"/>
  <c r="BI646" i="4"/>
  <c r="BH646" i="4"/>
  <c r="BG646" i="4"/>
  <c r="BF646" i="4"/>
  <c r="T646" i="4"/>
  <c r="R646" i="4"/>
  <c r="P646" i="4"/>
  <c r="BI638" i="4"/>
  <c r="BH638" i="4"/>
  <c r="BG638" i="4"/>
  <c r="BF638" i="4"/>
  <c r="T638" i="4"/>
  <c r="R638" i="4"/>
  <c r="P638" i="4"/>
  <c r="BI634" i="4"/>
  <c r="BH634" i="4"/>
  <c r="BG634" i="4"/>
  <c r="BF634" i="4"/>
  <c r="T634" i="4"/>
  <c r="R634" i="4"/>
  <c r="P634" i="4"/>
  <c r="BI630" i="4"/>
  <c r="BH630" i="4"/>
  <c r="BG630" i="4"/>
  <c r="BF630" i="4"/>
  <c r="T630" i="4"/>
  <c r="R630" i="4"/>
  <c r="P630" i="4"/>
  <c r="BI620" i="4"/>
  <c r="BH620" i="4"/>
  <c r="BG620" i="4"/>
  <c r="BF620" i="4"/>
  <c r="T620" i="4"/>
  <c r="R620" i="4"/>
  <c r="P620" i="4"/>
  <c r="BI616" i="4"/>
  <c r="BH616" i="4"/>
  <c r="BG616" i="4"/>
  <c r="BF616" i="4"/>
  <c r="T616" i="4"/>
  <c r="R616" i="4"/>
  <c r="P616" i="4"/>
  <c r="BI607" i="4"/>
  <c r="BH607" i="4"/>
  <c r="BG607" i="4"/>
  <c r="BF607" i="4"/>
  <c r="T607" i="4"/>
  <c r="R607" i="4"/>
  <c r="P607" i="4"/>
  <c r="BI604" i="4"/>
  <c r="BH604" i="4"/>
  <c r="BG604" i="4"/>
  <c r="BF604" i="4"/>
  <c r="T604" i="4"/>
  <c r="R604" i="4"/>
  <c r="P604" i="4"/>
  <c r="BI595" i="4"/>
  <c r="BH595" i="4"/>
  <c r="BG595" i="4"/>
  <c r="BF595" i="4"/>
  <c r="T595" i="4"/>
  <c r="R595" i="4"/>
  <c r="P595" i="4"/>
  <c r="BI586" i="4"/>
  <c r="BH586" i="4"/>
  <c r="BG586" i="4"/>
  <c r="BF586" i="4"/>
  <c r="T586" i="4"/>
  <c r="R586" i="4"/>
  <c r="P586" i="4"/>
  <c r="BI577" i="4"/>
  <c r="BH577" i="4"/>
  <c r="BG577" i="4"/>
  <c r="BF577" i="4"/>
  <c r="T577" i="4"/>
  <c r="R577" i="4"/>
  <c r="P577" i="4"/>
  <c r="BI569" i="4"/>
  <c r="BH569" i="4"/>
  <c r="BG569" i="4"/>
  <c r="BF569" i="4"/>
  <c r="T569" i="4"/>
  <c r="R569" i="4"/>
  <c r="P569" i="4"/>
  <c r="BI560" i="4"/>
  <c r="BH560" i="4"/>
  <c r="BG560" i="4"/>
  <c r="BF560" i="4"/>
  <c r="T560" i="4"/>
  <c r="R560" i="4"/>
  <c r="P560" i="4"/>
  <c r="BI551" i="4"/>
  <c r="BH551" i="4"/>
  <c r="BG551" i="4"/>
  <c r="BF551" i="4"/>
  <c r="T551" i="4"/>
  <c r="R551" i="4"/>
  <c r="P551" i="4"/>
  <c r="BI548" i="4"/>
  <c r="BH548" i="4"/>
  <c r="BG548" i="4"/>
  <c r="BF548" i="4"/>
  <c r="T548" i="4"/>
  <c r="R548" i="4"/>
  <c r="P548" i="4"/>
  <c r="BI540" i="4"/>
  <c r="BH540" i="4"/>
  <c r="BG540" i="4"/>
  <c r="BF540" i="4"/>
  <c r="T540" i="4"/>
  <c r="R540" i="4"/>
  <c r="P540" i="4"/>
  <c r="BI532" i="4"/>
  <c r="BH532" i="4"/>
  <c r="BG532" i="4"/>
  <c r="BF532" i="4"/>
  <c r="T532" i="4"/>
  <c r="R532" i="4"/>
  <c r="P532" i="4"/>
  <c r="BI522" i="4"/>
  <c r="BH522" i="4"/>
  <c r="BG522" i="4"/>
  <c r="BF522" i="4"/>
  <c r="T522" i="4"/>
  <c r="R522" i="4"/>
  <c r="P522" i="4"/>
  <c r="BI514" i="4"/>
  <c r="BH514" i="4"/>
  <c r="BG514" i="4"/>
  <c r="BF514" i="4"/>
  <c r="T514" i="4"/>
  <c r="R514" i="4"/>
  <c r="P514" i="4"/>
  <c r="BI506" i="4"/>
  <c r="BH506" i="4"/>
  <c r="BG506" i="4"/>
  <c r="BF506" i="4"/>
  <c r="T506" i="4"/>
  <c r="R506" i="4"/>
  <c r="P506" i="4"/>
  <c r="BI498" i="4"/>
  <c r="BH498" i="4"/>
  <c r="BG498" i="4"/>
  <c r="BF498" i="4"/>
  <c r="T498" i="4"/>
  <c r="R498" i="4"/>
  <c r="P498" i="4"/>
  <c r="BI491" i="4"/>
  <c r="BH491" i="4"/>
  <c r="BG491" i="4"/>
  <c r="BF491" i="4"/>
  <c r="T491" i="4"/>
  <c r="R491" i="4"/>
  <c r="P491" i="4"/>
  <c r="BI483" i="4"/>
  <c r="BH483" i="4"/>
  <c r="BG483" i="4"/>
  <c r="BF483" i="4"/>
  <c r="T483" i="4"/>
  <c r="R483" i="4"/>
  <c r="P483" i="4"/>
  <c r="BI476" i="4"/>
  <c r="BH476" i="4"/>
  <c r="BG476" i="4"/>
  <c r="BF476" i="4"/>
  <c r="T476" i="4"/>
  <c r="R476" i="4"/>
  <c r="P476" i="4"/>
  <c r="BI468" i="4"/>
  <c r="BH468" i="4"/>
  <c r="BG468" i="4"/>
  <c r="BF468" i="4"/>
  <c r="T468" i="4"/>
  <c r="R468" i="4"/>
  <c r="P468" i="4"/>
  <c r="BI459" i="4"/>
  <c r="BH459" i="4"/>
  <c r="BG459" i="4"/>
  <c r="BF459" i="4"/>
  <c r="T459" i="4"/>
  <c r="R459" i="4"/>
  <c r="P459" i="4"/>
  <c r="BI450" i="4"/>
  <c r="BH450" i="4"/>
  <c r="BG450" i="4"/>
  <c r="BF450" i="4"/>
  <c r="T450" i="4"/>
  <c r="R450" i="4"/>
  <c r="P450" i="4"/>
  <c r="BI441" i="4"/>
  <c r="BH441" i="4"/>
  <c r="BG441" i="4"/>
  <c r="BF441" i="4"/>
  <c r="T441" i="4"/>
  <c r="R441" i="4"/>
  <c r="P441" i="4"/>
  <c r="BI432" i="4"/>
  <c r="BH432" i="4"/>
  <c r="BG432" i="4"/>
  <c r="BF432" i="4"/>
  <c r="T432" i="4"/>
  <c r="R432" i="4"/>
  <c r="P432" i="4"/>
  <c r="BI424" i="4"/>
  <c r="BH424" i="4"/>
  <c r="BG424" i="4"/>
  <c r="BF424" i="4"/>
  <c r="T424" i="4"/>
  <c r="R424" i="4"/>
  <c r="P424" i="4"/>
  <c r="BI416" i="4"/>
  <c r="BH416" i="4"/>
  <c r="BG416" i="4"/>
  <c r="BF416" i="4"/>
  <c r="T416" i="4"/>
  <c r="R416" i="4"/>
  <c r="P416" i="4"/>
  <c r="BI409" i="4"/>
  <c r="BH409" i="4"/>
  <c r="BG409" i="4"/>
  <c r="BF409" i="4"/>
  <c r="T409" i="4"/>
  <c r="R409" i="4"/>
  <c r="P409" i="4"/>
  <c r="BI401" i="4"/>
  <c r="BH401" i="4"/>
  <c r="BG401" i="4"/>
  <c r="BF401" i="4"/>
  <c r="T401" i="4"/>
  <c r="R401" i="4"/>
  <c r="P401" i="4"/>
  <c r="BI394" i="4"/>
  <c r="BH394" i="4"/>
  <c r="BG394" i="4"/>
  <c r="BF394" i="4"/>
  <c r="T394" i="4"/>
  <c r="R394" i="4"/>
  <c r="P394" i="4"/>
  <c r="BI384" i="4"/>
  <c r="BH384" i="4"/>
  <c r="BG384" i="4"/>
  <c r="BF384" i="4"/>
  <c r="T384" i="4"/>
  <c r="R384" i="4"/>
  <c r="P384" i="4"/>
  <c r="BI377" i="4"/>
  <c r="BH377" i="4"/>
  <c r="BG377" i="4"/>
  <c r="BF377" i="4"/>
  <c r="T377" i="4"/>
  <c r="R377" i="4"/>
  <c r="P377" i="4"/>
  <c r="BI368" i="4"/>
  <c r="BH368" i="4"/>
  <c r="BG368" i="4"/>
  <c r="BF368" i="4"/>
  <c r="T368" i="4"/>
  <c r="R368" i="4"/>
  <c r="P368" i="4"/>
  <c r="BI360" i="4"/>
  <c r="BH360" i="4"/>
  <c r="BG360" i="4"/>
  <c r="BF360" i="4"/>
  <c r="T360" i="4"/>
  <c r="R360" i="4"/>
  <c r="P360" i="4"/>
  <c r="BI352" i="4"/>
  <c r="BH352" i="4"/>
  <c r="BG352" i="4"/>
  <c r="BF352" i="4"/>
  <c r="T352" i="4"/>
  <c r="R352" i="4"/>
  <c r="P352" i="4"/>
  <c r="BI344" i="4"/>
  <c r="BH344" i="4"/>
  <c r="BG344" i="4"/>
  <c r="BF344" i="4"/>
  <c r="T344" i="4"/>
  <c r="R344" i="4"/>
  <c r="P344" i="4"/>
  <c r="BI337" i="4"/>
  <c r="BH337" i="4"/>
  <c r="BG337" i="4"/>
  <c r="BF337" i="4"/>
  <c r="T337" i="4"/>
  <c r="R337" i="4"/>
  <c r="P337" i="4"/>
  <c r="BI315" i="4"/>
  <c r="BH315" i="4"/>
  <c r="BG315" i="4"/>
  <c r="BF315" i="4"/>
  <c r="T315" i="4"/>
  <c r="R315" i="4"/>
  <c r="P315" i="4"/>
  <c r="BI307" i="4"/>
  <c r="BH307" i="4"/>
  <c r="BG307" i="4"/>
  <c r="BF307" i="4"/>
  <c r="T307" i="4"/>
  <c r="R307" i="4"/>
  <c r="P307" i="4"/>
  <c r="BI298" i="4"/>
  <c r="BH298" i="4"/>
  <c r="BG298" i="4"/>
  <c r="BF298" i="4"/>
  <c r="T298" i="4"/>
  <c r="R298" i="4"/>
  <c r="P298" i="4"/>
  <c r="BI294" i="4"/>
  <c r="BH294" i="4"/>
  <c r="BG294" i="4"/>
  <c r="BF294" i="4"/>
  <c r="T294" i="4"/>
  <c r="T293" i="4"/>
  <c r="R294" i="4"/>
  <c r="R293" i="4"/>
  <c r="P294" i="4"/>
  <c r="P293" i="4"/>
  <c r="BI284" i="4"/>
  <c r="BH284" i="4"/>
  <c r="BG284" i="4"/>
  <c r="BF284" i="4"/>
  <c r="T284" i="4"/>
  <c r="R284" i="4"/>
  <c r="P284" i="4"/>
  <c r="BI279" i="4"/>
  <c r="BH279" i="4"/>
  <c r="BG279" i="4"/>
  <c r="BF279" i="4"/>
  <c r="T279" i="4"/>
  <c r="R279" i="4"/>
  <c r="P279" i="4"/>
  <c r="BI262" i="4"/>
  <c r="BH262" i="4"/>
  <c r="BG262" i="4"/>
  <c r="BF262" i="4"/>
  <c r="T262" i="4"/>
  <c r="R262" i="4"/>
  <c r="P262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1" i="4"/>
  <c r="BH241" i="4"/>
  <c r="BG241" i="4"/>
  <c r="BF241" i="4"/>
  <c r="T241" i="4"/>
  <c r="T240" i="4" s="1"/>
  <c r="R241" i="4"/>
  <c r="R240" i="4" s="1"/>
  <c r="P241" i="4"/>
  <c r="P240" i="4" s="1"/>
  <c r="BI223" i="4"/>
  <c r="BH223" i="4"/>
  <c r="BG223" i="4"/>
  <c r="BF223" i="4"/>
  <c r="T223" i="4"/>
  <c r="R223" i="4"/>
  <c r="P223" i="4"/>
  <c r="BI213" i="4"/>
  <c r="BH213" i="4"/>
  <c r="BG213" i="4"/>
  <c r="BF213" i="4"/>
  <c r="T213" i="4"/>
  <c r="R213" i="4"/>
  <c r="P213" i="4"/>
  <c r="BI205" i="4"/>
  <c r="BH205" i="4"/>
  <c r="BG205" i="4"/>
  <c r="BF205" i="4"/>
  <c r="T205" i="4"/>
  <c r="R205" i="4"/>
  <c r="P205" i="4"/>
  <c r="BI196" i="4"/>
  <c r="BH196" i="4"/>
  <c r="BG196" i="4"/>
  <c r="BF196" i="4"/>
  <c r="T196" i="4"/>
  <c r="R196" i="4"/>
  <c r="P196" i="4"/>
  <c r="BI187" i="4"/>
  <c r="BH187" i="4"/>
  <c r="BG187" i="4"/>
  <c r="BF187" i="4"/>
  <c r="T187" i="4"/>
  <c r="R187" i="4"/>
  <c r="P187" i="4"/>
  <c r="BI176" i="4"/>
  <c r="BH176" i="4"/>
  <c r="BG176" i="4"/>
  <c r="BF176" i="4"/>
  <c r="T176" i="4"/>
  <c r="R176" i="4"/>
  <c r="P176" i="4"/>
  <c r="BI166" i="4"/>
  <c r="BH166" i="4"/>
  <c r="BG166" i="4"/>
  <c r="BF166" i="4"/>
  <c r="T166" i="4"/>
  <c r="T165" i="4" s="1"/>
  <c r="R166" i="4"/>
  <c r="R165" i="4" s="1"/>
  <c r="P166" i="4"/>
  <c r="P165" i="4" s="1"/>
  <c r="BI158" i="4"/>
  <c r="BH158" i="4"/>
  <c r="BG158" i="4"/>
  <c r="BF158" i="4"/>
  <c r="T158" i="4"/>
  <c r="T157" i="4"/>
  <c r="R158" i="4"/>
  <c r="R157" i="4"/>
  <c r="P158" i="4"/>
  <c r="P157" i="4"/>
  <c r="BI150" i="4"/>
  <c r="BH150" i="4"/>
  <c r="BG150" i="4"/>
  <c r="BF150" i="4"/>
  <c r="T150" i="4"/>
  <c r="R150" i="4"/>
  <c r="P150" i="4"/>
  <c r="BI142" i="4"/>
  <c r="BH142" i="4"/>
  <c r="BG142" i="4"/>
  <c r="BF142" i="4"/>
  <c r="T142" i="4"/>
  <c r="R142" i="4"/>
  <c r="P142" i="4"/>
  <c r="BI134" i="4"/>
  <c r="BH134" i="4"/>
  <c r="BG134" i="4"/>
  <c r="BF134" i="4"/>
  <c r="T134" i="4"/>
  <c r="R134" i="4"/>
  <c r="P134" i="4"/>
  <c r="BI127" i="4"/>
  <c r="BH127" i="4"/>
  <c r="BG127" i="4"/>
  <c r="BF127" i="4"/>
  <c r="T127" i="4"/>
  <c r="R127" i="4"/>
  <c r="P127" i="4"/>
  <c r="BI118" i="4"/>
  <c r="BH118" i="4"/>
  <c r="BG118" i="4"/>
  <c r="BF118" i="4"/>
  <c r="T118" i="4"/>
  <c r="R118" i="4"/>
  <c r="P118" i="4"/>
  <c r="BI111" i="4"/>
  <c r="BH111" i="4"/>
  <c r="BG111" i="4"/>
  <c r="BF111" i="4"/>
  <c r="T111" i="4"/>
  <c r="R111" i="4"/>
  <c r="P111" i="4"/>
  <c r="BI104" i="4"/>
  <c r="BH104" i="4"/>
  <c r="BG104" i="4"/>
  <c r="BF104" i="4"/>
  <c r="T104" i="4"/>
  <c r="R104" i="4"/>
  <c r="P104" i="4"/>
  <c r="BI96" i="4"/>
  <c r="BH96" i="4"/>
  <c r="BG96" i="4"/>
  <c r="BF96" i="4"/>
  <c r="T96" i="4"/>
  <c r="R96" i="4"/>
  <c r="P96" i="4"/>
  <c r="J90" i="4"/>
  <c r="J89" i="4"/>
  <c r="F89" i="4"/>
  <c r="F87" i="4"/>
  <c r="E85" i="4"/>
  <c r="J55" i="4"/>
  <c r="J54" i="4"/>
  <c r="F54" i="4"/>
  <c r="F52" i="4"/>
  <c r="E50" i="4"/>
  <c r="J18" i="4"/>
  <c r="E18" i="4"/>
  <c r="F90" i="4"/>
  <c r="J17" i="4"/>
  <c r="J12" i="4"/>
  <c r="J52" i="4"/>
  <c r="E7" i="4"/>
  <c r="E83" i="4"/>
  <c r="J37" i="3"/>
  <c r="J36" i="3"/>
  <c r="AY56" i="1"/>
  <c r="J35" i="3"/>
  <c r="AX56" i="1"/>
  <c r="BI843" i="3"/>
  <c r="BH843" i="3"/>
  <c r="BG843" i="3"/>
  <c r="BF843" i="3"/>
  <c r="T843" i="3"/>
  <c r="R843" i="3"/>
  <c r="P843" i="3"/>
  <c r="BI825" i="3"/>
  <c r="BH825" i="3"/>
  <c r="BG825" i="3"/>
  <c r="BF825" i="3"/>
  <c r="T825" i="3"/>
  <c r="R825" i="3"/>
  <c r="P825" i="3"/>
  <c r="BI774" i="3"/>
  <c r="BH774" i="3"/>
  <c r="BG774" i="3"/>
  <c r="BF774" i="3"/>
  <c r="T774" i="3"/>
  <c r="R774" i="3"/>
  <c r="P774" i="3"/>
  <c r="BI745" i="3"/>
  <c r="BH745" i="3"/>
  <c r="BG745" i="3"/>
  <c r="BF745" i="3"/>
  <c r="T745" i="3"/>
  <c r="R745" i="3"/>
  <c r="P745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14" i="3"/>
  <c r="BH714" i="3"/>
  <c r="BG714" i="3"/>
  <c r="BF714" i="3"/>
  <c r="T714" i="3"/>
  <c r="R714" i="3"/>
  <c r="P714" i="3"/>
  <c r="BI712" i="3"/>
  <c r="BH712" i="3"/>
  <c r="BG712" i="3"/>
  <c r="BF712" i="3"/>
  <c r="T712" i="3"/>
  <c r="R712" i="3"/>
  <c r="P712" i="3"/>
  <c r="BI703" i="3"/>
  <c r="BH703" i="3"/>
  <c r="BG703" i="3"/>
  <c r="BF703" i="3"/>
  <c r="T703" i="3"/>
  <c r="R703" i="3"/>
  <c r="P703" i="3"/>
  <c r="BI694" i="3"/>
  <c r="BH694" i="3"/>
  <c r="BG694" i="3"/>
  <c r="BF694" i="3"/>
  <c r="T694" i="3"/>
  <c r="R694" i="3"/>
  <c r="P694" i="3"/>
  <c r="BI685" i="3"/>
  <c r="BH685" i="3"/>
  <c r="BG685" i="3"/>
  <c r="BF685" i="3"/>
  <c r="T685" i="3"/>
  <c r="R685" i="3"/>
  <c r="P685" i="3"/>
  <c r="BI676" i="3"/>
  <c r="BH676" i="3"/>
  <c r="BG676" i="3"/>
  <c r="BF676" i="3"/>
  <c r="T676" i="3"/>
  <c r="R676" i="3"/>
  <c r="P676" i="3"/>
  <c r="BI673" i="3"/>
  <c r="BH673" i="3"/>
  <c r="BG673" i="3"/>
  <c r="BF673" i="3"/>
  <c r="T673" i="3"/>
  <c r="R673" i="3"/>
  <c r="P673" i="3"/>
  <c r="BI666" i="3"/>
  <c r="BH666" i="3"/>
  <c r="BG666" i="3"/>
  <c r="BF666" i="3"/>
  <c r="T666" i="3"/>
  <c r="R666" i="3"/>
  <c r="P666" i="3"/>
  <c r="BI663" i="3"/>
  <c r="BH663" i="3"/>
  <c r="BG663" i="3"/>
  <c r="BF663" i="3"/>
  <c r="T663" i="3"/>
  <c r="R663" i="3"/>
  <c r="P663" i="3"/>
  <c r="BI655" i="3"/>
  <c r="BH655" i="3"/>
  <c r="BG655" i="3"/>
  <c r="BF655" i="3"/>
  <c r="T655" i="3"/>
  <c r="R655" i="3"/>
  <c r="P655" i="3"/>
  <c r="BI646" i="3"/>
  <c r="BH646" i="3"/>
  <c r="BG646" i="3"/>
  <c r="BF646" i="3"/>
  <c r="T646" i="3"/>
  <c r="R646" i="3"/>
  <c r="P646" i="3"/>
  <c r="BI631" i="3"/>
  <c r="BH631" i="3"/>
  <c r="BG631" i="3"/>
  <c r="BF631" i="3"/>
  <c r="T631" i="3"/>
  <c r="R631" i="3"/>
  <c r="P631" i="3"/>
  <c r="BI618" i="3"/>
  <c r="BH618" i="3"/>
  <c r="BG618" i="3"/>
  <c r="BF618" i="3"/>
  <c r="T618" i="3"/>
  <c r="R618" i="3"/>
  <c r="P618" i="3"/>
  <c r="BI604" i="3"/>
  <c r="BH604" i="3"/>
  <c r="BG604" i="3"/>
  <c r="BF604" i="3"/>
  <c r="T604" i="3"/>
  <c r="R604" i="3"/>
  <c r="P604" i="3"/>
  <c r="BI595" i="3"/>
  <c r="BH595" i="3"/>
  <c r="BG595" i="3"/>
  <c r="BF595" i="3"/>
  <c r="T595" i="3"/>
  <c r="R595" i="3"/>
  <c r="P595" i="3"/>
  <c r="BI584" i="3"/>
  <c r="BH584" i="3"/>
  <c r="BG584" i="3"/>
  <c r="BF584" i="3"/>
  <c r="T584" i="3"/>
  <c r="R584" i="3"/>
  <c r="P584" i="3"/>
  <c r="BI580" i="3"/>
  <c r="BH580" i="3"/>
  <c r="BG580" i="3"/>
  <c r="BF580" i="3"/>
  <c r="T580" i="3"/>
  <c r="R580" i="3"/>
  <c r="P580" i="3"/>
  <c r="BI572" i="3"/>
  <c r="BH572" i="3"/>
  <c r="BG572" i="3"/>
  <c r="BF572" i="3"/>
  <c r="T572" i="3"/>
  <c r="R572" i="3"/>
  <c r="P572" i="3"/>
  <c r="BI563" i="3"/>
  <c r="BH563" i="3"/>
  <c r="BG563" i="3"/>
  <c r="BF563" i="3"/>
  <c r="T563" i="3"/>
  <c r="R563" i="3"/>
  <c r="P563" i="3"/>
  <c r="BI555" i="3"/>
  <c r="BH555" i="3"/>
  <c r="BG555" i="3"/>
  <c r="BF555" i="3"/>
  <c r="T555" i="3"/>
  <c r="R555" i="3"/>
  <c r="P555" i="3"/>
  <c r="BI546" i="3"/>
  <c r="BH546" i="3"/>
  <c r="BG546" i="3"/>
  <c r="BF546" i="3"/>
  <c r="T546" i="3"/>
  <c r="R546" i="3"/>
  <c r="P546" i="3"/>
  <c r="BI536" i="3"/>
  <c r="BH536" i="3"/>
  <c r="BG536" i="3"/>
  <c r="BF536" i="3"/>
  <c r="T536" i="3"/>
  <c r="R536" i="3"/>
  <c r="P536" i="3"/>
  <c r="BI528" i="3"/>
  <c r="BH528" i="3"/>
  <c r="BG528" i="3"/>
  <c r="BF528" i="3"/>
  <c r="T528" i="3"/>
  <c r="R528" i="3"/>
  <c r="P528" i="3"/>
  <c r="BI520" i="3"/>
  <c r="BH520" i="3"/>
  <c r="BG520" i="3"/>
  <c r="BF520" i="3"/>
  <c r="T520" i="3"/>
  <c r="R520" i="3"/>
  <c r="P520" i="3"/>
  <c r="BI511" i="3"/>
  <c r="BH511" i="3"/>
  <c r="BG511" i="3"/>
  <c r="BF511" i="3"/>
  <c r="T511" i="3"/>
  <c r="R511" i="3"/>
  <c r="P511" i="3"/>
  <c r="BI501" i="3"/>
  <c r="BH501" i="3"/>
  <c r="BG501" i="3"/>
  <c r="BF501" i="3"/>
  <c r="T501" i="3"/>
  <c r="T500" i="3"/>
  <c r="R501" i="3"/>
  <c r="R500" i="3"/>
  <c r="P501" i="3"/>
  <c r="P500" i="3"/>
  <c r="BI497" i="3"/>
  <c r="BH497" i="3"/>
  <c r="BG497" i="3"/>
  <c r="BF497" i="3"/>
  <c r="T497" i="3"/>
  <c r="T496" i="3"/>
  <c r="R497" i="3"/>
  <c r="R496" i="3"/>
  <c r="P497" i="3"/>
  <c r="P496" i="3"/>
  <c r="BI487" i="3"/>
  <c r="BH487" i="3"/>
  <c r="BG487" i="3"/>
  <c r="BF487" i="3"/>
  <c r="T487" i="3"/>
  <c r="R487" i="3"/>
  <c r="P487" i="3"/>
  <c r="BI481" i="3"/>
  <c r="BH481" i="3"/>
  <c r="BG481" i="3"/>
  <c r="BF481" i="3"/>
  <c r="T481" i="3"/>
  <c r="R481" i="3"/>
  <c r="P481" i="3"/>
  <c r="BI476" i="3"/>
  <c r="BH476" i="3"/>
  <c r="BG476" i="3"/>
  <c r="BF476" i="3"/>
  <c r="T476" i="3"/>
  <c r="R476" i="3"/>
  <c r="P476" i="3"/>
  <c r="BI467" i="3"/>
  <c r="BH467" i="3"/>
  <c r="BG467" i="3"/>
  <c r="BF467" i="3"/>
  <c r="T467" i="3"/>
  <c r="R467" i="3"/>
  <c r="P467" i="3"/>
  <c r="BI459" i="3"/>
  <c r="BH459" i="3"/>
  <c r="BG459" i="3"/>
  <c r="BF459" i="3"/>
  <c r="T459" i="3"/>
  <c r="R459" i="3"/>
  <c r="P459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4" i="3"/>
  <c r="BH434" i="3"/>
  <c r="BG434" i="3"/>
  <c r="BF434" i="3"/>
  <c r="T434" i="3"/>
  <c r="R434" i="3"/>
  <c r="P434" i="3"/>
  <c r="BI414" i="3"/>
  <c r="BH414" i="3"/>
  <c r="BG414" i="3"/>
  <c r="BF414" i="3"/>
  <c r="T414" i="3"/>
  <c r="R414" i="3"/>
  <c r="P414" i="3"/>
  <c r="BI396" i="3"/>
  <c r="BH396" i="3"/>
  <c r="BG396" i="3"/>
  <c r="BF396" i="3"/>
  <c r="T396" i="3"/>
  <c r="R396" i="3"/>
  <c r="P396" i="3"/>
  <c r="BI388" i="3"/>
  <c r="BH388" i="3"/>
  <c r="BG388" i="3"/>
  <c r="BF388" i="3"/>
  <c r="T388" i="3"/>
  <c r="R388" i="3"/>
  <c r="P388" i="3"/>
  <c r="BI379" i="3"/>
  <c r="BH379" i="3"/>
  <c r="BG379" i="3"/>
  <c r="BF379" i="3"/>
  <c r="T379" i="3"/>
  <c r="R379" i="3"/>
  <c r="P379" i="3"/>
  <c r="BI371" i="3"/>
  <c r="BH371" i="3"/>
  <c r="BG371" i="3"/>
  <c r="BF371" i="3"/>
  <c r="T371" i="3"/>
  <c r="R371" i="3"/>
  <c r="P371" i="3"/>
  <c r="BI363" i="3"/>
  <c r="BH363" i="3"/>
  <c r="BG363" i="3"/>
  <c r="BF363" i="3"/>
  <c r="T363" i="3"/>
  <c r="R363" i="3"/>
  <c r="P363" i="3"/>
  <c r="BI353" i="3"/>
  <c r="BH353" i="3"/>
  <c r="BG353" i="3"/>
  <c r="BF353" i="3"/>
  <c r="T353" i="3"/>
  <c r="R353" i="3"/>
  <c r="P353" i="3"/>
  <c r="BI316" i="3"/>
  <c r="BH316" i="3"/>
  <c r="BG316" i="3"/>
  <c r="BF316" i="3"/>
  <c r="T316" i="3"/>
  <c r="T315" i="3"/>
  <c r="R316" i="3"/>
  <c r="R315" i="3"/>
  <c r="P316" i="3"/>
  <c r="P315" i="3"/>
  <c r="BI296" i="3"/>
  <c r="BH296" i="3"/>
  <c r="BG296" i="3"/>
  <c r="BF296" i="3"/>
  <c r="T296" i="3"/>
  <c r="T295" i="3"/>
  <c r="R296" i="3"/>
  <c r="R295" i="3"/>
  <c r="P296" i="3"/>
  <c r="P295" i="3"/>
  <c r="BI286" i="3"/>
  <c r="BH286" i="3"/>
  <c r="BG286" i="3"/>
  <c r="BF286" i="3"/>
  <c r="T286" i="3"/>
  <c r="R286" i="3"/>
  <c r="P286" i="3"/>
  <c r="BI275" i="3"/>
  <c r="BH275" i="3"/>
  <c r="BG275" i="3"/>
  <c r="BF275" i="3"/>
  <c r="T275" i="3"/>
  <c r="R275" i="3"/>
  <c r="P275" i="3"/>
  <c r="BI266" i="3"/>
  <c r="BH266" i="3"/>
  <c r="BG266" i="3"/>
  <c r="BF266" i="3"/>
  <c r="T266" i="3"/>
  <c r="R266" i="3"/>
  <c r="P266" i="3"/>
  <c r="BI249" i="3"/>
  <c r="BH249" i="3"/>
  <c r="BG249" i="3"/>
  <c r="BF249" i="3"/>
  <c r="T249" i="3"/>
  <c r="R249" i="3"/>
  <c r="P249" i="3"/>
  <c r="BI185" i="3"/>
  <c r="BH185" i="3"/>
  <c r="BG185" i="3"/>
  <c r="BF185" i="3"/>
  <c r="T185" i="3"/>
  <c r="R185" i="3"/>
  <c r="P185" i="3"/>
  <c r="BI151" i="3"/>
  <c r="BH151" i="3"/>
  <c r="BG151" i="3"/>
  <c r="BF151" i="3"/>
  <c r="T151" i="3"/>
  <c r="R151" i="3"/>
  <c r="P151" i="3"/>
  <c r="BI142" i="3"/>
  <c r="BH142" i="3"/>
  <c r="BG142" i="3"/>
  <c r="BF142" i="3"/>
  <c r="T142" i="3"/>
  <c r="R142" i="3"/>
  <c r="P142" i="3"/>
  <c r="BI118" i="3"/>
  <c r="BH118" i="3"/>
  <c r="BG118" i="3"/>
  <c r="BF118" i="3"/>
  <c r="T118" i="3"/>
  <c r="R118" i="3"/>
  <c r="P118" i="3"/>
  <c r="BI110" i="3"/>
  <c r="BH110" i="3"/>
  <c r="BG110" i="3"/>
  <c r="BF110" i="3"/>
  <c r="T110" i="3"/>
  <c r="T109" i="3"/>
  <c r="R110" i="3"/>
  <c r="R109" i="3"/>
  <c r="P110" i="3"/>
  <c r="P109" i="3"/>
  <c r="BI100" i="3"/>
  <c r="BH100" i="3"/>
  <c r="BG100" i="3"/>
  <c r="BF100" i="3"/>
  <c r="T100" i="3"/>
  <c r="T99" i="3"/>
  <c r="R100" i="3"/>
  <c r="R99" i="3"/>
  <c r="P100" i="3"/>
  <c r="P99" i="3"/>
  <c r="J94" i="3"/>
  <c r="J93" i="3"/>
  <c r="F93" i="3"/>
  <c r="F91" i="3"/>
  <c r="E89" i="3"/>
  <c r="J55" i="3"/>
  <c r="J54" i="3"/>
  <c r="F54" i="3"/>
  <c r="F52" i="3"/>
  <c r="E50" i="3"/>
  <c r="J18" i="3"/>
  <c r="E18" i="3"/>
  <c r="F55" i="3"/>
  <c r="J17" i="3"/>
  <c r="J12" i="3"/>
  <c r="J91" i="3"/>
  <c r="E7" i="3"/>
  <c r="E48" i="3"/>
  <c r="J37" i="2"/>
  <c r="J36" i="2"/>
  <c r="AY55" i="1"/>
  <c r="J35" i="2"/>
  <c r="AX55" i="1"/>
  <c r="BI939" i="2"/>
  <c r="BH939" i="2"/>
  <c r="BG939" i="2"/>
  <c r="BF939" i="2"/>
  <c r="T939" i="2"/>
  <c r="R939" i="2"/>
  <c r="P939" i="2"/>
  <c r="BI921" i="2"/>
  <c r="BH921" i="2"/>
  <c r="BG921" i="2"/>
  <c r="BF921" i="2"/>
  <c r="T921" i="2"/>
  <c r="R921" i="2"/>
  <c r="P921" i="2"/>
  <c r="BI857" i="2"/>
  <c r="BH857" i="2"/>
  <c r="BG857" i="2"/>
  <c r="BF857" i="2"/>
  <c r="T857" i="2"/>
  <c r="R857" i="2"/>
  <c r="P857" i="2"/>
  <c r="BI810" i="2"/>
  <c r="BH810" i="2"/>
  <c r="BG810" i="2"/>
  <c r="BF810" i="2"/>
  <c r="T810" i="2"/>
  <c r="R810" i="2"/>
  <c r="P810" i="2"/>
  <c r="BI791" i="2"/>
  <c r="BH791" i="2"/>
  <c r="BG791" i="2"/>
  <c r="BF791" i="2"/>
  <c r="T791" i="2"/>
  <c r="R791" i="2"/>
  <c r="P791" i="2"/>
  <c r="BI788" i="2"/>
  <c r="BH788" i="2"/>
  <c r="BG788" i="2"/>
  <c r="BF788" i="2"/>
  <c r="T788" i="2"/>
  <c r="R788" i="2"/>
  <c r="P788" i="2"/>
  <c r="BI786" i="2"/>
  <c r="BH786" i="2"/>
  <c r="BG786" i="2"/>
  <c r="BF786" i="2"/>
  <c r="T786" i="2"/>
  <c r="R786" i="2"/>
  <c r="P786" i="2"/>
  <c r="BI778" i="2"/>
  <c r="BH778" i="2"/>
  <c r="BG778" i="2"/>
  <c r="BF778" i="2"/>
  <c r="T778" i="2"/>
  <c r="R778" i="2"/>
  <c r="P778" i="2"/>
  <c r="BI770" i="2"/>
  <c r="BH770" i="2"/>
  <c r="BG770" i="2"/>
  <c r="BF770" i="2"/>
  <c r="T770" i="2"/>
  <c r="R770" i="2"/>
  <c r="P770" i="2"/>
  <c r="BI761" i="2"/>
  <c r="BH761" i="2"/>
  <c r="BG761" i="2"/>
  <c r="BF761" i="2"/>
  <c r="T761" i="2"/>
  <c r="R761" i="2"/>
  <c r="P761" i="2"/>
  <c r="BI752" i="2"/>
  <c r="BH752" i="2"/>
  <c r="BG752" i="2"/>
  <c r="BF752" i="2"/>
  <c r="T752" i="2"/>
  <c r="R752" i="2"/>
  <c r="P752" i="2"/>
  <c r="BI743" i="2"/>
  <c r="BH743" i="2"/>
  <c r="BG743" i="2"/>
  <c r="BF743" i="2"/>
  <c r="T743" i="2"/>
  <c r="R743" i="2"/>
  <c r="P743" i="2"/>
  <c r="BI735" i="2"/>
  <c r="BH735" i="2"/>
  <c r="BG735" i="2"/>
  <c r="BF735" i="2"/>
  <c r="T735" i="2"/>
  <c r="R735" i="2"/>
  <c r="P735" i="2"/>
  <c r="BI721" i="2"/>
  <c r="BH721" i="2"/>
  <c r="BG721" i="2"/>
  <c r="BF721" i="2"/>
  <c r="T721" i="2"/>
  <c r="R721" i="2"/>
  <c r="P721" i="2"/>
  <c r="BI707" i="2"/>
  <c r="BH707" i="2"/>
  <c r="BG707" i="2"/>
  <c r="BF707" i="2"/>
  <c r="T707" i="2"/>
  <c r="R707" i="2"/>
  <c r="P707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0" i="2"/>
  <c r="BH670" i="2"/>
  <c r="BG670" i="2"/>
  <c r="BF670" i="2"/>
  <c r="T670" i="2"/>
  <c r="R670" i="2"/>
  <c r="P670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16" i="2"/>
  <c r="BH616" i="2"/>
  <c r="BG616" i="2"/>
  <c r="BF616" i="2"/>
  <c r="T616" i="2"/>
  <c r="R616" i="2"/>
  <c r="P616" i="2"/>
  <c r="BI583" i="2"/>
  <c r="BH583" i="2"/>
  <c r="BG583" i="2"/>
  <c r="BF583" i="2"/>
  <c r="T583" i="2"/>
  <c r="R583" i="2"/>
  <c r="P583" i="2"/>
  <c r="BI549" i="2"/>
  <c r="BH549" i="2"/>
  <c r="BG549" i="2"/>
  <c r="BF549" i="2"/>
  <c r="T549" i="2"/>
  <c r="R549" i="2"/>
  <c r="P549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T534" i="2"/>
  <c r="R535" i="2"/>
  <c r="R534" i="2"/>
  <c r="P535" i="2"/>
  <c r="P534" i="2"/>
  <c r="BI529" i="2"/>
  <c r="BH529" i="2"/>
  <c r="BG529" i="2"/>
  <c r="BF529" i="2"/>
  <c r="T529" i="2"/>
  <c r="R529" i="2"/>
  <c r="P529" i="2"/>
  <c r="BI523" i="2"/>
  <c r="BH523" i="2"/>
  <c r="BG523" i="2"/>
  <c r="BF523" i="2"/>
  <c r="T523" i="2"/>
  <c r="R523" i="2"/>
  <c r="P523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0" i="2"/>
  <c r="BH500" i="2"/>
  <c r="BG500" i="2"/>
  <c r="BF500" i="2"/>
  <c r="T500" i="2"/>
  <c r="R500" i="2"/>
  <c r="P500" i="2"/>
  <c r="BI491" i="2"/>
  <c r="BH491" i="2"/>
  <c r="BG491" i="2"/>
  <c r="BF491" i="2"/>
  <c r="T491" i="2"/>
  <c r="R491" i="2"/>
  <c r="P491" i="2"/>
  <c r="BI478" i="2"/>
  <c r="BH478" i="2"/>
  <c r="BG478" i="2"/>
  <c r="BF478" i="2"/>
  <c r="T478" i="2"/>
  <c r="R478" i="2"/>
  <c r="P478" i="2"/>
  <c r="BI453" i="2"/>
  <c r="BH453" i="2"/>
  <c r="BG453" i="2"/>
  <c r="BF453" i="2"/>
  <c r="T453" i="2"/>
  <c r="R453" i="2"/>
  <c r="P453" i="2"/>
  <c r="BI383" i="2"/>
  <c r="BH383" i="2"/>
  <c r="BG383" i="2"/>
  <c r="BF383" i="2"/>
  <c r="T383" i="2"/>
  <c r="T382" i="2"/>
  <c r="R383" i="2"/>
  <c r="R382" i="2"/>
  <c r="P383" i="2"/>
  <c r="P382" i="2"/>
  <c r="BI333" i="2"/>
  <c r="BH333" i="2"/>
  <c r="BG333" i="2"/>
  <c r="BF333" i="2"/>
  <c r="T333" i="2"/>
  <c r="T332" i="2"/>
  <c r="R333" i="2"/>
  <c r="R332" i="2"/>
  <c r="P333" i="2"/>
  <c r="P332" i="2"/>
  <c r="BI308" i="2"/>
  <c r="BH308" i="2"/>
  <c r="BG308" i="2"/>
  <c r="BF308" i="2"/>
  <c r="T308" i="2"/>
  <c r="R308" i="2"/>
  <c r="P308" i="2"/>
  <c r="BI221" i="2"/>
  <c r="BH221" i="2"/>
  <c r="BG221" i="2"/>
  <c r="BF221" i="2"/>
  <c r="T221" i="2"/>
  <c r="R221" i="2"/>
  <c r="P221" i="2"/>
  <c r="BI150" i="2"/>
  <c r="BH150" i="2"/>
  <c r="BG150" i="2"/>
  <c r="BF150" i="2"/>
  <c r="T150" i="2"/>
  <c r="R150" i="2"/>
  <c r="P150" i="2"/>
  <c r="BI116" i="2"/>
  <c r="BH116" i="2"/>
  <c r="BG116" i="2"/>
  <c r="BF116" i="2"/>
  <c r="T116" i="2"/>
  <c r="R116" i="2"/>
  <c r="P116" i="2"/>
  <c r="BI106" i="2"/>
  <c r="BH106" i="2"/>
  <c r="BG106" i="2"/>
  <c r="BF106" i="2"/>
  <c r="T106" i="2"/>
  <c r="T105" i="2"/>
  <c r="R106" i="2"/>
  <c r="R105" i="2"/>
  <c r="P106" i="2"/>
  <c r="P105" i="2"/>
  <c r="BI96" i="2"/>
  <c r="BH96" i="2"/>
  <c r="BG96" i="2"/>
  <c r="BF96" i="2"/>
  <c r="T96" i="2"/>
  <c r="T95" i="2"/>
  <c r="R96" i="2"/>
  <c r="R95" i="2"/>
  <c r="P96" i="2"/>
  <c r="P95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/>
  <c r="J17" i="2"/>
  <c r="J12" i="2"/>
  <c r="J52" i="2"/>
  <c r="E7" i="2"/>
  <c r="E83" i="2"/>
  <c r="L50" i="1"/>
  <c r="AM50" i="1"/>
  <c r="AM49" i="1"/>
  <c r="L49" i="1"/>
  <c r="AM47" i="1"/>
  <c r="L47" i="1"/>
  <c r="L45" i="1"/>
  <c r="L44" i="1"/>
  <c r="J626" i="2"/>
  <c r="J316" i="3"/>
  <c r="J286" i="3"/>
  <c r="J379" i="3"/>
  <c r="J673" i="3"/>
  <c r="J714" i="3"/>
  <c r="J409" i="4"/>
  <c r="BK491" i="4"/>
  <c r="BK595" i="4"/>
  <c r="J586" i="4"/>
  <c r="J96" i="4"/>
  <c r="BK250" i="4"/>
  <c r="BK106" i="5"/>
  <c r="BK104" i="5"/>
  <c r="BK100" i="6"/>
  <c r="BK104" i="6"/>
  <c r="J96" i="7"/>
  <c r="J91" i="7"/>
  <c r="BK108" i="7"/>
  <c r="BK92" i="7"/>
  <c r="BK92" i="8"/>
  <c r="J87" i="8"/>
  <c r="BK125" i="8"/>
  <c r="BK94" i="8"/>
  <c r="BK113" i="9"/>
  <c r="J98" i="9"/>
  <c r="J87" i="10"/>
  <c r="BK131" i="11"/>
  <c r="BK172" i="11"/>
  <c r="BK133" i="11"/>
  <c r="BK165" i="11"/>
  <c r="BK89" i="11"/>
  <c r="BK134" i="11"/>
  <c r="BK147" i="11"/>
  <c r="J91" i="11"/>
  <c r="J625" i="2"/>
  <c r="BK512" i="2"/>
  <c r="BK810" i="2"/>
  <c r="BK752" i="2"/>
  <c r="J735" i="2"/>
  <c r="J703" i="3"/>
  <c r="J618" i="3"/>
  <c r="BK843" i="3"/>
  <c r="J396" i="3"/>
  <c r="J275" i="3"/>
  <c r="J111" i="4"/>
  <c r="BK279" i="4"/>
  <c r="BK416" i="4"/>
  <c r="J476" i="4"/>
  <c r="J416" i="4"/>
  <c r="J337" i="4"/>
  <c r="J93" i="5"/>
  <c r="J102" i="6"/>
  <c r="BK130" i="7"/>
  <c r="BK124" i="7"/>
  <c r="J121" i="7"/>
  <c r="BK131" i="8"/>
  <c r="BK130" i="8"/>
  <c r="BK102" i="8"/>
  <c r="J101" i="8"/>
  <c r="J123" i="9"/>
  <c r="BK91" i="9"/>
  <c r="J93" i="10"/>
  <c r="J91" i="10"/>
  <c r="J155" i="11"/>
  <c r="J192" i="11"/>
  <c r="J132" i="11"/>
  <c r="BK138" i="11"/>
  <c r="J174" i="11"/>
  <c r="BK166" i="11"/>
  <c r="BK91" i="11"/>
  <c r="J106" i="11"/>
  <c r="J88" i="12"/>
  <c r="BK549" i="2"/>
  <c r="J510" i="2"/>
  <c r="J857" i="2"/>
  <c r="J682" i="2"/>
  <c r="J663" i="3"/>
  <c r="J371" i="3"/>
  <c r="J726" i="3"/>
  <c r="J528" i="3"/>
  <c r="BK110" i="3"/>
  <c r="J607" i="4"/>
  <c r="BK450" i="4"/>
  <c r="BK498" i="4"/>
  <c r="J630" i="4"/>
  <c r="BK577" i="4"/>
  <c r="J176" i="4"/>
  <c r="J90" i="5"/>
  <c r="J91" i="5"/>
  <c r="J100" i="6"/>
  <c r="J132" i="7"/>
  <c r="BK114" i="7"/>
  <c r="BK118" i="7"/>
  <c r="J87" i="7"/>
  <c r="BK115" i="8"/>
  <c r="J112" i="8"/>
  <c r="J93" i="8"/>
  <c r="J96" i="9"/>
  <c r="BK105" i="9"/>
  <c r="J84" i="9"/>
  <c r="J105" i="9"/>
  <c r="BK117" i="9"/>
  <c r="BK92" i="10"/>
  <c r="J179" i="11"/>
  <c r="BK111" i="11"/>
  <c r="BK145" i="11"/>
  <c r="BK143" i="11"/>
  <c r="J170" i="11"/>
  <c r="J187" i="11"/>
  <c r="BK95" i="11"/>
  <c r="J117" i="11"/>
  <c r="J670" i="2"/>
  <c r="J517" i="2"/>
  <c r="BK150" i="2"/>
  <c r="J500" i="2"/>
  <c r="BK151" i="3"/>
  <c r="J745" i="3"/>
  <c r="J546" i="3"/>
  <c r="BK249" i="3"/>
  <c r="J384" i="4"/>
  <c r="BK424" i="4"/>
  <c r="J262" i="4"/>
  <c r="J187" i="4"/>
  <c r="BK384" i="4"/>
  <c r="J101" i="5"/>
  <c r="J92" i="6"/>
  <c r="BK97" i="7"/>
  <c r="J113" i="7"/>
  <c r="BK90" i="8"/>
  <c r="J117" i="8"/>
  <c r="J113" i="9"/>
  <c r="BK97" i="9"/>
  <c r="J89" i="10"/>
  <c r="J184" i="11"/>
  <c r="J178" i="11"/>
  <c r="J103" i="11"/>
  <c r="BK136" i="11"/>
  <c r="J172" i="11"/>
  <c r="BK156" i="11"/>
  <c r="BK153" i="11"/>
  <c r="BK91" i="12"/>
  <c r="J116" i="2"/>
  <c r="J679" i="2"/>
  <c r="BK116" i="2"/>
  <c r="J100" i="3"/>
  <c r="BK703" i="3"/>
  <c r="J185" i="3"/>
  <c r="BK586" i="4"/>
  <c r="BK652" i="4"/>
  <c r="J650" i="4"/>
  <c r="BK650" i="4"/>
  <c r="BK254" i="4"/>
  <c r="J102" i="5"/>
  <c r="BK89" i="5"/>
  <c r="J89" i="6"/>
  <c r="BK103" i="7"/>
  <c r="BK119" i="7"/>
  <c r="BK95" i="7"/>
  <c r="BK87" i="8"/>
  <c r="BK96" i="8"/>
  <c r="BK97" i="8"/>
  <c r="BK99" i="9"/>
  <c r="BK101" i="9"/>
  <c r="BK187" i="11"/>
  <c r="J123" i="11"/>
  <c r="J150" i="11"/>
  <c r="J148" i="11"/>
  <c r="J182" i="11"/>
  <c r="J177" i="11"/>
  <c r="BK174" i="11"/>
  <c r="J97" i="11"/>
  <c r="BK580" i="3"/>
  <c r="J843" i="3"/>
  <c r="J434" i="3"/>
  <c r="BK448" i="3"/>
  <c r="BK414" i="3"/>
  <c r="J266" i="3"/>
  <c r="J134" i="4"/>
  <c r="BK134" i="4"/>
  <c r="J638" i="4"/>
  <c r="J166" i="4"/>
  <c r="BK298" i="4"/>
  <c r="J97" i="5"/>
  <c r="BK88" i="5"/>
  <c r="J86" i="5"/>
  <c r="BK89" i="6"/>
  <c r="BK127" i="7"/>
  <c r="BK112" i="7"/>
  <c r="BK131" i="7"/>
  <c r="BK128" i="8"/>
  <c r="J121" i="8"/>
  <c r="J88" i="8"/>
  <c r="BK117" i="8"/>
  <c r="J87" i="9"/>
  <c r="J114" i="9"/>
  <c r="BK100" i="10"/>
  <c r="J190" i="11"/>
  <c r="J110" i="11"/>
  <c r="J139" i="11"/>
  <c r="BK177" i="11"/>
  <c r="BK104" i="11"/>
  <c r="BK170" i="11"/>
  <c r="BK171" i="11"/>
  <c r="BK126" i="11"/>
  <c r="BK96" i="12"/>
  <c r="BK539" i="2"/>
  <c r="BK500" i="2"/>
  <c r="BK786" i="2"/>
  <c r="J761" i="2"/>
  <c r="BK693" i="2"/>
  <c r="J631" i="3"/>
  <c r="BK459" i="3"/>
  <c r="BK714" i="3"/>
  <c r="BK604" i="3"/>
  <c r="BK631" i="3"/>
  <c r="J520" i="3"/>
  <c r="BK522" i="4"/>
  <c r="J377" i="4"/>
  <c r="BK506" i="4"/>
  <c r="J560" i="4"/>
  <c r="J522" i="4"/>
  <c r="J506" i="4"/>
  <c r="J85" i="5"/>
  <c r="BK97" i="5"/>
  <c r="J95" i="6"/>
  <c r="BK113" i="7"/>
  <c r="BK121" i="7"/>
  <c r="J104" i="7"/>
  <c r="J107" i="7"/>
  <c r="J99" i="7"/>
  <c r="J89" i="8"/>
  <c r="BK113" i="8"/>
  <c r="BK120" i="8"/>
  <c r="BK90" i="9"/>
  <c r="J93" i="9"/>
  <c r="J98" i="10"/>
  <c r="J186" i="11"/>
  <c r="BK103" i="11"/>
  <c r="BK117" i="11"/>
  <c r="J152" i="11"/>
  <c r="BK98" i="11"/>
  <c r="J188" i="11"/>
  <c r="J131" i="11"/>
  <c r="BK130" i="11"/>
  <c r="BK90" i="11"/>
  <c r="BK788" i="2"/>
  <c r="J523" i="2"/>
  <c r="J106" i="2"/>
  <c r="J770" i="2"/>
  <c r="J96" i="2"/>
  <c r="BK572" i="3"/>
  <c r="BK774" i="3"/>
  <c r="BK663" i="3"/>
  <c r="J448" i="3"/>
  <c r="J142" i="3"/>
  <c r="J569" i="4"/>
  <c r="BK158" i="4"/>
  <c r="BK604" i="4"/>
  <c r="BK150" i="4"/>
  <c r="J352" i="4"/>
  <c r="J294" i="4"/>
  <c r="J106" i="5"/>
  <c r="BK123" i="7"/>
  <c r="J92" i="7"/>
  <c r="BK90" i="7"/>
  <c r="J122" i="7"/>
  <c r="BK88" i="8"/>
  <c r="J100" i="8"/>
  <c r="BK114" i="8"/>
  <c r="J102" i="9"/>
  <c r="BK118" i="9"/>
  <c r="BK87" i="9"/>
  <c r="BK114" i="9"/>
  <c r="J125" i="9"/>
  <c r="J91" i="9"/>
  <c r="BK93" i="10"/>
  <c r="J130" i="11"/>
  <c r="J181" i="11"/>
  <c r="J100" i="11"/>
  <c r="BK108" i="11"/>
  <c r="J126" i="11"/>
  <c r="J134" i="11"/>
  <c r="BK108" i="12"/>
  <c r="J529" i="2"/>
  <c r="J333" i="2"/>
  <c r="J478" i="2"/>
  <c r="J388" i="3"/>
  <c r="J118" i="3"/>
  <c r="BK487" i="3"/>
  <c r="J685" i="3"/>
  <c r="BK528" i="3"/>
  <c r="J634" i="4"/>
  <c r="BK569" i="4"/>
  <c r="BK634" i="4"/>
  <c r="BK630" i="4"/>
  <c r="J551" i="4"/>
  <c r="BK93" i="5"/>
  <c r="BK85" i="5"/>
  <c r="J97" i="6"/>
  <c r="J111" i="7"/>
  <c r="BK128" i="7"/>
  <c r="BK98" i="7"/>
  <c r="J102" i="8"/>
  <c r="BK107" i="8"/>
  <c r="BK100" i="8"/>
  <c r="BK101" i="8"/>
  <c r="BK110" i="9"/>
  <c r="J103" i="9"/>
  <c r="J82" i="10"/>
  <c r="BK144" i="11"/>
  <c r="J94" i="11"/>
  <c r="BK168" i="11"/>
  <c r="BK184" i="11"/>
  <c r="BK169" i="11"/>
  <c r="BK101" i="11"/>
  <c r="BK626" i="2"/>
  <c r="BK514" i="2"/>
  <c r="J721" i="2"/>
  <c r="BK333" i="2"/>
  <c r="J363" i="3"/>
  <c r="J825" i="3"/>
  <c r="BK497" i="3"/>
  <c r="BK511" i="3"/>
  <c r="BK353" i="3"/>
  <c r="BK646" i="4"/>
  <c r="J252" i="4"/>
  <c r="BK196" i="4"/>
  <c r="J577" i="4"/>
  <c r="J100" i="5"/>
  <c r="BK94" i="5"/>
  <c r="BK92" i="6"/>
  <c r="BK115" i="7"/>
  <c r="J93" i="7"/>
  <c r="J130" i="8"/>
  <c r="J110" i="8"/>
  <c r="BK89" i="8"/>
  <c r="BK112" i="8"/>
  <c r="J98" i="8"/>
  <c r="BK92" i="9"/>
  <c r="BK84" i="10"/>
  <c r="J183" i="11"/>
  <c r="J98" i="11"/>
  <c r="J92" i="11"/>
  <c r="BK123" i="11"/>
  <c r="J96" i="11"/>
  <c r="BK113" i="11"/>
  <c r="J109" i="11"/>
  <c r="J92" i="8"/>
  <c r="BK119" i="9"/>
  <c r="BK102" i="9"/>
  <c r="J119" i="9"/>
  <c r="J90" i="9"/>
  <c r="BK115" i="9"/>
  <c r="J100" i="10"/>
  <c r="BK152" i="11"/>
  <c r="BK190" i="11"/>
  <c r="BK112" i="11"/>
  <c r="J119" i="11"/>
  <c r="BK114" i="11"/>
  <c r="J171" i="11"/>
  <c r="J169" i="11"/>
  <c r="J96" i="12"/>
  <c r="J512" i="2"/>
  <c r="J707" i="2"/>
  <c r="J810" i="2"/>
  <c r="BK481" i="3"/>
  <c r="BK712" i="3"/>
  <c r="J481" i="3"/>
  <c r="BK275" i="3"/>
  <c r="BK127" i="4"/>
  <c r="BK213" i="4"/>
  <c r="BK111" i="4"/>
  <c r="J491" i="4"/>
  <c r="BK96" i="5"/>
  <c r="J103" i="5"/>
  <c r="J104" i="6"/>
  <c r="J87" i="6"/>
  <c r="BK93" i="7"/>
  <c r="J101" i="7"/>
  <c r="BK85" i="8"/>
  <c r="J115" i="8"/>
  <c r="J114" i="8"/>
  <c r="J126" i="9"/>
  <c r="J97" i="9"/>
  <c r="BK89" i="10"/>
  <c r="BK115" i="11"/>
  <c r="BK146" i="11"/>
  <c r="J102" i="11"/>
  <c r="BK93" i="11"/>
  <c r="BK132" i="11"/>
  <c r="J136" i="11"/>
  <c r="BK98" i="12"/>
  <c r="BK523" i="2"/>
  <c r="J791" i="2"/>
  <c r="J786" i="2"/>
  <c r="BK221" i="2"/>
  <c r="J467" i="3"/>
  <c r="BK142" i="3"/>
  <c r="BK266" i="3"/>
  <c r="J151" i="3"/>
  <c r="BK620" i="4"/>
  <c r="BK476" i="4"/>
  <c r="J441" i="4"/>
  <c r="J540" i="4"/>
  <c r="J483" i="4"/>
  <c r="J107" i="5"/>
  <c r="BK102" i="6"/>
  <c r="BK89" i="7"/>
  <c r="J106" i="7"/>
  <c r="J123" i="7"/>
  <c r="J107" i="8"/>
  <c r="BK118" i="8"/>
  <c r="J90" i="8"/>
  <c r="J118" i="9"/>
  <c r="BK96" i="9"/>
  <c r="J94" i="10"/>
  <c r="BK142" i="11"/>
  <c r="BK185" i="11"/>
  <c r="BK167" i="11"/>
  <c r="BK110" i="11"/>
  <c r="J129" i="11"/>
  <c r="J168" i="11"/>
  <c r="BK139" i="11"/>
  <c r="BK105" i="12"/>
  <c r="BK735" i="2"/>
  <c r="J497" i="3"/>
  <c r="J451" i="3"/>
  <c r="BK676" i="3"/>
  <c r="BK363" i="3"/>
  <c r="J487" i="3"/>
  <c r="J279" i="4"/>
  <c r="BK344" i="4"/>
  <c r="J284" i="4"/>
  <c r="J432" i="4"/>
  <c r="J315" i="4"/>
  <c r="J98" i="5"/>
  <c r="BK99" i="6"/>
  <c r="J112" i="7"/>
  <c r="J88" i="7"/>
  <c r="BK102" i="7"/>
  <c r="BK119" i="8"/>
  <c r="J113" i="8"/>
  <c r="J105" i="8"/>
  <c r="BK104" i="8"/>
  <c r="BK106" i="9"/>
  <c r="J97" i="10"/>
  <c r="J146" i="11"/>
  <c r="J90" i="11"/>
  <c r="BK105" i="11"/>
  <c r="BK158" i="11"/>
  <c r="BK92" i="11"/>
  <c r="J108" i="11"/>
  <c r="BK124" i="11"/>
  <c r="J99" i="11"/>
  <c r="J100" i="12"/>
  <c r="BK517" i="2"/>
  <c r="BK96" i="2"/>
  <c r="BK743" i="2"/>
  <c r="BK682" i="2"/>
  <c r="BK491" i="2"/>
  <c r="BK185" i="3"/>
  <c r="J414" i="3"/>
  <c r="BK646" i="3"/>
  <c r="J401" i="4"/>
  <c r="J196" i="4"/>
  <c r="BK176" i="4"/>
  <c r="BK401" i="4"/>
  <c r="J307" i="4"/>
  <c r="BK99" i="5"/>
  <c r="BK100" i="5"/>
  <c r="BK87" i="6"/>
  <c r="J98" i="7"/>
  <c r="BK96" i="7"/>
  <c r="J115" i="7"/>
  <c r="J104" i="8"/>
  <c r="J91" i="8"/>
  <c r="BK109" i="8"/>
  <c r="J95" i="8"/>
  <c r="J115" i="9"/>
  <c r="J109" i="9"/>
  <c r="BK91" i="10"/>
  <c r="J138" i="11"/>
  <c r="J180" i="11"/>
  <c r="BK183" i="11"/>
  <c r="J162" i="11"/>
  <c r="BK175" i="11"/>
  <c r="BK164" i="11"/>
  <c r="J102" i="12"/>
  <c r="BK616" i="2"/>
  <c r="BK308" i="2"/>
  <c r="J788" i="2"/>
  <c r="BK510" i="2"/>
  <c r="BK655" i="3"/>
  <c r="J353" i="3"/>
  <c r="BK666" i="3"/>
  <c r="BK396" i="3"/>
  <c r="BK360" i="4"/>
  <c r="J360" i="4"/>
  <c r="BK368" i="4"/>
  <c r="BK394" i="4"/>
  <c r="J424" i="4"/>
  <c r="J394" i="4"/>
  <c r="J105" i="5"/>
  <c r="J92" i="5"/>
  <c r="BK96" i="6"/>
  <c r="J127" i="7"/>
  <c r="J100" i="7"/>
  <c r="J106" i="8"/>
  <c r="J123" i="8"/>
  <c r="BK122" i="8"/>
  <c r="BK105" i="8"/>
  <c r="BK125" i="9"/>
  <c r="J116" i="9"/>
  <c r="J92" i="9"/>
  <c r="J117" i="9"/>
  <c r="J106" i="9"/>
  <c r="J99" i="9"/>
  <c r="J92" i="10"/>
  <c r="J156" i="11"/>
  <c r="BK160" i="11"/>
  <c r="J89" i="11"/>
  <c r="J95" i="11"/>
  <c r="J116" i="11"/>
  <c r="J104" i="11"/>
  <c r="BK625" i="2"/>
  <c r="AS54" i="1"/>
  <c r="BK444" i="3"/>
  <c r="J584" i="3"/>
  <c r="BK262" i="4"/>
  <c r="J104" i="4"/>
  <c r="BK607" i="4"/>
  <c r="BK409" i="4"/>
  <c r="BK102" i="5"/>
  <c r="BK105" i="5"/>
  <c r="BK117" i="7"/>
  <c r="BK106" i="7"/>
  <c r="J116" i="7"/>
  <c r="BK129" i="8"/>
  <c r="J97" i="8"/>
  <c r="J85" i="8"/>
  <c r="BK108" i="8"/>
  <c r="BK100" i="9"/>
  <c r="BK84" i="9"/>
  <c r="BK87" i="10"/>
  <c r="BK137" i="11"/>
  <c r="BK162" i="11"/>
  <c r="BK155" i="11"/>
  <c r="J143" i="11"/>
  <c r="BK179" i="11"/>
  <c r="J125" i="11"/>
  <c r="J98" i="12"/>
  <c r="BK535" i="2"/>
  <c r="J921" i="2"/>
  <c r="J453" i="2"/>
  <c r="J150" i="2"/>
  <c r="BK467" i="3"/>
  <c r="J646" i="3"/>
  <c r="BK434" i="3"/>
  <c r="J444" i="3"/>
  <c r="J459" i="4"/>
  <c r="J250" i="4"/>
  <c r="BK548" i="4"/>
  <c r="J150" i="4"/>
  <c r="J344" i="4"/>
  <c r="J94" i="5"/>
  <c r="BK90" i="6"/>
  <c r="BK111" i="7"/>
  <c r="J114" i="7"/>
  <c r="J129" i="7"/>
  <c r="J122" i="8"/>
  <c r="BK95" i="8"/>
  <c r="BK121" i="8"/>
  <c r="J111" i="8"/>
  <c r="J88" i="9"/>
  <c r="J110" i="9"/>
  <c r="BK95" i="10"/>
  <c r="J133" i="11"/>
  <c r="BK106" i="11"/>
  <c r="J135" i="11"/>
  <c r="J154" i="11"/>
  <c r="J127" i="11"/>
  <c r="BK135" i="11"/>
  <c r="J105" i="12"/>
  <c r="BK106" i="2"/>
  <c r="J536" i="3"/>
  <c r="J723" i="3"/>
  <c r="BK694" i="3"/>
  <c r="BK555" i="3"/>
  <c r="J580" i="3"/>
  <c r="BK540" i="4"/>
  <c r="J257" i="4"/>
  <c r="J468" i="4"/>
  <c r="J158" i="4"/>
  <c r="BK352" i="4"/>
  <c r="J368" i="4"/>
  <c r="BK560" i="4"/>
  <c r="BK92" i="5"/>
  <c r="BK107" i="5"/>
  <c r="J93" i="6"/>
  <c r="BK104" i="7"/>
  <c r="BK99" i="7"/>
  <c r="BK100" i="7"/>
  <c r="J97" i="7"/>
  <c r="J103" i="8"/>
  <c r="BK91" i="8"/>
  <c r="BK116" i="8"/>
  <c r="BK106" i="8"/>
  <c r="BK93" i="9"/>
  <c r="J86" i="9"/>
  <c r="BK97" i="10"/>
  <c r="J158" i="11"/>
  <c r="BK120" i="11"/>
  <c r="J159" i="11"/>
  <c r="J93" i="11"/>
  <c r="BK181" i="11"/>
  <c r="BK157" i="11"/>
  <c r="J137" i="11"/>
  <c r="BK100" i="12"/>
  <c r="BK583" i="2"/>
  <c r="J383" i="2"/>
  <c r="J778" i="2"/>
  <c r="J752" i="2"/>
  <c r="BK721" i="2"/>
  <c r="BK778" i="2"/>
  <c r="J446" i="3"/>
  <c r="J249" i="3"/>
  <c r="J666" i="3"/>
  <c r="J459" i="3"/>
  <c r="BK100" i="3"/>
  <c r="BK316" i="3"/>
  <c r="J223" i="4"/>
  <c r="BK514" i="4"/>
  <c r="J651" i="4"/>
  <c r="J652" i="4"/>
  <c r="BK241" i="4"/>
  <c r="BK240" i="4" s="1"/>
  <c r="J240" i="4" s="1"/>
  <c r="J67" i="4" s="1"/>
  <c r="J254" i="4"/>
  <c r="J127" i="4"/>
  <c r="J96" i="5"/>
  <c r="BK95" i="6"/>
  <c r="J103" i="7"/>
  <c r="J110" i="7"/>
  <c r="J131" i="7"/>
  <c r="J128" i="7"/>
  <c r="BK99" i="8"/>
  <c r="J119" i="8"/>
  <c r="J86" i="8"/>
  <c r="J125" i="8"/>
  <c r="BK98" i="9"/>
  <c r="BK124" i="9"/>
  <c r="J86" i="10"/>
  <c r="BK98" i="10"/>
  <c r="J124" i="11"/>
  <c r="J166" i="11"/>
  <c r="BK102" i="11"/>
  <c r="BK127" i="11"/>
  <c r="J142" i="11"/>
  <c r="BK150" i="11"/>
  <c r="BK141" i="11"/>
  <c r="BK96" i="11"/>
  <c r="J91" i="12"/>
  <c r="J535" i="2"/>
  <c r="BK453" i="2"/>
  <c r="BK857" i="2"/>
  <c r="BK921" i="2"/>
  <c r="BK379" i="3"/>
  <c r="J110" i="3"/>
  <c r="BK685" i="3"/>
  <c r="BK451" i="3"/>
  <c r="BK563" i="3"/>
  <c r="BK638" i="4"/>
  <c r="J620" i="4"/>
  <c r="BK96" i="4"/>
  <c r="BK459" i="4"/>
  <c r="J241" i="4"/>
  <c r="BK103" i="5"/>
  <c r="J89" i="5"/>
  <c r="J96" i="6"/>
  <c r="J118" i="7"/>
  <c r="BK105" i="7"/>
  <c r="BK87" i="7"/>
  <c r="J126" i="8"/>
  <c r="J131" i="8"/>
  <c r="BK98" i="8"/>
  <c r="J121" i="9"/>
  <c r="BK123" i="9"/>
  <c r="BK103" i="9"/>
  <c r="BK127" i="9"/>
  <c r="J95" i="9"/>
  <c r="BK86" i="9"/>
  <c r="J90" i="10"/>
  <c r="BK192" i="11"/>
  <c r="BK116" i="11"/>
  <c r="J163" i="11"/>
  <c r="BK129" i="11"/>
  <c r="J147" i="11"/>
  <c r="BK148" i="11"/>
  <c r="J108" i="12"/>
  <c r="J583" i="2"/>
  <c r="BK679" i="2"/>
  <c r="BK536" i="3"/>
  <c r="BK446" i="3"/>
  <c r="J712" i="3"/>
  <c r="BK476" i="3"/>
  <c r="BK118" i="3"/>
  <c r="J532" i="4"/>
  <c r="J450" i="4"/>
  <c r="BK532" i="4"/>
  <c r="BK257" i="4"/>
  <c r="BK98" i="5"/>
  <c r="J101" i="6"/>
  <c r="J95" i="7"/>
  <c r="J117" i="7"/>
  <c r="BK132" i="7"/>
  <c r="BK111" i="8"/>
  <c r="J120" i="8"/>
  <c r="BK84" i="8"/>
  <c r="J127" i="9"/>
  <c r="BK85" i="9"/>
  <c r="J95" i="10"/>
  <c r="J175" i="11"/>
  <c r="BK188" i="11"/>
  <c r="BK125" i="11"/>
  <c r="BK118" i="11"/>
  <c r="BK161" i="11"/>
  <c r="BK186" i="11"/>
  <c r="BK99" i="11"/>
  <c r="BK94" i="11"/>
  <c r="J616" i="2"/>
  <c r="J491" i="2"/>
  <c r="BK770" i="2"/>
  <c r="BK383" i="2"/>
  <c r="BK546" i="3"/>
  <c r="J296" i="3"/>
  <c r="BK388" i="3"/>
  <c r="BK618" i="3"/>
  <c r="J694" i="3"/>
  <c r="BK315" i="4"/>
  <c r="BK337" i="4"/>
  <c r="BK307" i="4"/>
  <c r="BK441" i="4"/>
  <c r="J213" i="4"/>
  <c r="BK87" i="5"/>
  <c r="BK90" i="5"/>
  <c r="J90" i="6"/>
  <c r="BK88" i="7"/>
  <c r="J105" i="7"/>
  <c r="BK110" i="7"/>
  <c r="J124" i="8"/>
  <c r="J108" i="8"/>
  <c r="J129" i="8"/>
  <c r="J111" i="9"/>
  <c r="J99" i="10"/>
  <c r="BK94" i="10"/>
  <c r="J165" i="11"/>
  <c r="BK173" i="11"/>
  <c r="BK128" i="11"/>
  <c r="J101" i="11"/>
  <c r="J185" i="11"/>
  <c r="J160" i="11"/>
  <c r="BK102" i="12"/>
  <c r="BK707" i="2"/>
  <c r="J676" i="3"/>
  <c r="BK745" i="3"/>
  <c r="J511" i="3"/>
  <c r="BK651" i="4"/>
  <c r="J604" i="4"/>
  <c r="BK432" i="4"/>
  <c r="J498" i="4"/>
  <c r="J514" i="4"/>
  <c r="BK468" i="4"/>
  <c r="J104" i="5"/>
  <c r="BK101" i="5"/>
  <c r="J98" i="6"/>
  <c r="J130" i="7"/>
  <c r="J119" i="7"/>
  <c r="BK125" i="7"/>
  <c r="J124" i="7"/>
  <c r="BK116" i="7"/>
  <c r="BK86" i="8"/>
  <c r="J99" i="8"/>
  <c r="J116" i="8"/>
  <c r="BK116" i="9"/>
  <c r="J101" i="9"/>
  <c r="BK90" i="10"/>
  <c r="J173" i="11"/>
  <c r="BK182" i="11"/>
  <c r="J120" i="11"/>
  <c r="J122" i="11"/>
  <c r="J145" i="11"/>
  <c r="BK180" i="11"/>
  <c r="J112" i="11"/>
  <c r="J118" i="11"/>
  <c r="BK791" i="2"/>
  <c r="BK529" i="2"/>
  <c r="J221" i="2"/>
  <c r="BK761" i="2"/>
  <c r="J743" i="2"/>
  <c r="BK670" i="2"/>
  <c r="BK501" i="3"/>
  <c r="J563" i="3"/>
  <c r="J774" i="3"/>
  <c r="BK296" i="3"/>
  <c r="J501" i="3"/>
  <c r="J646" i="4"/>
  <c r="BK616" i="4"/>
  <c r="J118" i="4"/>
  <c r="BK294" i="4"/>
  <c r="J616" i="4"/>
  <c r="BK118" i="4"/>
  <c r="BK187" i="4"/>
  <c r="J87" i="5"/>
  <c r="BK86" i="5"/>
  <c r="BK101" i="6"/>
  <c r="J99" i="6"/>
  <c r="J90" i="7"/>
  <c r="BK91" i="7"/>
  <c r="J109" i="8"/>
  <c r="BK126" i="8"/>
  <c r="BK124" i="8"/>
  <c r="BK110" i="8"/>
  <c r="BK109" i="9"/>
  <c r="J100" i="9"/>
  <c r="BK99" i="10"/>
  <c r="J167" i="11"/>
  <c r="J113" i="11"/>
  <c r="BK154" i="11"/>
  <c r="BK163" i="11"/>
  <c r="J111" i="11"/>
  <c r="BK109" i="11"/>
  <c r="BK122" i="11"/>
  <c r="BK121" i="11"/>
  <c r="J93" i="12"/>
  <c r="J514" i="2"/>
  <c r="J939" i="2"/>
  <c r="J693" i="2"/>
  <c r="BK520" i="3"/>
  <c r="J476" i="3"/>
  <c r="BK595" i="3"/>
  <c r="BK286" i="3"/>
  <c r="BK673" i="3"/>
  <c r="BK166" i="4"/>
  <c r="BK223" i="4"/>
  <c r="BK205" i="4"/>
  <c r="BK551" i="4"/>
  <c r="BK284" i="4"/>
  <c r="BK104" i="4"/>
  <c r="J99" i="5"/>
  <c r="BK98" i="6"/>
  <c r="BK101" i="7"/>
  <c r="J108" i="7"/>
  <c r="J126" i="7"/>
  <c r="BK107" i="7"/>
  <c r="J118" i="8"/>
  <c r="BK127" i="8"/>
  <c r="BK103" i="8"/>
  <c r="J84" i="8"/>
  <c r="BK121" i="9"/>
  <c r="BK88" i="9"/>
  <c r="J124" i="9"/>
  <c r="J85" i="9"/>
  <c r="J108" i="9"/>
  <c r="BK86" i="10"/>
  <c r="BK159" i="11"/>
  <c r="BK100" i="11"/>
  <c r="BK178" i="11"/>
  <c r="J141" i="11"/>
  <c r="J164" i="11"/>
  <c r="BK140" i="11"/>
  <c r="BK88" i="12"/>
  <c r="J539" i="2"/>
  <c r="BK478" i="2"/>
  <c r="J690" i="2"/>
  <c r="J655" i="3"/>
  <c r="J604" i="3"/>
  <c r="BK825" i="3"/>
  <c r="BK371" i="3"/>
  <c r="J572" i="3"/>
  <c r="J548" i="4"/>
  <c r="J298" i="4"/>
  <c r="BK377" i="4"/>
  <c r="BK252" i="4"/>
  <c r="J205" i="4"/>
  <c r="J88" i="5"/>
  <c r="BK93" i="6"/>
  <c r="BK122" i="7"/>
  <c r="J102" i="7"/>
  <c r="J125" i="7"/>
  <c r="BK123" i="8"/>
  <c r="J128" i="8"/>
  <c r="BK93" i="8"/>
  <c r="J94" i="8"/>
  <c r="BK95" i="9"/>
  <c r="BK111" i="9"/>
  <c r="BK82" i="10"/>
  <c r="J157" i="11"/>
  <c r="J105" i="11"/>
  <c r="BK97" i="11"/>
  <c r="J128" i="11"/>
  <c r="J140" i="11"/>
  <c r="J121" i="11"/>
  <c r="J115" i="11"/>
  <c r="J549" i="2"/>
  <c r="BK939" i="2"/>
  <c r="BK690" i="2"/>
  <c r="J308" i="2"/>
  <c r="BK723" i="3"/>
  <c r="BK584" i="3"/>
  <c r="BK726" i="3"/>
  <c r="J595" i="3"/>
  <c r="J555" i="3"/>
  <c r="BK142" i="4"/>
  <c r="J142" i="4"/>
  <c r="J595" i="4"/>
  <c r="BK483" i="4"/>
  <c r="BK91" i="5"/>
  <c r="BK97" i="6"/>
  <c r="BK126" i="7"/>
  <c r="J89" i="7"/>
  <c r="BK129" i="7"/>
  <c r="J96" i="8"/>
  <c r="J127" i="8"/>
  <c r="BK108" i="9"/>
  <c r="BK126" i="9"/>
  <c r="J84" i="10"/>
  <c r="J114" i="11"/>
  <c r="J161" i="11"/>
  <c r="J144" i="11"/>
  <c r="J153" i="11"/>
  <c r="BK119" i="11"/>
  <c r="BK93" i="12"/>
  <c r="R141" i="4" l="1"/>
  <c r="T141" i="4"/>
  <c r="P141" i="4"/>
  <c r="BK452" i="2"/>
  <c r="J452" i="2"/>
  <c r="J66" i="2"/>
  <c r="P509" i="2"/>
  <c r="T538" i="2"/>
  <c r="R681" i="2"/>
  <c r="T790" i="2"/>
  <c r="R117" i="3"/>
  <c r="BK265" i="3"/>
  <c r="J265" i="3"/>
  <c r="J64" i="3"/>
  <c r="BK352" i="3"/>
  <c r="J352" i="3"/>
  <c r="J67" i="3"/>
  <c r="P387" i="3"/>
  <c r="T443" i="3"/>
  <c r="T583" i="3"/>
  <c r="T665" i="3"/>
  <c r="P725" i="3"/>
  <c r="P95" i="4"/>
  <c r="T186" i="4"/>
  <c r="T297" i="4"/>
  <c r="P606" i="4"/>
  <c r="P84" i="5"/>
  <c r="T95" i="5"/>
  <c r="R94" i="6"/>
  <c r="R115" i="2"/>
  <c r="BK509" i="2"/>
  <c r="J509" i="2"/>
  <c r="J67" i="2"/>
  <c r="R538" i="2"/>
  <c r="P681" i="2"/>
  <c r="BK790" i="2"/>
  <c r="J790" i="2"/>
  <c r="J73" i="2"/>
  <c r="BK117" i="3"/>
  <c r="J117" i="3"/>
  <c r="J63" i="3"/>
  <c r="R265" i="3"/>
  <c r="BK387" i="3"/>
  <c r="J387" i="3"/>
  <c r="J68" i="3"/>
  <c r="P443" i="3"/>
  <c r="P583" i="3"/>
  <c r="P665" i="3"/>
  <c r="R725" i="3"/>
  <c r="BK95" i="4"/>
  <c r="J95" i="4"/>
  <c r="J61" i="4"/>
  <c r="BK297" i="4"/>
  <c r="J297" i="4"/>
  <c r="J71" i="4"/>
  <c r="R550" i="4"/>
  <c r="T606" i="4"/>
  <c r="T84" i="5"/>
  <c r="T83" i="5"/>
  <c r="T82" i="5"/>
  <c r="R95" i="5"/>
  <c r="R88" i="6"/>
  <c r="P91" i="6"/>
  <c r="T91" i="6"/>
  <c r="BK86" i="7"/>
  <c r="J86" i="7"/>
  <c r="J61" i="7"/>
  <c r="BK94" i="7"/>
  <c r="J94" i="7"/>
  <c r="J62" i="7"/>
  <c r="T109" i="7"/>
  <c r="P120" i="7"/>
  <c r="R83" i="8"/>
  <c r="R82" i="8"/>
  <c r="R81" i="8"/>
  <c r="BK83" i="9"/>
  <c r="BK82" i="9"/>
  <c r="BK81" i="9"/>
  <c r="J81" i="9"/>
  <c r="J59" i="9"/>
  <c r="P81" i="10"/>
  <c r="P80" i="10"/>
  <c r="AU63" i="1"/>
  <c r="BK88" i="11"/>
  <c r="J88" i="11"/>
  <c r="J61" i="11"/>
  <c r="BK107" i="11"/>
  <c r="J107" i="11"/>
  <c r="J62" i="11"/>
  <c r="BK151" i="11"/>
  <c r="J151" i="11"/>
  <c r="J64" i="11"/>
  <c r="BK176" i="11"/>
  <c r="J176" i="11"/>
  <c r="J65" i="11"/>
  <c r="BK189" i="11"/>
  <c r="J189" i="11"/>
  <c r="J66" i="11"/>
  <c r="BK115" i="2"/>
  <c r="J115" i="2"/>
  <c r="J63" i="2"/>
  <c r="T452" i="2"/>
  <c r="P538" i="2"/>
  <c r="BK681" i="2"/>
  <c r="J681" i="2"/>
  <c r="J71" i="2"/>
  <c r="T681" i="2"/>
  <c r="R692" i="2"/>
  <c r="T692" i="2"/>
  <c r="T265" i="3"/>
  <c r="P352" i="3"/>
  <c r="R387" i="3"/>
  <c r="BK443" i="3"/>
  <c r="J443" i="3"/>
  <c r="J69" i="3"/>
  <c r="P510" i="3"/>
  <c r="BK583" i="3"/>
  <c r="J583" i="3"/>
  <c r="J74" i="3"/>
  <c r="BK665" i="3"/>
  <c r="J665" i="3"/>
  <c r="J75" i="3"/>
  <c r="T725" i="3"/>
  <c r="T95" i="4"/>
  <c r="BK186" i="4"/>
  <c r="J186" i="4"/>
  <c r="J65" i="4"/>
  <c r="R222" i="4"/>
  <c r="R297" i="4"/>
  <c r="T550" i="4"/>
  <c r="R606" i="4"/>
  <c r="R296" i="4" s="1"/>
  <c r="BK84" i="5"/>
  <c r="BK95" i="5"/>
  <c r="J95" i="5"/>
  <c r="J62" i="5"/>
  <c r="BK88" i="6"/>
  <c r="J88" i="6"/>
  <c r="J62" i="6"/>
  <c r="BK91" i="6"/>
  <c r="J91" i="6"/>
  <c r="J63" i="6"/>
  <c r="R91" i="6"/>
  <c r="T94" i="6"/>
  <c r="T86" i="7"/>
  <c r="T94" i="7"/>
  <c r="P109" i="7"/>
  <c r="T120" i="7"/>
  <c r="T83" i="8"/>
  <c r="T82" i="8"/>
  <c r="T81" i="8"/>
  <c r="R83" i="9"/>
  <c r="R82" i="9"/>
  <c r="R81" i="9"/>
  <c r="T81" i="10"/>
  <c r="T80" i="10"/>
  <c r="T88" i="11"/>
  <c r="T107" i="11"/>
  <c r="R151" i="11"/>
  <c r="P176" i="11"/>
  <c r="P189" i="11"/>
  <c r="R90" i="12"/>
  <c r="P115" i="2"/>
  <c r="R452" i="2"/>
  <c r="R509" i="2"/>
  <c r="T509" i="2"/>
  <c r="BK692" i="2"/>
  <c r="J692" i="2"/>
  <c r="J72" i="2"/>
  <c r="R790" i="2"/>
  <c r="T117" i="3"/>
  <c r="R352" i="3"/>
  <c r="T387" i="3"/>
  <c r="BK510" i="3"/>
  <c r="R583" i="3"/>
  <c r="R665" i="3"/>
  <c r="BK725" i="3"/>
  <c r="J725" i="3"/>
  <c r="J77" i="3"/>
  <c r="P186" i="4"/>
  <c r="P222" i="4"/>
  <c r="P297" i="4"/>
  <c r="P550" i="4"/>
  <c r="P296" i="4" s="1"/>
  <c r="BK606" i="4"/>
  <c r="J606" i="4"/>
  <c r="J73" i="4"/>
  <c r="R84" i="5"/>
  <c r="R83" i="5"/>
  <c r="R82" i="5"/>
  <c r="P95" i="5"/>
  <c r="P88" i="6"/>
  <c r="BK94" i="6"/>
  <c r="J94" i="6"/>
  <c r="J64" i="6"/>
  <c r="P86" i="7"/>
  <c r="P94" i="7"/>
  <c r="BK109" i="7"/>
  <c r="J109" i="7"/>
  <c r="J63" i="7"/>
  <c r="R120" i="7"/>
  <c r="BK83" i="8"/>
  <c r="J83" i="8"/>
  <c r="J61" i="8"/>
  <c r="P83" i="9"/>
  <c r="P82" i="9"/>
  <c r="P81" i="9"/>
  <c r="AU62" i="1"/>
  <c r="BK81" i="10"/>
  <c r="BK80" i="10"/>
  <c r="J80" i="10"/>
  <c r="R88" i="11"/>
  <c r="P107" i="11"/>
  <c r="T151" i="11"/>
  <c r="R176" i="11"/>
  <c r="T189" i="11"/>
  <c r="P90" i="12"/>
  <c r="BK95" i="12"/>
  <c r="J95" i="12"/>
  <c r="J63" i="12"/>
  <c r="T95" i="12"/>
  <c r="T115" i="2"/>
  <c r="T94" i="2"/>
  <c r="P452" i="2"/>
  <c r="BK538" i="2"/>
  <c r="J538" i="2"/>
  <c r="J70" i="2"/>
  <c r="P692" i="2"/>
  <c r="P790" i="2"/>
  <c r="P117" i="3"/>
  <c r="P265" i="3"/>
  <c r="P98" i="3" s="1"/>
  <c r="T352" i="3"/>
  <c r="R443" i="3"/>
  <c r="R510" i="3"/>
  <c r="T510" i="3"/>
  <c r="BK675" i="3"/>
  <c r="J675" i="3"/>
  <c r="J76" i="3"/>
  <c r="P675" i="3"/>
  <c r="R675" i="3"/>
  <c r="T675" i="3"/>
  <c r="R95" i="4"/>
  <c r="R186" i="4"/>
  <c r="T222" i="4"/>
  <c r="BK249" i="4"/>
  <c r="J249" i="4"/>
  <c r="J68" i="4"/>
  <c r="P249" i="4"/>
  <c r="R249" i="4"/>
  <c r="T249" i="4"/>
  <c r="BK550" i="4"/>
  <c r="J550" i="4"/>
  <c r="J72" i="4"/>
  <c r="T88" i="6"/>
  <c r="T85" i="6"/>
  <c r="T84" i="6"/>
  <c r="P94" i="6"/>
  <c r="R86" i="7"/>
  <c r="R94" i="7"/>
  <c r="R109" i="7"/>
  <c r="BK120" i="7"/>
  <c r="J120" i="7"/>
  <c r="J64" i="7"/>
  <c r="P83" i="8"/>
  <c r="P82" i="8"/>
  <c r="P81" i="8"/>
  <c r="AU61" i="1"/>
  <c r="T83" i="9"/>
  <c r="T82" i="9"/>
  <c r="T81" i="9"/>
  <c r="R81" i="10"/>
  <c r="R80" i="10"/>
  <c r="P88" i="11"/>
  <c r="R107" i="11"/>
  <c r="P151" i="11"/>
  <c r="T176" i="11"/>
  <c r="R189" i="11"/>
  <c r="BK90" i="12"/>
  <c r="J90" i="12"/>
  <c r="J62" i="12"/>
  <c r="T90" i="12"/>
  <c r="T86" i="12"/>
  <c r="T85" i="12"/>
  <c r="P95" i="12"/>
  <c r="R95" i="12"/>
  <c r="BK95" i="2"/>
  <c r="J95" i="2"/>
  <c r="J61" i="2"/>
  <c r="BK105" i="2"/>
  <c r="J105" i="2"/>
  <c r="J62" i="2"/>
  <c r="BK332" i="2"/>
  <c r="J332" i="2"/>
  <c r="J64" i="2"/>
  <c r="BK109" i="3"/>
  <c r="J109" i="3"/>
  <c r="J62" i="3"/>
  <c r="BK496" i="3"/>
  <c r="J496" i="3"/>
  <c r="J70" i="3"/>
  <c r="BK500" i="3"/>
  <c r="J500" i="3"/>
  <c r="J72" i="3"/>
  <c r="BK222" i="4"/>
  <c r="J222" i="4"/>
  <c r="J66" i="4"/>
  <c r="BK86" i="6"/>
  <c r="J86" i="6"/>
  <c r="J61" i="6"/>
  <c r="BK315" i="3"/>
  <c r="J315" i="3"/>
  <c r="J66" i="3"/>
  <c r="BK157" i="4"/>
  <c r="J157" i="4"/>
  <c r="J63" i="4"/>
  <c r="BK534" i="2"/>
  <c r="J534" i="2"/>
  <c r="J68" i="2"/>
  <c r="BK99" i="3"/>
  <c r="J99" i="3"/>
  <c r="J61" i="3"/>
  <c r="BK295" i="3"/>
  <c r="J295" i="3"/>
  <c r="J65" i="3"/>
  <c r="BK141" i="4"/>
  <c r="J141" i="4"/>
  <c r="J62" i="4"/>
  <c r="BK165" i="4"/>
  <c r="J165" i="4"/>
  <c r="J64" i="4"/>
  <c r="BK149" i="11"/>
  <c r="J149" i="11"/>
  <c r="J63" i="11"/>
  <c r="BK107" i="12"/>
  <c r="J107" i="12"/>
  <c r="J65" i="12"/>
  <c r="BK382" i="2"/>
  <c r="J382" i="2"/>
  <c r="J65" i="2"/>
  <c r="BK293" i="4"/>
  <c r="J293" i="4"/>
  <c r="J69" i="4"/>
  <c r="BK87" i="12"/>
  <c r="J87" i="12"/>
  <c r="J61" i="12"/>
  <c r="BK104" i="12"/>
  <c r="J104" i="12"/>
  <c r="J64" i="12"/>
  <c r="E48" i="12"/>
  <c r="J79" i="12"/>
  <c r="BE88" i="12"/>
  <c r="BE105" i="12"/>
  <c r="BK87" i="11"/>
  <c r="J87" i="11"/>
  <c r="J60" i="11"/>
  <c r="BE93" i="12"/>
  <c r="BE98" i="12"/>
  <c r="BE102" i="12"/>
  <c r="BE91" i="12"/>
  <c r="BE100" i="12"/>
  <c r="F55" i="12"/>
  <c r="BE96" i="12"/>
  <c r="BE108" i="12"/>
  <c r="E48" i="11"/>
  <c r="BE93" i="11"/>
  <c r="BE95" i="11"/>
  <c r="BE113" i="11"/>
  <c r="BE114" i="11"/>
  <c r="BE116" i="11"/>
  <c r="BE124" i="11"/>
  <c r="BE133" i="11"/>
  <c r="BE142" i="11"/>
  <c r="BE154" i="11"/>
  <c r="BE158" i="11"/>
  <c r="BE159" i="11"/>
  <c r="BE168" i="11"/>
  <c r="BE170" i="11"/>
  <c r="BE180" i="11"/>
  <c r="F83" i="11"/>
  <c r="BE94" i="11"/>
  <c r="BE98" i="11"/>
  <c r="BE105" i="11"/>
  <c r="BE106" i="11"/>
  <c r="BE111" i="11"/>
  <c r="BE125" i="11"/>
  <c r="BE129" i="11"/>
  <c r="BE152" i="11"/>
  <c r="BE155" i="11"/>
  <c r="BE161" i="11"/>
  <c r="BE165" i="11"/>
  <c r="BE167" i="11"/>
  <c r="BE174" i="11"/>
  <c r="J81" i="10"/>
  <c r="J60" i="10"/>
  <c r="J80" i="11"/>
  <c r="BE104" i="11"/>
  <c r="BE130" i="11"/>
  <c r="BE139" i="11"/>
  <c r="BE146" i="11"/>
  <c r="BE153" i="11"/>
  <c r="BE157" i="11"/>
  <c r="BE160" i="11"/>
  <c r="BE163" i="11"/>
  <c r="BE164" i="11"/>
  <c r="BE172" i="11"/>
  <c r="BE173" i="11"/>
  <c r="BE183" i="11"/>
  <c r="J59" i="10"/>
  <c r="BE90" i="11"/>
  <c r="BE91" i="11"/>
  <c r="BE99" i="11"/>
  <c r="BE100" i="11"/>
  <c r="BE103" i="11"/>
  <c r="BE120" i="11"/>
  <c r="BE128" i="11"/>
  <c r="BE131" i="11"/>
  <c r="BE134" i="11"/>
  <c r="BE175" i="11"/>
  <c r="BE182" i="11"/>
  <c r="BE184" i="11"/>
  <c r="BE92" i="11"/>
  <c r="BE96" i="11"/>
  <c r="BE110" i="11"/>
  <c r="BE115" i="11"/>
  <c r="BE118" i="11"/>
  <c r="BE121" i="11"/>
  <c r="BE123" i="11"/>
  <c r="BE126" i="11"/>
  <c r="BE127" i="11"/>
  <c r="BE136" i="11"/>
  <c r="BE137" i="11"/>
  <c r="BE138" i="11"/>
  <c r="BE140" i="11"/>
  <c r="BE144" i="11"/>
  <c r="BE147" i="11"/>
  <c r="BE148" i="11"/>
  <c r="BE156" i="11"/>
  <c r="BE171" i="11"/>
  <c r="BE177" i="11"/>
  <c r="BE179" i="11"/>
  <c r="BE186" i="11"/>
  <c r="BE187" i="11"/>
  <c r="BE188" i="11"/>
  <c r="BE89" i="11"/>
  <c r="BE97" i="11"/>
  <c r="BE101" i="11"/>
  <c r="BE102" i="11"/>
  <c r="BE108" i="11"/>
  <c r="BE109" i="11"/>
  <c r="BE112" i="11"/>
  <c r="BE117" i="11"/>
  <c r="BE119" i="11"/>
  <c r="BE122" i="11"/>
  <c r="BE132" i="11"/>
  <c r="BE135" i="11"/>
  <c r="BE141" i="11"/>
  <c r="BE143" i="11"/>
  <c r="BE145" i="11"/>
  <c r="BE150" i="11"/>
  <c r="BE162" i="11"/>
  <c r="BE166" i="11"/>
  <c r="BE169" i="11"/>
  <c r="BE178" i="11"/>
  <c r="BE181" i="11"/>
  <c r="BE185" i="11"/>
  <c r="BE190" i="11"/>
  <c r="BE192" i="11"/>
  <c r="J82" i="9"/>
  <c r="J60" i="9"/>
  <c r="J83" i="9"/>
  <c r="J61" i="9"/>
  <c r="J52" i="10"/>
  <c r="F55" i="10"/>
  <c r="BE87" i="10"/>
  <c r="BE93" i="10"/>
  <c r="BE92" i="10"/>
  <c r="BE94" i="10"/>
  <c r="BE89" i="10"/>
  <c r="E48" i="10"/>
  <c r="BE84" i="10"/>
  <c r="BE86" i="10"/>
  <c r="BE97" i="10"/>
  <c r="BE90" i="10"/>
  <c r="BE99" i="10"/>
  <c r="BE82" i="10"/>
  <c r="BE91" i="10"/>
  <c r="BE95" i="10"/>
  <c r="BE98" i="10"/>
  <c r="BE100" i="10"/>
  <c r="J52" i="9"/>
  <c r="BE85" i="9"/>
  <c r="BE90" i="9"/>
  <c r="BE92" i="9"/>
  <c r="BE102" i="9"/>
  <c r="BE106" i="9"/>
  <c r="BE117" i="9"/>
  <c r="BE121" i="9"/>
  <c r="F78" i="9"/>
  <c r="BE87" i="9"/>
  <c r="BE105" i="9"/>
  <c r="BE109" i="9"/>
  <c r="BE114" i="9"/>
  <c r="BE116" i="9"/>
  <c r="BE84" i="9"/>
  <c r="BE88" i="9"/>
  <c r="BE95" i="9"/>
  <c r="BE98" i="9"/>
  <c r="BE103" i="9"/>
  <c r="BE111" i="9"/>
  <c r="BE115" i="9"/>
  <c r="BE123" i="9"/>
  <c r="BE127" i="9"/>
  <c r="BK82" i="8"/>
  <c r="J82" i="8"/>
  <c r="J60" i="8"/>
  <c r="E71" i="9"/>
  <c r="BE86" i="9"/>
  <c r="BE91" i="9"/>
  <c r="BE93" i="9"/>
  <c r="BE96" i="9"/>
  <c r="BE99" i="9"/>
  <c r="BE100" i="9"/>
  <c r="BE108" i="9"/>
  <c r="BE110" i="9"/>
  <c r="BE113" i="9"/>
  <c r="BE124" i="9"/>
  <c r="BE97" i="9"/>
  <c r="BE101" i="9"/>
  <c r="BE118" i="9"/>
  <c r="BE119" i="9"/>
  <c r="BE125" i="9"/>
  <c r="BE126" i="9"/>
  <c r="E48" i="8"/>
  <c r="BE88" i="8"/>
  <c r="BE93" i="8"/>
  <c r="BE102" i="8"/>
  <c r="BE112" i="8"/>
  <c r="BE116" i="8"/>
  <c r="BE124" i="8"/>
  <c r="BE126" i="8"/>
  <c r="J52" i="8"/>
  <c r="BE87" i="8"/>
  <c r="BE91" i="8"/>
  <c r="BE92" i="8"/>
  <c r="BE113" i="8"/>
  <c r="BE117" i="8"/>
  <c r="BE129" i="8"/>
  <c r="BE131" i="8"/>
  <c r="BE97" i="8"/>
  <c r="BE99" i="8"/>
  <c r="BE104" i="8"/>
  <c r="BE107" i="8"/>
  <c r="BE118" i="8"/>
  <c r="BE119" i="8"/>
  <c r="BE123" i="8"/>
  <c r="BE86" i="8"/>
  <c r="BE90" i="8"/>
  <c r="BE95" i="8"/>
  <c r="BE100" i="8"/>
  <c r="BE105" i="8"/>
  <c r="BE106" i="8"/>
  <c r="BE122" i="8"/>
  <c r="BE125" i="8"/>
  <c r="BE127" i="8"/>
  <c r="F55" i="8"/>
  <c r="BE84" i="8"/>
  <c r="BE89" i="8"/>
  <c r="BE94" i="8"/>
  <c r="BE96" i="8"/>
  <c r="BE103" i="8"/>
  <c r="BE108" i="8"/>
  <c r="BE109" i="8"/>
  <c r="BE111" i="8"/>
  <c r="BE114" i="8"/>
  <c r="BE120" i="8"/>
  <c r="BE128" i="8"/>
  <c r="BE130" i="8"/>
  <c r="BE85" i="8"/>
  <c r="BE98" i="8"/>
  <c r="BE101" i="8"/>
  <c r="BE110" i="8"/>
  <c r="BE115" i="8"/>
  <c r="BE121" i="8"/>
  <c r="F55" i="7"/>
  <c r="BE87" i="7"/>
  <c r="J78" i="7"/>
  <c r="BE98" i="7"/>
  <c r="BE104" i="7"/>
  <c r="BE105" i="7"/>
  <c r="BE114" i="7"/>
  <c r="BE117" i="7"/>
  <c r="BE121" i="7"/>
  <c r="BE88" i="7"/>
  <c r="BE90" i="7"/>
  <c r="BE96" i="7"/>
  <c r="BE99" i="7"/>
  <c r="BE106" i="7"/>
  <c r="BE110" i="7"/>
  <c r="BE112" i="7"/>
  <c r="BE123" i="7"/>
  <c r="BE125" i="7"/>
  <c r="BE127" i="7"/>
  <c r="BE130" i="7"/>
  <c r="BE131" i="7"/>
  <c r="BE92" i="7"/>
  <c r="BE101" i="7"/>
  <c r="BE103" i="7"/>
  <c r="BE111" i="7"/>
  <c r="BE116" i="7"/>
  <c r="BE118" i="7"/>
  <c r="E74" i="7"/>
  <c r="BE89" i="7"/>
  <c r="BE93" i="7"/>
  <c r="BE95" i="7"/>
  <c r="BE97" i="7"/>
  <c r="BE100" i="7"/>
  <c r="BE102" i="7"/>
  <c r="BE107" i="7"/>
  <c r="BE108" i="7"/>
  <c r="BE113" i="7"/>
  <c r="BE115" i="7"/>
  <c r="BE122" i="7"/>
  <c r="BE124" i="7"/>
  <c r="BE128" i="7"/>
  <c r="BE129" i="7"/>
  <c r="BE132" i="7"/>
  <c r="BE91" i="7"/>
  <c r="BE119" i="7"/>
  <c r="BE126" i="7"/>
  <c r="J78" i="6"/>
  <c r="BE89" i="6"/>
  <c r="BE100" i="6"/>
  <c r="J84" i="5"/>
  <c r="J61" i="5"/>
  <c r="F81" i="6"/>
  <c r="BE93" i="6"/>
  <c r="BE99" i="6"/>
  <c r="BE101" i="6"/>
  <c r="E74" i="6"/>
  <c r="BE90" i="6"/>
  <c r="BE92" i="6"/>
  <c r="BE98" i="6"/>
  <c r="BE95" i="6"/>
  <c r="BE97" i="6"/>
  <c r="BE104" i="6"/>
  <c r="BE96" i="6"/>
  <c r="BE102" i="6"/>
  <c r="BE87" i="6"/>
  <c r="BK94" i="4"/>
  <c r="J94" i="4"/>
  <c r="J60" i="4"/>
  <c r="F79" i="5"/>
  <c r="BE89" i="5"/>
  <c r="BE90" i="5"/>
  <c r="BE97" i="5"/>
  <c r="BE101" i="5"/>
  <c r="BE102" i="5"/>
  <c r="BE106" i="5"/>
  <c r="BK296" i="4"/>
  <c r="J296" i="4"/>
  <c r="J70" i="4"/>
  <c r="J76" i="5"/>
  <c r="BE86" i="5"/>
  <c r="BE87" i="5"/>
  <c r="BE105" i="5"/>
  <c r="BE88" i="5"/>
  <c r="BE94" i="5"/>
  <c r="E48" i="5"/>
  <c r="BE85" i="5"/>
  <c r="BE92" i="5"/>
  <c r="BE99" i="5"/>
  <c r="BE100" i="5"/>
  <c r="BE103" i="5"/>
  <c r="BE91" i="5"/>
  <c r="BE93" i="5"/>
  <c r="BE96" i="5"/>
  <c r="BE98" i="5"/>
  <c r="BE107" i="5"/>
  <c r="BE104" i="5"/>
  <c r="E48" i="4"/>
  <c r="F55" i="4"/>
  <c r="J87" i="4"/>
  <c r="BE196" i="4"/>
  <c r="BE205" i="4"/>
  <c r="BE284" i="4"/>
  <c r="BE344" i="4"/>
  <c r="BE432" i="4"/>
  <c r="BE441" i="4"/>
  <c r="BE498" i="4"/>
  <c r="BE514" i="4"/>
  <c r="BE548" i="4"/>
  <c r="BE223" i="4"/>
  <c r="BE294" i="4"/>
  <c r="BE377" i="4"/>
  <c r="BE394" i="4"/>
  <c r="BE401" i="4"/>
  <c r="BE506" i="4"/>
  <c r="BE569" i="4"/>
  <c r="BE607" i="4"/>
  <c r="BE646" i="4"/>
  <c r="BK98" i="3"/>
  <c r="J98" i="3"/>
  <c r="J60" i="3"/>
  <c r="BE111" i="4"/>
  <c r="BE142" i="4"/>
  <c r="BE176" i="4"/>
  <c r="BE187" i="4"/>
  <c r="BE250" i="4"/>
  <c r="BE254" i="4"/>
  <c r="BE262" i="4"/>
  <c r="BE307" i="4"/>
  <c r="BE384" i="4"/>
  <c r="BE424" i="4"/>
  <c r="BE450" i="4"/>
  <c r="BE491" i="4"/>
  <c r="BE522" i="4"/>
  <c r="BE620" i="4"/>
  <c r="BE651" i="4"/>
  <c r="BE652" i="4"/>
  <c r="BE104" i="4"/>
  <c r="BE134" i="4"/>
  <c r="BE213" i="4"/>
  <c r="BE241" i="4"/>
  <c r="BE257" i="4"/>
  <c r="BE279" i="4"/>
  <c r="BE298" i="4"/>
  <c r="BE337" i="4"/>
  <c r="BE360" i="4"/>
  <c r="BE409" i="4"/>
  <c r="BE459" i="4"/>
  <c r="BE540" i="4"/>
  <c r="BE638" i="4"/>
  <c r="J510" i="3"/>
  <c r="J73" i="3"/>
  <c r="BE96" i="4"/>
  <c r="BE127" i="4"/>
  <c r="BE150" i="4"/>
  <c r="BE166" i="4"/>
  <c r="BE315" i="4"/>
  <c r="BE352" i="4"/>
  <c r="BE368" i="4"/>
  <c r="BE416" i="4"/>
  <c r="BE483" i="4"/>
  <c r="BE551" i="4"/>
  <c r="BE560" i="4"/>
  <c r="BE595" i="4"/>
  <c r="BE630" i="4"/>
  <c r="BE118" i="4"/>
  <c r="BE158" i="4"/>
  <c r="BE252" i="4"/>
  <c r="BE468" i="4"/>
  <c r="BE476" i="4"/>
  <c r="BE532" i="4"/>
  <c r="BE577" i="4"/>
  <c r="BE586" i="4"/>
  <c r="BE604" i="4"/>
  <c r="BE616" i="4"/>
  <c r="BE634" i="4"/>
  <c r="BE650" i="4"/>
  <c r="J52" i="3"/>
  <c r="E87" i="3"/>
  <c r="F94" i="3"/>
  <c r="BE151" i="3"/>
  <c r="BE379" i="3"/>
  <c r="BE414" i="3"/>
  <c r="BE546" i="3"/>
  <c r="BE663" i="3"/>
  <c r="BE666" i="3"/>
  <c r="BE185" i="3"/>
  <c r="BE266" i="3"/>
  <c r="BE286" i="3"/>
  <c r="BE353" i="3"/>
  <c r="BE434" i="3"/>
  <c r="BE446" i="3"/>
  <c r="BE459" i="3"/>
  <c r="BE497" i="3"/>
  <c r="BE580" i="3"/>
  <c r="BE118" i="3"/>
  <c r="BE476" i="3"/>
  <c r="BE481" i="3"/>
  <c r="BE501" i="3"/>
  <c r="BE536" i="3"/>
  <c r="BE563" i="3"/>
  <c r="BE572" i="3"/>
  <c r="BE584" i="3"/>
  <c r="BE655" i="3"/>
  <c r="BE673" i="3"/>
  <c r="BE685" i="3"/>
  <c r="BE703" i="3"/>
  <c r="BE712" i="3"/>
  <c r="BE714" i="3"/>
  <c r="BE723" i="3"/>
  <c r="BE110" i="3"/>
  <c r="BE142" i="3"/>
  <c r="BE249" i="3"/>
  <c r="BE604" i="3"/>
  <c r="BE726" i="3"/>
  <c r="BE745" i="3"/>
  <c r="BE774" i="3"/>
  <c r="BE825" i="3"/>
  <c r="BE843" i="3"/>
  <c r="BE100" i="3"/>
  <c r="BE275" i="3"/>
  <c r="BE316" i="3"/>
  <c r="BE363" i="3"/>
  <c r="BE388" i="3"/>
  <c r="BE448" i="3"/>
  <c r="BE451" i="3"/>
  <c r="BE467" i="3"/>
  <c r="BE487" i="3"/>
  <c r="BE511" i="3"/>
  <c r="BE520" i="3"/>
  <c r="BE555" i="3"/>
  <c r="BE595" i="3"/>
  <c r="BE631" i="3"/>
  <c r="BE646" i="3"/>
  <c r="BE694" i="3"/>
  <c r="BE296" i="3"/>
  <c r="BE371" i="3"/>
  <c r="BE396" i="3"/>
  <c r="BE444" i="3"/>
  <c r="BE528" i="3"/>
  <c r="BE618" i="3"/>
  <c r="BE676" i="3"/>
  <c r="E48" i="2"/>
  <c r="F55" i="2"/>
  <c r="J87" i="2"/>
  <c r="BE96" i="2"/>
  <c r="BE106" i="2"/>
  <c r="BE150" i="2"/>
  <c r="BE221" i="2"/>
  <c r="BE333" i="2"/>
  <c r="BE453" i="2"/>
  <c r="BE478" i="2"/>
  <c r="BE721" i="2"/>
  <c r="BE939" i="2"/>
  <c r="BE778" i="2"/>
  <c r="BE810" i="2"/>
  <c r="BE857" i="2"/>
  <c r="BE625" i="2"/>
  <c r="BE679" i="2"/>
  <c r="BE682" i="2"/>
  <c r="BE690" i="2"/>
  <c r="BE693" i="2"/>
  <c r="BE707" i="2"/>
  <c r="BE735" i="2"/>
  <c r="BE743" i="2"/>
  <c r="BE752" i="2"/>
  <c r="BE761" i="2"/>
  <c r="BE770" i="2"/>
  <c r="BE788" i="2"/>
  <c r="BE786" i="2"/>
  <c r="BE116" i="2"/>
  <c r="BE308" i="2"/>
  <c r="BE383" i="2"/>
  <c r="BE491" i="2"/>
  <c r="BE500" i="2"/>
  <c r="BE510" i="2"/>
  <c r="BE512" i="2"/>
  <c r="BE514" i="2"/>
  <c r="BE517" i="2"/>
  <c r="BE523" i="2"/>
  <c r="BE529" i="2"/>
  <c r="BE535" i="2"/>
  <c r="BE539" i="2"/>
  <c r="BE549" i="2"/>
  <c r="BE583" i="2"/>
  <c r="BE616" i="2"/>
  <c r="BE626" i="2"/>
  <c r="BE670" i="2"/>
  <c r="BE791" i="2"/>
  <c r="BE921" i="2"/>
  <c r="F36" i="4"/>
  <c r="BC57" i="1"/>
  <c r="F37" i="4"/>
  <c r="BD57" i="1"/>
  <c r="F35" i="4"/>
  <c r="BB57" i="1"/>
  <c r="F34" i="4"/>
  <c r="BA57" i="1"/>
  <c r="F36" i="12"/>
  <c r="BC65" i="1"/>
  <c r="J34" i="4"/>
  <c r="AW57" i="1"/>
  <c r="F36" i="9"/>
  <c r="BC62" i="1"/>
  <c r="F37" i="3"/>
  <c r="BD56" i="1"/>
  <c r="F34" i="6"/>
  <c r="BA59" i="1"/>
  <c r="F34" i="8"/>
  <c r="BA61" i="1"/>
  <c r="F37" i="11"/>
  <c r="BD64" i="1"/>
  <c r="F36" i="6"/>
  <c r="BC59" i="1"/>
  <c r="J34" i="8"/>
  <c r="AW61" i="1"/>
  <c r="F35" i="9"/>
  <c r="BB62" i="1"/>
  <c r="F34" i="12"/>
  <c r="BA65" i="1"/>
  <c r="F36" i="3"/>
  <c r="BC56" i="1"/>
  <c r="F37" i="6"/>
  <c r="BD59" i="1"/>
  <c r="F37" i="8"/>
  <c r="BD61" i="1"/>
  <c r="J30" i="10"/>
  <c r="F35" i="6"/>
  <c r="BB59" i="1"/>
  <c r="F36" i="7"/>
  <c r="BC60" i="1"/>
  <c r="F37" i="9"/>
  <c r="BD62" i="1"/>
  <c r="J34" i="12"/>
  <c r="AW65" i="1"/>
  <c r="F37" i="2"/>
  <c r="BD55" i="1"/>
  <c r="J34" i="9"/>
  <c r="AW62" i="1"/>
  <c r="J34" i="2"/>
  <c r="AW55" i="1"/>
  <c r="F34" i="10"/>
  <c r="BA63" i="1"/>
  <c r="F36" i="2"/>
  <c r="BC55" i="1"/>
  <c r="F37" i="5"/>
  <c r="BD58" i="1"/>
  <c r="F34" i="7"/>
  <c r="BA60" i="1"/>
  <c r="F35" i="10"/>
  <c r="BB63" i="1"/>
  <c r="F36" i="11"/>
  <c r="BC64" i="1"/>
  <c r="F34" i="2"/>
  <c r="BA55" i="1"/>
  <c r="F34" i="5"/>
  <c r="BA58" i="1"/>
  <c r="F35" i="7"/>
  <c r="BB60" i="1"/>
  <c r="F37" i="10"/>
  <c r="BD63" i="1"/>
  <c r="F35" i="12"/>
  <c r="BB65" i="1"/>
  <c r="F35" i="3"/>
  <c r="BB56" i="1"/>
  <c r="J34" i="7"/>
  <c r="AW60" i="1"/>
  <c r="F34" i="9"/>
  <c r="BA62" i="1"/>
  <c r="J34" i="10"/>
  <c r="AW63" i="1"/>
  <c r="F35" i="2"/>
  <c r="BB55" i="1"/>
  <c r="F36" i="5"/>
  <c r="BC58" i="1"/>
  <c r="F36" i="8"/>
  <c r="BC61" i="1"/>
  <c r="F36" i="10"/>
  <c r="BC63" i="1"/>
  <c r="F35" i="11"/>
  <c r="BB64" i="1"/>
  <c r="J34" i="3"/>
  <c r="AW56" i="1"/>
  <c r="J34" i="5"/>
  <c r="AW58" i="1"/>
  <c r="F37" i="7"/>
  <c r="BD60" i="1"/>
  <c r="F34" i="11"/>
  <c r="BA64" i="1"/>
  <c r="F35" i="5"/>
  <c r="BB58" i="1"/>
  <c r="J34" i="6"/>
  <c r="AW59" i="1"/>
  <c r="F35" i="8"/>
  <c r="BB61" i="1"/>
  <c r="J34" i="11"/>
  <c r="AW64" i="1"/>
  <c r="F34" i="3"/>
  <c r="BA56" i="1"/>
  <c r="J30" i="9"/>
  <c r="F37" i="12"/>
  <c r="BD65" i="1"/>
  <c r="P86" i="12" l="1"/>
  <c r="P85" i="12"/>
  <c r="AU65" i="1"/>
  <c r="P85" i="6"/>
  <c r="P84" i="6"/>
  <c r="AU59" i="1"/>
  <c r="R85" i="6"/>
  <c r="R84" i="6"/>
  <c r="R94" i="4"/>
  <c r="R93" i="4"/>
  <c r="R499" i="3"/>
  <c r="P94" i="2"/>
  <c r="T499" i="3"/>
  <c r="R86" i="12"/>
  <c r="R85" i="12"/>
  <c r="T87" i="11"/>
  <c r="T86" i="11"/>
  <c r="T94" i="4"/>
  <c r="R85" i="7"/>
  <c r="R84" i="7"/>
  <c r="R87" i="11"/>
  <c r="R86" i="11"/>
  <c r="BK83" i="5"/>
  <c r="J83" i="5"/>
  <c r="J60" i="5"/>
  <c r="R94" i="2"/>
  <c r="R98" i="3"/>
  <c r="R97" i="3"/>
  <c r="BK499" i="3"/>
  <c r="J499" i="3"/>
  <c r="J71" i="3"/>
  <c r="P499" i="3"/>
  <c r="P97" i="3"/>
  <c r="AU56" i="1"/>
  <c r="T296" i="4"/>
  <c r="P94" i="4"/>
  <c r="P93" i="4"/>
  <c r="AU57" i="1"/>
  <c r="T537" i="2"/>
  <c r="T93" i="2"/>
  <c r="T98" i="3"/>
  <c r="T97" i="3"/>
  <c r="P83" i="5"/>
  <c r="P82" i="5"/>
  <c r="AU58" i="1"/>
  <c r="P87" i="11"/>
  <c r="P86" i="11"/>
  <c r="AU64" i="1"/>
  <c r="P85" i="7"/>
  <c r="P84" i="7"/>
  <c r="AU60" i="1"/>
  <c r="T85" i="7"/>
  <c r="T84" i="7"/>
  <c r="P537" i="2"/>
  <c r="P93" i="2"/>
  <c r="AU55" i="1"/>
  <c r="R537" i="2"/>
  <c r="AG63" i="1"/>
  <c r="BK94" i="2"/>
  <c r="J94" i="2"/>
  <c r="J60" i="2"/>
  <c r="BK85" i="7"/>
  <c r="J85" i="7"/>
  <c r="J60" i="7"/>
  <c r="BK537" i="2"/>
  <c r="J537" i="2"/>
  <c r="J69" i="2"/>
  <c r="BK85" i="6"/>
  <c r="J85" i="6"/>
  <c r="J60" i="6"/>
  <c r="BK86" i="12"/>
  <c r="BK85" i="12"/>
  <c r="J85" i="12"/>
  <c r="J59" i="12"/>
  <c r="BK86" i="11"/>
  <c r="J86" i="11"/>
  <c r="J59" i="11"/>
  <c r="AG62" i="1"/>
  <c r="BK81" i="8"/>
  <c r="J81" i="8"/>
  <c r="J59" i="8"/>
  <c r="BK93" i="4"/>
  <c r="J93" i="4"/>
  <c r="BK97" i="3"/>
  <c r="J97" i="3"/>
  <c r="J59" i="3"/>
  <c r="J30" i="4"/>
  <c r="AG57" i="1"/>
  <c r="J33" i="6"/>
  <c r="AV59" i="1"/>
  <c r="AT59" i="1"/>
  <c r="F33" i="9"/>
  <c r="AZ62" i="1"/>
  <c r="J33" i="12"/>
  <c r="AV65" i="1"/>
  <c r="AT65" i="1"/>
  <c r="F33" i="3"/>
  <c r="AZ56" i="1"/>
  <c r="F33" i="4"/>
  <c r="AZ57" i="1"/>
  <c r="BA54" i="1"/>
  <c r="AW54" i="1"/>
  <c r="AK30" i="1"/>
  <c r="BB54" i="1"/>
  <c r="W31" i="1"/>
  <c r="J33" i="5"/>
  <c r="AV58" i="1"/>
  <c r="AT58" i="1"/>
  <c r="J33" i="9"/>
  <c r="AV62" i="1"/>
  <c r="AT62" i="1"/>
  <c r="AN62" i="1"/>
  <c r="J33" i="4"/>
  <c r="AV57" i="1"/>
  <c r="AT57" i="1"/>
  <c r="F33" i="8"/>
  <c r="AZ61" i="1"/>
  <c r="F33" i="2"/>
  <c r="AZ55" i="1"/>
  <c r="F33" i="5"/>
  <c r="AZ58" i="1"/>
  <c r="J33" i="11"/>
  <c r="AV64" i="1"/>
  <c r="AT64" i="1"/>
  <c r="F33" i="10"/>
  <c r="AZ63" i="1"/>
  <c r="F33" i="12"/>
  <c r="AZ65" i="1"/>
  <c r="J33" i="2"/>
  <c r="AV55" i="1"/>
  <c r="AT55" i="1"/>
  <c r="F33" i="7"/>
  <c r="AZ60" i="1"/>
  <c r="J33" i="3"/>
  <c r="AV56" i="1"/>
  <c r="AT56" i="1"/>
  <c r="F33" i="6"/>
  <c r="AZ59" i="1"/>
  <c r="J33" i="8"/>
  <c r="AV61" i="1"/>
  <c r="AT61" i="1"/>
  <c r="BD54" i="1"/>
  <c r="W33" i="1"/>
  <c r="J33" i="10"/>
  <c r="AV63" i="1"/>
  <c r="AT63" i="1"/>
  <c r="AN63" i="1"/>
  <c r="BC54" i="1"/>
  <c r="AY54" i="1"/>
  <c r="J33" i="7"/>
  <c r="AV60" i="1"/>
  <c r="AT60" i="1"/>
  <c r="F33" i="11"/>
  <c r="AZ64" i="1"/>
  <c r="R93" i="2" l="1"/>
  <c r="T93" i="4"/>
  <c r="BK84" i="6"/>
  <c r="J84" i="6"/>
  <c r="J59" i="6"/>
  <c r="BK84" i="7"/>
  <c r="J84" i="7"/>
  <c r="J59" i="7"/>
  <c r="J86" i="12"/>
  <c r="J60" i="12"/>
  <c r="BK82" i="5"/>
  <c r="J82" i="5"/>
  <c r="J59" i="5"/>
  <c r="BK93" i="2"/>
  <c r="J93" i="2"/>
  <c r="J39" i="10"/>
  <c r="J39" i="9"/>
  <c r="AN57" i="1"/>
  <c r="J59" i="4"/>
  <c r="J39" i="4"/>
  <c r="AU54" i="1"/>
  <c r="J30" i="12"/>
  <c r="AG65" i="1"/>
  <c r="J30" i="2"/>
  <c r="AG55" i="1"/>
  <c r="W32" i="1"/>
  <c r="J30" i="3"/>
  <c r="AG56" i="1"/>
  <c r="W30" i="1"/>
  <c r="J30" i="11"/>
  <c r="AG64" i="1"/>
  <c r="AN64" i="1"/>
  <c r="AX54" i="1"/>
  <c r="J30" i="8"/>
  <c r="AG61" i="1"/>
  <c r="AN61" i="1"/>
  <c r="AZ54" i="1"/>
  <c r="AV54" i="1"/>
  <c r="AK29" i="1"/>
  <c r="J39" i="12" l="1"/>
  <c r="J39" i="2"/>
  <c r="J59" i="2"/>
  <c r="J39" i="11"/>
  <c r="J39" i="8"/>
  <c r="J39" i="3"/>
  <c r="AN56" i="1"/>
  <c r="AN55" i="1"/>
  <c r="AN65" i="1"/>
  <c r="J30" i="5"/>
  <c r="AG58" i="1"/>
  <c r="AN58" i="1"/>
  <c r="J30" i="7"/>
  <c r="AG60" i="1"/>
  <c r="AN60" i="1"/>
  <c r="AT54" i="1"/>
  <c r="J30" i="6"/>
  <c r="AG59" i="1"/>
  <c r="W29" i="1"/>
  <c r="J39" i="6" l="1"/>
  <c r="J39" i="5"/>
  <c r="J39" i="7"/>
  <c r="AN59" i="1"/>
  <c r="AG54" i="1"/>
  <c r="AK26" i="1"/>
  <c r="AK35" i="1"/>
  <c r="AN54" i="1" l="1"/>
</calcChain>
</file>

<file path=xl/sharedStrings.xml><?xml version="1.0" encoding="utf-8"?>
<sst xmlns="http://schemas.openxmlformats.org/spreadsheetml/2006/main" count="27683" uniqueCount="2450">
  <si>
    <t>Export Komplet</t>
  </si>
  <si>
    <t>VZ</t>
  </si>
  <si>
    <t>2.0</t>
  </si>
  <si>
    <t>ZAMOK</t>
  </si>
  <si>
    <t>False</t>
  </si>
  <si>
    <t>{41e127f9-f117-4996-89cd-f049f26a974e}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</si>
  <si>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</si>
  <si>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</si>
  <si>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</si>
  <si>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</si>
  <si>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</si>
  <si>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</si>
  <si>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</si>
  <si>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</si>
  <si>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2024-080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</si>
  <si>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</si>
  <si>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</si>
  <si>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ČZÚ-FLD-výukový pavilon- změna vybavení laboratoří HT004,HT005,HT115</t>
  </si>
  <si>
    <t>KSO:</t>
  </si>
  <si>
    <t/>
  </si>
  <si>
    <t>CC-CZ:</t>
  </si>
  <si>
    <t>Místo:</t>
  </si>
  <si>
    <t xml:space="preserve">KAMÝCKÁ 1176, PRAHA - SUCHDOL </t>
  </si>
  <si>
    <t>Datum:</t>
  </si>
  <si>
    <t>11. 10. 2024</t>
  </si>
  <si>
    <t>Zadavatel:</t>
  </si>
  <si>
    <t>IČ:</t>
  </si>
  <si>
    <t>ČZU V PRAZE, FAKULTA LESNICKÁ A DŘEVAŘSKÁ, Praha 6</t>
  </si>
  <si>
    <t>DIČ:</t>
  </si>
  <si>
    <t>Uchazeč:</t>
  </si>
  <si>
    <t>Vyplň údaj</t>
  </si>
  <si>
    <t>Projektant:</t>
  </si>
  <si>
    <t>Ing. Vladimír Čapka Gerstnerova 5/658 Praha 7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</si>
  <si>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</si>
  <si>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</si>
  <si>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</si>
  <si>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</si>
  <si>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</si>
  <si>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</si>
  <si>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</si>
  <si>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</si>
  <si>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</si>
  <si>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</si>
  <si>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</si>
  <si>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</si>
  <si>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</si>
  <si>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</si>
  <si>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</si>
  <si>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</si>
  <si>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</si>
  <si>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</si>
  <si>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</si>
  <si>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</si>
  <si>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</si>
  <si>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</si>
  <si>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</si>
  <si>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</si>
  <si>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</si>
  <si>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</si>
  <si>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</si>
  <si>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</si>
  <si>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</si>
  <si>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</si>
  <si>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</si>
  <si>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</si>
  <si>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</si>
  <si>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</si>
  <si>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</si>
  <si>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</si>
  <si>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</si>
  <si>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</si>
  <si>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</si>
  <si>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</si>
  <si>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</si>
  <si>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</si>
  <si>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</si>
  <si>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</si>
  <si>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2024-080-01</t>
  </si>
  <si>
    <t>Stavební část- úpravy 1.PP</t>
  </si>
  <si>
    <t>STA</t>
  </si>
  <si>
    <t>1</t>
  </si>
  <si>
    <t>{db4dc5a0-c5e0-4a80-b801-a0faccd5cd39}</t>
  </si>
  <si>
    <t>2</t>
  </si>
  <si>
    <t>2024-080-02</t>
  </si>
  <si>
    <t>Stavební část- úpravy 1.NP</t>
  </si>
  <si>
    <t>{4ea77ad7-7e21-46b2-b438-c6ae902ff684}</t>
  </si>
  <si>
    <t>2024-080-03</t>
  </si>
  <si>
    <t>Stavební část- úpravy střecha</t>
  </si>
  <si>
    <t>{5a02c97b-0676-4b6b-9525-ee52965d570e}</t>
  </si>
  <si>
    <t>2024-080-04</t>
  </si>
  <si>
    <t>Profese - ZTI- voda, kanalizace</t>
  </si>
  <si>
    <t>{babd6e41-a93d-42fc-a9c3-a7b5976f22dc}</t>
  </si>
  <si>
    <t>2024-080-05</t>
  </si>
  <si>
    <t>Profese - vytápění a chlazení</t>
  </si>
  <si>
    <t>{d2f6ef35-d9c3-4ee3-bfdd-cf897fb92c51}</t>
  </si>
  <si>
    <t>2024-080-06</t>
  </si>
  <si>
    <t>Profese - VZT</t>
  </si>
  <si>
    <t>{a2fa7ff0-5cb5-4012-8a40-601bfc77086b}</t>
  </si>
  <si>
    <t>2024-080-07</t>
  </si>
  <si>
    <t>Profese - Silnoproud</t>
  </si>
  <si>
    <t>{40e8c989-8225-4b82-b252-8bf1fb96391e}</t>
  </si>
  <si>
    <t>2024-080-08</t>
  </si>
  <si>
    <t>Profese - Datové a telefonní rozvody</t>
  </si>
  <si>
    <t>{9e761f36-8783-4b3c-b053-5c42bdb2c977}</t>
  </si>
  <si>
    <t>2024-080-09</t>
  </si>
  <si>
    <t>Profese -  EPS</t>
  </si>
  <si>
    <t>{31f4c3af-a5ef-41d6-bf73-855516e146da}</t>
  </si>
  <si>
    <t>2024-080-10</t>
  </si>
  <si>
    <t>Profese - MaR</t>
  </si>
  <si>
    <t>{0bce9bd0-eab9-4dcc-97bc-070552c9d1b6}</t>
  </si>
  <si>
    <t>2024-080-11</t>
  </si>
  <si>
    <t>VRN - vedlejší rozpočtové náklady</t>
  </si>
  <si>
    <t>{3974c151-817f-408b-9f51-08f773907b3e}</t>
  </si>
  <si>
    <t>KRYCÍ LIST SOUPISU PRACÍ</t>
  </si>
  <si>
    <t>Objekt:</t>
  </si>
  <si>
    <t>2024-080-01 - Stavební část- úpravy 1.PP</t>
  </si>
  <si>
    <t>Zpracováno dle metodiky ÚRS s maximálním zatříděním položek (popisu činností) dle Třídníku stavebních konstrukcí a prací. Použita databáze směrných cen 2024/II.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</si>
  <si>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</si>
  <si>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</si>
  <si>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</si>
  <si>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</si>
  <si>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</si>
  <si>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34 - Stěny a příčky</t>
  </si>
  <si>
    <t xml:space="preserve">    41 - Stropy a stropní konstrukce pozemních staveb</t>
  </si>
  <si>
    <t xml:space="preserve">    61 - Úprava povrchů vnitřních</t>
  </si>
  <si>
    <t xml:space="preserve">    94 - Lešení a stavební výtahy</t>
  </si>
  <si>
    <t xml:space="preserve">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</si>
  <si>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</si>
  <si>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</si>
  <si>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</si>
  <si>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</si>
  <si>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</si>
  <si>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</si>
  <si>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781 - Dokončovací práce - obklady- bude upřesněno s investorem</t>
  </si>
  <si>
    <t xml:space="preserve">    784 - Dokončovací práce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</si>
  <si>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</si>
  <si>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</si>
  <si>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</si>
  <si>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</si>
  <si>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</si>
  <si>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</si>
  <si>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</si>
  <si>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</si>
  <si>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</si>
  <si>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</si>
  <si>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</si>
  <si>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</si>
  <si>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</si>
  <si>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</si>
  <si>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</si>
  <si>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</si>
  <si>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34</t>
  </si>
  <si>
    <t>Stěny a příčky</t>
  </si>
  <si>
    <t>K</t>
  </si>
  <si>
    <t>346272216</t>
  </si>
  <si>
    <t>Přizdívky z pórobetonových tvárnic objemová hmotnost do 500 kg/m3, na tenké maltové lože, tloušťka přizdívky 50 mm</t>
  </si>
  <si>
    <t>m2</t>
  </si>
  <si>
    <t>CS ÚRS 2024 02</t>
  </si>
  <si>
    <t>4</t>
  </si>
  <si>
    <t>-1937697170</t>
  </si>
  <si>
    <t>Online PSC</t>
  </si>
  <si>
    <t>https://podminky.urs.cz/item/CS_URS_2024_02/346272216</t>
  </si>
  <si>
    <t>VV</t>
  </si>
  <si>
    <t>Přizdívka ytong /50/mm</t>
  </si>
  <si>
    <t>1/PP</t>
  </si>
  <si>
    <t>HT004/</t>
  </si>
  <si>
    <t>Přizdívka z plynosilikátových tvárnic tl.50 mm, viz S9                               8,4x3,10=26,04m2</t>
  </si>
  <si>
    <t>m/2/</t>
  </si>
  <si>
    <t>26,04</t>
  </si>
  <si>
    <t>Součet</t>
  </si>
  <si>
    <t>41</t>
  </si>
  <si>
    <t>Stropy a stropní konstrukce pozemních staveb</t>
  </si>
  <si>
    <t>411388621.1</t>
  </si>
  <si>
    <t>Zabetonování otvorů ve stropech nebo v klenbách včetně lešení, bednění, odbednění a výztuže (materiál v ceně) ze suchých směsí, ve stropech železobetonových, tvárnicových a prefabrikovaných plochy do 0,25 m2</t>
  </si>
  <si>
    <t>kus</t>
  </si>
  <si>
    <t>1160133219</t>
  </si>
  <si>
    <t>zabetonování protupu</t>
  </si>
  <si>
    <t>HT005/</t>
  </si>
  <si>
    <t>Dobetonování a pož. zatěsnění prostupu s VZT potrubím</t>
  </si>
  <si>
    <t>ks</t>
  </si>
  <si>
    <t>prostup stropem tl/240/mm</t>
  </si>
  <si>
    <t>61</t>
  </si>
  <si>
    <t>Úprava povrchů vnitřních</t>
  </si>
  <si>
    <t>3</t>
  </si>
  <si>
    <t>612315121</t>
  </si>
  <si>
    <t>Vápenná omítka rýh štuková dvouvrstvá ve stěnách, šířky rýhy do 150 mm</t>
  </si>
  <si>
    <t>-399764592</t>
  </si>
  <si>
    <t>https://podminky.urs.cz/item/CS_URS_2024_02/612315121</t>
  </si>
  <si>
    <t>zahození dřážky</t>
  </si>
  <si>
    <t>Drážka v přizdívce pro silnoproud 40/40 mm, dl. 6,5 m - zahození</t>
  </si>
  <si>
    <t>m</t>
  </si>
  <si>
    <t>6,50*0,04</t>
  </si>
  <si>
    <t xml:space="preserve">Drážka v přizdívce pro silnoproud 40/40 mm, dl. 8m - zahození </t>
  </si>
  <si>
    <t>8,00*0,04</t>
  </si>
  <si>
    <t>Drážky v přizdívce tvárnice pro SV a TV 50/50 mm,                                       dl. 2,7x4=10,8m -  zahození</t>
  </si>
  <si>
    <t>10,80*0,05</t>
  </si>
  <si>
    <t>Drážka v přizdívce tvárnice pro SV 50/50 mm dl. 3,00 m - zahození</t>
  </si>
  <si>
    <t>3,00*0,05</t>
  </si>
  <si>
    <t>Drážka v přizdívce pro kanalizaci 80/80 mm, dl. 1,5m - zahození</t>
  </si>
  <si>
    <t>1,50*0,08</t>
  </si>
  <si>
    <t>Drážka v přizdívce pro kanalizaci 80/80 mm, dl. 10 m - zahození</t>
  </si>
  <si>
    <t>10,00*0,08</t>
  </si>
  <si>
    <t>619991001</t>
  </si>
  <si>
    <t>Zakrytí vnitřních ploch před znečištěním fólií včetně pozdějšího odkrytí podlah</t>
  </si>
  <si>
    <t>-1187664754</t>
  </si>
  <si>
    <t>https://podminky.urs.cz/item/CS_URS_2024_02/619991001</t>
  </si>
  <si>
    <t>ochrana stávající podlahy</t>
  </si>
  <si>
    <t>1.PP/</t>
  </si>
  <si>
    <t>Ochrana podlah - komunikací,  podlah místnosti dotčených stavbou</t>
  </si>
  <si>
    <t>HT002/</t>
  </si>
  <si>
    <t xml:space="preserve"> Ohrana podlahy P19, 5,2 x  4</t>
  </si>
  <si>
    <t xml:space="preserve"> Ohrana podlahy P18/</t>
  </si>
  <si>
    <t>48,09</t>
  </si>
  <si>
    <t>47,29</t>
  </si>
  <si>
    <t>HT006a/</t>
  </si>
  <si>
    <t xml:space="preserve"> Ohrana podlahy P18, 2,7 x 3,8/</t>
  </si>
  <si>
    <t>10,26</t>
  </si>
  <si>
    <t>HT007a/</t>
  </si>
  <si>
    <t xml:space="preserve"> Ohrana podlahy P18</t>
  </si>
  <si>
    <t>14,30</t>
  </si>
  <si>
    <t>HT007b/</t>
  </si>
  <si>
    <t>4,40</t>
  </si>
  <si>
    <t>HT010/</t>
  </si>
  <si>
    <t xml:space="preserve"> Ohrana podlahy P19, 3,9 x 5,7/</t>
  </si>
  <si>
    <t>22,20</t>
  </si>
  <si>
    <t>HT011/</t>
  </si>
  <si>
    <t xml:space="preserve"> Ohrana podlahy P19, 5,9 x 6,3 /                              </t>
  </si>
  <si>
    <t>37,17</t>
  </si>
  <si>
    <t>HT015/</t>
  </si>
  <si>
    <t xml:space="preserve"> Ohrana podlahy P18, 1,92 x 1,2 x 2 /</t>
  </si>
  <si>
    <t>4,68</t>
  </si>
  <si>
    <t>HT017/</t>
  </si>
  <si>
    <t>44,45</t>
  </si>
  <si>
    <t>HT018/</t>
  </si>
  <si>
    <t xml:space="preserve"> Ohrana podlahy P18, 1,9 x 4,7</t>
  </si>
  <si>
    <t>8,93</t>
  </si>
  <si>
    <t>HT019/</t>
  </si>
  <si>
    <t xml:space="preserve"> Ohrana podlahy P18 </t>
  </si>
  <si>
    <t>20,14</t>
  </si>
  <si>
    <t>HT020/</t>
  </si>
  <si>
    <t xml:space="preserve"> Ohrana podlahy P18 /</t>
  </si>
  <si>
    <t>35,53</t>
  </si>
  <si>
    <t>5</t>
  </si>
  <si>
    <t>619991005</t>
  </si>
  <si>
    <t>Zakrytí vnitřních ploch před znečištěním fólií včetně pozdějšího odkrytí stěn nebo svislých ploch</t>
  </si>
  <si>
    <t>226557418</t>
  </si>
  <si>
    <t>https://podminky.urs.cz/item/CS_URS_2024_02/619991005</t>
  </si>
  <si>
    <t>Ochrana dveří+skla fasády schodiště</t>
  </si>
  <si>
    <t xml:space="preserve"> 1,27x2,28x4+2,55x0,59x2+1,275x2,1x4+1,49x2,9x4+2,1x0,6x2+ +1,05x 2,1x4+ 5,1x1,75+1,28x2,42x2= 63,66</t>
  </si>
  <si>
    <t>63,66</t>
  </si>
  <si>
    <t>1,6x0,85x4+0,77x2,1x4+1,11x2,1x4+                                             0,9x1,97+0,7x1,97 + 4,64x0,2 + 0,7x1,97x2+4,64x0,2x2=29,88</t>
  </si>
  <si>
    <t>29,88</t>
  </si>
  <si>
    <t>HT014/</t>
  </si>
  <si>
    <t>Ochrana dveří - 0,7x1,97x2 + 4,64x0,2=3,68/</t>
  </si>
  <si>
    <t>3,68</t>
  </si>
  <si>
    <t>Ochrana dveří - 0,9x1,97x2+0,3x4,84 +0,7x1,97x2+0,4x5,54+0,9x1,97x2=13,43/</t>
  </si>
  <si>
    <t>13,43</t>
  </si>
  <si>
    <t>HT003/</t>
  </si>
  <si>
    <t>0,9x1,97+4,84x0,35=3,46</t>
  </si>
  <si>
    <t>3,46</t>
  </si>
  <si>
    <t>Ochrana dveří+skla fasády schodiště -  0,9x1,97x2+4,84x0,4 +1,45x1,97x2+5,39x 0,34=13,01/</t>
  </si>
  <si>
    <t>13,01</t>
  </si>
  <si>
    <t>Ochrana dveří+skla fasády schodiště - 0,9x1,97x2+0,7x1,97+5,54x0,4=7,12/</t>
  </si>
  <si>
    <t>7,12</t>
  </si>
  <si>
    <t>Ochrana dveří+skla fasády schodiště - 0,9x1,97x2+4,84x0,3+0,9x1,97=7,20/</t>
  </si>
  <si>
    <t>7,20</t>
  </si>
  <si>
    <t>0,9x1,97x2+4,84x0,3+0,8x1,97+4,74x0,225=7,42</t>
  </si>
  <si>
    <t>7,42</t>
  </si>
  <si>
    <t>HT008/</t>
  </si>
  <si>
    <t>0,9x1,97+4,84x0,05=2,01</t>
  </si>
  <si>
    <t>2,01</t>
  </si>
  <si>
    <t>HT009/</t>
  </si>
  <si>
    <t>0,9x1,97+4,84x0,35+=3,46</t>
  </si>
  <si>
    <t>Ochrana dveří - 0,9x1,97+4,84x0,05+0,7x1,97x2+0,4x5,54+0,9x1,97x2=10,51/</t>
  </si>
  <si>
    <t>10,51</t>
  </si>
  <si>
    <t>Mezisoučet</t>
  </si>
  <si>
    <t>Ochrana  oken v místnosti</t>
  </si>
  <si>
    <t>Ochrana  oken v místnosti - 5,065x0,9=4,55</t>
  </si>
  <si>
    <t>4,55</t>
  </si>
  <si>
    <t>Ochrana  oken v místnosti - 2,99x0,85=2.54/</t>
  </si>
  <si>
    <t>2,54</t>
  </si>
  <si>
    <t>Ochrana  oken v místnosti - 4,00x0,85 + 2,99x0,85=5,94/</t>
  </si>
  <si>
    <t>5,94</t>
  </si>
  <si>
    <t>6</t>
  </si>
  <si>
    <t>619991011</t>
  </si>
  <si>
    <t>Zakrytí vnitřních ploch před znečištěním fólií včetně pozdějšího odkrytí samostatných konstrukcí a prvků</t>
  </si>
  <si>
    <t>-609138247</t>
  </si>
  <si>
    <t>https://podminky.urs.cz/item/CS_URS_2024_02/619991011</t>
  </si>
  <si>
    <t xml:space="preserve">Ochrana těles ÚT  </t>
  </si>
  <si>
    <t>Ochrana těles ÚT   - Těleso 1,4x0,6      fólie  1,7x0,9=1,53</t>
  </si>
  <si>
    <t>1,53</t>
  </si>
  <si>
    <t xml:space="preserve">Ochrana těles ÚT   - Těleso 1,8x0,6      fólie  2,1x0,9=1,89       </t>
  </si>
  <si>
    <t>1,89</t>
  </si>
  <si>
    <t>Ochrana těles ÚT   - Těleso 1,2x0,6      fólie  1,5x0,9=1,35/</t>
  </si>
  <si>
    <t>1,35</t>
  </si>
  <si>
    <t>Ochrana těles ÚT   - Těleso 1,8x0,6 + 1,2x0,6   fólie  2,1x0,9+1,5x0,9=3,24/</t>
  </si>
  <si>
    <t>3,24</t>
  </si>
  <si>
    <t>94</t>
  </si>
  <si>
    <t>Lešení a stavební výtahy</t>
  </si>
  <si>
    <t>7</t>
  </si>
  <si>
    <t>949101111</t>
  </si>
  <si>
    <t>Lešení pomocné pracovní pro objekty pozemních staveb pro zatížení do 150 kg/m2, o výšce lešeňové podlahy do 1,9 m</t>
  </si>
  <si>
    <t>716333403</t>
  </si>
  <si>
    <t>https://podminky.urs.cz/item/CS_URS_2024_02/949101111</t>
  </si>
  <si>
    <t>pomocné lešení</t>
  </si>
  <si>
    <t>3,84</t>
  </si>
  <si>
    <t>10,33</t>
  </si>
  <si>
    <t>28,91</t>
  </si>
  <si>
    <t>3,70</t>
  </si>
  <si>
    <t>4,41</t>
  </si>
  <si>
    <t>1,73</t>
  </si>
  <si>
    <t>1,14</t>
  </si>
  <si>
    <t>35,24</t>
  </si>
  <si>
    <t>95</t>
  </si>
  <si>
    <t>Různé dokončovací konstrukce a práce pozemních staveb</t>
  </si>
  <si>
    <t>8</t>
  </si>
  <si>
    <t>952901111</t>
  </si>
  <si>
    <t>Vyčištění budov nebo objektů před předáním do užívání budov bytové nebo občanské výstavby, světlé výšky podlaží do 4 m</t>
  </si>
  <si>
    <t>1803553387</t>
  </si>
  <si>
    <t>https://podminky.urs.cz/item/CS_URS_2024_02/952901111</t>
  </si>
  <si>
    <t>Úklid místností dotčených stavební činností</t>
  </si>
  <si>
    <t>Úklid místností dotčených stavební činností - /5,2 x  4/</t>
  </si>
  <si>
    <t>20,80</t>
  </si>
  <si>
    <t>Úklid místností dotčených stavební činností - /2,7 x 3,8/</t>
  </si>
  <si>
    <t>HT007a</t>
  </si>
  <si>
    <t>HT007b</t>
  </si>
  <si>
    <t>Úklid místností dotčených stavební činností - 3,9 x 5,7/</t>
  </si>
  <si>
    <t xml:space="preserve">Úklid místností dotčených stavební činností - 5,9 x 6,3/                               </t>
  </si>
  <si>
    <t xml:space="preserve">Úklid místností dotčených stavební činností - 1,92 x 1,2 x 2/ </t>
  </si>
  <si>
    <t>HT017</t>
  </si>
  <si>
    <t>Úklid místností dotčených stavební činností 1,9 x 4,7/</t>
  </si>
  <si>
    <t>HT019</t>
  </si>
  <si>
    <t>97</t>
  </si>
  <si>
    <t>Prorážení otvorů a ostatní bourací práce</t>
  </si>
  <si>
    <t>9</t>
  </si>
  <si>
    <t>974032132</t>
  </si>
  <si>
    <t>Vysekání rýh ve stěnách nebo příčkách z dutých cihel, tvárnic, desek z dutých cihel nebo tvárnic do hl. 50 mm a šířky do 70 mm</t>
  </si>
  <si>
    <t>-1060172271</t>
  </si>
  <si>
    <t>https://podminky.urs.cz/item/CS_URS_2024_02/974032132</t>
  </si>
  <si>
    <t>vysekání drážek - Drážky v přizdívce pro instalce</t>
  </si>
  <si>
    <t xml:space="preserve">Drážka v přizdívce pro silnoproud 40/40 mm, dl. 8m </t>
  </si>
  <si>
    <t>8,00</t>
  </si>
  <si>
    <t>Drážka v přizdívce pro silnoproud 40/40 mm, dl. 6,5 m</t>
  </si>
  <si>
    <t>6,50</t>
  </si>
  <si>
    <t>Drážky v přizdívce tvárnice pro SV a TV 50/50 mm,                                       dl. 2,7x4=10,8m</t>
  </si>
  <si>
    <t>10,80</t>
  </si>
  <si>
    <t>Drážky v přizdívce tvárnice pro SV 50/50 mm dl. 3,00 m</t>
  </si>
  <si>
    <t>3,00</t>
  </si>
  <si>
    <t>46</t>
  </si>
  <si>
    <t>974032153</t>
  </si>
  <si>
    <t>Vysekání rýh ve stěnách nebo příčkách z dutých cihel, tvárnic, desek z dutých cihel nebo tvárnic do hl. 100 mm a šířky do 100 mm</t>
  </si>
  <si>
    <t>684590090</t>
  </si>
  <si>
    <t>https://podminky.urs.cz/item/CS_URS_2024_02/974032153</t>
  </si>
  <si>
    <t>Drážka v přizdívce pro kanalizaci 80/80 mm, dl. 10 m</t>
  </si>
  <si>
    <t>10,00</t>
  </si>
  <si>
    <t>Drážka v přizdívce pro kanalizaci 80/80 mm, dl. 1,5m</t>
  </si>
  <si>
    <t>1,50</t>
  </si>
  <si>
    <t>11</t>
  </si>
  <si>
    <t>977151114</t>
  </si>
  <si>
    <t>Jádrové vrty diamantovými korunkami do stavebních materiálů (železobetonu, betonu, cihel, obkladů, dlažeb, kamene) průměru přes 50 do 60 mm</t>
  </si>
  <si>
    <t>271845905</t>
  </si>
  <si>
    <t>https://podminky.urs.cz/item/CS_URS_2024_02/977151114</t>
  </si>
  <si>
    <t>Jádrový vrt  železobet. Stěnou - Ø 60 mm, tl. 200 mm + 100 mm Ytong</t>
  </si>
  <si>
    <t>0,2*1</t>
  </si>
  <si>
    <t>0,1*1</t>
  </si>
  <si>
    <t>977151118</t>
  </si>
  <si>
    <t>Jádrové vrty diamantovými korunkami do stavebních materiálů (železobetonu, betonu, cihel, obkladů, dlažeb, kamene) průměru přes 90 do 100 mm</t>
  </si>
  <si>
    <t>1701700062</t>
  </si>
  <si>
    <t>https://podminky.urs.cz/item/CS_URS_2024_02/977151118</t>
  </si>
  <si>
    <t>Jádrový vrt  železobet. Stěnou - Ø 100 mm, tl. 200 mm + 100 mm Ytong</t>
  </si>
  <si>
    <t>997</t>
  </si>
  <si>
    <t>Přesun sutě</t>
  </si>
  <si>
    <t>47</t>
  </si>
  <si>
    <t>997013211</t>
  </si>
  <si>
    <t>Vnitrostaveništní doprava suti a vybouraných hmot vodorovně do 50 m s naložením ručně pro budovy a haly výšky do 6 m</t>
  </si>
  <si>
    <t>t</t>
  </si>
  <si>
    <t>192771457</t>
  </si>
  <si>
    <t>https://podminky.urs.cz/item/CS_URS_2024_02/997013211</t>
  </si>
  <si>
    <t>14</t>
  </si>
  <si>
    <t>997013501</t>
  </si>
  <si>
    <t>Odvoz suti a vybouraných hmot na skládku nebo meziskládku se složením, na vzdálenost do 1 km</t>
  </si>
  <si>
    <t>707046990</t>
  </si>
  <si>
    <t>https://podminky.urs.cz/item/CS_URS_2024_02/997013501</t>
  </si>
  <si>
    <t>15</t>
  </si>
  <si>
    <t>997013509</t>
  </si>
  <si>
    <t>Odvoz suti a vybouraných hmot na skládku nebo meziskládku se složením, na vzdálenost Příplatek k ceně za každý další započatý 1 km přes 1 km</t>
  </si>
  <si>
    <t>170994849</t>
  </si>
  <si>
    <t>https://podminky.urs.cz/item/CS_URS_2024_02/997013509</t>
  </si>
  <si>
    <t>1,093*19 'Přepočtené koeficientem množství</t>
  </si>
  <si>
    <t>16</t>
  </si>
  <si>
    <t>997013603</t>
  </si>
  <si>
    <t>Poplatek za uložení stavebního odpadu na skládce (skládkovné) cihelného zatříděného do Katalogu odpadů pod kódem 17 01 02</t>
  </si>
  <si>
    <t>1863348521</t>
  </si>
  <si>
    <t>https://podminky.urs.cz/item/CS_URS_2024_02/997013603</t>
  </si>
  <si>
    <t>rýhy</t>
  </si>
  <si>
    <t>0,142</t>
  </si>
  <si>
    <t>0,173</t>
  </si>
  <si>
    <t>17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</si>
  <si>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</si>
  <si>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</si>
  <si>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1556995617</t>
  </si>
  <si>
    <t>https://podminky.urs.cz/item/CS_URS_2024_02/997013609</t>
  </si>
  <si>
    <t>vrtání</t>
  </si>
  <si>
    <t>0,002</t>
  </si>
  <si>
    <t>0,005</t>
  </si>
  <si>
    <t>18</t>
  </si>
  <si>
    <t>997013813</t>
  </si>
  <si>
    <t>Poplatek za uložení stavebního odpadu na skládce (skládkovné) z plastických hmot zatříděného do Katalogu odpadů pod kódem 17 02 03</t>
  </si>
  <si>
    <t>-1394981414</t>
  </si>
  <si>
    <t>https://podminky.urs.cz/item/CS_URS_2024_02/997013813</t>
  </si>
  <si>
    <t>zakrývací folie</t>
  </si>
  <si>
    <t>0,029</t>
  </si>
  <si>
    <t>998</t>
  </si>
  <si>
    <t>Přesun hmot</t>
  </si>
  <si>
    <t>19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</si>
  <si>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</si>
  <si>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</si>
  <si>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-485199367</t>
  </si>
  <si>
    <t>https://podminky.urs.cz/item/CS_URS_2024_02/998018001</t>
  </si>
  <si>
    <t>PSV</t>
  </si>
  <si>
    <t>Práce a dodávky PSV</t>
  </si>
  <si>
    <t>763</t>
  </si>
  <si>
    <t>Konstrukce suché výstavby</t>
  </si>
  <si>
    <t>20</t>
  </si>
  <si>
    <t>763132971</t>
  </si>
  <si>
    <t>Vyspravení sádrokartonových podhledů nebo podkroví plochy jednotlivě přes 0,50 do 1,00 m2 desky tl. 12,5 mm standardní A</t>
  </si>
  <si>
    <t>-694200187</t>
  </si>
  <si>
    <t>https://podminky.urs.cz/item/CS_URS_2024_02/763132971</t>
  </si>
  <si>
    <t>Úprava demont. podhledu</t>
  </si>
  <si>
    <t>Úprava demont. podhledu v délce 8,4m</t>
  </si>
  <si>
    <t>m=8,4</t>
  </si>
  <si>
    <t>8,4*0,1</t>
  </si>
  <si>
    <t>předpoklad š.0,1m</t>
  </si>
  <si>
    <t>763135102</t>
  </si>
  <si>
    <t>Montáž sádrokartonového podhledu kazetového demontovatelného včetně zavěšené nosné konstrukce velikosti kazet 600x600 mm polozapuštěné</t>
  </si>
  <si>
    <t>-1394496915</t>
  </si>
  <si>
    <t>https://podminky.urs.cz/item/CS_URS_2024_02/763135102</t>
  </si>
  <si>
    <t>Zpětná montáž rozebíratleného stropního podhledu</t>
  </si>
  <si>
    <t>Zpětná montáž rozebíratleného stropního podhledu0,6x6,4=3,84     R13/</t>
  </si>
  <si>
    <t>Zpětná montáž rozebíratleného stropního podhledu, -0,6x1,07+0,6x1,1=3,70   R13/</t>
  </si>
  <si>
    <t>Zpětná montáž rozebíratleného stropního podhledu 0,6x2,25+0,6x4,47=3,32   R13/</t>
  </si>
  <si>
    <t>Zpětná montáž rozebíratleného stropního podhledu 0,9x1,92=1,72        R13/</t>
  </si>
  <si>
    <t>Zpětná montáž rozebíratleného stropního podhledu 0,6x1,9=1,14          R13/</t>
  </si>
  <si>
    <t>Zpětná montáž rozebíratleného stropního podhledu - 1,9x18,55=35,24    R13/</t>
  </si>
  <si>
    <t>22</t>
  </si>
  <si>
    <t>M</t>
  </si>
  <si>
    <t>59030575.1</t>
  </si>
  <si>
    <t>podhled kazetový děrovaný kruh 6,5mm, polozapuštěný rastr tl 10mm 600x600mm...........budou použity stávající demontované kazety</t>
  </si>
  <si>
    <t>32</t>
  </si>
  <si>
    <t>-260836074</t>
  </si>
  <si>
    <t>23</t>
  </si>
  <si>
    <t>763135201</t>
  </si>
  <si>
    <t>Montáž sádrokartonového podhledu lamelového šířky do 2400 mm (chodbový systém) samonosného, demontovatelného polozapuštěného</t>
  </si>
  <si>
    <t>-1500097953</t>
  </si>
  <si>
    <t>https://podminky.urs.cz/item/CS_URS_2024_02/763135201</t>
  </si>
  <si>
    <t>lamely</t>
  </si>
  <si>
    <t>24</t>
  </si>
  <si>
    <t>59030263.1</t>
  </si>
  <si>
    <t>lamela stropní SDK ...........budou použity stávající demontované lamely</t>
  </si>
  <si>
    <t>1108751309</t>
  </si>
  <si>
    <t>25</t>
  </si>
  <si>
    <t>763135881</t>
  </si>
  <si>
    <t>Demontáž podhledu sádrokartonového vyjmutí kazet</t>
  </si>
  <si>
    <t>1901974360</t>
  </si>
  <si>
    <t>https://podminky.urs.cz/item/CS_URS_2024_02/763135881</t>
  </si>
  <si>
    <t xml:space="preserve">Demontáž rozebíratleného stropního podhledu </t>
  </si>
  <si>
    <t>Demontáž rozebíratleného stropního podhledu - 0,6x6,4=3,84           R13/</t>
  </si>
  <si>
    <t>Demontáž rozebíratleného stropního podhledu - 0,49x7,5+5,77x0,9+3x0,49=10,33                  R3/</t>
  </si>
  <si>
    <t>Demontáž rozebíratleného stropního podhledu - 1,2x1,75+2,4x4,8+2,43x4,2+0,9x5,6=28,91   R3/</t>
  </si>
  <si>
    <t>Demontáž rozebíratleného stropního podhledu - 0,6x1,07+0,6x1,1=3,70     R13/</t>
  </si>
  <si>
    <t>Demontáž rozebíratleného stropního podhledu - 0,6x2,25+0,6x4,47=3,32   R13/</t>
  </si>
  <si>
    <t>Demontáž rozebíratleného stropního podhledu - 0,9x1,92=1,73        R13/</t>
  </si>
  <si>
    <t>Demontáž rozebíratleného stropního podhledu - 0,6x1,9=1,14          R13/</t>
  </si>
  <si>
    <t>Demontáž rozebíratleného stropního podhledu 1,9x18,55=35,24    R13/</t>
  </si>
  <si>
    <t>26</t>
  </si>
  <si>
    <t>763135891</t>
  </si>
  <si>
    <t>Demontáž podhledu sádrokartonového vyjmutí lamel</t>
  </si>
  <si>
    <t>308095051</t>
  </si>
  <si>
    <t>https://podminky.urs.cz/item/CS_URS_2024_02/763135891</t>
  </si>
  <si>
    <t>27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</si>
  <si>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</si>
  <si>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</si>
  <si>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944385377</t>
  </si>
  <si>
    <t>https://podminky.urs.cz/item/CS_URS_2024_02/998763331</t>
  </si>
  <si>
    <t>764</t>
  </si>
  <si>
    <t>Konstrukce klempířské</t>
  </si>
  <si>
    <t>28</t>
  </si>
  <si>
    <t>764051420.1</t>
  </si>
  <si>
    <t>Lišta z nerezového plechu včetně tmelení rš 80 mm...........Nerezový sokl v.80mm, dl.8,5m - lepený</t>
  </si>
  <si>
    <t>-490994594</t>
  </si>
  <si>
    <t>sokl- nerez</t>
  </si>
  <si>
    <t>Nerezový sokl v.80mm, dl.8,5m - lepený</t>
  </si>
  <si>
    <t>8,5</t>
  </si>
  <si>
    <t>29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</si>
  <si>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</si>
  <si>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</si>
  <si>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-595919347</t>
  </si>
  <si>
    <t>https://podminky.urs.cz/item/CS_URS_2024_02/998764121</t>
  </si>
  <si>
    <t>781</t>
  </si>
  <si>
    <t>Dokončovací práce - obklady- bude upřesněno s investorem</t>
  </si>
  <si>
    <t>30</t>
  </si>
  <si>
    <t>781111011</t>
  </si>
  <si>
    <t>Příprava podkladu před provedením obkladu oprášení (ometení) stěny</t>
  </si>
  <si>
    <t>-1986769832</t>
  </si>
  <si>
    <t>https://podminky.urs.cz/item/CS_URS_2024_02/781111011</t>
  </si>
  <si>
    <t>obklad</t>
  </si>
  <si>
    <t>Oprava keram. obkladu stěny po silnoproudu S9, 1x0,2=0,2m2, materiál 200/200 mm, barva bílá</t>
  </si>
  <si>
    <t>0,2</t>
  </si>
  <si>
    <t xml:space="preserve">Keramický obklad stěny 1,2 x 0,6 = 0,72 m2, </t>
  </si>
  <si>
    <t>0,72</t>
  </si>
  <si>
    <t>31</t>
  </si>
  <si>
    <t>781121011</t>
  </si>
  <si>
    <t>Příprava podkladu před provedením obkladu nátěr penetrační na stěnu</t>
  </si>
  <si>
    <t>1785171512</t>
  </si>
  <si>
    <t>https://podminky.urs.cz/item/CS_URS_2024_02/781121011</t>
  </si>
  <si>
    <t>781131112</t>
  </si>
  <si>
    <t>Izolace stěny pod obklad izolace nátěrem nebo stěrkou ve dvou vrstvách</t>
  </si>
  <si>
    <t>1720015292</t>
  </si>
  <si>
    <t>https://podminky.urs.cz/item/CS_URS_2024_02/781131112</t>
  </si>
  <si>
    <t>33</t>
  </si>
  <si>
    <t>781472219</t>
  </si>
  <si>
    <t>Montáž keramických obkladů stěn lepených cementovým flexibilním lepidlem hladkých přes 22 do 25 ks/m2</t>
  </si>
  <si>
    <t>-790085131</t>
  </si>
  <si>
    <t>https://podminky.urs.cz/item/CS_URS_2024_02/781472219</t>
  </si>
  <si>
    <t>59761714</t>
  </si>
  <si>
    <t>obklad keramický nemrazuvzdorný povrch hladký/matný tl do 10mm přes 22 do 25ks/m2</t>
  </si>
  <si>
    <t>-331373947</t>
  </si>
  <si>
    <t xml:space="preserve"> -  bude upřesněno  s investorem</t>
  </si>
  <si>
    <t>0,72*1,1 'Přepočtené koeficientem množství</t>
  </si>
  <si>
    <t>35</t>
  </si>
  <si>
    <t>781472291</t>
  </si>
  <si>
    <t>Montáž keramických obkladů stěn lepených cementovým flexibilním lepidlem Příplatek k cenám za plochu do 10 m2 jednotlivě</t>
  </si>
  <si>
    <t>-1105000308</t>
  </si>
  <si>
    <t>https://podminky.urs.cz/item/CS_URS_2024_02/781472291</t>
  </si>
  <si>
    <t>36</t>
  </si>
  <si>
    <t>781473923</t>
  </si>
  <si>
    <t>Výměna keramické obkladačky lepené, velikosti přes 22 do 25 ks/m2</t>
  </si>
  <si>
    <t>1648744498</t>
  </si>
  <si>
    <t>https://podminky.urs.cz/item/CS_URS_2024_02/781473923</t>
  </si>
  <si>
    <t>0,2 v m2</t>
  </si>
  <si>
    <t>0,2/(0,2*0,2)</t>
  </si>
  <si>
    <t>37</t>
  </si>
  <si>
    <t>59761704</t>
  </si>
  <si>
    <t>obklad keramický nemrazuvzdorný povrch hladký/lesklý tl do 10mm přes 22 do 25ks/m2</t>
  </si>
  <si>
    <t>-1280317822</t>
  </si>
  <si>
    <t>0,2*1,05 'Přepočtené koeficientem množství</t>
  </si>
  <si>
    <t>38</t>
  </si>
  <si>
    <t>781492251</t>
  </si>
  <si>
    <t>Obklad - dokončující práce montáž profilu lepeného flexibilním cementovým lepidlem ukončovacího</t>
  </si>
  <si>
    <t>-606403184</t>
  </si>
  <si>
    <t>https://podminky.urs.cz/item/CS_URS_2024_02/781492251</t>
  </si>
  <si>
    <t>Keramický obklad stěny 1,2 x 0,6 = 0,72 m2, ukončovací lišty hliníkové 3 m</t>
  </si>
  <si>
    <t>39</t>
  </si>
  <si>
    <t>19416012</t>
  </si>
  <si>
    <t>lišta ukončovací nerezová 10mm</t>
  </si>
  <si>
    <t>-2110315003</t>
  </si>
  <si>
    <t>3*1,05 'Přepočtené koeficientem množství</t>
  </si>
  <si>
    <t>40</t>
  </si>
  <si>
    <t>998781121</t>
  </si>
  <si>
    <t>Přesun hmot pro obklady keramické stanovený z hmotnosti přesunovaného materiálu vodorovná dopravní vzdálenost do 50 m ruční (bez užití mechanizace) v objektech výšky do 6 m</t>
  </si>
  <si>
    <t>1619878150</t>
  </si>
  <si>
    <t>https://podminky.urs.cz/item/CS_URS_2024_02/998781121</t>
  </si>
  <si>
    <t>784</t>
  </si>
  <si>
    <t>Dokončovací práce - malby</t>
  </si>
  <si>
    <t>784181111</t>
  </si>
  <si>
    <t>Penetrace podkladu jednonásobná základní bezbarvá v místnostech výšky do 3,80 m</t>
  </si>
  <si>
    <t>-1780962201</t>
  </si>
  <si>
    <t>https://podminky.urs.cz/item/CS_URS_2024_02/784181111</t>
  </si>
  <si>
    <t>výmalba</t>
  </si>
  <si>
    <t>Vymalování kompletní S1, disperzní nátěr, 8,4x3-0,72+8,4x3-3,13+  +5,72x3-2,02+5,72x3-4,26=74,59m2</t>
  </si>
  <si>
    <t>74,59</t>
  </si>
  <si>
    <t>Vymalování kompletní S1, disperzní nátěr, 5,6x3-3,43+8,4x3-3,13+ +8,4x3-3,43+5,6x3-4,25=69,76m2</t>
  </si>
  <si>
    <t>69,76</t>
  </si>
  <si>
    <t>Vymalování stěny s prostupem, disperzní nátěr, 6,4x3,5 -                                             -0,6x0,9x2=21,32m2</t>
  </si>
  <si>
    <t>21,32</t>
  </si>
  <si>
    <t>42</t>
  </si>
  <si>
    <t>784191001</t>
  </si>
  <si>
    <t>Čištění vnitřních ploch hrubý úklid po provedení malířských prací omytím oken nebo balkonových dveří jednoduchých</t>
  </si>
  <si>
    <t>1622555133</t>
  </si>
  <si>
    <t>https://podminky.urs.cz/item/CS_URS_2024_02/784191001</t>
  </si>
  <si>
    <t>Umytí  oken v místnosti</t>
  </si>
  <si>
    <t>Umytí  oken v místnosti - 5,065x0,9=4,55/</t>
  </si>
  <si>
    <t>Umytí  oken v místnosti - 2,99x0,85=2.54/</t>
  </si>
  <si>
    <t>Umytí  oken v místnosti - 4,00x0,85 + 2,99x0,85=5,94/</t>
  </si>
  <si>
    <t xml:space="preserve">Očištění těles ÚT  </t>
  </si>
  <si>
    <t xml:space="preserve">Očištění těles ÚT    - Těleso 1,4x0,6 +(2x1,4+2x0,6)x0,1=1,24m2      </t>
  </si>
  <si>
    <t>1,24</t>
  </si>
  <si>
    <t xml:space="preserve">Očištění těles ÚT   - Těleso 1,8x0,6 +(2x1,8+2x0,6)x0,1=1,56m2     </t>
  </si>
  <si>
    <t>1,56</t>
  </si>
  <si>
    <t xml:space="preserve">Očištění těles ÚT   - Těleso 1,2x0,6 + (2x1,2+2x0,6)x0,1= 1,08m2  </t>
  </si>
  <si>
    <t>1,08</t>
  </si>
  <si>
    <t xml:space="preserve">Očištění těles ÚT   - Těleso 1,8x0,6 + 1,2x0,6 + +(2x1,8+2x0,6+2x1,2+2x0,6)x0,1=2,64m2 </t>
  </si>
  <si>
    <t>2,64</t>
  </si>
  <si>
    <t>43</t>
  </si>
  <si>
    <t>784191005</t>
  </si>
  <si>
    <t>Čištění vnitřních ploch hrubý úklid po provedení malířských prací omytím dveří nebo vrat</t>
  </si>
  <si>
    <t>-1752413696</t>
  </si>
  <si>
    <t>https://podminky.urs.cz/item/CS_URS_2024_02/784191005</t>
  </si>
  <si>
    <t>Očištění dveří+skla fasády schodiště</t>
  </si>
  <si>
    <t>HT014</t>
  </si>
  <si>
    <t>0,7x1,97x2 + 4,64x0,2=3,68</t>
  </si>
  <si>
    <t>0,9x1,97x2+0,3x4,84 +0,7x1,97x2+0,4x5,54+0,9x1,97x2=13,43</t>
  </si>
  <si>
    <t>HT003</t>
  </si>
  <si>
    <t>Očištění dveří+skla fasády schodiště - 0,9x1,97x2+4,84x0,4 +1,45x1,97x2+5,39x 0,34=13,01/</t>
  </si>
  <si>
    <t>Očištění dveří+skla fasády schodiště - 0,9x1,97x2+0,7x1,97+5,54x0,4=7,12/</t>
  </si>
  <si>
    <t>Očištění dveří+skla fasády schodiště - 0,9x1,97x2+4,84x0,3+0,9x1,97=7,20/</t>
  </si>
  <si>
    <t>HT008</t>
  </si>
  <si>
    <t>HT009</t>
  </si>
  <si>
    <t>Očištění dveří - 0,9x1,97+4,84x0,05+0,7x1,97x2+0,4x5,54+0,9x1,97x2=10,51/</t>
  </si>
  <si>
    <t>44</t>
  </si>
  <si>
    <t>784191007</t>
  </si>
  <si>
    <t>Čištění vnitřních ploch hrubý úklid po provedení malířských prací omytím podlah</t>
  </si>
  <si>
    <t>-2014491069</t>
  </si>
  <si>
    <t>https://podminky.urs.cz/item/CS_URS_2024_02/784191007</t>
  </si>
  <si>
    <t>45</t>
  </si>
  <si>
    <t>784211101</t>
  </si>
  <si>
    <t>Malby z malířských směsí oděruvzdorných za mokra dvojnásobné, bílé za mokra oděruvzdorné výborně v místnostech výšky do 3,80 m</t>
  </si>
  <si>
    <t>1416436124</t>
  </si>
  <si>
    <t>https://podminky.urs.cz/item/CS_URS_2024_02/784211101</t>
  </si>
  <si>
    <t>2024-080-02 - Stavební část- úpravy 1.NP</t>
  </si>
  <si>
    <t xml:space="preserve">    63 - Podlahy a podlahové konstrukce</t>
  </si>
  <si>
    <t xml:space="preserve">    96 - Bourání konstrukcí</t>
  </si>
  <si>
    <t xml:space="preserve">    711 - Izolace proti vodě, vlhkosti a plynům</t>
  </si>
  <si>
    <t xml:space="preserve">    714 - Akustická a protiotřesová opatření</t>
  </si>
  <si>
    <t xml:space="preserve">    771 - Podlahy z dlaždic</t>
  </si>
  <si>
    <t>342272205</t>
  </si>
  <si>
    <t>Příčky z pórobetonových tvárnic hladkých na tenké maltové lože objemová hmotnost do 500 kg/m3, tloušťka příčky 50 mm</t>
  </si>
  <si>
    <t>-2112712351</t>
  </si>
  <si>
    <t>https://podminky.urs.cz/item/CS_URS_2024_02/342272205</t>
  </si>
  <si>
    <t>Zdivo</t>
  </si>
  <si>
    <t>1/NP</t>
  </si>
  <si>
    <t>HT108/</t>
  </si>
  <si>
    <t>Příčka okolo potrubí VZT - plynosilikátové tvárnice tl.50 mm viz S9, (0,175+1,175)x3,62=4,88m2</t>
  </si>
  <si>
    <t>4,88</t>
  </si>
  <si>
    <t>-1285934975</t>
  </si>
  <si>
    <t>-364548789</t>
  </si>
  <si>
    <t>zahození drážky</t>
  </si>
  <si>
    <t>HT115/</t>
  </si>
  <si>
    <t xml:space="preserve">Drážka v přizdívce pro silnoproud 40/40 mm, dl. 4,4m - zahození </t>
  </si>
  <si>
    <t>4,4*0,04</t>
  </si>
  <si>
    <t xml:space="preserve">Drážka v přizdívce pro vodu a kanalizaci 80/50 mm, dl. 0,5m zahození </t>
  </si>
  <si>
    <t>0,5*0,08</t>
  </si>
  <si>
    <t>HT116/</t>
  </si>
  <si>
    <t>Drážka v přizdívce pro vodu 80/50 mm, dl. 1,8m  - zahození</t>
  </si>
  <si>
    <t>1,8*0,08</t>
  </si>
  <si>
    <t>Drážka v přizdívce pro kanalizaci 80/80 mm, dl. 1,8m  - zahození</t>
  </si>
  <si>
    <t>619995001</t>
  </si>
  <si>
    <t>Začištění omítek (s dodáním hmot) kolem oken, dveří, podlah, obkladů apod.</t>
  </si>
  <si>
    <t>-1916368101</t>
  </si>
  <si>
    <t>https://podminky.urs.cz/item/CS_URS_2024_02/619995001</t>
  </si>
  <si>
    <t>opravy omítek</t>
  </si>
  <si>
    <t>Začištění otvorů po montáži potrubí RTCH</t>
  </si>
  <si>
    <t>724854902</t>
  </si>
  <si>
    <t>HT108</t>
  </si>
  <si>
    <t>Ochrana stávající podlahy P18/</t>
  </si>
  <si>
    <t>HT115</t>
  </si>
  <si>
    <t>70,55</t>
  </si>
  <si>
    <t>HT116</t>
  </si>
  <si>
    <t>33,35</t>
  </si>
  <si>
    <t>HT123</t>
  </si>
  <si>
    <t>26,22</t>
  </si>
  <si>
    <t>HT124</t>
  </si>
  <si>
    <t>HT125</t>
  </si>
  <si>
    <t>48,21</t>
  </si>
  <si>
    <t>1085481869</t>
  </si>
  <si>
    <t>1.NP</t>
  </si>
  <si>
    <t>Ochrana dveří</t>
  </si>
  <si>
    <t>Ochrana dveří - 1,49x2,9x4+2,1x0,6x2+ 1,05x 2,1x4+1,28x2,42=31,38/</t>
  </si>
  <si>
    <t>31,38</t>
  </si>
  <si>
    <t xml:space="preserve">Ochrana dveří - 1,6x0,85x2+0,77x2,1x2+1,11x2,1x2+ 0,9x1,97+4,84x0,05+ +0,7x1,97x3+4,01x 0,2x3=17,00/ </t>
  </si>
  <si>
    <t>17,00</t>
  </si>
  <si>
    <t>HT106b</t>
  </si>
  <si>
    <t>Ochrana dveří - 1,1x1,97+5,04x 0,35=3,92/</t>
  </si>
  <si>
    <t>3,92</t>
  </si>
  <si>
    <t>HT107a</t>
  </si>
  <si>
    <t>Ochrana dveří - 0,9x1,97+4,84x0,35=3,46/</t>
  </si>
  <si>
    <t>Ochrana dveří - 0,9x1,97+4,84x0,35+0,9x1,97+4,84x0,2+0,7x1,97+ 4,64x0,05=7,819/</t>
  </si>
  <si>
    <t>7,82</t>
  </si>
  <si>
    <t>HT111</t>
  </si>
  <si>
    <t>Ochrana dveří - 1,1x1,97+5,04x 0,25=3,42/</t>
  </si>
  <si>
    <t>3,42</t>
  </si>
  <si>
    <t>HT114</t>
  </si>
  <si>
    <t>Ochrana dveří - (0,7x1,97+0,9x1,97+5,54x0,4)x2=10,70/</t>
  </si>
  <si>
    <t>10,70</t>
  </si>
  <si>
    <t>Ochrana dveří -0,7x1,97+0,9x1,97+5,54x0,4+0,9x1,97+4,84x0,4=9,05/</t>
  </si>
  <si>
    <t>9,05</t>
  </si>
  <si>
    <t>Ochrana  oken v místnosti - 4x1,74 + 2,99x 1,74=12,16/</t>
  </si>
  <si>
    <t>12,16</t>
  </si>
  <si>
    <t>Ochrana  oken v místnosti - 2,99x1,74=5,20/</t>
  </si>
  <si>
    <t>5,20</t>
  </si>
  <si>
    <t>-1892661444</t>
  </si>
  <si>
    <t xml:space="preserve">Ochrana těles ÚT </t>
  </si>
  <si>
    <t>Těleso 1,4x0,6x2  fólie  1,7x0,9x2=3,06</t>
  </si>
  <si>
    <t>3,06</t>
  </si>
  <si>
    <t>Těleso 1,2x0,6      fólie  1,5x0,9=1,35</t>
  </si>
  <si>
    <t>63</t>
  </si>
  <si>
    <t>Podlahy a podlahové konstrukce</t>
  </si>
  <si>
    <t>632441114</t>
  </si>
  <si>
    <t>Potěr anhydritový samonivelační ze suchých směsí tlouštky přes 40 do 50 mm</t>
  </si>
  <si>
    <t>-1932366955</t>
  </si>
  <si>
    <t>https://podminky.urs.cz/item/CS_URS_2024_02/632441114</t>
  </si>
  <si>
    <t>dlažba</t>
  </si>
  <si>
    <t>Oprava dlažby u přizdívky - dle P8, 200/200mm - cca 7 ks</t>
  </si>
  <si>
    <t>0,28</t>
  </si>
  <si>
    <t>632441119</t>
  </si>
  <si>
    <t>Potěr anhydritový samonivelační ze suchých směsí Příplatek k ceně -1114 za každých dalších i započatých 10 mm tloušťky přes 50 mm</t>
  </si>
  <si>
    <t>-139328346</t>
  </si>
  <si>
    <t>https://podminky.urs.cz/item/CS_URS_2024_02/632441119</t>
  </si>
  <si>
    <t>tl.celkem77 mm</t>
  </si>
  <si>
    <t>0,28*3 'Přepočtené koeficientem množství</t>
  </si>
  <si>
    <t>10</t>
  </si>
  <si>
    <t>632459177</t>
  </si>
  <si>
    <t>Příplatky k cenám potěrů za malou plochu do 5 m2 jednotlivě, tl. potěru přes 60 do 70 mm</t>
  </si>
  <si>
    <t>-406372775</t>
  </si>
  <si>
    <t>https://podminky.urs.cz/item/CS_URS_2024_02/632459177</t>
  </si>
  <si>
    <t>-253928957</t>
  </si>
  <si>
    <t>2001192983</t>
  </si>
  <si>
    <t>96</t>
  </si>
  <si>
    <t>Bourání konstrukcí</t>
  </si>
  <si>
    <t>13</t>
  </si>
  <si>
    <t>962086110</t>
  </si>
  <si>
    <t>Bourání příček nebo přizdívek z pórobetonových tvárnic, tl. do 100 mm</t>
  </si>
  <si>
    <t>154648327</t>
  </si>
  <si>
    <t>https://podminky.urs.cz/item/CS_URS_2024_02/962086110</t>
  </si>
  <si>
    <t xml:space="preserve">Vybourání obezdívky </t>
  </si>
  <si>
    <t xml:space="preserve">Vybourání obezdívky Ytong tl. 50 mm, 1,15x3,5=4,02m2 </t>
  </si>
  <si>
    <t>4,02</t>
  </si>
  <si>
    <t>965042121</t>
  </si>
  <si>
    <t>Bourání mazanin betonových nebo z litého asfaltu tl. do 100 mm, plochy do 1 m2</t>
  </si>
  <si>
    <t>m3</t>
  </si>
  <si>
    <t>1064928115</t>
  </si>
  <si>
    <t>https://podminky.urs.cz/item/CS_URS_2024_02/965042121</t>
  </si>
  <si>
    <t>Odstranění skladby podlahy -  vyříznutí -  P8  0,18x1,2=0,22m2</t>
  </si>
  <si>
    <t>0,22*0,077</t>
  </si>
  <si>
    <t>965049111</t>
  </si>
  <si>
    <t>Bourání mazanin Příplatek k cenám za bourání mazanin betonových se svařovanou sítí, tl. do 100 mm</t>
  </si>
  <si>
    <t>1357804119</t>
  </si>
  <si>
    <t>https://podminky.urs.cz/item/CS_URS_2024_02/965049111</t>
  </si>
  <si>
    <t>965081322</t>
  </si>
  <si>
    <t>Bourání podlah z dlaždic bez podkladního lože nebo mazaniny, s jakoukoliv výplní spár betonových, teracových nebo čedičových tl. do 25 mm, plochy do 1 m2</t>
  </si>
  <si>
    <t>1923289562</t>
  </si>
  <si>
    <t>https://podminky.urs.cz/item/CS_URS_2024_02/965081322</t>
  </si>
  <si>
    <t>0,22</t>
  </si>
  <si>
    <t>355868203</t>
  </si>
  <si>
    <t>Drážka v přizdívce pro silnoproud 40/40 mm, dl. 4,4m</t>
  </si>
  <si>
    <t>1964012589</t>
  </si>
  <si>
    <t xml:space="preserve">Drážka v přizdívce pro vodu a kanalizaci 80/50 mm, dl. 0,5m </t>
  </si>
  <si>
    <t>0,50</t>
  </si>
  <si>
    <t xml:space="preserve">Drážka v přizdívce pro vodu 80/50 mm, dl. 1,8m </t>
  </si>
  <si>
    <t>1,80</t>
  </si>
  <si>
    <t xml:space="preserve">Drážka v přizdívce pro kanalizaci 80/80 mm, dl. 1,8m </t>
  </si>
  <si>
    <t>1798174322</t>
  </si>
  <si>
    <t>Jádrový vrt  železobet. stěnou</t>
  </si>
  <si>
    <t>Ø 60 mm, tl. 200 mm + 100 mm Ytong</t>
  </si>
  <si>
    <t>0,30</t>
  </si>
  <si>
    <t>Ø 50 mm, tl. 200 mm + 100 mm Ytong</t>
  </si>
  <si>
    <t>0,3*4</t>
  </si>
  <si>
    <t>972054491</t>
  </si>
  <si>
    <t>Vybourání otvorů ve stropech nebo klenbách železobetonových bez odstranění podlahy a násypu, plochy do 1 m2, tl. přes 80 mm</t>
  </si>
  <si>
    <t>-927174916</t>
  </si>
  <si>
    <t>https://podminky.urs.cz/item/CS_URS_2024_02/972054491</t>
  </si>
  <si>
    <t xml:space="preserve">Prostup železobet. deskou tl.240 mm </t>
  </si>
  <si>
    <t>Prostup železobet. deskou tl.240 mm  - 900x310 mm/</t>
  </si>
  <si>
    <t>0,9*0,31*0,24</t>
  </si>
  <si>
    <t>-22175180</t>
  </si>
  <si>
    <t>645263286</t>
  </si>
  <si>
    <t>1198752558</t>
  </si>
  <si>
    <t>0,795*19 'Přepočtené koeficientem množství</t>
  </si>
  <si>
    <t>997013602</t>
  </si>
  <si>
    <t>Poplatek za uložení stavebního odpadu na skládce (skládkovné) z armovaného betonu zatříděného do Katalogu odpadů pod kódem 17 01 01</t>
  </si>
  <si>
    <t>-952011224</t>
  </si>
  <si>
    <t>https://podminky.urs.cz/item/CS_URS_2024_02/997013602</t>
  </si>
  <si>
    <t>otvor</t>
  </si>
  <si>
    <t>0,161</t>
  </si>
  <si>
    <t>mazanina</t>
  </si>
  <si>
    <t>0,037</t>
  </si>
  <si>
    <t>-1862304951</t>
  </si>
  <si>
    <t>0,022</t>
  </si>
  <si>
    <t>0,062</t>
  </si>
  <si>
    <t>zdivo</t>
  </si>
  <si>
    <t>0,241</t>
  </si>
  <si>
    <t>-2130671362</t>
  </si>
  <si>
    <t>0,011</t>
  </si>
  <si>
    <t>čedič dlažba</t>
  </si>
  <si>
    <t>0,016</t>
  </si>
  <si>
    <t>997013812</t>
  </si>
  <si>
    <t>Poplatek za uložení stavebního odpadu na skládce (skládkovné) z materiálů na bázi sádry zatříděného do Katalogu odpadů pod kódem 17 08 02</t>
  </si>
  <si>
    <t>-2020651493</t>
  </si>
  <si>
    <t>https://podminky.urs.cz/item/CS_URS_2024_02/997013812</t>
  </si>
  <si>
    <t>SDK</t>
  </si>
  <si>
    <t>0,006</t>
  </si>
  <si>
    <t>-1855480171</t>
  </si>
  <si>
    <t>0,013</t>
  </si>
  <si>
    <t>997013814</t>
  </si>
  <si>
    <t>Poplatek za uložení stavebního odpadu na skládce (skládkovné) z izolačních materiálů zatříděného do Katalogu odpadů pod kódem 17 06 04</t>
  </si>
  <si>
    <t>1361213506</t>
  </si>
  <si>
    <t>https://podminky.urs.cz/item/CS_URS_2024_02/997013814</t>
  </si>
  <si>
    <t>separační folie</t>
  </si>
  <si>
    <t>akustické obklady</t>
  </si>
  <si>
    <t>kročejová izolace</t>
  </si>
  <si>
    <t>-1204782570</t>
  </si>
  <si>
    <t>711</t>
  </si>
  <si>
    <t>Izolace proti vodě, vlhkosti a plynům</t>
  </si>
  <si>
    <t>711131801</t>
  </si>
  <si>
    <t>Odstranění izolace proti vodě, vlhkosti a plynům z pásů na sucho AIP nebo tkaniny z plochy vodorovné V</t>
  </si>
  <si>
    <t>-527753492</t>
  </si>
  <si>
    <t>https://podminky.urs.cz/item/CS_URS_2024_02/711131801</t>
  </si>
  <si>
    <t>714</t>
  </si>
  <si>
    <t>Akustická a protiotřesová opatření</t>
  </si>
  <si>
    <t>714110821.1</t>
  </si>
  <si>
    <t>Demontáž akustických obkladů z desek jednovrstvých</t>
  </si>
  <si>
    <t>126576922</t>
  </si>
  <si>
    <t>Demontáž  obkladu stěny</t>
  </si>
  <si>
    <t>Demontáž akustického obkladu stěny 2 x 0,6=1,2m2</t>
  </si>
  <si>
    <t>1,2</t>
  </si>
  <si>
    <t>714180801</t>
  </si>
  <si>
    <t>Demontáž pohltivých a konstrukčních součástí vložek izolačních</t>
  </si>
  <si>
    <t>-2103885820</t>
  </si>
  <si>
    <t>https://podminky.urs.cz/item/CS_URS_2024_02/714180801</t>
  </si>
  <si>
    <t>714112201.1</t>
  </si>
  <si>
    <t>Montáž akustických obkladů z desek stěn, ukotvených do zdiva jednovrstvých</t>
  </si>
  <si>
    <t>192837962</t>
  </si>
  <si>
    <t xml:space="preserve">zpětná montáž akustického obkladu stěny </t>
  </si>
  <si>
    <t>Zpětná montáž akustického obkladu stěny 2 x 0,6=1,2m2</t>
  </si>
  <si>
    <t>62543000.1</t>
  </si>
  <si>
    <t>deska akustická  stěn a stropů tl 15mm- bude upřesněno na stavbě</t>
  </si>
  <si>
    <t>689582545</t>
  </si>
  <si>
    <t>1,2*1,08 'Přepočtené koeficientem množství</t>
  </si>
  <si>
    <t>714183002</t>
  </si>
  <si>
    <t>Montáž pohltivých a konstrukčních součástí desek izolačních na sraz volně stropů nebo stěn</t>
  </si>
  <si>
    <t>-1648987653</t>
  </si>
  <si>
    <t>https://podminky.urs.cz/item/CS_URS_2024_02/714183002</t>
  </si>
  <si>
    <t>28376556</t>
  </si>
  <si>
    <t>deska polystyrénová pro snížení kročejového hluku (max. zatížení 6,5 kN/m2) tl 20mm</t>
  </si>
  <si>
    <t>-1684838354</t>
  </si>
  <si>
    <t>714186034</t>
  </si>
  <si>
    <t>Montáž pohltivých a konstrukčních součástí zakrytí izolačních vložek sklotkaninou, fólií, pletivem a pod.</t>
  </si>
  <si>
    <t>-61937409</t>
  </si>
  <si>
    <t>https://podminky.urs.cz/item/CS_URS_2024_02/714186034</t>
  </si>
  <si>
    <t>28323020</t>
  </si>
  <si>
    <t>fólie separační PE 2 x 50 m</t>
  </si>
  <si>
    <t>-1404650133</t>
  </si>
  <si>
    <t>998714121</t>
  </si>
  <si>
    <t>Přesun hmot pro akustická a protiotřesová opatření stanovený z hmotnosti přesunovaného materiálu vodorovná dopravní vzdálenost do 50 m ruční (bez užití mechanizace) v objektech výšky do 6 m</t>
  </si>
  <si>
    <t>-1771383522</t>
  </si>
  <si>
    <t>https://podminky.urs.cz/item/CS_URS_2024_02/998714121</t>
  </si>
  <si>
    <t>0,024</t>
  </si>
  <si>
    <t>763132811</t>
  </si>
  <si>
    <t>Demontáž podhledu nebo samostatného požárního předělu ze sádrokartonových desek desek, opláštění jednoduché</t>
  </si>
  <si>
    <t>-191873332</t>
  </si>
  <si>
    <t>https://podminky.urs.cz/item/CS_URS_2024_02/763132811</t>
  </si>
  <si>
    <t>Demontáž SDK podhledu s pož.odolností 30min. shora i zdola</t>
  </si>
  <si>
    <t>Demontáž SDK podhledu s pož.odolností 30min. shora i zdola -0,75x0,75=0,56      R5/</t>
  </si>
  <si>
    <t>0,56</t>
  </si>
  <si>
    <t>chodba</t>
  </si>
  <si>
    <t>763132972</t>
  </si>
  <si>
    <t>Vyspravení sádrokartonových podhledů nebo podkroví plochy jednotlivě přes 0,50 do 1,00 m2 desky tl. 12,5 mm protipožární DF</t>
  </si>
  <si>
    <t>-956616026</t>
  </si>
  <si>
    <t>https://podminky.urs.cz/item/CS_URS_2024_02/763132972</t>
  </si>
  <si>
    <t>HT123/</t>
  </si>
  <si>
    <t xml:space="preserve">Nový SDK podhled s pož. odolností 30 min. s hora i zdola 0,75x0,75=0,56m2  R5,                                                                        </t>
  </si>
  <si>
    <t>-248736520</t>
  </si>
  <si>
    <t xml:space="preserve">Zpětná montáž rozebíratleného stropního podhledu </t>
  </si>
  <si>
    <t>Zpětná montáž rozebíratleného stropního podhledu, zkrácení v místě přizdívky, 0,8m2</t>
  </si>
  <si>
    <t>0,80</t>
  </si>
  <si>
    <t>Zpětná montáž rozebíratleného stropního podhledu 1,2x0,95+1,2x6,25+1,2x3,6x2+1,2x3+0,37x4,45= 22,52m2  R2</t>
  </si>
  <si>
    <t>22,52</t>
  </si>
  <si>
    <t>-1067965394</t>
  </si>
  <si>
    <t>-927346793</t>
  </si>
  <si>
    <t>Demontáž rozebíratleného stropního podhledu</t>
  </si>
  <si>
    <t>Demontáž rozebíratleného stropního podhledu - 0,62x1,54=0,95      R3/</t>
  </si>
  <si>
    <t>0,95</t>
  </si>
  <si>
    <t>Demontáž rozebíratleného stropního podhledu - 1,2x0,95+1,2x6,25+1,2x3,6x2+1,2x3+0,37x4,45= 22,52     R2/</t>
  </si>
  <si>
    <t>763171412</t>
  </si>
  <si>
    <t>Montáž klapek pro konstrukce ze sádrokartonových desek revizních protipožárních pro podhledy, velikost do 0,25 m2</t>
  </si>
  <si>
    <t>1681425748</t>
  </si>
  <si>
    <t>https://podminky.urs.cz/item/CS_URS_2024_02/763171412</t>
  </si>
  <si>
    <t>ostatní</t>
  </si>
  <si>
    <t>Osazení revizních požárních dvířek 400x400mm, pož.odolnost EW15 DP2 - viz. pol. 2/Z</t>
  </si>
  <si>
    <t>59030160</t>
  </si>
  <si>
    <t>klapka revizní protipožární pro stěny a podhledy tl 12,5mm 400x400mm</t>
  </si>
  <si>
    <t>105209382</t>
  </si>
  <si>
    <t>48</t>
  </si>
  <si>
    <t>-1293330332</t>
  </si>
  <si>
    <t>49</t>
  </si>
  <si>
    <t>1873299836</t>
  </si>
  <si>
    <t>Nalepení nerez soklu v.80mm - dl. 1,6m</t>
  </si>
  <si>
    <t>1,6</t>
  </si>
  <si>
    <t>50</t>
  </si>
  <si>
    <t>-191941779</t>
  </si>
  <si>
    <t>771</t>
  </si>
  <si>
    <t>Podlahy z dlaždic</t>
  </si>
  <si>
    <t>51</t>
  </si>
  <si>
    <t>771111011</t>
  </si>
  <si>
    <t>Příprava podkladu před provedením dlažby vysátí podlah</t>
  </si>
  <si>
    <t>-2095677239</t>
  </si>
  <si>
    <t>https://podminky.urs.cz/item/CS_URS_2024_02/771111011</t>
  </si>
  <si>
    <t>52</t>
  </si>
  <si>
    <t>771121011</t>
  </si>
  <si>
    <t>Příprava podkladu před provedením dlažby nátěr penetrační na podlahu</t>
  </si>
  <si>
    <t>-385983924</t>
  </si>
  <si>
    <t>https://podminky.urs.cz/item/CS_URS_2024_02/771121011</t>
  </si>
  <si>
    <t>53</t>
  </si>
  <si>
    <t>771151012</t>
  </si>
  <si>
    <t>Příprava podkladu před provedením dlažby samonivelační stěrka min. pevnosti 20 MPa, tloušťky přes 3 do 5 mm</t>
  </si>
  <si>
    <t>762240647</t>
  </si>
  <si>
    <t>https://podminky.urs.cz/item/CS_URS_2024_02/771151012</t>
  </si>
  <si>
    <t>54</t>
  </si>
  <si>
    <t>771564112</t>
  </si>
  <si>
    <t>Montáž podlah z dlaždic z taveného čediče lepených flexibilním lepidlem, velikosti 200 x 200 mm hladkých tl. přes 20 do 25 mm</t>
  </si>
  <si>
    <t>-988897574</t>
  </si>
  <si>
    <t>https://podminky.urs.cz/item/CS_URS_2024_02/771564112</t>
  </si>
  <si>
    <t>55</t>
  </si>
  <si>
    <t>63232810</t>
  </si>
  <si>
    <t>dlaždice z taveného čediče průmyslové jemný rastr 200x200x22mm</t>
  </si>
  <si>
    <t>-191617113</t>
  </si>
  <si>
    <t>0,28*1,1 'Přepočtené koeficientem množství</t>
  </si>
  <si>
    <t>56</t>
  </si>
  <si>
    <t>771592011</t>
  </si>
  <si>
    <t>Čištění vnitřních ploch po položení dlažby podlah nebo schodišť chemickými prostředky</t>
  </si>
  <si>
    <t>-1147656350</t>
  </si>
  <si>
    <t>https://podminky.urs.cz/item/CS_URS_2024_02/771592011</t>
  </si>
  <si>
    <t>57</t>
  </si>
  <si>
    <t>998771121</t>
  </si>
  <si>
    <t>Přesun hmot pro podlahy z dlaždic stanovený z hmotnosti přesunovaného materiálu vodorovná dopravní vzdálenost do 50 m ruční (bez užití mechanizace) v objektech výšky do 6 m</t>
  </si>
  <si>
    <t>-795724442</t>
  </si>
  <si>
    <t>https://podminky.urs.cz/item/CS_URS_2024_02/998771121</t>
  </si>
  <si>
    <t>58</t>
  </si>
  <si>
    <t>-444734939</t>
  </si>
  <si>
    <t xml:space="preserve">výmalba </t>
  </si>
  <si>
    <t>Vymalování kompletní S1, disperzní nátěr, 1,9x2,6-1x2,02+  +0,35x2,6+1,18x2,6+1,65x2,6-0,8x2,02+3,07x2,6-                                 -1x2,02+2x2,</t>
  </si>
  <si>
    <t>21,73</t>
  </si>
  <si>
    <t xml:space="preserve">Vymalování kompletní S1, disperzní nátěr, 8,3x3-4,056x1,79-                      -3,042x1,79+8,5x3-1,77x2,02+8,3x3-1,77x2,02+8,5x3-                   </t>
  </si>
  <si>
    <t>77,19</t>
  </si>
  <si>
    <t>Malba podhledu - disperní barva bílá - 1,5x4,75=7,12m2</t>
  </si>
  <si>
    <t>59</t>
  </si>
  <si>
    <t>-2045229161</t>
  </si>
  <si>
    <t>Umytí  oken v místnosti - 4x1,74 + 2,99x 1,74=12,16/</t>
  </si>
  <si>
    <t>Umytí  oken v místnosti - 2,99x1,74=5,20/</t>
  </si>
  <si>
    <t xml:space="preserve">Očištění těles ÚT </t>
  </si>
  <si>
    <t>Očištění těles ÚT - Těleso 1,4x0,6x2 +(4x1,4+4x0,6)x0,1=2,48m2/</t>
  </si>
  <si>
    <t>2,48</t>
  </si>
  <si>
    <t>Očištění těles ÚT - Těleso 1,2x0,6+(2x1,2+2x0,6)x0,1=1,08m2/</t>
  </si>
  <si>
    <t>60</t>
  </si>
  <si>
    <t>-693230825</t>
  </si>
  <si>
    <t>Očištění dveří</t>
  </si>
  <si>
    <t>Očištění dveří - 1,49x2,9x4+2,1x0,6x2+ 1,05x 2,1x4+1,28x2,42=31,38/</t>
  </si>
  <si>
    <t>Očištění dveří - 1,6x0,85x2+0,77x2,1x2+1,11x2,1x2+ 0,9x1,97+4,84x0,05+ +0,7x1,97x3+4,01x 0,2x3=17,00 /</t>
  </si>
  <si>
    <t>Očištění dveří - 1,1x1,97+5,04x 0,35=3,92/</t>
  </si>
  <si>
    <t>Očištění dveří - 0,9x1,97+4,84x0,35=3,46/</t>
  </si>
  <si>
    <t>Očištění dveří - 0,9x1,97+4,84x0,35+0,9x1,97+4,84x0,2+0,7x1,97+ 4,64x0,05=7,819/</t>
  </si>
  <si>
    <t>Očištění dveří - 1,1x1,97+5,04x 0,25=3,42/</t>
  </si>
  <si>
    <t>Očištění dveří - (0,7x1,97+0,9x1,97+5,54x0,4)x2=10,70/</t>
  </si>
  <si>
    <t>Očištění dveří - 0,7x1,97+0,9x1,97+5,54x0,4+0,9x1,97+4,84x0,4=9,05/</t>
  </si>
  <si>
    <t>1273837882</t>
  </si>
  <si>
    <t>62</t>
  </si>
  <si>
    <t>1171883522</t>
  </si>
  <si>
    <t>2024-080-03 - Stavební část- úpravy střecha</t>
  </si>
  <si>
    <t xml:space="preserve">    2 - Zakládání</t>
  </si>
  <si>
    <t xml:space="preserve">    5 - Komunikace pozemní</t>
  </si>
  <si>
    <t xml:space="preserve">    712 - Povlakové krytiny</t>
  </si>
  <si>
    <t xml:space="preserve">    713 - Izolace tepelné</t>
  </si>
  <si>
    <t xml:space="preserve">    767 - Konstrukce zámečnické</t>
  </si>
  <si>
    <t>Zakládání</t>
  </si>
  <si>
    <t>275322611</t>
  </si>
  <si>
    <t>Základy z betonu železového (bez výztuže) patky z betonu se zvýšenými nároky na prostředí tř. C 30/37</t>
  </si>
  <si>
    <t>-984326248</t>
  </si>
  <si>
    <t>https://podminky.urs.cz/item/CS_URS_2024_02/275322611</t>
  </si>
  <si>
    <t>Střecha</t>
  </si>
  <si>
    <t>Železobetnový základ pro jednotku VZT, 3,35x0,95x0,16=0,477m3, beton C30/37 - mrazuvzdorný XF1, armovaný 2x sítí, DET.02</t>
  </si>
  <si>
    <t>m/3/</t>
  </si>
  <si>
    <t>0,477</t>
  </si>
  <si>
    <t>275351121</t>
  </si>
  <si>
    <t>Bednění základů patek zřízení</t>
  </si>
  <si>
    <t>1589587799</t>
  </si>
  <si>
    <t>https://podminky.urs.cz/item/CS_URS_2024_02/275351121</t>
  </si>
  <si>
    <t>(3,35+0,95+0,95+3,35)*0,16</t>
  </si>
  <si>
    <t>275351122</t>
  </si>
  <si>
    <t>Bednění základů patek odstranění</t>
  </si>
  <si>
    <t>733145179</t>
  </si>
  <si>
    <t>https://podminky.urs.cz/item/CS_URS_2024_02/275351122</t>
  </si>
  <si>
    <t>275362021</t>
  </si>
  <si>
    <t>Výztuž základů patek ze svařovaných sítí z drátů typu KARI</t>
  </si>
  <si>
    <t>-116476590</t>
  </si>
  <si>
    <t>https://podminky.urs.cz/item/CS_URS_2024_02/275362021</t>
  </si>
  <si>
    <t>KariI síť  2 x Ø 6-100/100, 2x 3x2 + 0,5x2=13m2</t>
  </si>
  <si>
    <t>1m2=4,44kg</t>
  </si>
  <si>
    <t>při spodním i při horním okraji</t>
  </si>
  <si>
    <t>13*4,44*1,15*0,001</t>
  </si>
  <si>
    <t>219991213</t>
  </si>
  <si>
    <t>Položení chráničky z ocelových nebo nerezových trubek vnitřní průměr přes 50 do 100 mm- bude upřesněno dle skutečné potřeby</t>
  </si>
  <si>
    <t>-184622767</t>
  </si>
  <si>
    <t>https://podminky.urs.cz/item/CS_URS_2024_02/219991213</t>
  </si>
  <si>
    <t>Osazení prostupky pro kabely silnoproudu a MaR</t>
  </si>
  <si>
    <t>1*(0,15+0,5)</t>
  </si>
  <si>
    <t>34571342</t>
  </si>
  <si>
    <t>trubka elektroinstalační ocelová žárově zinkovaná závitová M63x1,5 D 58,7/63mm- bude upřesněno dle skutečné potřeby</t>
  </si>
  <si>
    <t>1427164421</t>
  </si>
  <si>
    <t>0,65*1,05 'Přepočtené koeficientem množství</t>
  </si>
  <si>
    <t>Komunikace pozemní</t>
  </si>
  <si>
    <t>596911111</t>
  </si>
  <si>
    <t>Kladení šlapáků z jednotlivých kusů do lože ze štěrkopísku nebo z prohozené zeminy v rovině nebo na svahu do 1:5</t>
  </si>
  <si>
    <t>-400906084</t>
  </si>
  <si>
    <t>https://podminky.urs.cz/item/CS_URS_2024_02/596911111</t>
  </si>
  <si>
    <t xml:space="preserve">Osazení kamenných šlapáku </t>
  </si>
  <si>
    <t>6ks</t>
  </si>
  <si>
    <t>6,00*0,4*0,4</t>
  </si>
  <si>
    <t>583810.R</t>
  </si>
  <si>
    <t>Šlapáky z přírodního kamene velikost "L" - křemenec - ručně opracované, tl. 3–4 cm, velikost 30–35 cm- bude upřesněno na stavbě s  investorem</t>
  </si>
  <si>
    <t>1213295275</t>
  </si>
  <si>
    <t>Kamenné šlapáky</t>
  </si>
  <si>
    <t>6,00</t>
  </si>
  <si>
    <t>635311111.R</t>
  </si>
  <si>
    <t>Násyp ze zeminy se zhutněním</t>
  </si>
  <si>
    <t>-1163499273</t>
  </si>
  <si>
    <t xml:space="preserve">Doplnění zeminy okolo  potrubí VZT - 2,7x0,2x0,45=0,243m3 </t>
  </si>
  <si>
    <t>0,243</t>
  </si>
  <si>
    <t>-1562513999</t>
  </si>
  <si>
    <t xml:space="preserve">Ochrana podlah - komunikací, </t>
  </si>
  <si>
    <t>HT201</t>
  </si>
  <si>
    <t>Ochrana stávající podlahy P18</t>
  </si>
  <si>
    <t>31,26</t>
  </si>
  <si>
    <t>-1306456507</t>
  </si>
  <si>
    <t>HT202</t>
  </si>
  <si>
    <t>Ochrana dveří+skla fasády schodiště - 0,9x1,9x2+4,84x0,15+5,1x4,05=24,80/</t>
  </si>
  <si>
    <t>24,80</t>
  </si>
  <si>
    <t>952901106</t>
  </si>
  <si>
    <t>Čištění budov při provádění oprav a udržovacích prací oken dvojitých nebo zdvojených omytím, plochy do přes 0,6 do 1,5 m2</t>
  </si>
  <si>
    <t>-20331411</t>
  </si>
  <si>
    <t>https://podminky.urs.cz/item/CS_URS_2024_02/952901106</t>
  </si>
  <si>
    <t>Očištění 4,84x0,15</t>
  </si>
  <si>
    <t>4,84*0,15</t>
  </si>
  <si>
    <t>952901108</t>
  </si>
  <si>
    <t>Čištění budov při provádění oprav a udržovacích prací oken dvojitých nebo zdvojených omytím, plochy do přes 2,5 m2</t>
  </si>
  <si>
    <t>700124276</t>
  </si>
  <si>
    <t>https://podminky.urs.cz/item/CS_URS_2024_02/952901108</t>
  </si>
  <si>
    <t>Očištění 5,1x4,05</t>
  </si>
  <si>
    <t>5,1*4,05</t>
  </si>
  <si>
    <t>952901122</t>
  </si>
  <si>
    <t>Čištění budov při provádění oprav a udržovacích prací dveří nebo vrat omytím, plochy do přes 1,5 do 3,0 m2</t>
  </si>
  <si>
    <t>-2134335870</t>
  </si>
  <si>
    <t>https://podminky.urs.cz/item/CS_URS_2024_02/952901122</t>
  </si>
  <si>
    <t>Očištění dveří - 0,9x1,9x2</t>
  </si>
  <si>
    <t>0,9*1,9*2</t>
  </si>
  <si>
    <t>414647427</t>
  </si>
  <si>
    <t>Úklid prostorů- střecha</t>
  </si>
  <si>
    <t>Úklid prostorů dotčených stavební činností</t>
  </si>
  <si>
    <t>965082941</t>
  </si>
  <si>
    <t>Odstranění násypu pod podlahami nebo ochranného násypu na střechách tl. přes 200 mm jakékoliv plochy</t>
  </si>
  <si>
    <t>-1342971888</t>
  </si>
  <si>
    <t>https://podminky.urs.cz/item/CS_URS_2024_02/965082941</t>
  </si>
  <si>
    <t>vegetační substrát 320-500 mm</t>
  </si>
  <si>
    <t>Odstranění skladby střechy v místě prostupu - viz skladba D1, 1,4x0,8=1,12m2, DET. 01</t>
  </si>
  <si>
    <t>1,12*0,41</t>
  </si>
  <si>
    <t>(320+500)/2=0,41</t>
  </si>
  <si>
    <t>Odstranění zeminy  v místě základu pro VZT jednotku - viz skladba D1, DET.02, 4,1x1,7=6,97m2,  výška 0,4m  6,97x0,4=2,78m3</t>
  </si>
  <si>
    <t>2,78</t>
  </si>
  <si>
    <t>729264945</t>
  </si>
  <si>
    <t>Prostup železobet. deskou tl.240 mm, 900 x 310 mm =0,28m2</t>
  </si>
  <si>
    <t>0,9*0,3*0,24</t>
  </si>
  <si>
    <t>-2022485211</t>
  </si>
  <si>
    <t>-171411351</t>
  </si>
  <si>
    <t>-571410439</t>
  </si>
  <si>
    <t>4,765*19 'Přepočtené koeficientem množství</t>
  </si>
  <si>
    <t>1476839706</t>
  </si>
  <si>
    <t>0,156</t>
  </si>
  <si>
    <t>997013655</t>
  </si>
  <si>
    <t>Poplatek za uložení stavebního odpadu na skládce (skládkovné) zeminy a kamení zatříděného do Katalogu odpadů pod kódem 17 05 04</t>
  </si>
  <si>
    <t>637823772</t>
  </si>
  <si>
    <t>https://podminky.urs.cz/item/CS_URS_2024_02/997013655</t>
  </si>
  <si>
    <t>odstranění zeminy</t>
  </si>
  <si>
    <t>mínus</t>
  </si>
  <si>
    <t>0,243*-1</t>
  </si>
  <si>
    <t>Mezisoučet v m3</t>
  </si>
  <si>
    <t>2,537*1,6</t>
  </si>
  <si>
    <t>Mezisoučet v tunách</t>
  </si>
  <si>
    <t>-837620811</t>
  </si>
  <si>
    <t>zakrytí</t>
  </si>
  <si>
    <t>0,003</t>
  </si>
  <si>
    <t>-530188085</t>
  </si>
  <si>
    <t>folie</t>
  </si>
  <si>
    <t>0,056</t>
  </si>
  <si>
    <t>tepelné</t>
  </si>
  <si>
    <t>0,015</t>
  </si>
  <si>
    <t>-114262589</t>
  </si>
  <si>
    <t>712</t>
  </si>
  <si>
    <t>Povlakové krytiny</t>
  </si>
  <si>
    <t>712300843</t>
  </si>
  <si>
    <t>Ostatní práce při odstranění povlakové krytiny střech plochých do 10° zbytkového asfaltového pásu odsekáním</t>
  </si>
  <si>
    <t>-1064255242</t>
  </si>
  <si>
    <t>https://podminky.urs.cz/item/CS_URS_2024_02/712300843</t>
  </si>
  <si>
    <t>1,12</t>
  </si>
  <si>
    <t>parotěsné zábrany - pás s AL</t>
  </si>
  <si>
    <t>712340831</t>
  </si>
  <si>
    <t>Odstranění povlakové krytiny střech plochých do 10° z přitavených pásů NAIP v plné ploše jednovrstvé</t>
  </si>
  <si>
    <t>562730351</t>
  </si>
  <si>
    <t>https://podminky.urs.cz/item/CS_URS_2024_02/712340831</t>
  </si>
  <si>
    <t>712361801</t>
  </si>
  <si>
    <t>Odstranění povlakové krytiny střech plochých do 10° z fólií položenou volně se svařovanými nebo lepenými spoji</t>
  </si>
  <si>
    <t>1909878266</t>
  </si>
  <si>
    <t>https://podminky.urs.cz/item/CS_URS_2024_02/712361801</t>
  </si>
  <si>
    <t>folie PVC-P</t>
  </si>
  <si>
    <t>separační geotextilie 300gr</t>
  </si>
  <si>
    <t>ochranná vrstva geotextilie 300gr</t>
  </si>
  <si>
    <t>nopová drenážní</t>
  </si>
  <si>
    <t>filtrační vrstva- geotextilie 300gr</t>
  </si>
  <si>
    <t>71236300.R</t>
  </si>
  <si>
    <t>Provedení povlakové krytiny střech plochých do 10° fólií termoplastickou mPVC (měkčené PVC) rozvinutí a natažení fólie v ploše a napojení hydroizolace PVC - P fólie</t>
  </si>
  <si>
    <t>-848031647</t>
  </si>
  <si>
    <t xml:space="preserve">Napojení hydroizolace PVC - P fólie 1,1x1,7=1,87m2                                                      </t>
  </si>
  <si>
    <t>1,87</t>
  </si>
  <si>
    <t>28343012</t>
  </si>
  <si>
    <t>fólie hydroizolační střešní mPVC určená ke stabilizaci přitížením a do vegetačních střech tl 1,5mm</t>
  </si>
  <si>
    <t>1000170638</t>
  </si>
  <si>
    <t>1,87*1,1655 'Přepočtené koeficientem množství</t>
  </si>
  <si>
    <t>712363354</t>
  </si>
  <si>
    <t>Povlakové krytiny střech plochých do 10° z tvarovaných poplastovaných lišt pro mPVC stěnová lišta vyhnutá rš 71 mm</t>
  </si>
  <si>
    <t>1920017791</t>
  </si>
  <si>
    <t>https://podminky.urs.cz/item/CS_URS_2024_02/712363354</t>
  </si>
  <si>
    <t>Poplastová lišta stěnová 50mm dl. 2,8m</t>
  </si>
  <si>
    <t>2,8</t>
  </si>
  <si>
    <t>712363366</t>
  </si>
  <si>
    <t>Povlakové krytiny střech plochých do 10° z tvarovaných poplastovaných lišt pro mPVC rovná lišta rš 100 mm</t>
  </si>
  <si>
    <t>-500952387</t>
  </si>
  <si>
    <t>https://podminky.urs.cz/item/CS_URS_2024_02/712363366</t>
  </si>
  <si>
    <t>Poplastová lišta 50x50mm dl. 2,8m</t>
  </si>
  <si>
    <t>712391382</t>
  </si>
  <si>
    <t>Provedení povlakové krytiny střech plochých do 10° -ostatní práce dokončení izolace násypem z hrubého kameniva frakce 16 - 22, tl. 50 mm</t>
  </si>
  <si>
    <t>28011498</t>
  </si>
  <si>
    <t>https://podminky.urs.cz/item/CS_URS_2024_02/712391382</t>
  </si>
  <si>
    <t>Kačírek - přitížení  1,01x1,25=1,26m2</t>
  </si>
  <si>
    <t>m/3/=1,26</t>
  </si>
  <si>
    <t>1,01*1,25</t>
  </si>
  <si>
    <t>předpoklad cca.257 mm</t>
  </si>
  <si>
    <t>58337403</t>
  </si>
  <si>
    <t>kamenivo dekorační (kačírek) frakce 16/32</t>
  </si>
  <si>
    <t>-1268511906</t>
  </si>
  <si>
    <t>Kačírek - přitížení  1,01x1,25=1,26m3</t>
  </si>
  <si>
    <t>1,26*0,05*2,1</t>
  </si>
  <si>
    <t>712391482</t>
  </si>
  <si>
    <t>Provedení povlakové krytiny střech plochých do 10° -ostatní práce dokončení izolace násypem z hrubého kameniva Příplatek k ceně za každých dalších 10 mm</t>
  </si>
  <si>
    <t>-547138810</t>
  </si>
  <si>
    <t>https://podminky.urs.cz/item/CS_URS_2024_02/712391482</t>
  </si>
  <si>
    <t>1,263*21 'Přepočtené koeficientem množství</t>
  </si>
  <si>
    <t>203700091</t>
  </si>
  <si>
    <t>1,26*0,21*2,1</t>
  </si>
  <si>
    <t>712393001</t>
  </si>
  <si>
    <t>Provedení dvojitého hydroizolačního systému plochých střech ostatní opracování prostupu do 200 mm</t>
  </si>
  <si>
    <t>-412872020</t>
  </si>
  <si>
    <t>https://podminky.urs.cz/item/CS_URS_2024_02/712393001</t>
  </si>
  <si>
    <t xml:space="preserve">Napojení oplechování potrubí VZT na parotěsnou zábranu - živičný pás samolepící. 0,3 x 2,7=0,81m2                                                     </t>
  </si>
  <si>
    <t>62866282</t>
  </si>
  <si>
    <t>pás asfaltový samolepicí modifikovaný SBS s vložkou ze skleněné tkaniny se spalitelnou fólií nebo jemnozrnným minerálním posypem nebo textilií na horním povrchu tl 1,7mm</t>
  </si>
  <si>
    <t>-1506268237</t>
  </si>
  <si>
    <t>0,81</t>
  </si>
  <si>
    <t>712771001</t>
  </si>
  <si>
    <t>Provedení separační nebo kluzné vrstvy vegetační střechy z fólií kladených volně s přesahem, sklon střechy do 5°</t>
  </si>
  <si>
    <t>-534597663</t>
  </si>
  <si>
    <t>https://podminky.urs.cz/item/CS_URS_2024_02/712771001</t>
  </si>
  <si>
    <t xml:space="preserve">Doplnění skladby střechy - tepelná izolace,separační fólie, drenážní fólie - D1, DET.01 </t>
  </si>
  <si>
    <t>69334002</t>
  </si>
  <si>
    <t>textilie ochranná vegetačních střech 300g/m2</t>
  </si>
  <si>
    <t>-1535318333</t>
  </si>
  <si>
    <t>1,12*1,15 'Přepočtené koeficientem množství</t>
  </si>
  <si>
    <t>712771221</t>
  </si>
  <si>
    <t>Provedení drenážní vrstvy vegetační střechy z plastových nopových fólií, výšky nopů do 25 mm, sklon střechy do 5°</t>
  </si>
  <si>
    <t>-1878851398</t>
  </si>
  <si>
    <t>https://podminky.urs.cz/item/CS_URS_2024_02/712771221</t>
  </si>
  <si>
    <t>drenážní vrstva - nopová folie v.nopů 20 mm</t>
  </si>
  <si>
    <t>69334152</t>
  </si>
  <si>
    <t>fólie profilovaná (nopová) perforovaná HDPE s hydroakumulační a drenážní funkcí do vegetačních střech s výškou nopů 20mm</t>
  </si>
  <si>
    <t>1855351308</t>
  </si>
  <si>
    <t>1,12*1,1025 'Přepočtené koeficientem množství</t>
  </si>
  <si>
    <t>712771271</t>
  </si>
  <si>
    <t>Provedení filtrační vrstvy vegetační střechy z textilií kladených volně s přesahem, sklon střechy do 5°</t>
  </si>
  <si>
    <t>-1562419305</t>
  </si>
  <si>
    <t>https://podminky.urs.cz/item/CS_URS_2024_02/712771271</t>
  </si>
  <si>
    <t>filtrační vrstva -folie 300 gr</t>
  </si>
  <si>
    <t>69311068</t>
  </si>
  <si>
    <t>geotextilie netkaná separační, ochranná, filtrační, drenážní PP 300g/m2</t>
  </si>
  <si>
    <t>-1585913781</t>
  </si>
  <si>
    <t>1,12*1,1 'Přepočtené koeficientem množství</t>
  </si>
  <si>
    <t>712771401</t>
  </si>
  <si>
    <t>Provedení vegetační vrstvy vegetační střechy ze substrátu, tloušťky do 100 mm, sklon střechy do 5°</t>
  </si>
  <si>
    <t>-1351138605</t>
  </si>
  <si>
    <t>https://podminky.urs.cz/item/CS_URS_2024_02/712771401</t>
  </si>
  <si>
    <t>10321225</t>
  </si>
  <si>
    <t>substrát vegetačních střech extenzivní s nízkým obsahem organické složky</t>
  </si>
  <si>
    <t>1201851156</t>
  </si>
  <si>
    <t>1,12*0,1</t>
  </si>
  <si>
    <t>712771501</t>
  </si>
  <si>
    <t>Založení vegetace vegetační střechy suchým výsevem osiva, sklon střechy do 5°</t>
  </si>
  <si>
    <t>-2136029794</t>
  </si>
  <si>
    <t>https://podminky.urs.cz/item/CS_URS_2024_02/712771501</t>
  </si>
  <si>
    <t>Osetí zeminy trávou  10,5m2</t>
  </si>
  <si>
    <t>10,5</t>
  </si>
  <si>
    <t>00572510</t>
  </si>
  <si>
    <t>osivo pro vegetační střechy směs bylin a tráv</t>
  </si>
  <si>
    <t>-1130734360</t>
  </si>
  <si>
    <t>712771931</t>
  </si>
  <si>
    <t>Hnojivo vegetační střechy trávníku, sklon střechy do 5°</t>
  </si>
  <si>
    <t>593921826</t>
  </si>
  <si>
    <t>https://podminky.urs.cz/item/CS_URS_2024_02/712771931</t>
  </si>
  <si>
    <t xml:space="preserve">Úpravy sadové  - cca 15m2       </t>
  </si>
  <si>
    <t>712773911</t>
  </si>
  <si>
    <t>Doplnění vegetace za nevzešlou nebo uhynulou vegetaci vegetační střechy suchým výsevem osivem, sklon střechy do 5°</t>
  </si>
  <si>
    <t>-565940055</t>
  </si>
  <si>
    <t>https://podminky.urs.cz/item/CS_URS_2024_02/712773911</t>
  </si>
  <si>
    <t>-36042285</t>
  </si>
  <si>
    <t>15*0,5 'Přepočtené koeficientem množství</t>
  </si>
  <si>
    <t>712774993</t>
  </si>
  <si>
    <t>Sestřih keřů a dřevin vegetační střechy průměru koruny do 1,5 m, sklon střechy do 5°- bude upřesněno dle skutečné potřeby</t>
  </si>
  <si>
    <t>126391767</t>
  </si>
  <si>
    <t>https://podminky.urs.cz/item/CS_URS_2024_02/712774993</t>
  </si>
  <si>
    <t>Ošetření stávajících stromů, případně přesazení - ve spolupráci s FLD</t>
  </si>
  <si>
    <t>odhad</t>
  </si>
  <si>
    <t>- bude upřesněno dle skutečné potřeby</t>
  </si>
  <si>
    <t>712775901</t>
  </si>
  <si>
    <t>Údržba trávníku vegetační střechy sečení, sklon střechy do 5°</t>
  </si>
  <si>
    <t>600394193</t>
  </si>
  <si>
    <t>https://podminky.urs.cz/item/CS_URS_2024_02/712775901</t>
  </si>
  <si>
    <t>712775961</t>
  </si>
  <si>
    <t>Údržba trávníku vegetační střechy provzdušnění (aerifikace), sklon střechy do 5°</t>
  </si>
  <si>
    <t>529948802</t>
  </si>
  <si>
    <t>https://podminky.urs.cz/item/CS_URS_2024_02/712775961</t>
  </si>
  <si>
    <t>998712121</t>
  </si>
  <si>
    <t>Přesun hmot pro povlakové krytiny stanovený z hmotnosti přesunovaného materiálu vodorovná dopravní vzdálenost do 50 m ruční (bez užití mechanizace) v objektech výšky do 6 m</t>
  </si>
  <si>
    <t>1600969041</t>
  </si>
  <si>
    <t>https://podminky.urs.cz/item/CS_URS_2024_02/998712121</t>
  </si>
  <si>
    <t>713</t>
  </si>
  <si>
    <t>Izolace tepelné</t>
  </si>
  <si>
    <t>713120823</t>
  </si>
  <si>
    <t>Odstranění tepelné izolace podlah z rohoží, pásů, dílců, desek, bloků podlah volně kladených nebo mezi trámy z polystyrenu, tloušťka izolace suchého, tloušťka izolace přes 100 do 200 mm</t>
  </si>
  <si>
    <t>-747658866</t>
  </si>
  <si>
    <t>https://podminky.urs.cz/item/CS_URS_2024_02/713120823</t>
  </si>
  <si>
    <t>tepelně izol.desky tl80 EPS</t>
  </si>
  <si>
    <t>713120825</t>
  </si>
  <si>
    <t>Odstranění tepelné izolace podlah z rohoží, pásů, dílců, desek, bloků podlah volně kladených nebo mezi trámy z polystyrenu, tloušťka izolace suchého, tloušťka izolace přes 200 mm</t>
  </si>
  <si>
    <t>-630834647</t>
  </si>
  <si>
    <t>https://podminky.urs.cz/item/CS_URS_2024_02/713120825</t>
  </si>
  <si>
    <t>spádové klíny /120-300/</t>
  </si>
  <si>
    <t>713141151</t>
  </si>
  <si>
    <t>Montáž tepelné izolace střech plochých rohožemi, pásy, deskami, dílci, bloky (izolační materiál ve specifikaci) kladenými volně jednovrstvá</t>
  </si>
  <si>
    <t>1484251798</t>
  </si>
  <si>
    <t>https://podminky.urs.cz/item/CS_URS_2024_02/713141151</t>
  </si>
  <si>
    <t>28375924</t>
  </si>
  <si>
    <t>deska EPS 200 pro konstrukce s velmi vysokým zatížením λ=0,034 tl 80mm</t>
  </si>
  <si>
    <t>-1396638583</t>
  </si>
  <si>
    <t>SPS/200/ tl.80 mm</t>
  </si>
  <si>
    <t>1,12*1,05 'Přepočtené koeficientem množství</t>
  </si>
  <si>
    <t>-316363750</t>
  </si>
  <si>
    <t>spádové klíny /120-300/ EPS/150/</t>
  </si>
  <si>
    <t>28375993</t>
  </si>
  <si>
    <t>deska EPS 150 pro konstrukce s vysokým zatížením λ=0,035 tl 200mm</t>
  </si>
  <si>
    <t>1894565164</t>
  </si>
  <si>
    <t>998713121</t>
  </si>
  <si>
    <t>Přesun hmot pro izolace tepelné stanovený z hmotnosti přesunovaného materiálu vodorovná dopravní vzdálenost do 50 m ruční (bez užití mechanizace) v objektech výšky do 6 m</t>
  </si>
  <si>
    <t>-322824249</t>
  </si>
  <si>
    <t>https://podminky.urs.cz/item/CS_URS_2024_02/998713121</t>
  </si>
  <si>
    <t>767</t>
  </si>
  <si>
    <t>Konstrukce zámečnické</t>
  </si>
  <si>
    <t>767995102</t>
  </si>
  <si>
    <t>Montáž ostatních atypických zámečnických konstrukcí hmotnosti přes 1 do 3 kg</t>
  </si>
  <si>
    <t>kg</t>
  </si>
  <si>
    <t>-354077159</t>
  </si>
  <si>
    <t>https://podminky.urs.cz/item/CS_URS_2024_02/767995102</t>
  </si>
  <si>
    <t>Osazení ocelové konstrukce pro jednotku VZT</t>
  </si>
  <si>
    <t>plech P10/140*220/</t>
  </si>
  <si>
    <t>počet 6</t>
  </si>
  <si>
    <t>14,784</t>
  </si>
  <si>
    <t>64</t>
  </si>
  <si>
    <t>13611228</t>
  </si>
  <si>
    <t>plech ocelový hladký jakost S235JR tl 10mm tabule</t>
  </si>
  <si>
    <t>155808900</t>
  </si>
  <si>
    <t>0,14*0,22*6*80*1,25*0,001</t>
  </si>
  <si>
    <t>65</t>
  </si>
  <si>
    <t>767995112</t>
  </si>
  <si>
    <t>Montáž ostatních atypických zámečnických konstrukcí hmotnosti přes 5 do 10 kg</t>
  </si>
  <si>
    <t>1467610851</t>
  </si>
  <si>
    <t>https://podminky.urs.cz/item/CS_URS_2024_02/767995112</t>
  </si>
  <si>
    <t>Ocelová konstrukce pro jednotku VZT, DET.02, pol. 1/Z</t>
  </si>
  <si>
    <t>UPE/100/</t>
  </si>
  <si>
    <t>0,55*7*9,62*1,2*0,001</t>
  </si>
  <si>
    <t>jakl/100/100/5/</t>
  </si>
  <si>
    <t>0,6*6*14,48*1,25*0,001</t>
  </si>
  <si>
    <t>66</t>
  </si>
  <si>
    <t>13011027</t>
  </si>
  <si>
    <t>ocel profilová jakost S235JR (11 375) průřez UPE 100</t>
  </si>
  <si>
    <t>1093626844</t>
  </si>
  <si>
    <t>0,55*7*9,62*1,25*0,001</t>
  </si>
  <si>
    <t>67</t>
  </si>
  <si>
    <t>14550301</t>
  </si>
  <si>
    <t>profil ocelový svařovaný jakost S235 průřez čtvercový 100x100x5mm</t>
  </si>
  <si>
    <t>72617274</t>
  </si>
  <si>
    <t>68</t>
  </si>
  <si>
    <t>767995114</t>
  </si>
  <si>
    <t>Montáž ostatních atypických zámečnických konstrukcí hmotnosti přes 20 do 50 kg</t>
  </si>
  <si>
    <t>358069529</t>
  </si>
  <si>
    <t>https://podminky.urs.cz/item/CS_URS_2024_02/767995114</t>
  </si>
  <si>
    <t>3,066*2*9,62*0,001</t>
  </si>
  <si>
    <t>69</t>
  </si>
  <si>
    <t>212049730</t>
  </si>
  <si>
    <t>3,066*2*9,62*1,25*0,001</t>
  </si>
  <si>
    <t>70</t>
  </si>
  <si>
    <t>767.R</t>
  </si>
  <si>
    <t>Pomocný a spojovací materiál</t>
  </si>
  <si>
    <t>-1437654460</t>
  </si>
  <si>
    <t>71</t>
  </si>
  <si>
    <t>767.R2</t>
  </si>
  <si>
    <t>1554654045</t>
  </si>
  <si>
    <t>72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</si>
  <si>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</si>
  <si>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</si>
  <si>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-1478189090</t>
  </si>
  <si>
    <t>https://podminky.urs.cz/item/CS_URS_2024_02/998767121</t>
  </si>
  <si>
    <t>2024-080-04 - Profese - ZTI- voda, kanalizace</t>
  </si>
  <si>
    <t xml:space="preserve">    721 - Zdravotechnika - vnitřní kanalizace</t>
  </si>
  <si>
    <t xml:space="preserve">    722 - Vodovod</t>
  </si>
  <si>
    <t>721</t>
  </si>
  <si>
    <t>Zdravotechnika - vnitřní kanalizace</t>
  </si>
  <si>
    <t>721-1-01</t>
  </si>
  <si>
    <t>Splašková kanalizace - odvod kondenzátu PP-HT DN 32 (odvod kondenzátu)</t>
  </si>
  <si>
    <t>1768093127</t>
  </si>
  <si>
    <t>721-1-02</t>
  </si>
  <si>
    <t>Splašková kanalizace - potrubí plast HT DN 50</t>
  </si>
  <si>
    <t>-1158378502</t>
  </si>
  <si>
    <t>721-1-03</t>
  </si>
  <si>
    <t>Vyvedení odpadních výpustek</t>
  </si>
  <si>
    <t>837249553</t>
  </si>
  <si>
    <t>721-2-01</t>
  </si>
  <si>
    <t>Sifon dřezový DN 50</t>
  </si>
  <si>
    <t>250443148</t>
  </si>
  <si>
    <t>721-2-02</t>
  </si>
  <si>
    <t>Zkoušky těsnosti</t>
  </si>
  <si>
    <t>1861024472</t>
  </si>
  <si>
    <t>721-2-03</t>
  </si>
  <si>
    <t>Vysazení odbočky</t>
  </si>
  <si>
    <t>533681393</t>
  </si>
  <si>
    <t>721-2-04</t>
  </si>
  <si>
    <t>Zazátkování stávajícího potrubí</t>
  </si>
  <si>
    <t>959374548</t>
  </si>
  <si>
    <t>721-3-01</t>
  </si>
  <si>
    <t>-351292348</t>
  </si>
  <si>
    <t>721-3-02</t>
  </si>
  <si>
    <t>Funkční zkoušky - revize</t>
  </si>
  <si>
    <t>hod</t>
  </si>
  <si>
    <t>-2035849459</t>
  </si>
  <si>
    <t>721-3-03</t>
  </si>
  <si>
    <t>Uvedení do provozu, zaškolení uživatele</t>
  </si>
  <si>
    <t>371422802</t>
  </si>
  <si>
    <t>722</t>
  </si>
  <si>
    <t>Vodovod</t>
  </si>
  <si>
    <t>722-1-01</t>
  </si>
  <si>
    <t>Potrubí z trub PPr, spojované svařováním DN 15</t>
  </si>
  <si>
    <t>546184097</t>
  </si>
  <si>
    <t>722-1-02</t>
  </si>
  <si>
    <t>trubková izolace tl. 20 mm</t>
  </si>
  <si>
    <t>811211564</t>
  </si>
  <si>
    <t>722-1-03</t>
  </si>
  <si>
    <t>Nástěnky DN 15</t>
  </si>
  <si>
    <t>-228928182</t>
  </si>
  <si>
    <t>722-2-01</t>
  </si>
  <si>
    <t>Kulový kohout DN15</t>
  </si>
  <si>
    <t>-474174914</t>
  </si>
  <si>
    <t>722-2-02</t>
  </si>
  <si>
    <t>Zpětná klapka 1/2"</t>
  </si>
  <si>
    <t>-1859236054</t>
  </si>
  <si>
    <t>722-3-01</t>
  </si>
  <si>
    <t>Tlakové zkoušky do DN 100</t>
  </si>
  <si>
    <t>-357474969</t>
  </si>
  <si>
    <t>722-3-02</t>
  </si>
  <si>
    <t>Proplach a dezinfekce do DN 100</t>
  </si>
  <si>
    <t>1791887734</t>
  </si>
  <si>
    <t>722-3-03</t>
  </si>
  <si>
    <t>Napojení na stávající vodovodní rozvod</t>
  </si>
  <si>
    <t>-1162190266</t>
  </si>
  <si>
    <t>722-3-04</t>
  </si>
  <si>
    <t>Vysazení odbočky na stávajícím vodovodním potrubí</t>
  </si>
  <si>
    <t>-928027263</t>
  </si>
  <si>
    <t>722-3-05</t>
  </si>
  <si>
    <t>285043583</t>
  </si>
  <si>
    <t>722-3-06</t>
  </si>
  <si>
    <t>-252942695</t>
  </si>
  <si>
    <t>722-3-07</t>
  </si>
  <si>
    <t>1759233905</t>
  </si>
  <si>
    <t>2024-080-05 - Profese - vytápění a chlazení</t>
  </si>
  <si>
    <t xml:space="preserve">    751-RTCH-1 - VZT-RTCH-Demontáže</t>
  </si>
  <si>
    <t xml:space="preserve">    751-RTCH-2 - VZT-RTCH-Chlazení laboratoře HT115</t>
  </si>
  <si>
    <t xml:space="preserve">    751-RTCH-3 - VZT-RTCH-Chlazení laboratoře HT005</t>
  </si>
  <si>
    <t xml:space="preserve">    751-RTCH-4 - VZT-RTCH-Ostatní</t>
  </si>
  <si>
    <t>751-RTCH-1</t>
  </si>
  <si>
    <t>VZT-RTCH-Demontáže</t>
  </si>
  <si>
    <t>751-RTCH-1-01</t>
  </si>
  <si>
    <t>Chladicí kazeta v m. HT005 vč. potrubí vedení chladiva - PŘEMÍSTIT DO HT115</t>
  </si>
  <si>
    <t>344796762</t>
  </si>
  <si>
    <t>751-RTCH-2</t>
  </si>
  <si>
    <t>VZT-RTCH-Chlazení laboratoře HT115</t>
  </si>
  <si>
    <t>751-RTCH-2-01</t>
  </si>
  <si>
    <t>Chladicí kazeta - PŘEMÍSTĚNA Z M. HT005</t>
  </si>
  <si>
    <t>1533626065</t>
  </si>
  <si>
    <t>751-RTCH-2-02</t>
  </si>
  <si>
    <t>Potrubí vedení chladiva Cu 9,5/15,9 vč. izolace</t>
  </si>
  <si>
    <t>bm</t>
  </si>
  <si>
    <t>1578858153</t>
  </si>
  <si>
    <t>751-RTCH-3</t>
  </si>
  <si>
    <t>VZT-RTCH-Chlazení laboratoře HT005</t>
  </si>
  <si>
    <t>751-RTCH-3-01</t>
  </si>
  <si>
    <t>Chladicí kazeta - DEMONTOVAT A POSUNOUT NA STŘED MÍSTNOSTI</t>
  </si>
  <si>
    <t>-573943194</t>
  </si>
  <si>
    <t>751-RTCH-3-02</t>
  </si>
  <si>
    <t>Potrubí vedení chladiva vč. izolace - prodloužit stávající potrubí k chladicí kazetě</t>
  </si>
  <si>
    <t>1906317113</t>
  </si>
  <si>
    <t>751-RTCH-4</t>
  </si>
  <si>
    <t>VZT-RTCH-Ostatní</t>
  </si>
  <si>
    <t>751-RTCH-4-01</t>
  </si>
  <si>
    <t>Odsátí chladiva ze stávajícího systému</t>
  </si>
  <si>
    <t>-598686196</t>
  </si>
  <si>
    <t>751-RTCH-4-02</t>
  </si>
  <si>
    <t>Vložení nové odbočky do stávajícího páteřního rozvodu chladiva (chodba v 1.NP)</t>
  </si>
  <si>
    <t>-270600088</t>
  </si>
  <si>
    <t>751-RTCH-4-03</t>
  </si>
  <si>
    <t>Zrušení odbočky ke klimatizaci v m. HT005</t>
  </si>
  <si>
    <t>288506034</t>
  </si>
  <si>
    <t>751-RTCH-4-04</t>
  </si>
  <si>
    <t>Naplnění systému původním chladivem + doplnění chladiva</t>
  </si>
  <si>
    <t>1097542007</t>
  </si>
  <si>
    <t>751-RTCH-4-05</t>
  </si>
  <si>
    <t>Kotvicí a spojovací materiál</t>
  </si>
  <si>
    <t>1660752354</t>
  </si>
  <si>
    <t>751-RTCH-4-06</t>
  </si>
  <si>
    <t>Dodávka a montáž</t>
  </si>
  <si>
    <t>-1652060605</t>
  </si>
  <si>
    <t>751-RTCH-4-07</t>
  </si>
  <si>
    <t xml:space="preserve">Požární ucpávka na prostupy mezi místn. HT123 a HT116 </t>
  </si>
  <si>
    <t>-416472479</t>
  </si>
  <si>
    <t>998751311</t>
  </si>
  <si>
    <t>Přesun hmot pro vzduchotechniku stanovený procentní sazbou (%) z ceny vodorovná dopravní vzdálenost do 50 m ruční (bez užití mechanizace) v objektech výšky do 12 m</t>
  </si>
  <si>
    <t>%</t>
  </si>
  <si>
    <t>-344123619</t>
  </si>
  <si>
    <t>https://podminky.urs.cz/item/CS_URS_2024_02/998751311</t>
  </si>
  <si>
    <t>751-Pozn.</t>
  </si>
  <si>
    <t>Nabídka bude obsahovat ceny za zhotovení ev. výrobní dokumentace, veškeré přípravné práce, odzkoušení a revize veškerého zařízení a instalací, systémové prostupy konstrukcemi, požární ucpávky, koordinace s ostatními profesemi, stavební přípomoce, vypracování ev. provozních řádů, návodů na údržbu a provoz, vypracování servisního plánu, dokumentace skutečného provedení, veškerý podružný materiál, značení potrubí barevnými pruhy a informačními štítky, zaregulování systému, pomocný spojovací materiál, závěsovou techniku a úložné konstrukce- závěsy, pomocná lešení, dopravu veškerého materiálu atd.. podrobně viz. PD</t>
  </si>
  <si>
    <t>-1948701975</t>
  </si>
  <si>
    <t>2024-080-06 - Profese - VZT</t>
  </si>
  <si>
    <t xml:space="preserve">    751-VZT-Dem-1 - VZT- Demontáže</t>
  </si>
  <si>
    <t xml:space="preserve">    751-VZT-Dig-1 - VZT -Digestoř</t>
  </si>
  <si>
    <t xml:space="preserve">    751-VZT-PV005-1 - VZT - Přívod vzduchu do laboratoře HT 005</t>
  </si>
  <si>
    <t xml:space="preserve">    751-VZT-Ost -  VZT - Ostatní</t>
  </si>
  <si>
    <t>751-VZT-Dem-1</t>
  </si>
  <si>
    <t>VZT- Demontáže</t>
  </si>
  <si>
    <t>751-VZT-Dem-1-01</t>
  </si>
  <si>
    <t>Regulátor průtoku vzduchu ø200 - ovládaný - PŘEMÍSTIT/1.7.37/</t>
  </si>
  <si>
    <t>-454353300</t>
  </si>
  <si>
    <t>751-VZT-Dem-1-02</t>
  </si>
  <si>
    <t>Tlumič hluku ø200/900mm - PŘEMÍSTIT</t>
  </si>
  <si>
    <t>-631748821</t>
  </si>
  <si>
    <t>751-VZT-Dem-1-03</t>
  </si>
  <si>
    <t>Anemostat 600x24 - Odvodní - PŘEMÍSTIT</t>
  </si>
  <si>
    <t>8526932</t>
  </si>
  <si>
    <t>751-VZT-Dem-1-04</t>
  </si>
  <si>
    <t>Potrubí čtyřhranné tvarovky</t>
  </si>
  <si>
    <t>m²</t>
  </si>
  <si>
    <t>1547129583</t>
  </si>
  <si>
    <t>751-VZT-Dem-1-05</t>
  </si>
  <si>
    <t>Spiro potrubí přímé Ø200</t>
  </si>
  <si>
    <t>-9738421</t>
  </si>
  <si>
    <t>751-VZT-Dem-1-06</t>
  </si>
  <si>
    <t>Spiro potrubí tvarovky Ø200</t>
  </si>
  <si>
    <t>114366239</t>
  </si>
  <si>
    <t>751-VZT-Dem-1-07</t>
  </si>
  <si>
    <t>Spiro potrubí přímé Ø160</t>
  </si>
  <si>
    <t>1377677155</t>
  </si>
  <si>
    <t>751-VZT-Dig-1</t>
  </si>
  <si>
    <t>VZT -Digestoř</t>
  </si>
  <si>
    <t>251-VZT-Dig-1-01</t>
  </si>
  <si>
    <t>Ventilátor radiální Ø400, 2000 m3/h, 1kW/230 V- chemicky odolný, kryt motoru pro venkovní použití, sada izolátorů chvění, pružné vložky na sání a výtlak- obsah položky : (Ventilátor PC 566 2,2kW 400V chem. Odolný, nátrubek, antivibrační sadu, stříšku motoru, PV 400 pružná vložka vč. Spon, PC 56 pružná spojka, vč. Přírub, Vypínač ON/OFF. Ochrana spir. Skříně proti roztržení TYP56, PV 400 pružná vložka vč. Spon 2x)</t>
  </si>
  <si>
    <t>1781297630</t>
  </si>
  <si>
    <t>251-VZT-Dig-1-02</t>
  </si>
  <si>
    <t>Frekvenční měnič, krytí IP66</t>
  </si>
  <si>
    <t>927967987</t>
  </si>
  <si>
    <t>251-VZT-Dig-1-03</t>
  </si>
  <si>
    <t>Tvarovky Ø315/Ø400 pro připojení ventilátoru, chemicky odolné</t>
  </si>
  <si>
    <t>1334090142</t>
  </si>
  <si>
    <t>251-VZT-Dig-1-04</t>
  </si>
  <si>
    <t>Tlumič hluku Ø400-900 - chemicky odolný</t>
  </si>
  <si>
    <t>-1609210374</t>
  </si>
  <si>
    <t>251-VZT-Dig-1-05</t>
  </si>
  <si>
    <t>Digestoř - dodávka stavby</t>
  </si>
  <si>
    <t>-872141476</t>
  </si>
  <si>
    <t>251-VZT-Dig-1-06</t>
  </si>
  <si>
    <t>Protidešťová výfuková hlavice Ø400 - NEREZ</t>
  </si>
  <si>
    <t>662495862</t>
  </si>
  <si>
    <t>251-VZT-Dig-1-07</t>
  </si>
  <si>
    <t>Potrubí čtyřhranné přímé - NEREZ</t>
  </si>
  <si>
    <t>-315365796</t>
  </si>
  <si>
    <t>251-VZT-Dig-1-08</t>
  </si>
  <si>
    <t>Potrubí čtyřhranné tvarovky - NEREZ</t>
  </si>
  <si>
    <t>852014709</t>
  </si>
  <si>
    <t>251-VZT-Dig-1-09</t>
  </si>
  <si>
    <t>Spiro potrubí tvarovky Ø400 - NEREZ</t>
  </si>
  <si>
    <t>1039941158</t>
  </si>
  <si>
    <t>251-VZT-Dig-1-10</t>
  </si>
  <si>
    <t>Spiro potrubí přímé Ø315 - NEREZ</t>
  </si>
  <si>
    <t>-71047173</t>
  </si>
  <si>
    <t>251-VZT-Dig-1-11</t>
  </si>
  <si>
    <t>Spiro potrubí tvarovky Ø315 - NEREZ</t>
  </si>
  <si>
    <t>-515226399</t>
  </si>
  <si>
    <t>251-VZT-Dig-1-12</t>
  </si>
  <si>
    <t>Spiro potrubí tvarovky Ø250 - NEREZ</t>
  </si>
  <si>
    <t>1308909043</t>
  </si>
  <si>
    <t>251-VZT-Dig-1-13</t>
  </si>
  <si>
    <t>Tepelná izolace 30 mm</t>
  </si>
  <si>
    <t>-2117324273</t>
  </si>
  <si>
    <t>251-VZT-Dig-1-14</t>
  </si>
  <si>
    <t>Tepelná izolace 60 mm s oplechováním</t>
  </si>
  <si>
    <t>152529872</t>
  </si>
  <si>
    <t>751-VZT-PV005-1</t>
  </si>
  <si>
    <t>VZT - Přívod vzduchu do laboratoře HT 005</t>
  </si>
  <si>
    <t>751-VZT-PV005-1-01</t>
  </si>
  <si>
    <t>VZT jednotka, ventilátor s EC motorem (1200m3/h @250Pa), s přímým chladičem s funkcí tepelného čerpadla (v režimu chlazení výstupní teplota za chladičem 25°C, v režimu topení výstupní teplota 20°C) , s elektrickým ohřívačem o výkonu 9kW (pro ohřev vzduchu pro případ, kdy kondenzační jednotka bude v odmrazovacím cyklu nebo bude mimo provoz), protidešťový kryt s uzavírací klapkou</t>
  </si>
  <si>
    <t>1191274403</t>
  </si>
  <si>
    <t>751-VZT-PV005-1-02</t>
  </si>
  <si>
    <t>Tlumič hluku buňkový 500x500-1000 ( buňky 250x250 )</t>
  </si>
  <si>
    <t>465615518</t>
  </si>
  <si>
    <t>751-VZT-PV005-1-03</t>
  </si>
  <si>
    <t>Anemostat 600x24 - Přívodní</t>
  </si>
  <si>
    <t>-211890834</t>
  </si>
  <si>
    <t>751-VZT-PV005-1-04</t>
  </si>
  <si>
    <t>Potrubí čtyřhranné přímé</t>
  </si>
  <si>
    <t>-1095793042</t>
  </si>
  <si>
    <t>751-VZT-PV005-1-05</t>
  </si>
  <si>
    <t>-727124200</t>
  </si>
  <si>
    <t>751-VZT-PV005-1-06</t>
  </si>
  <si>
    <t>Spiro potrubí přímé Ø250</t>
  </si>
  <si>
    <t>-2101187688</t>
  </si>
  <si>
    <t>751-VZT-PV005-1-07</t>
  </si>
  <si>
    <t>Spiro potrubí tvarovky Ø250</t>
  </si>
  <si>
    <t>-30285130</t>
  </si>
  <si>
    <t>751-VZT-PV005-1-08</t>
  </si>
  <si>
    <t>Sonoflex Ø250 - Elektrodesign</t>
  </si>
  <si>
    <t>-582603965</t>
  </si>
  <si>
    <t>751-VZT-PV005-1-09</t>
  </si>
  <si>
    <t>-434405408</t>
  </si>
  <si>
    <t>751-VZT-PV005-1-10</t>
  </si>
  <si>
    <t>-1598904396</t>
  </si>
  <si>
    <t>751-VZT-Ost</t>
  </si>
  <si>
    <t xml:space="preserve"> VZT - Ostatní</t>
  </si>
  <si>
    <t>751-VZT-Ost-01</t>
  </si>
  <si>
    <t>Konstrukce pod ventilátor na střeše (zař. č. 11), vč. betonových roznášecích dlaždic</t>
  </si>
  <si>
    <t>-1122333216</t>
  </si>
  <si>
    <t>751-VZT-Ost-02</t>
  </si>
  <si>
    <t>Konstrukce pod kondenzační jednotku na střeše (zař. č. KJ 10), vč. betonových roznášecích dlaždic</t>
  </si>
  <si>
    <t>2013076353</t>
  </si>
  <si>
    <t>751-VZT-Ost-03</t>
  </si>
  <si>
    <t>Systémové roznášecí podložky s přitěžovacím závážím pro osazení potrubí na střeše včetně stojek (délka cca 1,2m)</t>
  </si>
  <si>
    <t>1608896815</t>
  </si>
  <si>
    <t>751-VZT-Ost-04</t>
  </si>
  <si>
    <t>Příčníky a další konstrukční prvky pro kotvení VZT potrubí</t>
  </si>
  <si>
    <t>-1275235856</t>
  </si>
  <si>
    <t>751-VZT-Ost-05</t>
  </si>
  <si>
    <t>-1336734980</t>
  </si>
  <si>
    <t>751-VZT-Ost-06</t>
  </si>
  <si>
    <t>Doprava materiálu na stavbě vč. jeřábu, lešení, samohybné montážní plošiny</t>
  </si>
  <si>
    <t>-2119570120</t>
  </si>
  <si>
    <t>751-VZT-Ost-07</t>
  </si>
  <si>
    <t>Výchozí revize zařízení</t>
  </si>
  <si>
    <t>-1697937485</t>
  </si>
  <si>
    <t>751-VZT-Ost-08</t>
  </si>
  <si>
    <t>Zaregulování VZT a vydání protokolu o měření</t>
  </si>
  <si>
    <t>144104397</t>
  </si>
  <si>
    <t>751-VZT-Ost-09</t>
  </si>
  <si>
    <t>Autorizované měření hluku</t>
  </si>
  <si>
    <t>582047546</t>
  </si>
  <si>
    <t>751-VZT-Ost-10</t>
  </si>
  <si>
    <t>Dokumentace skutečného stavu</t>
  </si>
  <si>
    <t>1428076256</t>
  </si>
  <si>
    <t>751-VZT-Ost-11</t>
  </si>
  <si>
    <t>-1121162406</t>
  </si>
  <si>
    <t>751-VZT-pozn.</t>
  </si>
  <si>
    <t>463182319</t>
  </si>
  <si>
    <t>2024-080-07 - Profese - Silnoproud</t>
  </si>
  <si>
    <t xml:space="preserve">    741 - Elektroinstalace - silnoproud</t>
  </si>
  <si>
    <t>741</t>
  </si>
  <si>
    <t>Elektroinstalace - silnoproud</t>
  </si>
  <si>
    <t>741-01</t>
  </si>
  <si>
    <t>Úprava stávající rozvodnice HT004 (doplnění jističů, přístroje EATON nebo ekvivalentní výrobek splňující požadované parametry, připojení nových kabelů aj.), dle výkresů</t>
  </si>
  <si>
    <t>1794209513</t>
  </si>
  <si>
    <t>741-02</t>
  </si>
  <si>
    <t>Úprava stávající rozvodnice HT005 (doplnění 2 svorek, přístroje EATON nebo ekvivalentní výrobek splňující požadované parametry, připojení nových kabelů aj.), dle výkresů</t>
  </si>
  <si>
    <t>2105084768</t>
  </si>
  <si>
    <t>741-03</t>
  </si>
  <si>
    <t>Úprava stávajícího rozváděče RZ1 (doplnění jističe, výměna jističe, přístroje EATON nebo ekvivalentní výrobek splňující požadované parametry, připojení nových kabelů aj.)</t>
  </si>
  <si>
    <t>-513354017</t>
  </si>
  <si>
    <t>741-04</t>
  </si>
  <si>
    <t>Jistič EATON (nebo ekvivalentní výrobek splňující požadované parametry) do stávajícího rozváděče RT004, 1x16A/B, úprava vydrátování</t>
  </si>
  <si>
    <t>956313521</t>
  </si>
  <si>
    <t>741-05</t>
  </si>
  <si>
    <t>Jistič EATON (nebo ekvivalentní výrobek splňující požadované parametry) do stávajícího rozváděče HT005, 1x16A/B, úprava vydrátování</t>
  </si>
  <si>
    <t>-1101726448</t>
  </si>
  <si>
    <t>741-06</t>
  </si>
  <si>
    <t>Jistič EATON nebo ekvivalentní výrobek splňující požadované parametry) do stávajícího rozváděče RT005, 1x25A/B, úprava vydrátování</t>
  </si>
  <si>
    <t>-177763260</t>
  </si>
  <si>
    <t>741-07</t>
  </si>
  <si>
    <t>-556486992</t>
  </si>
  <si>
    <t>741-08</t>
  </si>
  <si>
    <t>Jistič EATON (nebo ekvivalentní výrobek splňující požadované parametry) do stávajícího rozváděče HT005, 1x16A/C, úprava vydrátování</t>
  </si>
  <si>
    <t>-865192792</t>
  </si>
  <si>
    <t>741-09</t>
  </si>
  <si>
    <t>Pomocný kontakt k hlavnímu jističi, EATON (nebo ekvivalentní výrobek splňující požadované parametry) do stávajícího rozváděče RT005, 1/1, úprava vydrátování</t>
  </si>
  <si>
    <t>-808475303</t>
  </si>
  <si>
    <t>741-10</t>
  </si>
  <si>
    <t>Jistič EATON (nebo ekvivalentní výrobek splňující požadované parametry) do stávajícího rozváděče RZ1, 3x63A/B, úprava vydrátování</t>
  </si>
  <si>
    <t>-1053716250</t>
  </si>
  <si>
    <t>741-11</t>
  </si>
  <si>
    <t>Jistič EATON (nebo ekvivalentní výrobek splňující požadované parametry) do stávajícího rozváděče RZ1, 3x40A/B včetně napěťové cívky 230V, úprava vydrátování</t>
  </si>
  <si>
    <t>1050898236</t>
  </si>
  <si>
    <t>741-12</t>
  </si>
  <si>
    <t>Ekvipotenciální svorkovnice 1x25mm2, 6x 16mm2, venkovní provedení</t>
  </si>
  <si>
    <t>-1796742292</t>
  </si>
  <si>
    <t>741-13</t>
  </si>
  <si>
    <t>1pol. spínač 1x25A, IP65, včetně zapojení, montáže a upev. konstrukce</t>
  </si>
  <si>
    <t>-1565772967</t>
  </si>
  <si>
    <t>741-14</t>
  </si>
  <si>
    <t>Ukončení kabelů 3x2,5 - 5x2,5</t>
  </si>
  <si>
    <t>925279911</t>
  </si>
  <si>
    <t>741-15</t>
  </si>
  <si>
    <t>Ukončení kabelů do 5x6</t>
  </si>
  <si>
    <t>-1996345982</t>
  </si>
  <si>
    <t>741-16</t>
  </si>
  <si>
    <t>Ukončení kabelů do 5x16</t>
  </si>
  <si>
    <t>2063991651</t>
  </si>
  <si>
    <t>741-17</t>
  </si>
  <si>
    <t>Kabel CYKY 3x1,5-0, včetně montáže</t>
  </si>
  <si>
    <t>825382986</t>
  </si>
  <si>
    <t>741-18</t>
  </si>
  <si>
    <t>Kabel CYKY 3x1,5-J, včetně montáže</t>
  </si>
  <si>
    <t>-972703698</t>
  </si>
  <si>
    <t>741-19</t>
  </si>
  <si>
    <t>Kabel CYKY 3x2,5-J, včetně montáže</t>
  </si>
  <si>
    <t>-945918841</t>
  </si>
  <si>
    <t>741-20</t>
  </si>
  <si>
    <t>Kabel CYKY 3x4-J, včetně montáže</t>
  </si>
  <si>
    <t>-99834207</t>
  </si>
  <si>
    <t>741-21</t>
  </si>
  <si>
    <t>Kabel CYKY 5x10-J, včetně montáže</t>
  </si>
  <si>
    <t>1408875490</t>
  </si>
  <si>
    <t>741-22</t>
  </si>
  <si>
    <t>Vodič CY6-16, včetně montáže</t>
  </si>
  <si>
    <t>-1997035291</t>
  </si>
  <si>
    <t>741-23</t>
  </si>
  <si>
    <t>Vodič CY4, včetně montáže</t>
  </si>
  <si>
    <t>1364150357</t>
  </si>
  <si>
    <t>741-24</t>
  </si>
  <si>
    <t>Vodič CYA25, včetně montáže</t>
  </si>
  <si>
    <t>158301678</t>
  </si>
  <si>
    <t>741-25</t>
  </si>
  <si>
    <t>Svorka přístrojová do rozvodnice 2,5-6mm2</t>
  </si>
  <si>
    <t>1845712669</t>
  </si>
  <si>
    <t>741-26</t>
  </si>
  <si>
    <t>Drátěný kabelový roštu 52/60 vč. příslušenství a montážního materiálu a montáže</t>
  </si>
  <si>
    <t>-928811539</t>
  </si>
  <si>
    <t>741-27</t>
  </si>
  <si>
    <t>Zásuvka 230V/16A pod omítku, barva bílá popř. slonová kost (dle výběru), dodávka a montáž</t>
  </si>
  <si>
    <t>1940595212</t>
  </si>
  <si>
    <t>741-28</t>
  </si>
  <si>
    <t>Zásuvka 400V/3x16A pod omítku, (dle výběru), dodávka a montáž</t>
  </si>
  <si>
    <t>-916366303</t>
  </si>
  <si>
    <t>741-29</t>
  </si>
  <si>
    <t>Krabice univerzální včetně svorkovnice, pod omítku, montáž a zapojení</t>
  </si>
  <si>
    <t>161673079</t>
  </si>
  <si>
    <t>741-30</t>
  </si>
  <si>
    <t>Vysekání drážky 3x3cm</t>
  </si>
  <si>
    <t>-1231285639</t>
  </si>
  <si>
    <t>741-31</t>
  </si>
  <si>
    <t>Montáž trubek plastovýchohebných pro vnitřní rozvody uložených pevně (pod om.)</t>
  </si>
  <si>
    <t>1838001025</t>
  </si>
  <si>
    <t>741-32</t>
  </si>
  <si>
    <t>Elektroinstalační tuhá trubka od d=25 do d=32mm,bezhalogenová, nízká mechanická odolnost vč. příchytek a tvarovek</t>
  </si>
  <si>
    <t>-1014821648</t>
  </si>
  <si>
    <t>741-33</t>
  </si>
  <si>
    <t>LV20x40 - elektroinstalační lišta vkládací, bezhalogenová</t>
  </si>
  <si>
    <t>1279300218</t>
  </si>
  <si>
    <t>741-34</t>
  </si>
  <si>
    <t>Protipožární těsnicí hmota pro zdivo, beton a sádrokarton, přetíratelná, 325ml</t>
  </si>
  <si>
    <t>-1084793635</t>
  </si>
  <si>
    <t>741-35</t>
  </si>
  <si>
    <t>Aplikace požárně těsnícího materiálu</t>
  </si>
  <si>
    <t>-633178262</t>
  </si>
  <si>
    <t>741-36</t>
  </si>
  <si>
    <t>Stavební přípomoci - Cena zahrnuje komplexní náklady na tyto drobné stavební činnosti včetně materiálu. Jedná se o veškeré průrazy a jejich utěsnění po montáži a jiné drobné stavební činnosti nutné pro instalaci systému a jeho vedení (pokud je neobsahuje stavební část TP)</t>
  </si>
  <si>
    <t>-1334456280</t>
  </si>
  <si>
    <t>741-37</t>
  </si>
  <si>
    <t>Ostatní montážní materiál - zahrnuje dodávku veškerého dalšího instalačního materiálu nutného k zajištění plné funkčnosti a splnění všech norem uvedených v technické zprávě a jeho řádné předání objednateli (vruty, hmoždinky, stahovací pásky, sádra apod.)</t>
  </si>
  <si>
    <t>79905498</t>
  </si>
  <si>
    <t>741-38</t>
  </si>
  <si>
    <t>Povrchová krabice rozvodná univerzální, bezhalogenová</t>
  </si>
  <si>
    <t>1971872705</t>
  </si>
  <si>
    <t>741-39</t>
  </si>
  <si>
    <t>Posun zásuvky 230V, o 50mm (demontáž, krabice, montáž)</t>
  </si>
  <si>
    <t>1471119324</t>
  </si>
  <si>
    <t>741-40</t>
  </si>
  <si>
    <t>Přepojení kabelových vývodů z podlahy do nového laboratorního stolu</t>
  </si>
  <si>
    <t>-536226229</t>
  </si>
  <si>
    <t>741-41</t>
  </si>
  <si>
    <t>Demontáž kabelového vývodu 3x2,5</t>
  </si>
  <si>
    <t>-597943637</t>
  </si>
  <si>
    <t>741-42</t>
  </si>
  <si>
    <t>Vypracování dokumentace skutečného stavu, tisk a kompletace 6 paré</t>
  </si>
  <si>
    <t>79251146</t>
  </si>
  <si>
    <t>741-43</t>
  </si>
  <si>
    <t>Ostatní režijní náklady (cestovné, náhrady, ubytování atd.)</t>
  </si>
  <si>
    <t>1518888990</t>
  </si>
  <si>
    <t>741-44</t>
  </si>
  <si>
    <t>Výchozí revize</t>
  </si>
  <si>
    <t>773115196</t>
  </si>
  <si>
    <t>741-45</t>
  </si>
  <si>
    <t>Vyhotovení dokumentace rozvaděčů RT004, RT005, RT115, RZ1 po jejich úpravách, dle ČSN EN 61439 ed.3 (výrobní štítek, charakteristiky rozhraní, návod k použití apod. – podle jednotlivých částí této normy).</t>
  </si>
  <si>
    <t>1975164279</t>
  </si>
  <si>
    <t>741-46</t>
  </si>
  <si>
    <t>Jistič EATON (nebo ekvivalentní výrobek splňující požadované parametry) do stávajícího rozváděče, 1x4A/B, úprava vydrátování</t>
  </si>
  <si>
    <t>-1137782071</t>
  </si>
  <si>
    <t>741-47</t>
  </si>
  <si>
    <t>Jistič EATON (nebo ekvivalentní výrobek splňující požadované parametry) do stávajícího rozváděče, 3x32A/B, úprava vydrátování</t>
  </si>
  <si>
    <t>-199476028</t>
  </si>
  <si>
    <t>741-48</t>
  </si>
  <si>
    <t>Proudový chránič EATON nebo ekvivalentní výrobek splňující požadované parametry) do stávajícího rozváděče, 63A/4/0,03A, úprava vydrátování</t>
  </si>
  <si>
    <t>-1502911203</t>
  </si>
  <si>
    <t>2024-080-08 - Profese - Datové a telefonní rozvody</t>
  </si>
  <si>
    <t xml:space="preserve">    742-SK - Datové a telefonní rozvody - Strukturovaná kabeláž</t>
  </si>
  <si>
    <t>742-SK</t>
  </si>
  <si>
    <t>Datové a telefonní rozvody - Strukturovaná kabeláž</t>
  </si>
  <si>
    <t>742-SK-01</t>
  </si>
  <si>
    <t>Demontáž zásuvky 2xRJ45 ze stávajícícho stolu</t>
  </si>
  <si>
    <t>-1889081753</t>
  </si>
  <si>
    <t>742-SK-02</t>
  </si>
  <si>
    <t>Demontáž zásuvky 2xRJ45 ve zdi</t>
  </si>
  <si>
    <t>1686138929</t>
  </si>
  <si>
    <t>742330023</t>
  </si>
  <si>
    <t>Montáž vyvazovacího panelu 1U do 19" rozvaděče</t>
  </si>
  <si>
    <t>-1165543635</t>
  </si>
  <si>
    <t>742-SK-03</t>
  </si>
  <si>
    <t>19" vyvazovací panel 1U - jednostranný, plastová oka 40 x 80mm</t>
  </si>
  <si>
    <t>-1696649038</t>
  </si>
  <si>
    <t>742330034</t>
  </si>
  <si>
    <t>Montáž strukturované kabeláže příslušenství a ostatní práce k rozvaděčům patch panelu 24 portů neosazeného</t>
  </si>
  <si>
    <t>1433576887</t>
  </si>
  <si>
    <t>https://podminky.urs.cz/item/CS_URS_2024_02/742330034</t>
  </si>
  <si>
    <t>742-SK-04</t>
  </si>
  <si>
    <t>Patch panel 24xRJ45, neosazený, celokovový, černý</t>
  </si>
  <si>
    <t>1288709978</t>
  </si>
  <si>
    <t>742-SK-05</t>
  </si>
  <si>
    <t>Montáž keystone modulu, zapojení vodičů</t>
  </si>
  <si>
    <t>-488216774</t>
  </si>
  <si>
    <t>742-SK-06</t>
  </si>
  <si>
    <t>Keystone modul RJ45, CAT.6A, STP, černý</t>
  </si>
  <si>
    <t>890513282</t>
  </si>
  <si>
    <t>742330044</t>
  </si>
  <si>
    <t>Montáž strukturované kabeláže zásuvek datových pod omítku, do nábytku, do parapetního žlabu nebo podlahové krabice 1 až 6 pozic</t>
  </si>
  <si>
    <t>-1858487421</t>
  </si>
  <si>
    <t>https://podminky.urs.cz/item/CS_URS_2024_02/742330044</t>
  </si>
  <si>
    <t>742-SK-07</t>
  </si>
  <si>
    <t>Zásuvka 2xRJ45 - rámeček, krytka, maska pro 2 moduly RJ45</t>
  </si>
  <si>
    <t>-1799296712</t>
  </si>
  <si>
    <t>742-SK-08</t>
  </si>
  <si>
    <t>Zásuvka 1xRJ45 - rámeček, krytka, maska pro 1 modul RJ45</t>
  </si>
  <si>
    <t>-1353484565</t>
  </si>
  <si>
    <t>742-SK-09</t>
  </si>
  <si>
    <t>Montáž keystone modulu CAT.6A</t>
  </si>
  <si>
    <t>-1919057382</t>
  </si>
  <si>
    <t>742-SK-10</t>
  </si>
  <si>
    <t>Keystone modul RJ45, CAT.6A, UTP, černý</t>
  </si>
  <si>
    <t>621018778</t>
  </si>
  <si>
    <t>742-SK-11</t>
  </si>
  <si>
    <t>Montáž HDMI zásuvky</t>
  </si>
  <si>
    <t>-1438058995</t>
  </si>
  <si>
    <t>742-SK-12</t>
  </si>
  <si>
    <t>HDMI zásuvka do zdi, propojovací kabel 10cm</t>
  </si>
  <si>
    <t>-1848439456</t>
  </si>
  <si>
    <t>742-SK-13</t>
  </si>
  <si>
    <t>Montáž HDMI kabelu 6m</t>
  </si>
  <si>
    <t>904391501</t>
  </si>
  <si>
    <t>742-SK-14</t>
  </si>
  <si>
    <t>HDMI kabel, min. přenosová rychlost 18 Gb/s, 24karátové zlato, několikanásobné stínění, High Speed, ethernet kanál a zpětný audio kanál ARC, kabel 6 m</t>
  </si>
  <si>
    <t>113884101</t>
  </si>
  <si>
    <t>742110504</t>
  </si>
  <si>
    <t>Montáž krabic elektroinstalačních s víčkem zapuštěných plastových odbočných kruhových</t>
  </si>
  <si>
    <t>61167071</t>
  </si>
  <si>
    <t>https://podminky.urs.cz/item/CS_URS_2024_02/742110504</t>
  </si>
  <si>
    <t>742-SK-15</t>
  </si>
  <si>
    <t>KU68 - krabice rozvodná univerzální</t>
  </si>
  <si>
    <t>958758913</t>
  </si>
  <si>
    <t>742121001</t>
  </si>
  <si>
    <t>Montáž kabelů sdělovacích pro vnitřní rozvody počtu žil do 15</t>
  </si>
  <si>
    <t>584495518</t>
  </si>
  <si>
    <t>https://podminky.urs.cz/item/CS_URS_2024_02/742121001</t>
  </si>
  <si>
    <t>742-SK-16</t>
  </si>
  <si>
    <t>S/FTP 4x2x0,5 CAT.6A, kabel komunikační LSZH</t>
  </si>
  <si>
    <t>1460930581</t>
  </si>
  <si>
    <t>742-SK-17</t>
  </si>
  <si>
    <t>Montáž svazkového držáku 33x60</t>
  </si>
  <si>
    <t>-74450559</t>
  </si>
  <si>
    <t>742-SK-18</t>
  </si>
  <si>
    <t>Svazkový držák Grip 33x60mm, kovový</t>
  </si>
  <si>
    <t>1131651534</t>
  </si>
  <si>
    <t>742110002</t>
  </si>
  <si>
    <t>Montáž trubek elektroinstalačních plastových ohebných uložených pod omítku</t>
  </si>
  <si>
    <t>-1418761201</t>
  </si>
  <si>
    <t>https://podminky.urs.cz/item/CS_URS_2024_02/742110002</t>
  </si>
  <si>
    <t>742-SK-19</t>
  </si>
  <si>
    <t>Elektroinstalační ohebná trubka 25mm, samozhášivá, nízká mechanická odolnost</t>
  </si>
  <si>
    <t>1753934611</t>
  </si>
  <si>
    <t>742-SK-20</t>
  </si>
  <si>
    <t>Elektroinstalační ohebná trubka 29mm, samozhášivá, nízká mechanická odolnost</t>
  </si>
  <si>
    <t>-171879600</t>
  </si>
  <si>
    <t>742-SK-21</t>
  </si>
  <si>
    <t>Montáž protahovacího drátu</t>
  </si>
  <si>
    <t>989371130</t>
  </si>
  <si>
    <t>742-SK-22</t>
  </si>
  <si>
    <t>AY2,5 - protahovací drát</t>
  </si>
  <si>
    <t>-216804009</t>
  </si>
  <si>
    <t>742-SK-23</t>
  </si>
  <si>
    <t>1048641447</t>
  </si>
  <si>
    <t>742-SK-24</t>
  </si>
  <si>
    <t>Protipožární pěna pro zdivo, beton a sádrokarton, přetíratelný, 325ml</t>
  </si>
  <si>
    <t>-257987876</t>
  </si>
  <si>
    <t>742330051</t>
  </si>
  <si>
    <t>Montáž strukturované kabeláže zásuvek datových popis portu zásuvky</t>
  </si>
  <si>
    <t>1814828042</t>
  </si>
  <si>
    <t>https://podminky.urs.cz/item/CS_URS_2024_02/742330051</t>
  </si>
  <si>
    <t>742330052</t>
  </si>
  <si>
    <t>Montáž strukturované kabeláže zásuvek datových popis portů patchpanelu</t>
  </si>
  <si>
    <t>1061640769</t>
  </si>
  <si>
    <t>https://podminky.urs.cz/item/CS_URS_2024_02/742330052</t>
  </si>
  <si>
    <t>742330101</t>
  </si>
  <si>
    <t>Měření metalického segmentu s vyhotovením protokolu</t>
  </si>
  <si>
    <t>-798686210</t>
  </si>
  <si>
    <t>742-SK-25</t>
  </si>
  <si>
    <t>-842769643</t>
  </si>
  <si>
    <t>742-SK-26</t>
  </si>
  <si>
    <t>Stavební přípomoci - Cena zahrnuje komplexní náklady na tyto drobné stavení činnosti včetně materiálu. Jedná se o veškeré průrazy a jejich utěsnění po montáži, sekání drážek a jiné drobné stavební činnosti nutné pro instalaci systému a jeho vedení</t>
  </si>
  <si>
    <t>-1353265722</t>
  </si>
  <si>
    <t>742-SK-27</t>
  </si>
  <si>
    <t>639603579</t>
  </si>
  <si>
    <t>742-SK-28</t>
  </si>
  <si>
    <t>-530064427</t>
  </si>
  <si>
    <t>2024-080-09 - Profese -  EPS</t>
  </si>
  <si>
    <t>742-EPS - Elektrická požární signalizace EPS</t>
  </si>
  <si>
    <t>742-EPS</t>
  </si>
  <si>
    <t>Elektrická požární signalizace EPS</t>
  </si>
  <si>
    <t>742210251</t>
  </si>
  <si>
    <t>Připojení kontaktu ovládaného nebo monitorovaného</t>
  </si>
  <si>
    <t>-977540994</t>
  </si>
  <si>
    <t>https://podminky.urs.cz/item/CS_URS_2024_02/742210251</t>
  </si>
  <si>
    <t>-2014391557</t>
  </si>
  <si>
    <t>742-EPS-01</t>
  </si>
  <si>
    <t>JXFE-V 1x2x0,8 - stíněný kabel 1x2x0,8 P30-R, ohniodolný dle ČSN IEC60331, bezhalogenový dle ČSN 50267 a splňující vyhlášku č. 23/2008 Sb. (B2 ca s1d1) - sirény</t>
  </si>
  <si>
    <t>2026728232</t>
  </si>
  <si>
    <t>742111001</t>
  </si>
  <si>
    <t>Montáž příchytek pro kabely samostatné ohniodolné včetně šroubu a hmoždinky</t>
  </si>
  <si>
    <t>-1121941159</t>
  </si>
  <si>
    <t>https://podminky.urs.cz/item/CS_URS_2024_02/742111001</t>
  </si>
  <si>
    <t>742-EPS-02</t>
  </si>
  <si>
    <t>Úchytka pro jednotlivý kabel průměru 8mm, P30-R (JXFE-V 1x2x0,8)</t>
  </si>
  <si>
    <t>1386355059</t>
  </si>
  <si>
    <t>742-EPS-03</t>
  </si>
  <si>
    <t>Šroub 7,5x52, pro přímou instalaci do betonu, určeno pro požárně odolné trasy, vyhovuje předpisu ZP-27/2008</t>
  </si>
  <si>
    <t>1767568914</t>
  </si>
  <si>
    <t>742-EPS-04</t>
  </si>
  <si>
    <t>1794416363</t>
  </si>
  <si>
    <t>742-EPS-05</t>
  </si>
  <si>
    <t>-2028073968</t>
  </si>
  <si>
    <t>742-EPS-06</t>
  </si>
  <si>
    <t>Programování ústředny EPS</t>
  </si>
  <si>
    <t>794464101</t>
  </si>
  <si>
    <t>742-EPS-07</t>
  </si>
  <si>
    <t>Výchozí revize EPS</t>
  </si>
  <si>
    <t>-1070789703</t>
  </si>
  <si>
    <t>742210503</t>
  </si>
  <si>
    <t>Zkoušky a revize EPS zkoušky koordinační funkční EPS</t>
  </si>
  <si>
    <t>-836349908</t>
  </si>
  <si>
    <t>https://podminky.urs.cz/item/CS_URS_2024_02/742210503</t>
  </si>
  <si>
    <t>742-EPS-08</t>
  </si>
  <si>
    <t>-626062096</t>
  </si>
  <si>
    <t>742-EPS-09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</si>
  <si>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</si>
  <si>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-2124599148</t>
  </si>
  <si>
    <t>742-EPS-10</t>
  </si>
  <si>
    <t>857907781</t>
  </si>
  <si>
    <t>742-EPS-11</t>
  </si>
  <si>
    <t>-913180780</t>
  </si>
  <si>
    <t>2024-080-10 - Profese - MaR</t>
  </si>
  <si>
    <t xml:space="preserve">    742-MaR-Per - MaR - Periferie MR03</t>
  </si>
  <si>
    <t xml:space="preserve">    742-MaR-R - MaR - Rozvaděč MR03</t>
  </si>
  <si>
    <t xml:space="preserve">    742-MaR-TC - MaR - Topologie, centrála </t>
  </si>
  <si>
    <t xml:space="preserve">    742-MaR-Ka - MaR - Kabeláž, kabelové trasy MR03</t>
  </si>
  <si>
    <t xml:space="preserve">    742-MaR-Ost - MaR - Ostatní náklady MR03</t>
  </si>
  <si>
    <t xml:space="preserve">    742-MaR-pozn - MaR - Doplněné položky:</t>
  </si>
  <si>
    <t>742-MaR-Per</t>
  </si>
  <si>
    <t>MaR - Periferie MR03</t>
  </si>
  <si>
    <t>742-MaR-Per-mat-01</t>
  </si>
  <si>
    <t>Kryt rotačního servopohonu , položka obsahuje dodávku a montáž prvku</t>
  </si>
  <si>
    <t>-1445883557</t>
  </si>
  <si>
    <t>742-MaR-Per-mat-02</t>
  </si>
  <si>
    <t>Klapkový pohon 24VAC, toč. 2-bod, 7 Nm, havar. fce, 90s/15s, 2x kontakt, položka obsahuje dodávku a montáž prvku</t>
  </si>
  <si>
    <t>1298137691</t>
  </si>
  <si>
    <t>742-MaR-Per-mat-03</t>
  </si>
  <si>
    <t>servisní vypínač 3-pólový 10A černá/šedá, IP65, položka obsahuje dodávku a montáž prvku</t>
  </si>
  <si>
    <t>530160308</t>
  </si>
  <si>
    <t>742-MaR-Per-mat-04</t>
  </si>
  <si>
    <t>Kanálové teplotní čidlo Ni1000 - 0,4m, -50…+80°C, položka obsahuje dodávku a montáž prvku</t>
  </si>
  <si>
    <t>-1170045717</t>
  </si>
  <si>
    <t>742-MaR-Per-mat-05</t>
  </si>
  <si>
    <t>Čidlo tlakové diference, ±50Pa, ±100Pa, 0-100Pa, 0-10V, 24VAC, položka obsahuje dodávku a montáž prvku</t>
  </si>
  <si>
    <t>1884692677</t>
  </si>
  <si>
    <t>742-MaR-Per-mat-06</t>
  </si>
  <si>
    <t>Čidlo tlakové diference, 0-200Pa, 0-250Pa, 0-500Pa, 0-10V, 24VAC, položka obsahuje dodávku a montáž prvku</t>
  </si>
  <si>
    <t>1618132043</t>
  </si>
  <si>
    <t>742-MaR-Per-mat-07</t>
  </si>
  <si>
    <t>Diferenční tlakový spínač 20...300 Pa, položka obsahuje dodávku prvku, položka obsahuje dodávku a montáž prvku</t>
  </si>
  <si>
    <t>28125474</t>
  </si>
  <si>
    <t>742-MaR-Per-mat-08</t>
  </si>
  <si>
    <t>Čidlo rychlosti vzduchu 0-10V, 4-20mA, 0-5m/s, 0-10m/s, 0-15m/s, 24VAC, položka obsahuje dodávku a montáž prvku</t>
  </si>
  <si>
    <t>-933854818</t>
  </si>
  <si>
    <t>742-MaR-Per-mat-09</t>
  </si>
  <si>
    <t>Vysílač žádané hodnoty 0-10V, 24VAC/DC, položka obsahuje dodávku a montáž prvku</t>
  </si>
  <si>
    <t>2044269085</t>
  </si>
  <si>
    <t>742-MaR-Per-mont-01</t>
  </si>
  <si>
    <t>Skříňka pro ovladač, 1 otvor, položka obsahuje dodávku a montáž prvku</t>
  </si>
  <si>
    <t>955108087</t>
  </si>
  <si>
    <t>742-MaR-Per-mont-02</t>
  </si>
  <si>
    <t>765160535</t>
  </si>
  <si>
    <t>742-MaR-Per-mont-03</t>
  </si>
  <si>
    <t>690534189</t>
  </si>
  <si>
    <t>742-MaR-Per-mont-04</t>
  </si>
  <si>
    <t>-1896077905</t>
  </si>
  <si>
    <t>742-MaR-Per-mont-05</t>
  </si>
  <si>
    <t>-485584783</t>
  </si>
  <si>
    <t>742-MaR-Per-mont-06</t>
  </si>
  <si>
    <t>-189824785</t>
  </si>
  <si>
    <t>742-MaR-Per-mont-07</t>
  </si>
  <si>
    <t>-887986126</t>
  </si>
  <si>
    <t>742-MaR-Per-mont-08</t>
  </si>
  <si>
    <t>-1551055224</t>
  </si>
  <si>
    <t>742-MaR-Per-mont-09</t>
  </si>
  <si>
    <t>287515587</t>
  </si>
  <si>
    <t>742-MaR-R</t>
  </si>
  <si>
    <t>MaR - Rozvaděč MR03</t>
  </si>
  <si>
    <t>742-MaR-R-mat-01</t>
  </si>
  <si>
    <t>Jistič C2/1, 10kA, položka obsahuje dodávku prvku, montáž a zapojení viz položka "ostaní náklady/výroba rozvaděče"</t>
  </si>
  <si>
    <t>1275967181</t>
  </si>
  <si>
    <t>742-MaR-R-mat-02</t>
  </si>
  <si>
    <t>Jistič C10/1,10kA, položka obsahuje dodávku prvku, montáž a zapojení viz položka "ostaní náklady/výroba rozvaděče"</t>
  </si>
  <si>
    <t>1168333623</t>
  </si>
  <si>
    <t>742-MaR-R-mat-03</t>
  </si>
  <si>
    <t>Jistič C16/1, 10kA, položka obsahuje dodávku prvku, montáž a zapojení viz položka "ostaní náklady/výroba rozvaděče"</t>
  </si>
  <si>
    <t>1247988277</t>
  </si>
  <si>
    <t>742-MaR-R-mat-04</t>
  </si>
  <si>
    <t>Jistič C10/3, 10kA, položka obsahuje dodávku prvku, montáž a zapojení viz položka "ostaní náklady/výroba rozvaděče"</t>
  </si>
  <si>
    <t>1742374036</t>
  </si>
  <si>
    <t>742-MaR-R-mat-05</t>
  </si>
  <si>
    <t>Jistič C25/3, 10kA, položka obsahuje dodávku prvku, montáž a zapojení viz položka "ostaní náklady/výroba rozvaděče"</t>
  </si>
  <si>
    <t>-527334029</t>
  </si>
  <si>
    <t>742-MaR-R-mat-06</t>
  </si>
  <si>
    <t>Jistič B6/1,10kA, položka obsahuje dodávku prvku, montáž a zapojení viz položka "ostaní náklady/výroba rozvaděče"</t>
  </si>
  <si>
    <t>1916456217</t>
  </si>
  <si>
    <t>742-MaR-R-mat-07</t>
  </si>
  <si>
    <t>Jistič B16/3,10kA, položka obsahuje dodávku prvku, montáž a zapojení viz položka "ostaní náklady/výroba rozvaděče"</t>
  </si>
  <si>
    <t>521912178</t>
  </si>
  <si>
    <t>742-MaR-R-mat-08</t>
  </si>
  <si>
    <t>Pomocný kontakt k jističi, 1Z+1R, položka obsahuje dodávku prvku, montáž a zapojení viz položka "ostaní náklady/výroba rozvaděče"</t>
  </si>
  <si>
    <t>233478446</t>
  </si>
  <si>
    <t>742-MaR-R-mat-09</t>
  </si>
  <si>
    <t>Vypínací cívka B-FA/230V, položka obsahuje dodávku prvku, montáž a zapojení viz položka "ostaní náklady/výroba rozvaděče"</t>
  </si>
  <si>
    <t>-88853950</t>
  </si>
  <si>
    <t>742-MaR-R-mat-10</t>
  </si>
  <si>
    <t>Jistič s proudovým chráničem 30mA, 10A/B, 1+N, 10kA, nezpožď. typ A, položka obsahuje dodávku prvku, montáž a zapojení viz položka "ostaní náklady/výroba rozvaděče"</t>
  </si>
  <si>
    <t>611013627</t>
  </si>
  <si>
    <t>742-MaR-R-mat-11</t>
  </si>
  <si>
    <t>Zásuvka 230V,16A,DIN, položka obsahuje dodávku prvku, montáž a zapojení viz položka "ostaní náklady/výroba rozvaděče"</t>
  </si>
  <si>
    <t>602925491</t>
  </si>
  <si>
    <t>742-MaR-R-mat-12</t>
  </si>
  <si>
    <t>Přepěťová ochrana s VF filtrem, typ 3, 3kA, 1.5kV, 230V, 16A, signalizace, položka obsahuje dodávku prvku, montáž a zapojení viz položka "ostaní náklady/výroba rozvaděče"</t>
  </si>
  <si>
    <t>812985287</t>
  </si>
  <si>
    <t>742-MaR-R-mat-13</t>
  </si>
  <si>
    <t>Svodič přepětí Ethernet Cat.6A,(st.3),6VDC. ST 2+3, položka obsahuje dodávku prvku, montáž a zapojení viz položka "ostaní náklady/výroba rozvaděče"</t>
  </si>
  <si>
    <t>-1333834764</t>
  </si>
  <si>
    <t>742-MaR-R-mat-14</t>
  </si>
  <si>
    <t>Svodič blesk.proudů a přepětí (st.1+2), 12.5kA, 1.5kV, 3P, vyjím.modul, signalizace, položka obsahuje dodávku prvku, montáž a zapojení viz položka "ostaní náklady/výroba rozvaděče"</t>
  </si>
  <si>
    <t>-501067536</t>
  </si>
  <si>
    <t>742-MaR-R-mat-15</t>
  </si>
  <si>
    <t>Signálka LED, otvor 22mm, 230V rudá, položka obsahuje dodávku prvku, montáž a zapojení viz položka "ostaní náklady/výroba rozvaděče"</t>
  </si>
  <si>
    <t>96661044</t>
  </si>
  <si>
    <t>742-MaR-R-mat-16</t>
  </si>
  <si>
    <t>Signálka LED, otvor 22mm, 230V bílá, položka obsahuje dodávku prvku, montáž a zapojení viz položka "ostaní náklady/výroba rozvaděče"</t>
  </si>
  <si>
    <t>612378034</t>
  </si>
  <si>
    <t>742-MaR-R-mat-17</t>
  </si>
  <si>
    <t>Příchytka pro 2 nulové lišty 16mm², DIN, položka obsahuje dodávku prvku, montáž a zapojení viz položka "ostaní náklady/výroba rozvaděče"</t>
  </si>
  <si>
    <t>-939788895</t>
  </si>
  <si>
    <t>742-MaR-R-mat-18</t>
  </si>
  <si>
    <t>Nulová lišta 16mm², 63A, 1m, položka obsahuje dodávku prvku, montáž a zapojení viz položka "ostaní náklady/výroba rozvaděče"</t>
  </si>
  <si>
    <t>-233701908</t>
  </si>
  <si>
    <t>742-MaR-R-mat-19</t>
  </si>
  <si>
    <t>Řadová svorka do 4mm2 šedá, šroubová, položka obsahuje dodávku prvku, montáž a zapojení viz položka "ostaní náklady/výroba rozvaděče"</t>
  </si>
  <si>
    <t>314679424</t>
  </si>
  <si>
    <t>742-MaR-R-mat-20</t>
  </si>
  <si>
    <t>Poj.odpojovač 1P do 32A vč.pojistky, 100kA, položka obsahuje dodávku prvku, montáž a zapojení viz položka "ostaní náklady/výroba rozvaděče"</t>
  </si>
  <si>
    <t>-836875019</t>
  </si>
  <si>
    <t>742-MaR-R-mat-21</t>
  </si>
  <si>
    <t>Svítidlo do rozvaděče s vypínačem, LED, 10W, 230V, vč.příslušenství, položka obsahuje dodávku prvku, montáž a zapojení viz položka "ostaní náklady/výroba rozvaděče"</t>
  </si>
  <si>
    <t>1182898834</t>
  </si>
  <si>
    <t>742-MaR-R-mat-22</t>
  </si>
  <si>
    <t>Termostat do rozvaděče 0-60°C, 1Z , IP20, 250VAC, 10A, ventilace, položka obsahuje dodávku prvku, montáž a zapojení viz položka "ostaní náklady/výroba rozvaděče"</t>
  </si>
  <si>
    <t>-1338640299</t>
  </si>
  <si>
    <t>742-MaR-R-mat-23</t>
  </si>
  <si>
    <t>Kabelový kanál 60x60 (šxv) do rozvaděče, RAL7030, délka 2m, položka obsahuje dodávku prvku, montáž a zapojení viz položka "ostaní náklady/výroba rozvaděče"</t>
  </si>
  <si>
    <t>630767826</t>
  </si>
  <si>
    <t>742-MaR-R-mat-24</t>
  </si>
  <si>
    <t>Kabelový kanál 60x80 (šxv) do rozvaděče, RAL7030, délka 2m, položka obsahuje dodávku prvku, montáž a zapojení viz položka "ostaní náklady/výroba rozvaděče"</t>
  </si>
  <si>
    <t>-254535830</t>
  </si>
  <si>
    <t>742-MaR-R-mat-25</t>
  </si>
  <si>
    <t>Kabelový kanál 80x80 (šxv) do rozvaděče, RAL7030, délka 2m, položka obsahuje dodávku prvku, montáž a zapojení viz položka "ostaní náklady/výroba rozvaděče"</t>
  </si>
  <si>
    <t>949174690</t>
  </si>
  <si>
    <t>742-MaR-R-mat-26</t>
  </si>
  <si>
    <t>Trafo 230V/24V 160VA, bezpečnostní ČSN EN 61558, položka obsahuje dodávku prvku, montáž a zapojení viz položka "ostaní náklady/výroba rozvaděče"</t>
  </si>
  <si>
    <t>-1196770534</t>
  </si>
  <si>
    <t>742-MaR-R-mat-27</t>
  </si>
  <si>
    <t>Výkonový stykač AC3:25A/11kW, cívka 230VAC, položka obsahuje dodávku prvku, montáž a zapojení viz položka "ostaní náklady/výroba rozvaděče"</t>
  </si>
  <si>
    <t>-366467177</t>
  </si>
  <si>
    <t>742-MaR-R-mat-28</t>
  </si>
  <si>
    <t>Nástěnná skříň, oceloplechová, IP55, 800x1200x300, vč. příslušenství, položka obsahuje dodávku prvku, montáž a zapojení viz položka "ostaní náklady/výroba rozvaděče"</t>
  </si>
  <si>
    <t>584575181</t>
  </si>
  <si>
    <t>742-MaR-R-mat-29</t>
  </si>
  <si>
    <t>Ventilátor do rozvaděče s mřížkou a filtrem, 44m3/h, IP54, položka obsahuje dodávku prvku, montáž a zapojení viz položka "ostaní náklady/výroba rozvaděče"</t>
  </si>
  <si>
    <t>653131388</t>
  </si>
  <si>
    <t>742-MaR-R-mat-30</t>
  </si>
  <si>
    <t>Výstupní mřížka s filtrem, 145x145x26mm, položka obsahuje dodávku prvku, montáž a zapojení viz položka "ostaní náklady/výroba rozvaděče"</t>
  </si>
  <si>
    <t>1574794383</t>
  </si>
  <si>
    <t>742-MaR-R-mat-31</t>
  </si>
  <si>
    <t>Řídící podstanice PLC modulární,100 I/O,BACnet/IP,KNX PL-Link,Modbus RTU 1ch, položka obsahuje dodávku prvku, montáž a zapojení viz položka "ostaní náklady/výroba rozvaděče"</t>
  </si>
  <si>
    <t>1692181262</t>
  </si>
  <si>
    <t>742-MaR-R-mat-32</t>
  </si>
  <si>
    <t>Rázová oddělovací tlumivka 16A, položka obsahuje dodávku prvku, montáž a zapojení viz položka "ostaní náklady/výroba rozvaděče"</t>
  </si>
  <si>
    <t>-872030672</t>
  </si>
  <si>
    <t>742-MaR-R-mat-33</t>
  </si>
  <si>
    <t>Zdroj UPS 750VA, 10min při 336W zátěže, sinus výstup, položka obsahuje dodávku prvku, montáž a zapojení viz položka "ostaní náklady/výroba rozvaděče"</t>
  </si>
  <si>
    <t>-287193879</t>
  </si>
  <si>
    <t>742-MaR-R-mat-34</t>
  </si>
  <si>
    <t>Modul digitálních vstupů, 16 I/O, položka obsahuje dodávku prvku, montáž a zapojení viz položka "ostaní náklady/výroba rozvaděče"</t>
  </si>
  <si>
    <t>1674831124</t>
  </si>
  <si>
    <t>742-MaR-R-mat-35</t>
  </si>
  <si>
    <t>Modul digitálních výstupů, 6 I/O, položka obsahuje dodávku prvku, montáž a zapojení viz položka "ostaní náklady/výroba rozvaděče"</t>
  </si>
  <si>
    <t>729055830</t>
  </si>
  <si>
    <t>742-MaR-R-mat-36</t>
  </si>
  <si>
    <t>Modul univerzálních vstupů, výstupů, 8 I/O, 0-10V, položka obsahuje dodávku prvku, montáž a zapojení viz položka "ostaní náklady/výroba rozvaděče"</t>
  </si>
  <si>
    <t>1912408548</t>
  </si>
  <si>
    <t>742-MaR-R-mat-37</t>
  </si>
  <si>
    <t>Napájecí modul 1.2 A, pojistka 10A, položka obsahuje dodávku prvku, montáž a zapojení viz položka "ostaní náklady/výroba rozvaděče"</t>
  </si>
  <si>
    <t>1425388064</t>
  </si>
  <si>
    <t>742-MaR-R-mat-38</t>
  </si>
  <si>
    <t>Ovladač stiskací s návratem, Ø22, modrá, položka obsahuje dodávku prvku, montáž a zapojení viz položka "ostaní náklady/výroba rozvaděče"</t>
  </si>
  <si>
    <t>1218651173</t>
  </si>
  <si>
    <t>742-MaR-R-mat-39</t>
  </si>
  <si>
    <t>Hřibové tlačítko s mžikovou funkcí, rudá, Ø40, Ø22, 1 NO + 1 NC, položka obsahuje dodávku prvku, montáž a zapojení viz položka "ostaní náklady/výroba rozvaděče"</t>
  </si>
  <si>
    <t>-1405254698</t>
  </si>
  <si>
    <t>742-MaR-R-mat-40</t>
  </si>
  <si>
    <t>Pom.relé 24VAC, 8A, 2P, 4kV, vč.patice pro relé XT_2kont., položka obsahuje dodávku prvku, montáž a zapojení viz položka "ostaní náklady/výroba rozvaděče"</t>
  </si>
  <si>
    <t>-1841775899</t>
  </si>
  <si>
    <t>742-MaR-R-mat-41</t>
  </si>
  <si>
    <t>Pom.relé 230VAC, 8A, 2P, 4kV, vč.patice pro relé XT_2kont., položka obsahuje dodávku prvku, montáž a zapojení viz položka "ostaní náklady/výroba rozvaděče"</t>
  </si>
  <si>
    <t>-1284780066</t>
  </si>
  <si>
    <t>742-MaR-TC</t>
  </si>
  <si>
    <t xml:space="preserve">MaR - Topologie, centrála </t>
  </si>
  <si>
    <t>742-MaR-TC-01</t>
  </si>
  <si>
    <t>100 datových bodů pro DESIGO CC (BACnet)-doplnění/rozšíření pro sw stávající grafické stanice</t>
  </si>
  <si>
    <t>-1277054398</t>
  </si>
  <si>
    <t>742-MaR-Ka</t>
  </si>
  <si>
    <t>MaR - Kabeláž, kabelové trasy MR03</t>
  </si>
  <si>
    <t>742-MaR-Ka-mat-01</t>
  </si>
  <si>
    <t>Kabelový žlab 200x60x0.75, s příslušenstvím, perfor., pozink, (metry), položka obsahuje dodávku a montáž kabelového žlabu na připravanou nosnou konstrukci, vč. dodávky a montáže veškerého příslušenství</t>
  </si>
  <si>
    <t>687122915</t>
  </si>
  <si>
    <t>742-MaR-Ka-mat-02</t>
  </si>
  <si>
    <t>Kabelový žlab 250x50x0.7, s příslušenstvím, s víkem, neperfor., pozink, (metry), položka obsahuje dodávku a montáž kabelového žlabu na připravanou nosnou konstrukci, vč. dodávky a montáže veškerého příslušenství</t>
  </si>
  <si>
    <t>-202929492</t>
  </si>
  <si>
    <t>742-MaR-Ka-mat-03</t>
  </si>
  <si>
    <t>Kabelový žlab 62x50x0.7, s příslušenstvím, s víkem, neperfor., pozink, (metry), položka obsahuje dodávku a montáž kabelového žlabu na připravanou nosnou konstrukci, vč. dodávky a montáže veškerého příslušenství</t>
  </si>
  <si>
    <t>925900270</t>
  </si>
  <si>
    <t>742-MaR-Ka-mat-04</t>
  </si>
  <si>
    <t>Nosné konstrukce pro kabelové žlaby vč. veškerého příslušenství, (metry), položka obsahuje dodávku a montáž nosné konstrukce, vč. dodávky a montáže veškerého příslušenství</t>
  </si>
  <si>
    <t>1969589392</t>
  </si>
  <si>
    <t>742-MaR-Ka-mat-05</t>
  </si>
  <si>
    <t>Uzemnění a pospojení neživ.vodivých konstr. souvidejících s instalací MaR (kab.žlaby...), položka obsahuje dodávku a montáž, vč. dodávky a montáže veškerého příslušenství</t>
  </si>
  <si>
    <t>-1531654040</t>
  </si>
  <si>
    <t>742-MaR-Ka-mat-06</t>
  </si>
  <si>
    <t>Vodič laněný, položka obsahuje dodávku a pokládku kabelu do kabelových tras vč. veškerého příslušenství - CYA 1x10</t>
  </si>
  <si>
    <t>-1487054303</t>
  </si>
  <si>
    <t>742-MaR-Ka-mat-07</t>
  </si>
  <si>
    <t>Kabel silový, položka obsahuje dodávku a pokládku kabelu do kabelových tras vč. veškerého příslušenství - CYKY_J 3x2,5</t>
  </si>
  <si>
    <t>741661015</t>
  </si>
  <si>
    <t>742-MaR-Ka-mat-08</t>
  </si>
  <si>
    <t>Kabel silový, položka obsahuje dodávku a pokládku kabelu do kabelových tras vč. veškerého příslušenství - CYKY_J 4x2,5</t>
  </si>
  <si>
    <t>909688917</t>
  </si>
  <si>
    <t>742-MaR-Ka-mat-09</t>
  </si>
  <si>
    <t>Kabel silový, položka obsahuje dodávku a pokládku kabelu do kabelových tras vč. veškerého příslušenství - CYKY_O 2x1,5</t>
  </si>
  <si>
    <t>1279093892</t>
  </si>
  <si>
    <t>742-MaR-Ka-mat-10</t>
  </si>
  <si>
    <t>Kabel sdělovací,položka obsahuje dodávku a pokládku kabelu do kabelových tras vč. veškerého příslušenství - J-Y(ST)Y 1x2x0,8</t>
  </si>
  <si>
    <t>-1511785119</t>
  </si>
  <si>
    <t>742-MaR-Ka-mat-11</t>
  </si>
  <si>
    <t>Kabel sdělovací,položka obsahuje dodávku a pokládku kabelu do kabelových tras vč. veškerého příslušenství - J-Y(ST)Y 2x2x0,8</t>
  </si>
  <si>
    <t>144575110</t>
  </si>
  <si>
    <t>742-MaR-Ka-mat-12</t>
  </si>
  <si>
    <t>Kabel sdělovací,položka obsahuje dodávku a pokládku kabelu do kabelových tras vč. veškerého příslušenství - J-Y(ST)Y 4x2x0,8</t>
  </si>
  <si>
    <t>-996390298</t>
  </si>
  <si>
    <t>73</t>
  </si>
  <si>
    <t>742-MaR-Ka-mont-01</t>
  </si>
  <si>
    <t>98649601</t>
  </si>
  <si>
    <t>74</t>
  </si>
  <si>
    <t>742-MaR-Ka-mont-02</t>
  </si>
  <si>
    <t>-1268785932</t>
  </si>
  <si>
    <t>75</t>
  </si>
  <si>
    <t>742-MaR-Ka-mont-03</t>
  </si>
  <si>
    <t>451856703</t>
  </si>
  <si>
    <t>76</t>
  </si>
  <si>
    <t>742-MaR-Ka-mont-04</t>
  </si>
  <si>
    <t>-1886612614</t>
  </si>
  <si>
    <t>77</t>
  </si>
  <si>
    <t>742-MaR-Ka-mont-05</t>
  </si>
  <si>
    <t>240146764</t>
  </si>
  <si>
    <t>78</t>
  </si>
  <si>
    <t>742-MaR-Ka-mont-06</t>
  </si>
  <si>
    <t>51338621</t>
  </si>
  <si>
    <t>79</t>
  </si>
  <si>
    <t>742-MaR-Ka-mont-07</t>
  </si>
  <si>
    <t>-543327224</t>
  </si>
  <si>
    <t>80</t>
  </si>
  <si>
    <t>742-MaR-Ka-mont-08</t>
  </si>
  <si>
    <t>981822544</t>
  </si>
  <si>
    <t>81</t>
  </si>
  <si>
    <t>742-MaR-Ka-mont-09</t>
  </si>
  <si>
    <t>-1515883652</t>
  </si>
  <si>
    <t>82</t>
  </si>
  <si>
    <t>742-MaR-Ka-mont-10</t>
  </si>
  <si>
    <t>-693165407</t>
  </si>
  <si>
    <t>83</t>
  </si>
  <si>
    <t>742-MaR-Ka-mont-11</t>
  </si>
  <si>
    <t>-1063378513</t>
  </si>
  <si>
    <t>84</t>
  </si>
  <si>
    <t>742-MaR-Ka-mont-12</t>
  </si>
  <si>
    <t>287120270</t>
  </si>
  <si>
    <t>742-MaR-Ost</t>
  </si>
  <si>
    <t>MaR - Ostatní náklady MR03</t>
  </si>
  <si>
    <t>85</t>
  </si>
  <si>
    <t>742-MaR-Ost-01</t>
  </si>
  <si>
    <t>Dílenská dokumentace rozvaděče MR03</t>
  </si>
  <si>
    <t>90264867</t>
  </si>
  <si>
    <t>86</t>
  </si>
  <si>
    <t>742-MaR-Ost-02</t>
  </si>
  <si>
    <t>Výroba sw pro PLC podstanici MR03 (DP), položka obsahuje dodávku</t>
  </si>
  <si>
    <t>576931726</t>
  </si>
  <si>
    <t>87</t>
  </si>
  <si>
    <t>742-MaR-Ost-03</t>
  </si>
  <si>
    <t>Úprava sw IRC regulace pro HT005 (10DP), položka obsahuje dodávku</t>
  </si>
  <si>
    <t>-1538417462</t>
  </si>
  <si>
    <t>88</t>
  </si>
  <si>
    <t>742-MaR-Ost-04</t>
  </si>
  <si>
    <t>Úprava sw IRC regulace pro HT115 (5DP), položka obsahuje dodávku</t>
  </si>
  <si>
    <t>-26814528</t>
  </si>
  <si>
    <t>89</t>
  </si>
  <si>
    <t>742-MaR-Ost-05</t>
  </si>
  <si>
    <t>Výroba grafiky do vizualizační stanice vč. grafiky pro webové rozhraní (PLC+IRC=DP), položka obsahuje dodávku grafických stránek zařízení vč. odatování</t>
  </si>
  <si>
    <t>1398372237</t>
  </si>
  <si>
    <t>90</t>
  </si>
  <si>
    <t>742-MaR-Ost-06</t>
  </si>
  <si>
    <t>Dokumentace skutečného provedení, položka obsahuje dodávku</t>
  </si>
  <si>
    <t>-374275418</t>
  </si>
  <si>
    <t>91</t>
  </si>
  <si>
    <t>742-MaR-Ost-07</t>
  </si>
  <si>
    <t>Další materiál neuvedený v položkové nabídce, položka obsahuje dodávku pomocného materiálu nespecifikovaného v projektu</t>
  </si>
  <si>
    <t>1351239940</t>
  </si>
  <si>
    <t>92</t>
  </si>
  <si>
    <t>742-MaR-Ost-08</t>
  </si>
  <si>
    <t>Výroba rozvaděče MR03, položka obsahuje výrobu rozvaděče dle dílenské dokumentace, vč. zapojení prvků, vč. dodávky pomocného materiálu, vč. zkoušek a příslušných dokumentů, vč.instalace na stavbě</t>
  </si>
  <si>
    <t>-725571222</t>
  </si>
  <si>
    <t>93</t>
  </si>
  <si>
    <t>742-MaR-Ost-09</t>
  </si>
  <si>
    <t>Montážní práce související s přesunem klimatizační jednotky z HT005 do HT115, VRp737, odpojení a znovuzapojení prvků, vč. dodávky pomocného materiálu</t>
  </si>
  <si>
    <t>202577898</t>
  </si>
  <si>
    <t>742-MaR-Ost-10</t>
  </si>
  <si>
    <t>Zapojení kabelů na obou koncích (MR03), položka obsahuje zapojení kabelů na straně rozvaděče a na straně periferie</t>
  </si>
  <si>
    <t>-1145376325</t>
  </si>
  <si>
    <t>742-MaR-Ost-11</t>
  </si>
  <si>
    <t>Oživení regulace a provedení zkoušek (PLC+IRC=DP), položka obsahuje dodávku</t>
  </si>
  <si>
    <t>-841501109</t>
  </si>
  <si>
    <t>742-MaR-Ost-12</t>
  </si>
  <si>
    <t>Ostatní náklady, režie, revize, doprava atd., položka obsahuje dodávku</t>
  </si>
  <si>
    <t>-514184408</t>
  </si>
  <si>
    <t>742-MaR-pozn</t>
  </si>
  <si>
    <t>MaR - Doplněné položky:</t>
  </si>
  <si>
    <t>742-MaR-pozn.1</t>
  </si>
  <si>
    <t>HMI panel (standard ČZU)- nezapočteno v ceně!!! ….......45724Kč</t>
  </si>
  <si>
    <t>2129995078</t>
  </si>
  <si>
    <t>P</t>
  </si>
  <si>
    <t>Poznámka k položce:_x000D_
Výše uvedený montážní materiál obsahuje základní položky. Dodávka se předpokládá včetně souvisejícího doplňkového materiálu tak, aby celé zařízení bylo funkční a splňovalo všechny předpisy, které se na ně vztahují. Dodavatel ověří kompletnost výpisu materiálu dle PD.</t>
  </si>
  <si>
    <t>98</t>
  </si>
  <si>
    <t>742-MaR-pozn.2</t>
  </si>
  <si>
    <t>Výše uvedený montážní materiál obsahuje základní položky. Dodávka se předpokládá včetně souvisejícího doplňkového materiálu tak, aby celé zařízení bylo funkční a splňovalo všechny předpisy, které se na ně vztahují. Dodavatel ověří kompletnost výpisu materiálu dle PD.</t>
  </si>
  <si>
    <t>-2026390200</t>
  </si>
  <si>
    <t>2024-080-11 -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</si>
  <si>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</si>
  <si>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</si>
  <si>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</si>
  <si>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</si>
  <si>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</si>
  <si>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</si>
  <si>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</si>
  <si>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</si>
  <si>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</si>
  <si>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</si>
  <si>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</si>
  <si>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</si>
  <si>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</si>
  <si>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-1408087949</t>
  </si>
  <si>
    <t>https://podminky.urs.cz/item/CS_URS_2024_02/013254000</t>
  </si>
  <si>
    <t>VRN3</t>
  </si>
  <si>
    <t>Zařízení staveniště</t>
  </si>
  <si>
    <t>032002000</t>
  </si>
  <si>
    <t>Vybavení staveniště</t>
  </si>
  <si>
    <t>-2115136629</t>
  </si>
  <si>
    <t>https://podminky.urs.cz/item/CS_URS_2024_02/032002000</t>
  </si>
  <si>
    <t>034503000</t>
  </si>
  <si>
    <t>Informační tabule na staveništi</t>
  </si>
  <si>
    <t>-527077192</t>
  </si>
  <si>
    <t>https://podminky.urs.cz/item/CS_URS_2024_02/034503000</t>
  </si>
  <si>
    <t>VRN4</t>
  </si>
  <si>
    <t>Inženýrská činnost</t>
  </si>
  <si>
    <t>041403000</t>
  </si>
  <si>
    <t>Bezpečnost a ochrana zdraví při práci na staveništi</t>
  </si>
  <si>
    <t>290380336</t>
  </si>
  <si>
    <t>https://podminky.urs.cz/item/CS_URS_2024_02/041403000</t>
  </si>
  <si>
    <t>041403000.1</t>
  </si>
  <si>
    <t>Koordinátor BOZP na staveništi</t>
  </si>
  <si>
    <t>-1059425395</t>
  </si>
  <si>
    <t>https://podminky.urs.cz/item/CS_URS_2024_02/041403000.1</t>
  </si>
  <si>
    <t>041414000</t>
  </si>
  <si>
    <t>Plán BOZP</t>
  </si>
  <si>
    <t>78162128</t>
  </si>
  <si>
    <t>https://podminky.urs.cz/item/CS_URS_2024_02/041414000</t>
  </si>
  <si>
    <t>045303000</t>
  </si>
  <si>
    <t>Koordinační činnost</t>
  </si>
  <si>
    <t>-1695218092</t>
  </si>
  <si>
    <t>https://podminky.urs.cz/item/CS_URS_2024_02/045303000</t>
  </si>
  <si>
    <t>VRN6</t>
  </si>
  <si>
    <t>Územní vlivy</t>
  </si>
  <si>
    <t>065002000</t>
  </si>
  <si>
    <t>Mimostaveništní doprava materiálů, výrobků a strojů</t>
  </si>
  <si>
    <t>-1644548646</t>
  </si>
  <si>
    <t>https://podminky.urs.cz/item/CS_URS_2024_02/065002000</t>
  </si>
  <si>
    <t>VRN9</t>
  </si>
  <si>
    <t>Ostatní náklady</t>
  </si>
  <si>
    <t>091002000</t>
  </si>
  <si>
    <t>Ostatní náklady související s objektem</t>
  </si>
  <si>
    <t>1926837457</t>
  </si>
  <si>
    <t>https://podminky.urs.cz/item/CS_URS_2024_02/091002000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</si>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</sst>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0" fillId="0" borderId="0" xfId="0" applyAlignment="1"/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1" xfId="0" applyFont="1" applyBorder="1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97013501" TargetMode="External"/><Relationship Id="rId18" Type="http://schemas.openxmlformats.org/officeDocument/2006/relationships/hyperlink" Target="https://podminky.urs.cz/item/CS_URS_2024_02/998018001" TargetMode="External"/><Relationship Id="rId26" Type="http://schemas.openxmlformats.org/officeDocument/2006/relationships/hyperlink" Target="https://podminky.urs.cz/item/CS_URS_2024_02/781111011" TargetMode="External"/><Relationship Id="rId39" Type="http://schemas.openxmlformats.org/officeDocument/2006/relationships/drawing" Target="../drawings/drawing2.xml"/><Relationship Id="rId21" Type="http://schemas.openxmlformats.org/officeDocument/2006/relationships/hyperlink" Target="https://podminky.urs.cz/item/CS_URS_2024_02/763135201" TargetMode="External"/><Relationship Id="rId34" Type="http://schemas.openxmlformats.org/officeDocument/2006/relationships/hyperlink" Target="https://podminky.urs.cz/item/CS_URS_2024_02/784181111" TargetMode="External"/><Relationship Id="rId7" Type="http://schemas.openxmlformats.org/officeDocument/2006/relationships/hyperlink" Target="https://podminky.urs.cz/item/CS_URS_2024_02/952901111" TargetMode="External"/><Relationship Id="rId12" Type="http://schemas.openxmlformats.org/officeDocument/2006/relationships/hyperlink" Target="https://podminky.urs.cz/item/CS_URS_2024_02/997013211" TargetMode="External"/><Relationship Id="rId17" Type="http://schemas.openxmlformats.org/officeDocument/2006/relationships/hyperlink" Target="https://podminky.urs.cz/item/CS_URS_2024_02/997013813" TargetMode="External"/><Relationship Id="rId25" Type="http://schemas.openxmlformats.org/officeDocument/2006/relationships/hyperlink" Target="https://podminky.urs.cz/item/CS_URS_2024_02/998764121" TargetMode="External"/><Relationship Id="rId33" Type="http://schemas.openxmlformats.org/officeDocument/2006/relationships/hyperlink" Target="https://podminky.urs.cz/item/CS_URS_2024_02/998781121" TargetMode="External"/><Relationship Id="rId38" Type="http://schemas.openxmlformats.org/officeDocument/2006/relationships/hyperlink" Target="https://podminky.urs.cz/item/CS_URS_2024_02/784211101" TargetMode="External"/><Relationship Id="rId2" Type="http://schemas.openxmlformats.org/officeDocument/2006/relationships/hyperlink" Target="https://podminky.urs.cz/item/CS_URS_2024_02/612315121" TargetMode="External"/><Relationship Id="rId16" Type="http://schemas.openxmlformats.org/officeDocument/2006/relationships/hyperlink" Target="https://podminky.urs.cz/item/CS_URS_2024_02/997013609" TargetMode="External"/><Relationship Id="rId20" Type="http://schemas.openxmlformats.org/officeDocument/2006/relationships/hyperlink" Target="https://podminky.urs.cz/item/CS_URS_2024_02/763135102" TargetMode="External"/><Relationship Id="rId29" Type="http://schemas.openxmlformats.org/officeDocument/2006/relationships/hyperlink" Target="https://podminky.urs.cz/item/CS_URS_2024_02/781472219" TargetMode="External"/><Relationship Id="rId1" Type="http://schemas.openxmlformats.org/officeDocument/2006/relationships/hyperlink" Target="https://podminky.urs.cz/item/CS_URS_2024_02/346272216" TargetMode="External"/><Relationship Id="rId6" Type="http://schemas.openxmlformats.org/officeDocument/2006/relationships/hyperlink" Target="https://podminky.urs.cz/item/CS_URS_2024_02/949101111" TargetMode="External"/><Relationship Id="rId11" Type="http://schemas.openxmlformats.org/officeDocument/2006/relationships/hyperlink" Target="https://podminky.urs.cz/item/CS_URS_2024_02/977151118" TargetMode="External"/><Relationship Id="rId24" Type="http://schemas.openxmlformats.org/officeDocument/2006/relationships/hyperlink" Target="https://podminky.urs.cz/item/CS_URS_2024_02/998763331" TargetMode="External"/><Relationship Id="rId32" Type="http://schemas.openxmlformats.org/officeDocument/2006/relationships/hyperlink" Target="https://podminky.urs.cz/item/CS_URS_2024_02/781492251" TargetMode="External"/><Relationship Id="rId37" Type="http://schemas.openxmlformats.org/officeDocument/2006/relationships/hyperlink" Target="https://podminky.urs.cz/item/CS_URS_2024_02/784191007" TargetMode="External"/><Relationship Id="rId5" Type="http://schemas.openxmlformats.org/officeDocument/2006/relationships/hyperlink" Target="https://podminky.urs.cz/item/CS_URS_2024_02/619991011" TargetMode="External"/><Relationship Id="rId15" Type="http://schemas.openxmlformats.org/officeDocument/2006/relationships/hyperlink" Target="https://podminky.urs.cz/item/CS_URS_2024_02/997013603" TargetMode="External"/><Relationship Id="rId23" Type="http://schemas.openxmlformats.org/officeDocument/2006/relationships/hyperlink" Target="https://podminky.urs.cz/item/CS_URS_2024_02/763135891" TargetMode="External"/><Relationship Id="rId28" Type="http://schemas.openxmlformats.org/officeDocument/2006/relationships/hyperlink" Target="https://podminky.urs.cz/item/CS_URS_2024_02/781131112" TargetMode="External"/><Relationship Id="rId36" Type="http://schemas.openxmlformats.org/officeDocument/2006/relationships/hyperlink" Target="https://podminky.urs.cz/item/CS_URS_2024_02/784191005" TargetMode="External"/><Relationship Id="rId10" Type="http://schemas.openxmlformats.org/officeDocument/2006/relationships/hyperlink" Target="https://podminky.urs.cz/item/CS_URS_2024_02/977151114" TargetMode="External"/><Relationship Id="rId19" Type="http://schemas.openxmlformats.org/officeDocument/2006/relationships/hyperlink" Target="https://podminky.urs.cz/item/CS_URS_2024_02/763132971" TargetMode="External"/><Relationship Id="rId31" Type="http://schemas.openxmlformats.org/officeDocument/2006/relationships/hyperlink" Target="https://podminky.urs.cz/item/CS_URS_2024_02/781473923" TargetMode="External"/><Relationship Id="rId4" Type="http://schemas.openxmlformats.org/officeDocument/2006/relationships/hyperlink" Target="https://podminky.urs.cz/item/CS_URS_2024_02/619991005" TargetMode="External"/><Relationship Id="rId9" Type="http://schemas.openxmlformats.org/officeDocument/2006/relationships/hyperlink" Target="https://podminky.urs.cz/item/CS_URS_2024_02/974032153" TargetMode="External"/><Relationship Id="rId14" Type="http://schemas.openxmlformats.org/officeDocument/2006/relationships/hyperlink" Target="https://podminky.urs.cz/item/CS_URS_2024_02/997013509" TargetMode="External"/><Relationship Id="rId22" Type="http://schemas.openxmlformats.org/officeDocument/2006/relationships/hyperlink" Target="https://podminky.urs.cz/item/CS_URS_2024_02/763135881" TargetMode="External"/><Relationship Id="rId27" Type="http://schemas.openxmlformats.org/officeDocument/2006/relationships/hyperlink" Target="https://podminky.urs.cz/item/CS_URS_2024_02/781121011" TargetMode="External"/><Relationship Id="rId30" Type="http://schemas.openxmlformats.org/officeDocument/2006/relationships/hyperlink" Target="https://podminky.urs.cz/item/CS_URS_2024_02/781472291" TargetMode="External"/><Relationship Id="rId35" Type="http://schemas.openxmlformats.org/officeDocument/2006/relationships/hyperlink" Target="https://podminky.urs.cz/item/CS_URS_2024_02/784191001" TargetMode="External"/><Relationship Id="rId8" Type="http://schemas.openxmlformats.org/officeDocument/2006/relationships/hyperlink" Target="https://podminky.urs.cz/item/CS_URS_2024_02/974032132" TargetMode="External"/><Relationship Id="rId3" Type="http://schemas.openxmlformats.org/officeDocument/2006/relationships/hyperlink" Target="https://podminky.urs.cz/item/CS_URS_2024_02/6199910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65042121" TargetMode="External"/><Relationship Id="rId18" Type="http://schemas.openxmlformats.org/officeDocument/2006/relationships/hyperlink" Target="https://podminky.urs.cz/item/CS_URS_2024_02/977151114" TargetMode="External"/><Relationship Id="rId26" Type="http://schemas.openxmlformats.org/officeDocument/2006/relationships/hyperlink" Target="https://podminky.urs.cz/item/CS_URS_2024_02/997013812" TargetMode="External"/><Relationship Id="rId39" Type="http://schemas.openxmlformats.org/officeDocument/2006/relationships/hyperlink" Target="https://podminky.urs.cz/item/CS_URS_2024_02/763171412" TargetMode="External"/><Relationship Id="rId21" Type="http://schemas.openxmlformats.org/officeDocument/2006/relationships/hyperlink" Target="https://podminky.urs.cz/item/CS_URS_2024_02/997013501" TargetMode="External"/><Relationship Id="rId34" Type="http://schemas.openxmlformats.org/officeDocument/2006/relationships/hyperlink" Target="https://podminky.urs.cz/item/CS_URS_2024_02/998714121" TargetMode="External"/><Relationship Id="rId42" Type="http://schemas.openxmlformats.org/officeDocument/2006/relationships/hyperlink" Target="https://podminky.urs.cz/item/CS_URS_2024_02/771111011" TargetMode="External"/><Relationship Id="rId47" Type="http://schemas.openxmlformats.org/officeDocument/2006/relationships/hyperlink" Target="https://podminky.urs.cz/item/CS_URS_2024_02/998771121" TargetMode="External"/><Relationship Id="rId50" Type="http://schemas.openxmlformats.org/officeDocument/2006/relationships/hyperlink" Target="https://podminky.urs.cz/item/CS_URS_2024_02/784191005" TargetMode="External"/><Relationship Id="rId7" Type="http://schemas.openxmlformats.org/officeDocument/2006/relationships/hyperlink" Target="https://podminky.urs.cz/item/CS_URS_2024_02/632441114" TargetMode="External"/><Relationship Id="rId2" Type="http://schemas.openxmlformats.org/officeDocument/2006/relationships/hyperlink" Target="https://podminky.urs.cz/item/CS_URS_2024_02/612315121" TargetMode="External"/><Relationship Id="rId16" Type="http://schemas.openxmlformats.org/officeDocument/2006/relationships/hyperlink" Target="https://podminky.urs.cz/item/CS_URS_2024_02/974032132" TargetMode="External"/><Relationship Id="rId29" Type="http://schemas.openxmlformats.org/officeDocument/2006/relationships/hyperlink" Target="https://podminky.urs.cz/item/CS_URS_2024_02/998018001" TargetMode="External"/><Relationship Id="rId11" Type="http://schemas.openxmlformats.org/officeDocument/2006/relationships/hyperlink" Target="https://podminky.urs.cz/item/CS_URS_2024_02/952901111" TargetMode="External"/><Relationship Id="rId24" Type="http://schemas.openxmlformats.org/officeDocument/2006/relationships/hyperlink" Target="https://podminky.urs.cz/item/CS_URS_2024_02/997013603" TargetMode="External"/><Relationship Id="rId32" Type="http://schemas.openxmlformats.org/officeDocument/2006/relationships/hyperlink" Target="https://podminky.urs.cz/item/CS_URS_2024_02/714183002" TargetMode="External"/><Relationship Id="rId37" Type="http://schemas.openxmlformats.org/officeDocument/2006/relationships/hyperlink" Target="https://podminky.urs.cz/item/CS_URS_2024_02/763135102" TargetMode="External"/><Relationship Id="rId40" Type="http://schemas.openxmlformats.org/officeDocument/2006/relationships/hyperlink" Target="https://podminky.urs.cz/item/CS_URS_2024_02/998763331" TargetMode="External"/><Relationship Id="rId45" Type="http://schemas.openxmlformats.org/officeDocument/2006/relationships/hyperlink" Target="https://podminky.urs.cz/item/CS_URS_2024_02/771564112" TargetMode="External"/><Relationship Id="rId53" Type="http://schemas.openxmlformats.org/officeDocument/2006/relationships/drawing" Target="../drawings/drawing3.xml"/><Relationship Id="rId5" Type="http://schemas.openxmlformats.org/officeDocument/2006/relationships/hyperlink" Target="https://podminky.urs.cz/item/CS_URS_2024_02/619991005" TargetMode="External"/><Relationship Id="rId10" Type="http://schemas.openxmlformats.org/officeDocument/2006/relationships/hyperlink" Target="https://podminky.urs.cz/item/CS_URS_2024_02/949101111" TargetMode="External"/><Relationship Id="rId19" Type="http://schemas.openxmlformats.org/officeDocument/2006/relationships/hyperlink" Target="https://podminky.urs.cz/item/CS_URS_2024_02/972054491" TargetMode="External"/><Relationship Id="rId31" Type="http://schemas.openxmlformats.org/officeDocument/2006/relationships/hyperlink" Target="https://podminky.urs.cz/item/CS_URS_2024_02/714180801" TargetMode="External"/><Relationship Id="rId44" Type="http://schemas.openxmlformats.org/officeDocument/2006/relationships/hyperlink" Target="https://podminky.urs.cz/item/CS_URS_2024_02/771151012" TargetMode="External"/><Relationship Id="rId52" Type="http://schemas.openxmlformats.org/officeDocument/2006/relationships/hyperlink" Target="https://podminky.urs.cz/item/CS_URS_2024_02/784211101" TargetMode="External"/><Relationship Id="rId4" Type="http://schemas.openxmlformats.org/officeDocument/2006/relationships/hyperlink" Target="https://podminky.urs.cz/item/CS_URS_2024_02/619991001" TargetMode="External"/><Relationship Id="rId9" Type="http://schemas.openxmlformats.org/officeDocument/2006/relationships/hyperlink" Target="https://podminky.urs.cz/item/CS_URS_2024_02/632459177" TargetMode="External"/><Relationship Id="rId14" Type="http://schemas.openxmlformats.org/officeDocument/2006/relationships/hyperlink" Target="https://podminky.urs.cz/item/CS_URS_2024_02/965049111" TargetMode="External"/><Relationship Id="rId22" Type="http://schemas.openxmlformats.org/officeDocument/2006/relationships/hyperlink" Target="https://podminky.urs.cz/item/CS_URS_2024_02/997013509" TargetMode="External"/><Relationship Id="rId27" Type="http://schemas.openxmlformats.org/officeDocument/2006/relationships/hyperlink" Target="https://podminky.urs.cz/item/CS_URS_2024_02/997013813" TargetMode="External"/><Relationship Id="rId30" Type="http://schemas.openxmlformats.org/officeDocument/2006/relationships/hyperlink" Target="https://podminky.urs.cz/item/CS_URS_2024_02/711131801" TargetMode="External"/><Relationship Id="rId35" Type="http://schemas.openxmlformats.org/officeDocument/2006/relationships/hyperlink" Target="https://podminky.urs.cz/item/CS_URS_2024_02/763132811" TargetMode="External"/><Relationship Id="rId43" Type="http://schemas.openxmlformats.org/officeDocument/2006/relationships/hyperlink" Target="https://podminky.urs.cz/item/CS_URS_2024_02/771121011" TargetMode="External"/><Relationship Id="rId48" Type="http://schemas.openxmlformats.org/officeDocument/2006/relationships/hyperlink" Target="https://podminky.urs.cz/item/CS_URS_2024_02/784181111" TargetMode="External"/><Relationship Id="rId8" Type="http://schemas.openxmlformats.org/officeDocument/2006/relationships/hyperlink" Target="https://podminky.urs.cz/item/CS_URS_2024_02/632441119" TargetMode="External"/><Relationship Id="rId51" Type="http://schemas.openxmlformats.org/officeDocument/2006/relationships/hyperlink" Target="https://podminky.urs.cz/item/CS_URS_2024_02/784191007" TargetMode="External"/><Relationship Id="rId3" Type="http://schemas.openxmlformats.org/officeDocument/2006/relationships/hyperlink" Target="https://podminky.urs.cz/item/CS_URS_2024_02/619995001" TargetMode="External"/><Relationship Id="rId12" Type="http://schemas.openxmlformats.org/officeDocument/2006/relationships/hyperlink" Target="https://podminky.urs.cz/item/CS_URS_2024_02/962086110" TargetMode="External"/><Relationship Id="rId17" Type="http://schemas.openxmlformats.org/officeDocument/2006/relationships/hyperlink" Target="https://podminky.urs.cz/item/CS_URS_2024_02/974032153" TargetMode="External"/><Relationship Id="rId25" Type="http://schemas.openxmlformats.org/officeDocument/2006/relationships/hyperlink" Target="https://podminky.urs.cz/item/CS_URS_2024_02/997013609" TargetMode="External"/><Relationship Id="rId33" Type="http://schemas.openxmlformats.org/officeDocument/2006/relationships/hyperlink" Target="https://podminky.urs.cz/item/CS_URS_2024_02/714186034" TargetMode="External"/><Relationship Id="rId38" Type="http://schemas.openxmlformats.org/officeDocument/2006/relationships/hyperlink" Target="https://podminky.urs.cz/item/CS_URS_2024_02/763135881" TargetMode="External"/><Relationship Id="rId46" Type="http://schemas.openxmlformats.org/officeDocument/2006/relationships/hyperlink" Target="https://podminky.urs.cz/item/CS_URS_2024_02/771592011" TargetMode="External"/><Relationship Id="rId20" Type="http://schemas.openxmlformats.org/officeDocument/2006/relationships/hyperlink" Target="https://podminky.urs.cz/item/CS_URS_2024_02/997013211" TargetMode="External"/><Relationship Id="rId41" Type="http://schemas.openxmlformats.org/officeDocument/2006/relationships/hyperlink" Target="https://podminky.urs.cz/item/CS_URS_2024_02/998764121" TargetMode="External"/><Relationship Id="rId1" Type="http://schemas.openxmlformats.org/officeDocument/2006/relationships/hyperlink" Target="https://podminky.urs.cz/item/CS_URS_2024_02/342272205" TargetMode="External"/><Relationship Id="rId6" Type="http://schemas.openxmlformats.org/officeDocument/2006/relationships/hyperlink" Target="https://podminky.urs.cz/item/CS_URS_2024_02/619991011" TargetMode="External"/><Relationship Id="rId15" Type="http://schemas.openxmlformats.org/officeDocument/2006/relationships/hyperlink" Target="https://podminky.urs.cz/item/CS_URS_2024_02/965081322" TargetMode="External"/><Relationship Id="rId23" Type="http://schemas.openxmlformats.org/officeDocument/2006/relationships/hyperlink" Target="https://podminky.urs.cz/item/CS_URS_2024_02/997013602" TargetMode="External"/><Relationship Id="rId28" Type="http://schemas.openxmlformats.org/officeDocument/2006/relationships/hyperlink" Target="https://podminky.urs.cz/item/CS_URS_2024_02/997013814" TargetMode="External"/><Relationship Id="rId36" Type="http://schemas.openxmlformats.org/officeDocument/2006/relationships/hyperlink" Target="https://podminky.urs.cz/item/CS_URS_2024_02/763132972" TargetMode="External"/><Relationship Id="rId49" Type="http://schemas.openxmlformats.org/officeDocument/2006/relationships/hyperlink" Target="https://podminky.urs.cz/item/CS_URS_2024_02/78419100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65082941" TargetMode="External"/><Relationship Id="rId18" Type="http://schemas.openxmlformats.org/officeDocument/2006/relationships/hyperlink" Target="https://podminky.urs.cz/item/CS_URS_2024_02/997013602" TargetMode="External"/><Relationship Id="rId26" Type="http://schemas.openxmlformats.org/officeDocument/2006/relationships/hyperlink" Target="https://podminky.urs.cz/item/CS_URS_2024_02/712363354" TargetMode="External"/><Relationship Id="rId39" Type="http://schemas.openxmlformats.org/officeDocument/2006/relationships/hyperlink" Target="https://podminky.urs.cz/item/CS_URS_2024_02/712775901" TargetMode="External"/><Relationship Id="rId21" Type="http://schemas.openxmlformats.org/officeDocument/2006/relationships/hyperlink" Target="https://podminky.urs.cz/item/CS_URS_2024_02/997013814" TargetMode="External"/><Relationship Id="rId34" Type="http://schemas.openxmlformats.org/officeDocument/2006/relationships/hyperlink" Target="https://podminky.urs.cz/item/CS_URS_2024_02/712771401" TargetMode="External"/><Relationship Id="rId42" Type="http://schemas.openxmlformats.org/officeDocument/2006/relationships/hyperlink" Target="https://podminky.urs.cz/item/CS_URS_2024_02/713120823" TargetMode="External"/><Relationship Id="rId47" Type="http://schemas.openxmlformats.org/officeDocument/2006/relationships/hyperlink" Target="https://podminky.urs.cz/item/CS_URS_2024_02/767995102" TargetMode="External"/><Relationship Id="rId50" Type="http://schemas.openxmlformats.org/officeDocument/2006/relationships/hyperlink" Target="https://podminky.urs.cz/item/CS_URS_2024_02/998767121" TargetMode="External"/><Relationship Id="rId7" Type="http://schemas.openxmlformats.org/officeDocument/2006/relationships/hyperlink" Target="https://podminky.urs.cz/item/CS_URS_2024_02/619991001" TargetMode="External"/><Relationship Id="rId2" Type="http://schemas.openxmlformats.org/officeDocument/2006/relationships/hyperlink" Target="https://podminky.urs.cz/item/CS_URS_2024_02/275351121" TargetMode="External"/><Relationship Id="rId16" Type="http://schemas.openxmlformats.org/officeDocument/2006/relationships/hyperlink" Target="https://podminky.urs.cz/item/CS_URS_2024_02/997013501" TargetMode="External"/><Relationship Id="rId29" Type="http://schemas.openxmlformats.org/officeDocument/2006/relationships/hyperlink" Target="https://podminky.urs.cz/item/CS_URS_2024_02/712391482" TargetMode="External"/><Relationship Id="rId11" Type="http://schemas.openxmlformats.org/officeDocument/2006/relationships/hyperlink" Target="https://podminky.urs.cz/item/CS_URS_2024_02/952901122" TargetMode="External"/><Relationship Id="rId24" Type="http://schemas.openxmlformats.org/officeDocument/2006/relationships/hyperlink" Target="https://podminky.urs.cz/item/CS_URS_2024_02/712340831" TargetMode="External"/><Relationship Id="rId32" Type="http://schemas.openxmlformats.org/officeDocument/2006/relationships/hyperlink" Target="https://podminky.urs.cz/item/CS_URS_2024_02/712771221" TargetMode="External"/><Relationship Id="rId37" Type="http://schemas.openxmlformats.org/officeDocument/2006/relationships/hyperlink" Target="https://podminky.urs.cz/item/CS_URS_2024_02/712773911" TargetMode="External"/><Relationship Id="rId40" Type="http://schemas.openxmlformats.org/officeDocument/2006/relationships/hyperlink" Target="https://podminky.urs.cz/item/CS_URS_2024_02/712775961" TargetMode="External"/><Relationship Id="rId45" Type="http://schemas.openxmlformats.org/officeDocument/2006/relationships/hyperlink" Target="https://podminky.urs.cz/item/CS_URS_2024_02/713141151" TargetMode="External"/><Relationship Id="rId5" Type="http://schemas.openxmlformats.org/officeDocument/2006/relationships/hyperlink" Target="https://podminky.urs.cz/item/CS_URS_2024_02/219991213" TargetMode="External"/><Relationship Id="rId15" Type="http://schemas.openxmlformats.org/officeDocument/2006/relationships/hyperlink" Target="https://podminky.urs.cz/item/CS_URS_2024_02/997013211" TargetMode="External"/><Relationship Id="rId23" Type="http://schemas.openxmlformats.org/officeDocument/2006/relationships/hyperlink" Target="https://podminky.urs.cz/item/CS_URS_2024_02/712300843" TargetMode="External"/><Relationship Id="rId28" Type="http://schemas.openxmlformats.org/officeDocument/2006/relationships/hyperlink" Target="https://podminky.urs.cz/item/CS_URS_2024_02/712391382" TargetMode="External"/><Relationship Id="rId36" Type="http://schemas.openxmlformats.org/officeDocument/2006/relationships/hyperlink" Target="https://podminky.urs.cz/item/CS_URS_2024_02/712771931" TargetMode="External"/><Relationship Id="rId49" Type="http://schemas.openxmlformats.org/officeDocument/2006/relationships/hyperlink" Target="https://podminky.urs.cz/item/CS_URS_2024_02/767995114" TargetMode="External"/><Relationship Id="rId10" Type="http://schemas.openxmlformats.org/officeDocument/2006/relationships/hyperlink" Target="https://podminky.urs.cz/item/CS_URS_2024_02/952901108" TargetMode="External"/><Relationship Id="rId19" Type="http://schemas.openxmlformats.org/officeDocument/2006/relationships/hyperlink" Target="https://podminky.urs.cz/item/CS_URS_2024_02/997013655" TargetMode="External"/><Relationship Id="rId31" Type="http://schemas.openxmlformats.org/officeDocument/2006/relationships/hyperlink" Target="https://podminky.urs.cz/item/CS_URS_2024_02/712771001" TargetMode="External"/><Relationship Id="rId44" Type="http://schemas.openxmlformats.org/officeDocument/2006/relationships/hyperlink" Target="https://podminky.urs.cz/item/CS_URS_2024_02/713141151" TargetMode="External"/><Relationship Id="rId4" Type="http://schemas.openxmlformats.org/officeDocument/2006/relationships/hyperlink" Target="https://podminky.urs.cz/item/CS_URS_2024_02/275362021" TargetMode="External"/><Relationship Id="rId9" Type="http://schemas.openxmlformats.org/officeDocument/2006/relationships/hyperlink" Target="https://podminky.urs.cz/item/CS_URS_2024_02/952901106" TargetMode="External"/><Relationship Id="rId14" Type="http://schemas.openxmlformats.org/officeDocument/2006/relationships/hyperlink" Target="https://podminky.urs.cz/item/CS_URS_2024_02/972054491" TargetMode="External"/><Relationship Id="rId22" Type="http://schemas.openxmlformats.org/officeDocument/2006/relationships/hyperlink" Target="https://podminky.urs.cz/item/CS_URS_2024_02/998018001" TargetMode="External"/><Relationship Id="rId27" Type="http://schemas.openxmlformats.org/officeDocument/2006/relationships/hyperlink" Target="https://podminky.urs.cz/item/CS_URS_2024_02/712363366" TargetMode="External"/><Relationship Id="rId30" Type="http://schemas.openxmlformats.org/officeDocument/2006/relationships/hyperlink" Target="https://podminky.urs.cz/item/CS_URS_2024_02/712393001" TargetMode="External"/><Relationship Id="rId35" Type="http://schemas.openxmlformats.org/officeDocument/2006/relationships/hyperlink" Target="https://podminky.urs.cz/item/CS_URS_2024_02/712771501" TargetMode="External"/><Relationship Id="rId43" Type="http://schemas.openxmlformats.org/officeDocument/2006/relationships/hyperlink" Target="https://podminky.urs.cz/item/CS_URS_2024_02/713120825" TargetMode="External"/><Relationship Id="rId48" Type="http://schemas.openxmlformats.org/officeDocument/2006/relationships/hyperlink" Target="https://podminky.urs.cz/item/CS_URS_2024_02/767995112" TargetMode="External"/><Relationship Id="rId8" Type="http://schemas.openxmlformats.org/officeDocument/2006/relationships/hyperlink" Target="https://podminky.urs.cz/item/CS_URS_2024_02/619991005" TargetMode="External"/><Relationship Id="rId51" Type="http://schemas.openxmlformats.org/officeDocument/2006/relationships/drawing" Target="../drawings/drawing4.xml"/><Relationship Id="rId3" Type="http://schemas.openxmlformats.org/officeDocument/2006/relationships/hyperlink" Target="https://podminky.urs.cz/item/CS_URS_2024_02/275351122" TargetMode="External"/><Relationship Id="rId12" Type="http://schemas.openxmlformats.org/officeDocument/2006/relationships/hyperlink" Target="https://podminky.urs.cz/item/CS_URS_2024_02/952901111" TargetMode="External"/><Relationship Id="rId17" Type="http://schemas.openxmlformats.org/officeDocument/2006/relationships/hyperlink" Target="https://podminky.urs.cz/item/CS_URS_2024_02/997013509" TargetMode="External"/><Relationship Id="rId25" Type="http://schemas.openxmlformats.org/officeDocument/2006/relationships/hyperlink" Target="https://podminky.urs.cz/item/CS_URS_2024_02/712361801" TargetMode="External"/><Relationship Id="rId33" Type="http://schemas.openxmlformats.org/officeDocument/2006/relationships/hyperlink" Target="https://podminky.urs.cz/item/CS_URS_2024_02/712771271" TargetMode="External"/><Relationship Id="rId38" Type="http://schemas.openxmlformats.org/officeDocument/2006/relationships/hyperlink" Target="https://podminky.urs.cz/item/CS_URS_2024_02/712774993" TargetMode="External"/><Relationship Id="rId46" Type="http://schemas.openxmlformats.org/officeDocument/2006/relationships/hyperlink" Target="https://podminky.urs.cz/item/CS_URS_2024_02/998713121" TargetMode="External"/><Relationship Id="rId20" Type="http://schemas.openxmlformats.org/officeDocument/2006/relationships/hyperlink" Target="https://podminky.urs.cz/item/CS_URS_2024_02/997013813" TargetMode="External"/><Relationship Id="rId41" Type="http://schemas.openxmlformats.org/officeDocument/2006/relationships/hyperlink" Target="https://podminky.urs.cz/item/CS_URS_2024_02/998712121" TargetMode="External"/><Relationship Id="rId1" Type="http://schemas.openxmlformats.org/officeDocument/2006/relationships/hyperlink" Target="https://podminky.urs.cz/item/CS_URS_2024_02/275322611" TargetMode="External"/><Relationship Id="rId6" Type="http://schemas.openxmlformats.org/officeDocument/2006/relationships/hyperlink" Target="https://podminky.urs.cz/item/CS_URS_2024_02/5969111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podminky.urs.cz/item/CS_URS_2024_02/9987513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4_02/742110504" TargetMode="External"/><Relationship Id="rId7" Type="http://schemas.openxmlformats.org/officeDocument/2006/relationships/hyperlink" Target="https://podminky.urs.cz/item/CS_URS_2024_02/742330052" TargetMode="External"/><Relationship Id="rId2" Type="http://schemas.openxmlformats.org/officeDocument/2006/relationships/hyperlink" Target="https://podminky.urs.cz/item/CS_URS_2024_02/742330044" TargetMode="External"/><Relationship Id="rId1" Type="http://schemas.openxmlformats.org/officeDocument/2006/relationships/hyperlink" Target="https://podminky.urs.cz/item/CS_URS_2024_02/742330034" TargetMode="External"/><Relationship Id="rId6" Type="http://schemas.openxmlformats.org/officeDocument/2006/relationships/hyperlink" Target="https://podminky.urs.cz/item/CS_URS_2024_02/742330051" TargetMode="External"/><Relationship Id="rId5" Type="http://schemas.openxmlformats.org/officeDocument/2006/relationships/hyperlink" Target="https://podminky.urs.cz/item/CS_URS_2024_02/742110002" TargetMode="External"/><Relationship Id="rId4" Type="http://schemas.openxmlformats.org/officeDocument/2006/relationships/hyperlink" Target="https://podminky.urs.cz/item/CS_URS_2024_02/74212100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742111001" TargetMode="External"/><Relationship Id="rId2" Type="http://schemas.openxmlformats.org/officeDocument/2006/relationships/hyperlink" Target="https://podminky.urs.cz/item/CS_URS_2024_02/742121001" TargetMode="External"/><Relationship Id="rId1" Type="http://schemas.openxmlformats.org/officeDocument/2006/relationships/hyperlink" Target="https://podminky.urs.cz/item/CS_URS_2024_02/742210251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podminky.urs.cz/item/CS_URS_2024_02/74221050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65002000" TargetMode="External"/><Relationship Id="rId3" Type="http://schemas.openxmlformats.org/officeDocument/2006/relationships/hyperlink" Target="https://podminky.urs.cz/item/CS_URS_2024_02/034503000" TargetMode="External"/><Relationship Id="rId7" Type="http://schemas.openxmlformats.org/officeDocument/2006/relationships/hyperlink" Target="https://podminky.urs.cz/item/CS_URS_2024_02/045303000" TargetMode="External"/><Relationship Id="rId2" Type="http://schemas.openxmlformats.org/officeDocument/2006/relationships/hyperlink" Target="https://podminky.urs.cz/item/CS_URS_2024_02/032002000" TargetMode="External"/><Relationship Id="rId1" Type="http://schemas.openxmlformats.org/officeDocument/2006/relationships/hyperlink" Target="https://podminky.urs.cz/item/CS_URS_2024_02/013254000" TargetMode="External"/><Relationship Id="rId6" Type="http://schemas.openxmlformats.org/officeDocument/2006/relationships/hyperlink" Target="https://podminky.urs.cz/item/CS_URS_2024_02/041414000" TargetMode="External"/><Relationship Id="rId5" Type="http://schemas.openxmlformats.org/officeDocument/2006/relationships/hyperlink" Target="https://podminky.urs.cz/item/CS_URS_2024_02/041403000.1" TargetMode="External"/><Relationship Id="rId10" Type="http://schemas.openxmlformats.org/officeDocument/2006/relationships/drawing" Target="../drawings/drawing12.xml"/><Relationship Id="rId4" Type="http://schemas.openxmlformats.org/officeDocument/2006/relationships/hyperlink" Target="https://podminky.urs.cz/item/CS_URS_2024_02/041403000" TargetMode="External"/><Relationship Id="rId9" Type="http://schemas.openxmlformats.org/officeDocument/2006/relationships/hyperlink" Target="https://podminky.urs.cz/item/CS_URS_2024_02/091002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54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R5" s="21"/>
      <c r="BE5" s="251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55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R6" s="21"/>
      <c r="BE6" s="252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52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52"/>
      <c r="BS8" s="18" t="s">
        <v>6</v>
      </c>
    </row>
    <row r="9" spans="1:74" ht="14.45" customHeight="1">
      <c r="B9" s="21"/>
      <c r="AR9" s="21"/>
      <c r="BE9" s="252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52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52"/>
      <c r="BS11" s="18" t="s">
        <v>6</v>
      </c>
    </row>
    <row r="12" spans="1:74" ht="6.95" customHeight="1">
      <c r="B12" s="21"/>
      <c r="AR12" s="21"/>
      <c r="BE12" s="252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52"/>
      <c r="BS13" s="18" t="s">
        <v>6</v>
      </c>
    </row>
    <row r="14" spans="1:74">
      <c r="B14" s="21"/>
      <c r="E14" s="256" t="s">
        <v>30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8" t="s">
        <v>28</v>
      </c>
      <c r="AN14" s="30" t="s">
        <v>30</v>
      </c>
      <c r="AR14" s="21"/>
      <c r="BE14" s="252"/>
      <c r="BS14" s="18" t="s">
        <v>6</v>
      </c>
    </row>
    <row r="15" spans="1:74" ht="6.95" customHeight="1">
      <c r="B15" s="21"/>
      <c r="AR15" s="21"/>
      <c r="BE15" s="252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52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52"/>
      <c r="BS17" s="18" t="s">
        <v>33</v>
      </c>
    </row>
    <row r="18" spans="2:71" ht="6.95" customHeight="1">
      <c r="B18" s="21"/>
      <c r="AR18" s="21"/>
      <c r="BE18" s="252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52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52"/>
      <c r="BS20" s="18" t="s">
        <v>4</v>
      </c>
    </row>
    <row r="21" spans="2:71" ht="6.95" customHeight="1">
      <c r="B21" s="21"/>
      <c r="AR21" s="21"/>
      <c r="BE21" s="252"/>
    </row>
    <row r="22" spans="2:71" ht="12" customHeight="1">
      <c r="B22" s="21"/>
      <c r="D22" s="28" t="s">
        <v>36</v>
      </c>
      <c r="AR22" s="21"/>
      <c r="BE22" s="252"/>
    </row>
    <row r="23" spans="2:71" ht="47.25" customHeight="1">
      <c r="B23" s="21"/>
      <c r="E23" s="258" t="s">
        <v>37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21"/>
      <c r="BE23" s="252"/>
    </row>
    <row r="24" spans="2:71" ht="6.95" customHeight="1">
      <c r="B24" s="21"/>
      <c r="AR24" s="21"/>
      <c r="BE24" s="252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2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9">
        <f>ROUND(AG54,2)</f>
        <v>0</v>
      </c>
      <c r="AL26" s="260"/>
      <c r="AM26" s="260"/>
      <c r="AN26" s="260"/>
      <c r="AO26" s="260"/>
      <c r="AR26" s="33"/>
      <c r="BE26" s="252"/>
    </row>
    <row r="27" spans="2:71" s="1" customFormat="1" ht="6.95" customHeight="1">
      <c r="B27" s="33"/>
      <c r="AR27" s="33"/>
      <c r="BE27" s="252"/>
    </row>
    <row r="28" spans="2:71" s="1" customFormat="1">
      <c r="B28" s="33"/>
      <c r="L28" s="261" t="s">
        <v>39</v>
      </c>
      <c r="M28" s="261"/>
      <c r="N28" s="261"/>
      <c r="O28" s="261"/>
      <c r="P28" s="261"/>
      <c r="W28" s="261" t="s">
        <v>40</v>
      </c>
      <c r="X28" s="261"/>
      <c r="Y28" s="261"/>
      <c r="Z28" s="261"/>
      <c r="AA28" s="261"/>
      <c r="AB28" s="261"/>
      <c r="AC28" s="261"/>
      <c r="AD28" s="261"/>
      <c r="AE28" s="261"/>
      <c r="AK28" s="261" t="s">
        <v>41</v>
      </c>
      <c r="AL28" s="261"/>
      <c r="AM28" s="261"/>
      <c r="AN28" s="261"/>
      <c r="AO28" s="261"/>
      <c r="AR28" s="33"/>
      <c r="BE28" s="252"/>
    </row>
    <row r="29" spans="2:71" s="2" customFormat="1" ht="14.45" customHeight="1">
      <c r="B29" s="37"/>
      <c r="D29" s="28" t="s">
        <v>42</v>
      </c>
      <c r="F29" s="28" t="s">
        <v>43</v>
      </c>
      <c r="L29" s="264">
        <v>0.21</v>
      </c>
      <c r="M29" s="263"/>
      <c r="N29" s="263"/>
      <c r="O29" s="263"/>
      <c r="P29" s="263"/>
      <c r="W29" s="262">
        <f>ROUND(AZ54, 2)</f>
        <v>0</v>
      </c>
      <c r="X29" s="263"/>
      <c r="Y29" s="263"/>
      <c r="Z29" s="263"/>
      <c r="AA29" s="263"/>
      <c r="AB29" s="263"/>
      <c r="AC29" s="263"/>
      <c r="AD29" s="263"/>
      <c r="AE29" s="263"/>
      <c r="AK29" s="262">
        <f>ROUND(AV54, 2)</f>
        <v>0</v>
      </c>
      <c r="AL29" s="263"/>
      <c r="AM29" s="263"/>
      <c r="AN29" s="263"/>
      <c r="AO29" s="263"/>
      <c r="AR29" s="37"/>
      <c r="BE29" s="253"/>
    </row>
    <row r="30" spans="2:71" s="2" customFormat="1" ht="14.45" customHeight="1">
      <c r="B30" s="37"/>
      <c r="F30" s="28" t="s">
        <v>44</v>
      </c>
      <c r="L30" s="264">
        <v>0.12</v>
      </c>
      <c r="M30" s="263"/>
      <c r="N30" s="263"/>
      <c r="O30" s="263"/>
      <c r="P30" s="263"/>
      <c r="W30" s="262">
        <f>ROUND(BA54, 2)</f>
        <v>0</v>
      </c>
      <c r="X30" s="263"/>
      <c r="Y30" s="263"/>
      <c r="Z30" s="263"/>
      <c r="AA30" s="263"/>
      <c r="AB30" s="263"/>
      <c r="AC30" s="263"/>
      <c r="AD30" s="263"/>
      <c r="AE30" s="263"/>
      <c r="AK30" s="262">
        <f>ROUND(AW54, 2)</f>
        <v>0</v>
      </c>
      <c r="AL30" s="263"/>
      <c r="AM30" s="263"/>
      <c r="AN30" s="263"/>
      <c r="AO30" s="263"/>
      <c r="AR30" s="37"/>
      <c r="BE30" s="253"/>
    </row>
    <row r="31" spans="2:71" s="2" customFormat="1" ht="14.45" hidden="1" customHeight="1">
      <c r="B31" s="37"/>
      <c r="F31" s="28" t="s">
        <v>45</v>
      </c>
      <c r="L31" s="264">
        <v>0.21</v>
      </c>
      <c r="M31" s="263"/>
      <c r="N31" s="263"/>
      <c r="O31" s="263"/>
      <c r="P31" s="263"/>
      <c r="W31" s="262">
        <f>ROUND(BB54, 2)</f>
        <v>0</v>
      </c>
      <c r="X31" s="263"/>
      <c r="Y31" s="263"/>
      <c r="Z31" s="263"/>
      <c r="AA31" s="263"/>
      <c r="AB31" s="263"/>
      <c r="AC31" s="263"/>
      <c r="AD31" s="263"/>
      <c r="AE31" s="263"/>
      <c r="AK31" s="262">
        <v>0</v>
      </c>
      <c r="AL31" s="263"/>
      <c r="AM31" s="263"/>
      <c r="AN31" s="263"/>
      <c r="AO31" s="263"/>
      <c r="AR31" s="37"/>
      <c r="BE31" s="253"/>
    </row>
    <row r="32" spans="2:71" s="2" customFormat="1" ht="14.45" hidden="1" customHeight="1">
      <c r="B32" s="37"/>
      <c r="F32" s="28" t="s">
        <v>46</v>
      </c>
      <c r="L32" s="264">
        <v>0.12</v>
      </c>
      <c r="M32" s="263"/>
      <c r="N32" s="263"/>
      <c r="O32" s="263"/>
      <c r="P32" s="263"/>
      <c r="W32" s="262">
        <f>ROUND(BC54, 2)</f>
        <v>0</v>
      </c>
      <c r="X32" s="263"/>
      <c r="Y32" s="263"/>
      <c r="Z32" s="263"/>
      <c r="AA32" s="263"/>
      <c r="AB32" s="263"/>
      <c r="AC32" s="263"/>
      <c r="AD32" s="263"/>
      <c r="AE32" s="263"/>
      <c r="AK32" s="262">
        <v>0</v>
      </c>
      <c r="AL32" s="263"/>
      <c r="AM32" s="263"/>
      <c r="AN32" s="263"/>
      <c r="AO32" s="263"/>
      <c r="AR32" s="37"/>
      <c r="BE32" s="253"/>
    </row>
    <row r="33" spans="2:44" s="2" customFormat="1" ht="14.45" hidden="1" customHeight="1">
      <c r="B33" s="37"/>
      <c r="F33" s="28" t="s">
        <v>47</v>
      </c>
      <c r="L33" s="264">
        <v>0</v>
      </c>
      <c r="M33" s="263"/>
      <c r="N33" s="263"/>
      <c r="O33" s="263"/>
      <c r="P33" s="263"/>
      <c r="W33" s="262">
        <f>ROUND(BD54, 2)</f>
        <v>0</v>
      </c>
      <c r="X33" s="263"/>
      <c r="Y33" s="263"/>
      <c r="Z33" s="263"/>
      <c r="AA33" s="263"/>
      <c r="AB33" s="263"/>
      <c r="AC33" s="263"/>
      <c r="AD33" s="263"/>
      <c r="AE33" s="263"/>
      <c r="AK33" s="262">
        <v>0</v>
      </c>
      <c r="AL33" s="263"/>
      <c r="AM33" s="263"/>
      <c r="AN33" s="263"/>
      <c r="AO33" s="263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68" t="s">
        <v>50</v>
      </c>
      <c r="Y35" s="266"/>
      <c r="Z35" s="266"/>
      <c r="AA35" s="266"/>
      <c r="AB35" s="266"/>
      <c r="AC35" s="40"/>
      <c r="AD35" s="40"/>
      <c r="AE35" s="40"/>
      <c r="AF35" s="40"/>
      <c r="AG35" s="40"/>
      <c r="AH35" s="40"/>
      <c r="AI35" s="40"/>
      <c r="AJ35" s="40"/>
      <c r="AK35" s="265">
        <f>SUM(AK26:AK33)</f>
        <v>0</v>
      </c>
      <c r="AL35" s="266"/>
      <c r="AM35" s="266"/>
      <c r="AN35" s="266"/>
      <c r="AO35" s="267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2024-080</v>
      </c>
      <c r="AR44" s="46"/>
    </row>
    <row r="45" spans="2:44" s="4" customFormat="1" ht="36.950000000000003" customHeight="1">
      <c r="B45" s="47"/>
      <c r="C45" s="48" t="s">
        <v>16</v>
      </c>
      <c r="L45" s="248" t="str">
        <f>K6</f>
        <v>ČZÚ-FLD-výukový pavilon- změna vybavení laboratoří HT004,HT005,HT115</v>
      </c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 xml:space="preserve">KAMÝCKÁ 1176, PRAHA - SUCHDOL </v>
      </c>
      <c r="AI47" s="28" t="s">
        <v>23</v>
      </c>
      <c r="AM47" s="272" t="str">
        <f>IF(AN8= "","",AN8)</f>
        <v>11. 10. 2024</v>
      </c>
      <c r="AN47" s="272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8" t="s">
        <v>25</v>
      </c>
      <c r="L49" s="3" t="str">
        <f>IF(E11= "","",E11)</f>
        <v>ČZU V PRAZE, FAKULTA LESNICKÁ A DŘEVAŘSKÁ, Praha 6</v>
      </c>
      <c r="AI49" s="28" t="s">
        <v>31</v>
      </c>
      <c r="AM49" s="273" t="str">
        <f>IF(E17="","",E17)</f>
        <v>Ing. Vladimír Čapka Gerstnerova 5/658 Praha 7</v>
      </c>
      <c r="AN49" s="274"/>
      <c r="AO49" s="274"/>
      <c r="AP49" s="274"/>
      <c r="AR49" s="33"/>
      <c r="AS49" s="275" t="s">
        <v>52</v>
      </c>
      <c r="AT49" s="27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73" t="str">
        <f>IF(E20="","",E20)</f>
        <v>Ing. Dana Mlejnková</v>
      </c>
      <c r="AN50" s="274"/>
      <c r="AO50" s="274"/>
      <c r="AP50" s="274"/>
      <c r="AR50" s="33"/>
      <c r="AS50" s="277"/>
      <c r="AT50" s="278"/>
      <c r="BD50" s="54"/>
    </row>
    <row r="51" spans="1:91" s="1" customFormat="1" ht="10.9" customHeight="1">
      <c r="B51" s="33"/>
      <c r="AR51" s="33"/>
      <c r="AS51" s="277"/>
      <c r="AT51" s="278"/>
      <c r="BD51" s="54"/>
    </row>
    <row r="52" spans="1:91" s="1" customFormat="1" ht="29.25" customHeight="1">
      <c r="B52" s="33"/>
      <c r="C52" s="244" t="s">
        <v>53</v>
      </c>
      <c r="D52" s="245"/>
      <c r="E52" s="245"/>
      <c r="F52" s="245"/>
      <c r="G52" s="245"/>
      <c r="H52" s="55"/>
      <c r="I52" s="247" t="s">
        <v>54</v>
      </c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71" t="s">
        <v>55</v>
      </c>
      <c r="AH52" s="245"/>
      <c r="AI52" s="245"/>
      <c r="AJ52" s="245"/>
      <c r="AK52" s="245"/>
      <c r="AL52" s="245"/>
      <c r="AM52" s="245"/>
      <c r="AN52" s="247" t="s">
        <v>56</v>
      </c>
      <c r="AO52" s="245"/>
      <c r="AP52" s="245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50">
        <f>ROUND(SUM(AG55:AG65),2)</f>
        <v>0</v>
      </c>
      <c r="AH54" s="250"/>
      <c r="AI54" s="250"/>
      <c r="AJ54" s="250"/>
      <c r="AK54" s="250"/>
      <c r="AL54" s="250"/>
      <c r="AM54" s="250"/>
      <c r="AN54" s="279">
        <f>SUM(AG54,AT54)</f>
        <v>0</v>
      </c>
      <c r="AO54" s="279"/>
      <c r="AP54" s="279"/>
      <c r="AQ54" s="65" t="s">
        <v>19</v>
      </c>
      <c r="AR54" s="61"/>
      <c r="AS54" s="66">
        <f>ROUND(SUM(AS55:AS65),2)</f>
        <v>0</v>
      </c>
      <c r="AT54" s="67">
        <f>ROUND(SUM(AV54:AW54),2)</f>
        <v>0</v>
      </c>
      <c r="AU54" s="68">
        <f>ROUND(SUM(AU55:AU65),5)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ROUND(SUM(AZ55:AZ65),2)</f>
        <v>0</v>
      </c>
      <c r="BA54" s="67">
        <f>ROUND(SUM(BA55:BA65),2)</f>
        <v>0</v>
      </c>
      <c r="BB54" s="67">
        <f>ROUND(SUM(BB55:BB65),2)</f>
        <v>0</v>
      </c>
      <c r="BC54" s="67">
        <f>ROUND(SUM(BC55:BC65),2)</f>
        <v>0</v>
      </c>
      <c r="BD54" s="69">
        <f>ROUND(SUM(BD55:BD65),2)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24.75" customHeight="1">
      <c r="A55" s="72" t="s">
        <v>76</v>
      </c>
      <c r="B55" s="73"/>
      <c r="C55" s="74"/>
      <c r="D55" s="246" t="s">
        <v>77</v>
      </c>
      <c r="E55" s="246"/>
      <c r="F55" s="246"/>
      <c r="G55" s="246"/>
      <c r="H55" s="246"/>
      <c r="I55" s="75"/>
      <c r="J55" s="246" t="s">
        <v>78</v>
      </c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69">
        <f>'2024-080-01 - Stavební čá...'!J30</f>
        <v>0</v>
      </c>
      <c r="AH55" s="270"/>
      <c r="AI55" s="270"/>
      <c r="AJ55" s="270"/>
      <c r="AK55" s="270"/>
      <c r="AL55" s="270"/>
      <c r="AM55" s="270"/>
      <c r="AN55" s="269">
        <f>SUM(AG55,AT55)</f>
        <v>0</v>
      </c>
      <c r="AO55" s="270"/>
      <c r="AP55" s="270"/>
      <c r="AQ55" s="76" t="s">
        <v>79</v>
      </c>
      <c r="AR55" s="73"/>
      <c r="AS55" s="77">
        <v>0</v>
      </c>
      <c r="AT55" s="78">
        <f>ROUND(SUM(AV55:AW55),2)</f>
        <v>0</v>
      </c>
      <c r="AU55" s="79">
        <f>'2024-080-01 - Stavební čá...'!P93</f>
        <v>0</v>
      </c>
      <c r="AV55" s="78">
        <f>'2024-080-01 - Stavební čá...'!J33</f>
        <v>0</v>
      </c>
      <c r="AW55" s="78">
        <f>'2024-080-01 - Stavební čá...'!J34</f>
        <v>0</v>
      </c>
      <c r="AX55" s="78">
        <f>'2024-080-01 - Stavební čá...'!J35</f>
        <v>0</v>
      </c>
      <c r="AY55" s="78">
        <f>'2024-080-01 - Stavební čá...'!J36</f>
        <v>0</v>
      </c>
      <c r="AZ55" s="78">
        <f>'2024-080-01 - Stavební čá...'!F33</f>
        <v>0</v>
      </c>
      <c r="BA55" s="78">
        <f>'2024-080-01 - Stavební čá...'!F34</f>
        <v>0</v>
      </c>
      <c r="BB55" s="78">
        <f>'2024-080-01 - Stavební čá...'!F35</f>
        <v>0</v>
      </c>
      <c r="BC55" s="78">
        <f>'2024-080-01 - Stavební čá...'!F36</f>
        <v>0</v>
      </c>
      <c r="BD55" s="80">
        <f>'2024-080-01 - Stavební čá...'!F37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19</v>
      </c>
      <c r="CM55" s="81" t="s">
        <v>82</v>
      </c>
    </row>
    <row r="56" spans="1:91" s="6" customFormat="1" ht="24.75" customHeight="1">
      <c r="A56" s="72" t="s">
        <v>76</v>
      </c>
      <c r="B56" s="73"/>
      <c r="C56" s="74"/>
      <c r="D56" s="246" t="s">
        <v>83</v>
      </c>
      <c r="E56" s="246"/>
      <c r="F56" s="246"/>
      <c r="G56" s="246"/>
      <c r="H56" s="246"/>
      <c r="I56" s="75"/>
      <c r="J56" s="246" t="s">
        <v>84</v>
      </c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69">
        <f>'2024-080-02 - Stavební čá...'!J30</f>
        <v>0</v>
      </c>
      <c r="AH56" s="270"/>
      <c r="AI56" s="270"/>
      <c r="AJ56" s="270"/>
      <c r="AK56" s="270"/>
      <c r="AL56" s="270"/>
      <c r="AM56" s="270"/>
      <c r="AN56" s="269">
        <f>SUM(AG56,AT56)</f>
        <v>0</v>
      </c>
      <c r="AO56" s="270"/>
      <c r="AP56" s="270"/>
      <c r="AQ56" s="76" t="s">
        <v>79</v>
      </c>
      <c r="AR56" s="73"/>
      <c r="AS56" s="77">
        <v>0</v>
      </c>
      <c r="AT56" s="78">
        <f>ROUND(SUM(AV56:AW56),2)</f>
        <v>0</v>
      </c>
      <c r="AU56" s="79">
        <f>'2024-080-02 - Stavební čá...'!P97</f>
        <v>0</v>
      </c>
      <c r="AV56" s="78">
        <f>'2024-080-02 - Stavební čá...'!J33</f>
        <v>0</v>
      </c>
      <c r="AW56" s="78">
        <f>'2024-080-02 - Stavební čá...'!J34</f>
        <v>0</v>
      </c>
      <c r="AX56" s="78">
        <f>'2024-080-02 - Stavební čá...'!J35</f>
        <v>0</v>
      </c>
      <c r="AY56" s="78">
        <f>'2024-080-02 - Stavební čá...'!J36</f>
        <v>0</v>
      </c>
      <c r="AZ56" s="78">
        <f>'2024-080-02 - Stavební čá...'!F33</f>
        <v>0</v>
      </c>
      <c r="BA56" s="78">
        <f>'2024-080-02 - Stavební čá...'!F34</f>
        <v>0</v>
      </c>
      <c r="BB56" s="78">
        <f>'2024-080-02 - Stavební čá...'!F35</f>
        <v>0</v>
      </c>
      <c r="BC56" s="78">
        <f>'2024-080-02 - Stavební čá...'!F36</f>
        <v>0</v>
      </c>
      <c r="BD56" s="80">
        <f>'2024-080-02 - Stavební čá...'!F37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19</v>
      </c>
      <c r="CM56" s="81" t="s">
        <v>82</v>
      </c>
    </row>
    <row r="57" spans="1:91" s="6" customFormat="1" ht="24.75" customHeight="1">
      <c r="A57" s="72" t="s">
        <v>76</v>
      </c>
      <c r="B57" s="73"/>
      <c r="C57" s="74"/>
      <c r="D57" s="246" t="s">
        <v>86</v>
      </c>
      <c r="E57" s="246"/>
      <c r="F57" s="246"/>
      <c r="G57" s="246"/>
      <c r="H57" s="246"/>
      <c r="I57" s="75"/>
      <c r="J57" s="246" t="s">
        <v>87</v>
      </c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69">
        <f>'2024-080-03 - Stavební čá...'!J30</f>
        <v>0</v>
      </c>
      <c r="AH57" s="270"/>
      <c r="AI57" s="270"/>
      <c r="AJ57" s="270"/>
      <c r="AK57" s="270"/>
      <c r="AL57" s="270"/>
      <c r="AM57" s="270"/>
      <c r="AN57" s="269">
        <f>SUM(AG57,AT57)</f>
        <v>0</v>
      </c>
      <c r="AO57" s="270"/>
      <c r="AP57" s="270"/>
      <c r="AQ57" s="76" t="s">
        <v>79</v>
      </c>
      <c r="AR57" s="73"/>
      <c r="AS57" s="77">
        <v>0</v>
      </c>
      <c r="AT57" s="78">
        <f>ROUND(SUM(AV57:AW57),2)</f>
        <v>0</v>
      </c>
      <c r="AU57" s="79">
        <f>'2024-080-03 - Stavební čá...'!P93</f>
        <v>0</v>
      </c>
      <c r="AV57" s="78">
        <f>'2024-080-03 - Stavební čá...'!J33</f>
        <v>0</v>
      </c>
      <c r="AW57" s="78">
        <f>'2024-080-03 - Stavební čá...'!J34</f>
        <v>0</v>
      </c>
      <c r="AX57" s="78">
        <f>'2024-080-03 - Stavební čá...'!J35</f>
        <v>0</v>
      </c>
      <c r="AY57" s="78">
        <f>'2024-080-03 - Stavební čá...'!J36</f>
        <v>0</v>
      </c>
      <c r="AZ57" s="78">
        <f>'2024-080-03 - Stavební čá...'!F33</f>
        <v>0</v>
      </c>
      <c r="BA57" s="78">
        <f>'2024-080-03 - Stavební čá...'!F34</f>
        <v>0</v>
      </c>
      <c r="BB57" s="78">
        <f>'2024-080-03 - Stavební čá...'!F35</f>
        <v>0</v>
      </c>
      <c r="BC57" s="78">
        <f>'2024-080-03 - Stavební čá...'!F36</f>
        <v>0</v>
      </c>
      <c r="BD57" s="80">
        <f>'2024-080-03 - Stavební čá...'!F37</f>
        <v>0</v>
      </c>
      <c r="BT57" s="81" t="s">
        <v>80</v>
      </c>
      <c r="BV57" s="81" t="s">
        <v>74</v>
      </c>
      <c r="BW57" s="81" t="s">
        <v>88</v>
      </c>
      <c r="BX57" s="81" t="s">
        <v>5</v>
      </c>
      <c r="CL57" s="81" t="s">
        <v>19</v>
      </c>
      <c r="CM57" s="81" t="s">
        <v>82</v>
      </c>
    </row>
    <row r="58" spans="1:91" s="6" customFormat="1" ht="24.75" customHeight="1">
      <c r="A58" s="72" t="s">
        <v>76</v>
      </c>
      <c r="B58" s="73"/>
      <c r="C58" s="74"/>
      <c r="D58" s="246" t="s">
        <v>89</v>
      </c>
      <c r="E58" s="246"/>
      <c r="F58" s="246"/>
      <c r="G58" s="246"/>
      <c r="H58" s="246"/>
      <c r="I58" s="75"/>
      <c r="J58" s="246" t="s">
        <v>90</v>
      </c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69">
        <f>'2024-080-04 - Profese - Z...'!J30</f>
        <v>0</v>
      </c>
      <c r="AH58" s="270"/>
      <c r="AI58" s="270"/>
      <c r="AJ58" s="270"/>
      <c r="AK58" s="270"/>
      <c r="AL58" s="270"/>
      <c r="AM58" s="270"/>
      <c r="AN58" s="269">
        <f>SUM(AG58,AT58)</f>
        <v>0</v>
      </c>
      <c r="AO58" s="270"/>
      <c r="AP58" s="270"/>
      <c r="AQ58" s="76" t="s">
        <v>79</v>
      </c>
      <c r="AR58" s="73"/>
      <c r="AS58" s="77">
        <v>0</v>
      </c>
      <c r="AT58" s="78">
        <f>ROUND(SUM(AV58:AW58),2)</f>
        <v>0</v>
      </c>
      <c r="AU58" s="79">
        <f>'2024-080-04 - Profese - Z...'!P82</f>
        <v>0</v>
      </c>
      <c r="AV58" s="78">
        <f>'2024-080-04 - Profese - Z...'!J33</f>
        <v>0</v>
      </c>
      <c r="AW58" s="78">
        <f>'2024-080-04 - Profese - Z...'!J34</f>
        <v>0</v>
      </c>
      <c r="AX58" s="78">
        <f>'2024-080-04 - Profese - Z...'!J35</f>
        <v>0</v>
      </c>
      <c r="AY58" s="78">
        <f>'2024-080-04 - Profese - Z...'!J36</f>
        <v>0</v>
      </c>
      <c r="AZ58" s="78">
        <f>'2024-080-04 - Profese - Z...'!F33</f>
        <v>0</v>
      </c>
      <c r="BA58" s="78">
        <f>'2024-080-04 - Profese - Z...'!F34</f>
        <v>0</v>
      </c>
      <c r="BB58" s="78">
        <f>'2024-080-04 - Profese - Z...'!F35</f>
        <v>0</v>
      </c>
      <c r="BC58" s="78">
        <f>'2024-080-04 - Profese - Z...'!F36</f>
        <v>0</v>
      </c>
      <c r="BD58" s="80">
        <f>'2024-080-04 - Profese - Z...'!F37</f>
        <v>0</v>
      </c>
      <c r="BT58" s="81" t="s">
        <v>80</v>
      </c>
      <c r="BV58" s="81" t="s">
        <v>74</v>
      </c>
      <c r="BW58" s="81" t="s">
        <v>91</v>
      </c>
      <c r="BX58" s="81" t="s">
        <v>5</v>
      </c>
      <c r="CL58" s="81" t="s">
        <v>19</v>
      </c>
      <c r="CM58" s="81" t="s">
        <v>82</v>
      </c>
    </row>
    <row r="59" spans="1:91" s="6" customFormat="1" ht="24.75" customHeight="1">
      <c r="A59" s="72" t="s">
        <v>76</v>
      </c>
      <c r="B59" s="73"/>
      <c r="C59" s="74"/>
      <c r="D59" s="246" t="s">
        <v>92</v>
      </c>
      <c r="E59" s="246"/>
      <c r="F59" s="246"/>
      <c r="G59" s="246"/>
      <c r="H59" s="246"/>
      <c r="I59" s="75"/>
      <c r="J59" s="246" t="s">
        <v>93</v>
      </c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69">
        <f>'2024-080-05 - Profese - v...'!J30</f>
        <v>0</v>
      </c>
      <c r="AH59" s="270"/>
      <c r="AI59" s="270"/>
      <c r="AJ59" s="270"/>
      <c r="AK59" s="270"/>
      <c r="AL59" s="270"/>
      <c r="AM59" s="270"/>
      <c r="AN59" s="269">
        <f>SUM(AG59,AT59)</f>
        <v>0</v>
      </c>
      <c r="AO59" s="270"/>
      <c r="AP59" s="270"/>
      <c r="AQ59" s="76" t="s">
        <v>79</v>
      </c>
      <c r="AR59" s="73"/>
      <c r="AS59" s="77">
        <v>0</v>
      </c>
      <c r="AT59" s="78">
        <f>ROUND(SUM(AV59:AW59),2)</f>
        <v>0</v>
      </c>
      <c r="AU59" s="79">
        <f>'2024-080-05 - Profese - v...'!P84</f>
        <v>0</v>
      </c>
      <c r="AV59" s="78">
        <f>'2024-080-05 - Profese - v...'!J33</f>
        <v>0</v>
      </c>
      <c r="AW59" s="78">
        <f>'2024-080-05 - Profese - v...'!J34</f>
        <v>0</v>
      </c>
      <c r="AX59" s="78">
        <f>'2024-080-05 - Profese - v...'!J35</f>
        <v>0</v>
      </c>
      <c r="AY59" s="78">
        <f>'2024-080-05 - Profese - v...'!J36</f>
        <v>0</v>
      </c>
      <c r="AZ59" s="78">
        <f>'2024-080-05 - Profese - v...'!F33</f>
        <v>0</v>
      </c>
      <c r="BA59" s="78">
        <f>'2024-080-05 - Profese - v...'!F34</f>
        <v>0</v>
      </c>
      <c r="BB59" s="78">
        <f>'2024-080-05 - Profese - v...'!F35</f>
        <v>0</v>
      </c>
      <c r="BC59" s="78">
        <f>'2024-080-05 - Profese - v...'!F36</f>
        <v>0</v>
      </c>
      <c r="BD59" s="80">
        <f>'2024-080-05 - Profese - v...'!F37</f>
        <v>0</v>
      </c>
      <c r="BT59" s="81" t="s">
        <v>80</v>
      </c>
      <c r="BV59" s="81" t="s">
        <v>74</v>
      </c>
      <c r="BW59" s="81" t="s">
        <v>94</v>
      </c>
      <c r="BX59" s="81" t="s">
        <v>5</v>
      </c>
      <c r="CL59" s="81" t="s">
        <v>19</v>
      </c>
      <c r="CM59" s="81" t="s">
        <v>82</v>
      </c>
    </row>
    <row r="60" spans="1:91" s="6" customFormat="1" ht="24.75" customHeight="1">
      <c r="A60" s="72" t="s">
        <v>76</v>
      </c>
      <c r="B60" s="73"/>
      <c r="C60" s="74"/>
      <c r="D60" s="246" t="s">
        <v>95</v>
      </c>
      <c r="E60" s="246"/>
      <c r="F60" s="246"/>
      <c r="G60" s="246"/>
      <c r="H60" s="246"/>
      <c r="I60" s="75"/>
      <c r="J60" s="246" t="s">
        <v>96</v>
      </c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69">
        <f>'2024-080-06 - Profese - VZT'!J30</f>
        <v>0</v>
      </c>
      <c r="AH60" s="270"/>
      <c r="AI60" s="270"/>
      <c r="AJ60" s="270"/>
      <c r="AK60" s="270"/>
      <c r="AL60" s="270"/>
      <c r="AM60" s="270"/>
      <c r="AN60" s="269">
        <f>SUM(AG60,AT60)</f>
        <v>0</v>
      </c>
      <c r="AO60" s="270"/>
      <c r="AP60" s="270"/>
      <c r="AQ60" s="76" t="s">
        <v>79</v>
      </c>
      <c r="AR60" s="73"/>
      <c r="AS60" s="77">
        <v>0</v>
      </c>
      <c r="AT60" s="78">
        <f>ROUND(SUM(AV60:AW60),2)</f>
        <v>0</v>
      </c>
      <c r="AU60" s="79">
        <f>'2024-080-06 - Profese - VZT'!P84</f>
        <v>0</v>
      </c>
      <c r="AV60" s="78">
        <f>'2024-080-06 - Profese - VZT'!J33</f>
        <v>0</v>
      </c>
      <c r="AW60" s="78">
        <f>'2024-080-06 - Profese - VZT'!J34</f>
        <v>0</v>
      </c>
      <c r="AX60" s="78">
        <f>'2024-080-06 - Profese - VZT'!J35</f>
        <v>0</v>
      </c>
      <c r="AY60" s="78">
        <f>'2024-080-06 - Profese - VZT'!J36</f>
        <v>0</v>
      </c>
      <c r="AZ60" s="78">
        <f>'2024-080-06 - Profese - VZT'!F33</f>
        <v>0</v>
      </c>
      <c r="BA60" s="78">
        <f>'2024-080-06 - Profese - VZT'!F34</f>
        <v>0</v>
      </c>
      <c r="BB60" s="78">
        <f>'2024-080-06 - Profese - VZT'!F35</f>
        <v>0</v>
      </c>
      <c r="BC60" s="78">
        <f>'2024-080-06 - Profese - VZT'!F36</f>
        <v>0</v>
      </c>
      <c r="BD60" s="80">
        <f>'2024-080-06 - Profese - VZT'!F37</f>
        <v>0</v>
      </c>
      <c r="BT60" s="81" t="s">
        <v>80</v>
      </c>
      <c r="BV60" s="81" t="s">
        <v>74</v>
      </c>
      <c r="BW60" s="81" t="s">
        <v>97</v>
      </c>
      <c r="BX60" s="81" t="s">
        <v>5</v>
      </c>
      <c r="CL60" s="81" t="s">
        <v>19</v>
      </c>
      <c r="CM60" s="81" t="s">
        <v>82</v>
      </c>
    </row>
    <row r="61" spans="1:91" s="6" customFormat="1" ht="24.75" customHeight="1">
      <c r="A61" s="72" t="s">
        <v>76</v>
      </c>
      <c r="B61" s="73"/>
      <c r="C61" s="74"/>
      <c r="D61" s="246" t="s">
        <v>98</v>
      </c>
      <c r="E61" s="246"/>
      <c r="F61" s="246"/>
      <c r="G61" s="246"/>
      <c r="H61" s="246"/>
      <c r="I61" s="75"/>
      <c r="J61" s="246" t="s">
        <v>99</v>
      </c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69">
        <f>'2024-080-07 - Profese - S...'!J30</f>
        <v>0</v>
      </c>
      <c r="AH61" s="270"/>
      <c r="AI61" s="270"/>
      <c r="AJ61" s="270"/>
      <c r="AK61" s="270"/>
      <c r="AL61" s="270"/>
      <c r="AM61" s="270"/>
      <c r="AN61" s="269">
        <f>SUM(AG61,AT61)</f>
        <v>0</v>
      </c>
      <c r="AO61" s="270"/>
      <c r="AP61" s="270"/>
      <c r="AQ61" s="76" t="s">
        <v>79</v>
      </c>
      <c r="AR61" s="73"/>
      <c r="AS61" s="77">
        <v>0</v>
      </c>
      <c r="AT61" s="78">
        <f>ROUND(SUM(AV61:AW61),2)</f>
        <v>0</v>
      </c>
      <c r="AU61" s="79">
        <f>'2024-080-07 - Profese - S...'!P81</f>
        <v>0</v>
      </c>
      <c r="AV61" s="78">
        <f>'2024-080-07 - Profese - S...'!J33</f>
        <v>0</v>
      </c>
      <c r="AW61" s="78">
        <f>'2024-080-07 - Profese - S...'!J34</f>
        <v>0</v>
      </c>
      <c r="AX61" s="78">
        <f>'2024-080-07 - Profese - S...'!J35</f>
        <v>0</v>
      </c>
      <c r="AY61" s="78">
        <f>'2024-080-07 - Profese - S...'!J36</f>
        <v>0</v>
      </c>
      <c r="AZ61" s="78">
        <f>'2024-080-07 - Profese - S...'!F33</f>
        <v>0</v>
      </c>
      <c r="BA61" s="78">
        <f>'2024-080-07 - Profese - S...'!F34</f>
        <v>0</v>
      </c>
      <c r="BB61" s="78">
        <f>'2024-080-07 - Profese - S...'!F35</f>
        <v>0</v>
      </c>
      <c r="BC61" s="78">
        <f>'2024-080-07 - Profese - S...'!F36</f>
        <v>0</v>
      </c>
      <c r="BD61" s="80">
        <f>'2024-080-07 - Profese - S...'!F37</f>
        <v>0</v>
      </c>
      <c r="BT61" s="81" t="s">
        <v>80</v>
      </c>
      <c r="BV61" s="81" t="s">
        <v>74</v>
      </c>
      <c r="BW61" s="81" t="s">
        <v>100</v>
      </c>
      <c r="BX61" s="81" t="s">
        <v>5</v>
      </c>
      <c r="CL61" s="81" t="s">
        <v>19</v>
      </c>
      <c r="CM61" s="81" t="s">
        <v>82</v>
      </c>
    </row>
    <row r="62" spans="1:91" s="6" customFormat="1" ht="24.75" customHeight="1">
      <c r="A62" s="72" t="s">
        <v>76</v>
      </c>
      <c r="B62" s="73"/>
      <c r="C62" s="74"/>
      <c r="D62" s="246" t="s">
        <v>101</v>
      </c>
      <c r="E62" s="246"/>
      <c r="F62" s="246"/>
      <c r="G62" s="246"/>
      <c r="H62" s="246"/>
      <c r="I62" s="75"/>
      <c r="J62" s="246" t="s">
        <v>102</v>
      </c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69">
        <f>'2024-080-08 - Profese - D...'!J30</f>
        <v>0</v>
      </c>
      <c r="AH62" s="270"/>
      <c r="AI62" s="270"/>
      <c r="AJ62" s="270"/>
      <c r="AK62" s="270"/>
      <c r="AL62" s="270"/>
      <c r="AM62" s="270"/>
      <c r="AN62" s="269">
        <f>SUM(AG62,AT62)</f>
        <v>0</v>
      </c>
      <c r="AO62" s="270"/>
      <c r="AP62" s="270"/>
      <c r="AQ62" s="76" t="s">
        <v>79</v>
      </c>
      <c r="AR62" s="73"/>
      <c r="AS62" s="77">
        <v>0</v>
      </c>
      <c r="AT62" s="78">
        <f>ROUND(SUM(AV62:AW62),2)</f>
        <v>0</v>
      </c>
      <c r="AU62" s="79">
        <f>'2024-080-08 - Profese - D...'!P81</f>
        <v>0</v>
      </c>
      <c r="AV62" s="78">
        <f>'2024-080-08 - Profese - D...'!J33</f>
        <v>0</v>
      </c>
      <c r="AW62" s="78">
        <f>'2024-080-08 - Profese - D...'!J34</f>
        <v>0</v>
      </c>
      <c r="AX62" s="78">
        <f>'2024-080-08 - Profese - D...'!J35</f>
        <v>0</v>
      </c>
      <c r="AY62" s="78">
        <f>'2024-080-08 - Profese - D...'!J36</f>
        <v>0</v>
      </c>
      <c r="AZ62" s="78">
        <f>'2024-080-08 - Profese - D...'!F33</f>
        <v>0</v>
      </c>
      <c r="BA62" s="78">
        <f>'2024-080-08 - Profese - D...'!F34</f>
        <v>0</v>
      </c>
      <c r="BB62" s="78">
        <f>'2024-080-08 - Profese - D...'!F35</f>
        <v>0</v>
      </c>
      <c r="BC62" s="78">
        <f>'2024-080-08 - Profese - D...'!F36</f>
        <v>0</v>
      </c>
      <c r="BD62" s="80">
        <f>'2024-080-08 - Profese - D...'!F37</f>
        <v>0</v>
      </c>
      <c r="BT62" s="81" t="s">
        <v>80</v>
      </c>
      <c r="BV62" s="81" t="s">
        <v>74</v>
      </c>
      <c r="BW62" s="81" t="s">
        <v>103</v>
      </c>
      <c r="BX62" s="81" t="s">
        <v>5</v>
      </c>
      <c r="CL62" s="81" t="s">
        <v>19</v>
      </c>
      <c r="CM62" s="81" t="s">
        <v>82</v>
      </c>
    </row>
    <row r="63" spans="1:91" s="6" customFormat="1" ht="24.75" customHeight="1">
      <c r="A63" s="72" t="s">
        <v>76</v>
      </c>
      <c r="B63" s="73"/>
      <c r="C63" s="74"/>
      <c r="D63" s="246" t="s">
        <v>104</v>
      </c>
      <c r="E63" s="246"/>
      <c r="F63" s="246"/>
      <c r="G63" s="246"/>
      <c r="H63" s="246"/>
      <c r="I63" s="75"/>
      <c r="J63" s="246" t="s">
        <v>105</v>
      </c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69">
        <f>'2024-080-09 - Profese -  EPS'!J30</f>
        <v>0</v>
      </c>
      <c r="AH63" s="270"/>
      <c r="AI63" s="270"/>
      <c r="AJ63" s="270"/>
      <c r="AK63" s="270"/>
      <c r="AL63" s="270"/>
      <c r="AM63" s="270"/>
      <c r="AN63" s="269">
        <f>SUM(AG63,AT63)</f>
        <v>0</v>
      </c>
      <c r="AO63" s="270"/>
      <c r="AP63" s="270"/>
      <c r="AQ63" s="76" t="s">
        <v>79</v>
      </c>
      <c r="AR63" s="73"/>
      <c r="AS63" s="77">
        <v>0</v>
      </c>
      <c r="AT63" s="78">
        <f>ROUND(SUM(AV63:AW63),2)</f>
        <v>0</v>
      </c>
      <c r="AU63" s="79">
        <f>'2024-080-09 - Profese -  EPS'!P80</f>
        <v>0</v>
      </c>
      <c r="AV63" s="78">
        <f>'2024-080-09 - Profese -  EPS'!J33</f>
        <v>0</v>
      </c>
      <c r="AW63" s="78">
        <f>'2024-080-09 - Profese -  EPS'!J34</f>
        <v>0</v>
      </c>
      <c r="AX63" s="78">
        <f>'2024-080-09 - Profese -  EPS'!J35</f>
        <v>0</v>
      </c>
      <c r="AY63" s="78">
        <f>'2024-080-09 - Profese -  EPS'!J36</f>
        <v>0</v>
      </c>
      <c r="AZ63" s="78">
        <f>'2024-080-09 - Profese -  EPS'!F33</f>
        <v>0</v>
      </c>
      <c r="BA63" s="78">
        <f>'2024-080-09 - Profese -  EPS'!F34</f>
        <v>0</v>
      </c>
      <c r="BB63" s="78">
        <f>'2024-080-09 - Profese -  EPS'!F35</f>
        <v>0</v>
      </c>
      <c r="BC63" s="78">
        <f>'2024-080-09 - Profese -  EPS'!F36</f>
        <v>0</v>
      </c>
      <c r="BD63" s="80">
        <f>'2024-080-09 - Profese -  EPS'!F37</f>
        <v>0</v>
      </c>
      <c r="BT63" s="81" t="s">
        <v>80</v>
      </c>
      <c r="BV63" s="81" t="s">
        <v>74</v>
      </c>
      <c r="BW63" s="81" t="s">
        <v>106</v>
      </c>
      <c r="BX63" s="81" t="s">
        <v>5</v>
      </c>
      <c r="CL63" s="81" t="s">
        <v>19</v>
      </c>
      <c r="CM63" s="81" t="s">
        <v>82</v>
      </c>
    </row>
    <row r="64" spans="1:91" s="6" customFormat="1" ht="24.75" customHeight="1">
      <c r="A64" s="72" t="s">
        <v>76</v>
      </c>
      <c r="B64" s="73"/>
      <c r="C64" s="74"/>
      <c r="D64" s="246" t="s">
        <v>107</v>
      </c>
      <c r="E64" s="246"/>
      <c r="F64" s="246"/>
      <c r="G64" s="246"/>
      <c r="H64" s="246"/>
      <c r="I64" s="75"/>
      <c r="J64" s="246" t="s">
        <v>108</v>
      </c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69">
        <f>'2024-080-10 - Profese - MaR'!J30</f>
        <v>0</v>
      </c>
      <c r="AH64" s="270"/>
      <c r="AI64" s="270"/>
      <c r="AJ64" s="270"/>
      <c r="AK64" s="270"/>
      <c r="AL64" s="270"/>
      <c r="AM64" s="270"/>
      <c r="AN64" s="269">
        <f>SUM(AG64,AT64)</f>
        <v>0</v>
      </c>
      <c r="AO64" s="270"/>
      <c r="AP64" s="270"/>
      <c r="AQ64" s="76" t="s">
        <v>79</v>
      </c>
      <c r="AR64" s="73"/>
      <c r="AS64" s="77">
        <v>0</v>
      </c>
      <c r="AT64" s="78">
        <f>ROUND(SUM(AV64:AW64),2)</f>
        <v>0</v>
      </c>
      <c r="AU64" s="79">
        <f>'2024-080-10 - Profese - MaR'!P86</f>
        <v>0</v>
      </c>
      <c r="AV64" s="78">
        <f>'2024-080-10 - Profese - MaR'!J33</f>
        <v>0</v>
      </c>
      <c r="AW64" s="78">
        <f>'2024-080-10 - Profese - MaR'!J34</f>
        <v>0</v>
      </c>
      <c r="AX64" s="78">
        <f>'2024-080-10 - Profese - MaR'!J35</f>
        <v>0</v>
      </c>
      <c r="AY64" s="78">
        <f>'2024-080-10 - Profese - MaR'!J36</f>
        <v>0</v>
      </c>
      <c r="AZ64" s="78">
        <f>'2024-080-10 - Profese - MaR'!F33</f>
        <v>0</v>
      </c>
      <c r="BA64" s="78">
        <f>'2024-080-10 - Profese - MaR'!F34</f>
        <v>0</v>
      </c>
      <c r="BB64" s="78">
        <f>'2024-080-10 - Profese - MaR'!F35</f>
        <v>0</v>
      </c>
      <c r="BC64" s="78">
        <f>'2024-080-10 - Profese - MaR'!F36</f>
        <v>0</v>
      </c>
      <c r="BD64" s="80">
        <f>'2024-080-10 - Profese - MaR'!F37</f>
        <v>0</v>
      </c>
      <c r="BT64" s="81" t="s">
        <v>80</v>
      </c>
      <c r="BV64" s="81" t="s">
        <v>74</v>
      </c>
      <c r="BW64" s="81" t="s">
        <v>109</v>
      </c>
      <c r="BX64" s="81" t="s">
        <v>5</v>
      </c>
      <c r="CL64" s="81" t="s">
        <v>19</v>
      </c>
      <c r="CM64" s="81" t="s">
        <v>82</v>
      </c>
    </row>
    <row r="65" spans="1:91" s="6" customFormat="1" ht="24.75" customHeight="1">
      <c r="A65" s="72" t="s">
        <v>76</v>
      </c>
      <c r="B65" s="73"/>
      <c r="C65" s="74"/>
      <c r="D65" s="246" t="s">
        <v>110</v>
      </c>
      <c r="E65" s="246"/>
      <c r="F65" s="246"/>
      <c r="G65" s="246"/>
      <c r="H65" s="246"/>
      <c r="I65" s="75"/>
      <c r="J65" s="246" t="s">
        <v>111</v>
      </c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69">
        <f>'2024-080-11 - VRN - vedle...'!J30</f>
        <v>0</v>
      </c>
      <c r="AH65" s="270"/>
      <c r="AI65" s="270"/>
      <c r="AJ65" s="270"/>
      <c r="AK65" s="270"/>
      <c r="AL65" s="270"/>
      <c r="AM65" s="270"/>
      <c r="AN65" s="269">
        <f>SUM(AG65,AT65)</f>
        <v>0</v>
      </c>
      <c r="AO65" s="270"/>
      <c r="AP65" s="270"/>
      <c r="AQ65" s="76" t="s">
        <v>79</v>
      </c>
      <c r="AR65" s="73"/>
      <c r="AS65" s="82">
        <v>0</v>
      </c>
      <c r="AT65" s="83">
        <f>ROUND(SUM(AV65:AW65),2)</f>
        <v>0</v>
      </c>
      <c r="AU65" s="84">
        <f>'2024-080-11 - VRN - vedle...'!P85</f>
        <v>0</v>
      </c>
      <c r="AV65" s="83">
        <f>'2024-080-11 - VRN - vedle...'!J33</f>
        <v>0</v>
      </c>
      <c r="AW65" s="83">
        <f>'2024-080-11 - VRN - vedle...'!J34</f>
        <v>0</v>
      </c>
      <c r="AX65" s="83">
        <f>'2024-080-11 - VRN - vedle...'!J35</f>
        <v>0</v>
      </c>
      <c r="AY65" s="83">
        <f>'2024-080-11 - VRN - vedle...'!J36</f>
        <v>0</v>
      </c>
      <c r="AZ65" s="83">
        <f>'2024-080-11 - VRN - vedle...'!F33</f>
        <v>0</v>
      </c>
      <c r="BA65" s="83">
        <f>'2024-080-11 - VRN - vedle...'!F34</f>
        <v>0</v>
      </c>
      <c r="BB65" s="83">
        <f>'2024-080-11 - VRN - vedle...'!F35</f>
        <v>0</v>
      </c>
      <c r="BC65" s="83">
        <f>'2024-080-11 - VRN - vedle...'!F36</f>
        <v>0</v>
      </c>
      <c r="BD65" s="85">
        <f>'2024-080-11 - VRN - vedle...'!F37</f>
        <v>0</v>
      </c>
      <c r="BT65" s="81" t="s">
        <v>80</v>
      </c>
      <c r="BV65" s="81" t="s">
        <v>74</v>
      </c>
      <c r="BW65" s="81" t="s">
        <v>112</v>
      </c>
      <c r="BX65" s="81" t="s">
        <v>5</v>
      </c>
      <c r="CL65" s="81" t="s">
        <v>19</v>
      </c>
      <c r="CM65" s="81" t="s">
        <v>82</v>
      </c>
    </row>
    <row r="66" spans="1:91" s="1" customFormat="1" ht="30" customHeight="1">
      <c r="B66" s="33"/>
      <c r="AR66" s="33"/>
    </row>
    <row r="67" spans="1:91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33"/>
    </row>
  </sheetData>
  <sheetProtection algorithmName="SHA-512" hashValue="CD5v76BWkg6ftKDLNYZFe5SIeI08DLDPCV29edOxCP5GWfXOzC7vcpcKcbUV4Kwuz0zcyy/pQVfA1TqlqJ539g==" saltValue="yIv2FkiRXhQ2t1eMm8oOhLnjTVvebKOZ5NySoXPZ6ppaUBx4z/2XjFXCcVNmf4PYWpSubodR2MOgXa2eZavn7A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2024-080-01 - Stavební čá...'!C2" display="/" xr:uid="{00000000-0004-0000-0000-000000000000}"/>
    <hyperlink ref="A56" location="'2024-080-02 - Stavební čá...'!C2" display="/" xr:uid="{00000000-0004-0000-0000-000001000000}"/>
    <hyperlink ref="A57" location="'2024-080-03 - Stavební čá...'!C2" display="/" xr:uid="{00000000-0004-0000-0000-000002000000}"/>
    <hyperlink ref="A58" location="'2024-080-04 - Profese - Z...'!C2" display="/" xr:uid="{00000000-0004-0000-0000-000003000000}"/>
    <hyperlink ref="A59" location="'2024-080-05 - Profese - v...'!C2" display="/" xr:uid="{00000000-0004-0000-0000-000004000000}"/>
    <hyperlink ref="A60" location="'2024-080-06 - Profese - VZT'!C2" display="/" xr:uid="{00000000-0004-0000-0000-000005000000}"/>
    <hyperlink ref="A61" location="'2024-080-07 - Profese - S...'!C2" display="/" xr:uid="{00000000-0004-0000-0000-000006000000}"/>
    <hyperlink ref="A62" location="'2024-080-08 - Profese - D...'!C2" display="/" xr:uid="{00000000-0004-0000-0000-000007000000}"/>
    <hyperlink ref="A63" location="'2024-080-09 - Profese -  EPS'!C2" display="/" xr:uid="{00000000-0004-0000-0000-000008000000}"/>
    <hyperlink ref="A64" location="'2024-080-10 - Profese - MaR'!C2" display="/" xr:uid="{00000000-0004-0000-0000-000009000000}"/>
    <hyperlink ref="A65" location="'2024-080-11 - VRN - vedle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115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ROUND((SUM(BE93:BE957)),  2)</f>
        <v>0</v>
      </c>
      <c r="I33" s="90">
        <v>0.21</v>
      </c>
      <c r="J33" s="89">
        <f>ROUND(((SUM(BE93:BE957))*I33),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ROUND((SUM(BF93:BF957)),  2)</f>
        <v>0</v>
      </c>
      <c r="I34" s="90">
        <v>0.12</v>
      </c>
      <c r="J34" s="89">
        <f>ROUND(((SUM(BF93:BF957))*I34),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ROUND((SUM(BG93:BG957)),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ROUND((SUM(BH93:BH957)),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ROUND((SUM(BI93:BI957)),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2024-080-01 - Stavební část- úpravy 1.PP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J93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121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9" customFormat="1" ht="19.899999999999999" customHeight="1">
      <c r="B61" s="104"/>
      <c r="D61" s="105" t="s">
        <v>122</v>
      </c>
      <c r="E61" s="106"/>
      <c r="F61" s="106"/>
      <c r="G61" s="106"/>
      <c r="H61" s="106"/>
      <c r="I61" s="106"/>
      <c r="J61" s="107">
        <f>J95</f>
        <v>0</v>
      </c>
      <c r="L61" s="104"/>
    </row>
    <row r="62" spans="2:47" s="9" customFormat="1" ht="19.899999999999999" customHeight="1">
      <c r="B62" s="104"/>
      <c r="D62" s="105" t="s">
        <v>123</v>
      </c>
      <c r="E62" s="106"/>
      <c r="F62" s="106"/>
      <c r="G62" s="106"/>
      <c r="H62" s="106"/>
      <c r="I62" s="106"/>
      <c r="J62" s="107">
        <f>J105</f>
        <v>0</v>
      </c>
      <c r="L62" s="104"/>
    </row>
    <row r="63" spans="2:47" s="9" customFormat="1" ht="19.899999999999999" customHeight="1">
      <c r="B63" s="104"/>
      <c r="D63" s="105" t="s">
        <v>124</v>
      </c>
      <c r="E63" s="106"/>
      <c r="F63" s="106"/>
      <c r="G63" s="106"/>
      <c r="H63" s="106"/>
      <c r="I63" s="106"/>
      <c r="J63" s="107">
        <f>J115</f>
        <v>0</v>
      </c>
      <c r="L63" s="104"/>
    </row>
    <row r="64" spans="2:47" s="9" customFormat="1" ht="19.899999999999999" customHeight="1">
      <c r="B64" s="104"/>
      <c r="D64" s="105" t="s">
        <v>125</v>
      </c>
      <c r="E64" s="106"/>
      <c r="F64" s="106"/>
      <c r="G64" s="106"/>
      <c r="H64" s="106"/>
      <c r="I64" s="106"/>
      <c r="J64" s="107">
        <f>J332</f>
        <v>0</v>
      </c>
      <c r="L64" s="104"/>
    </row>
    <row r="65" spans="2:12" s="9" customFormat="1" ht="19.899999999999999" customHeight="1">
      <c r="B65" s="104"/>
      <c r="D65" s="105" t="s">
        <v>126</v>
      </c>
      <c r="E65" s="106"/>
      <c r="F65" s="106"/>
      <c r="G65" s="106"/>
      <c r="H65" s="106"/>
      <c r="I65" s="106"/>
      <c r="J65" s="107">
        <f>J382</f>
        <v>0</v>
      </c>
      <c r="L65" s="104"/>
    </row>
    <row r="66" spans="2:12" s="9" customFormat="1" ht="19.899999999999999" customHeight="1">
      <c r="B66" s="104"/>
      <c r="D66" s="105" t="s">
        <v>127</v>
      </c>
      <c r="E66" s="106"/>
      <c r="F66" s="106"/>
      <c r="G66" s="106"/>
      <c r="H66" s="106"/>
      <c r="I66" s="106"/>
      <c r="J66" s="107">
        <f>J452</f>
        <v>0</v>
      </c>
      <c r="L66" s="104"/>
    </row>
    <row r="67" spans="2:12" s="9" customFormat="1" ht="19.899999999999999" customHeight="1">
      <c r="B67" s="104"/>
      <c r="D67" s="105" t="s">
        <v>128</v>
      </c>
      <c r="E67" s="106"/>
      <c r="F67" s="106"/>
      <c r="G67" s="106"/>
      <c r="H67" s="106"/>
      <c r="I67" s="106"/>
      <c r="J67" s="107">
        <f>J509</f>
        <v>0</v>
      </c>
      <c r="L67" s="104"/>
    </row>
    <row r="68" spans="2:12" s="9" customFormat="1" ht="19.899999999999999" customHeight="1">
      <c r="B68" s="104"/>
      <c r="D68" s="105" t="s">
        <v>129</v>
      </c>
      <c r="E68" s="106"/>
      <c r="F68" s="106"/>
      <c r="G68" s="106"/>
      <c r="H68" s="106"/>
      <c r="I68" s="106"/>
      <c r="J68" s="107">
        <f>J534</f>
        <v>0</v>
      </c>
      <c r="L68" s="104"/>
    </row>
    <row r="69" spans="2:12" s="8" customFormat="1" ht="24.95" customHeight="1">
      <c r="B69" s="100"/>
      <c r="D69" s="101" t="s">
        <v>130</v>
      </c>
      <c r="E69" s="102"/>
      <c r="F69" s="102"/>
      <c r="G69" s="102"/>
      <c r="H69" s="102"/>
      <c r="I69" s="102"/>
      <c r="J69" s="103">
        <f>J537</f>
        <v>0</v>
      </c>
      <c r="L69" s="100"/>
    </row>
    <row r="70" spans="2:12" s="9" customFormat="1" ht="19.899999999999999" customHeight="1">
      <c r="B70" s="104"/>
      <c r="D70" s="105" t="s">
        <v>131</v>
      </c>
      <c r="E70" s="106"/>
      <c r="F70" s="106"/>
      <c r="G70" s="106"/>
      <c r="H70" s="106"/>
      <c r="I70" s="106"/>
      <c r="J70" s="107">
        <f>J538</f>
        <v>0</v>
      </c>
      <c r="L70" s="104"/>
    </row>
    <row r="71" spans="2:12" s="9" customFormat="1" ht="19.899999999999999" customHeight="1">
      <c r="B71" s="104"/>
      <c r="D71" s="105" t="s">
        <v>132</v>
      </c>
      <c r="E71" s="106"/>
      <c r="F71" s="106"/>
      <c r="G71" s="106"/>
      <c r="H71" s="106"/>
      <c r="I71" s="106"/>
      <c r="J71" s="107">
        <f>J681</f>
        <v>0</v>
      </c>
      <c r="L71" s="104"/>
    </row>
    <row r="72" spans="2:12" s="9" customFormat="1" ht="19.899999999999999" customHeight="1">
      <c r="B72" s="104"/>
      <c r="D72" s="105" t="s">
        <v>133</v>
      </c>
      <c r="E72" s="106"/>
      <c r="F72" s="106"/>
      <c r="G72" s="106"/>
      <c r="H72" s="106"/>
      <c r="I72" s="106"/>
      <c r="J72" s="107">
        <f>J692</f>
        <v>0</v>
      </c>
      <c r="L72" s="104"/>
    </row>
    <row r="73" spans="2:12" s="9" customFormat="1" ht="19.899999999999999" customHeight="1">
      <c r="B73" s="104"/>
      <c r="D73" s="105" t="s">
        <v>134</v>
      </c>
      <c r="E73" s="106"/>
      <c r="F73" s="106"/>
      <c r="G73" s="106"/>
      <c r="H73" s="106"/>
      <c r="I73" s="106"/>
      <c r="J73" s="107">
        <f>J790</f>
        <v>0</v>
      </c>
      <c r="L73" s="104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135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16.5" customHeight="1">
      <c r="B83" s="33"/>
      <c r="E83" s="280" t="str">
        <f>E7</f>
        <v>ČZÚ-FLD-výukový pavilon- změna vybavení laboratoří HT004,HT005,HT115</v>
      </c>
      <c r="F83" s="281"/>
      <c r="G83" s="281"/>
      <c r="H83" s="281"/>
      <c r="L83" s="33"/>
    </row>
    <row r="84" spans="2:65" s="1" customFormat="1" ht="12" customHeight="1">
      <c r="B84" s="33"/>
      <c r="C84" s="28" t="s">
        <v>114</v>
      </c>
      <c r="L84" s="33"/>
    </row>
    <row r="85" spans="2:65" s="1" customFormat="1" ht="16.5" customHeight="1">
      <c r="B85" s="33"/>
      <c r="E85" s="248" t="str">
        <f>E9</f>
        <v>2024-080-01 - Stavební část- úpravy 1.PP</v>
      </c>
      <c r="F85" s="282"/>
      <c r="G85" s="282"/>
      <c r="H85" s="282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KAMÝCKÁ 1176, PRAHA - SUCHDOL </v>
      </c>
      <c r="I87" s="28" t="s">
        <v>23</v>
      </c>
      <c r="J87" s="50" t="str">
        <f>IF(J12="","",J12)</f>
        <v>11. 10. 2024</v>
      </c>
      <c r="L87" s="33"/>
    </row>
    <row r="88" spans="2:65" s="1" customFormat="1" ht="6.95" customHeight="1">
      <c r="B88" s="33"/>
      <c r="L88" s="33"/>
    </row>
    <row r="89" spans="2:65" s="1" customFormat="1" ht="40.15" customHeight="1">
      <c r="B89" s="33"/>
      <c r="C89" s="28" t="s">
        <v>25</v>
      </c>
      <c r="F89" s="26" t="str">
        <f>E15</f>
        <v>ČZU V PRAZE, FAKULTA LESNICKÁ A DŘEVAŘSKÁ, Praha 6</v>
      </c>
      <c r="I89" s="28" t="s">
        <v>31</v>
      </c>
      <c r="J89" s="31" t="str">
        <f>E21</f>
        <v>Ing. Vladimír Čapka Gerstnerova 5/658 Praha 7</v>
      </c>
      <c r="L89" s="33"/>
    </row>
    <row r="90" spans="2:65" s="1" customFormat="1" ht="15.2" customHeight="1">
      <c r="B90" s="33"/>
      <c r="C90" s="28" t="s">
        <v>29</v>
      </c>
      <c r="F90" s="26" t="str">
        <f>IF(E18="","",E18)</f>
        <v>Vyplň údaj</v>
      </c>
      <c r="I90" s="28" t="s">
        <v>34</v>
      </c>
      <c r="J90" s="31" t="str">
        <f>E24</f>
        <v>Ing. Dana Mlejnková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08"/>
      <c r="C92" s="109" t="s">
        <v>136</v>
      </c>
      <c r="D92" s="110" t="s">
        <v>57</v>
      </c>
      <c r="E92" s="110" t="s">
        <v>53</v>
      </c>
      <c r="F92" s="110" t="s">
        <v>54</v>
      </c>
      <c r="G92" s="110" t="s">
        <v>137</v>
      </c>
      <c r="H92" s="110" t="s">
        <v>138</v>
      </c>
      <c r="I92" s="110" t="s">
        <v>139</v>
      </c>
      <c r="J92" s="110" t="s">
        <v>119</v>
      </c>
      <c r="K92" s="111" t="s">
        <v>140</v>
      </c>
      <c r="L92" s="108"/>
      <c r="M92" s="57" t="s">
        <v>19</v>
      </c>
      <c r="N92" s="58" t="s">
        <v>42</v>
      </c>
      <c r="O92" s="58" t="s">
        <v>141</v>
      </c>
      <c r="P92" s="58" t="s">
        <v>142</v>
      </c>
      <c r="Q92" s="58" t="s">
        <v>143</v>
      </c>
      <c r="R92" s="58" t="s">
        <v>144</v>
      </c>
      <c r="S92" s="58" t="s">
        <v>145</v>
      </c>
      <c r="T92" s="59" t="s">
        <v>146</v>
      </c>
    </row>
    <row r="93" spans="2:65" s="1" customFormat="1" ht="22.9" customHeight="1">
      <c r="B93" s="33"/>
      <c r="C93" s="62" t="s">
        <v>147</v>
      </c>
      <c r="J93" s="112">
        <f>BK93</f>
        <v>0</v>
      </c>
      <c r="L93" s="33"/>
      <c r="M93" s="60"/>
      <c r="N93" s="51"/>
      <c r="O93" s="51"/>
      <c r="P93" s="113">
        <f>P94+P537</f>
        <v>0</v>
      </c>
      <c r="Q93" s="51"/>
      <c r="R93" s="113">
        <f>R94+R537</f>
        <v>2.4608798889000001</v>
      </c>
      <c r="S93" s="51"/>
      <c r="T93" s="114">
        <f>T94+T537</f>
        <v>1.093153</v>
      </c>
      <c r="AT93" s="18" t="s">
        <v>71</v>
      </c>
      <c r="AU93" s="18" t="s">
        <v>120</v>
      </c>
      <c r="BK93" s="115">
        <f>BK94+BK537</f>
        <v>0</v>
      </c>
    </row>
    <row r="94" spans="2:65" s="11" customFormat="1" ht="25.9" customHeight="1">
      <c r="B94" s="116"/>
      <c r="D94" s="117" t="s">
        <v>71</v>
      </c>
      <c r="E94" s="118" t="s">
        <v>148</v>
      </c>
      <c r="F94" s="118" t="s">
        <v>149</v>
      </c>
      <c r="I94" s="119"/>
      <c r="J94" s="120">
        <f>BK94</f>
        <v>0</v>
      </c>
      <c r="L94" s="116"/>
      <c r="M94" s="121"/>
      <c r="P94" s="122">
        <f>P95+P105+P115+P332+P382+P452+P509+P534</f>
        <v>0</v>
      </c>
      <c r="R94" s="122">
        <f>R95+R105+R115+R332+R382+R452+R509+R534</f>
        <v>1.8552047</v>
      </c>
      <c r="T94" s="123">
        <f>T95+T105+T115+T332+T382+T452+T509+T534</f>
        <v>0.35023219999999999</v>
      </c>
      <c r="AR94" s="117" t="s">
        <v>80</v>
      </c>
      <c r="AT94" s="124" t="s">
        <v>71</v>
      </c>
      <c r="AU94" s="124" t="s">
        <v>72</v>
      </c>
      <c r="AY94" s="117" t="s">
        <v>150</v>
      </c>
      <c r="BK94" s="125">
        <f>BK95+BK105+BK115+BK332+BK382+BK452+BK509+BK534</f>
        <v>0</v>
      </c>
    </row>
    <row r="95" spans="2:65" s="11" customFormat="1" ht="22.9" customHeight="1">
      <c r="B95" s="116"/>
      <c r="D95" s="117" t="s">
        <v>71</v>
      </c>
      <c r="E95" s="126" t="s">
        <v>151</v>
      </c>
      <c r="F95" s="126" t="s">
        <v>152</v>
      </c>
      <c r="I95" s="119"/>
      <c r="J95" s="127">
        <f>BK95</f>
        <v>0</v>
      </c>
      <c r="L95" s="116"/>
      <c r="M95" s="121"/>
      <c r="P95" s="122">
        <f>SUM(P96:P104)</f>
        <v>0</v>
      </c>
      <c r="R95" s="122">
        <f>SUM(R96:R104)</f>
        <v>1.1892468</v>
      </c>
      <c r="T95" s="123">
        <f>SUM(T96:T104)</f>
        <v>0</v>
      </c>
      <c r="AR95" s="117" t="s">
        <v>80</v>
      </c>
      <c r="AT95" s="124" t="s">
        <v>71</v>
      </c>
      <c r="AU95" s="124" t="s">
        <v>80</v>
      </c>
      <c r="AY95" s="117" t="s">
        <v>150</v>
      </c>
      <c r="BK95" s="125">
        <f>SUM(BK96:BK104)</f>
        <v>0</v>
      </c>
    </row>
    <row r="96" spans="2:65" s="1" customFormat="1" ht="24.2" customHeight="1">
      <c r="B96" s="33"/>
      <c r="C96" s="128" t="s">
        <v>80</v>
      </c>
      <c r="D96" s="128" t="s">
        <v>153</v>
      </c>
      <c r="E96" s="129" t="s">
        <v>154</v>
      </c>
      <c r="F96" s="130" t="s">
        <v>155</v>
      </c>
      <c r="G96" s="131" t="s">
        <v>156</v>
      </c>
      <c r="H96" s="132">
        <v>26.04</v>
      </c>
      <c r="I96" s="133"/>
      <c r="J96" s="134">
        <f>ROUND(I96*H96,2)</f>
        <v>0</v>
      </c>
      <c r="K96" s="130" t="s">
        <v>157</v>
      </c>
      <c r="L96" s="33"/>
      <c r="M96" s="135" t="s">
        <v>19</v>
      </c>
      <c r="N96" s="136" t="s">
        <v>43</v>
      </c>
      <c r="P96" s="137">
        <f>O96*H96</f>
        <v>0</v>
      </c>
      <c r="Q96" s="137">
        <v>4.5670000000000002E-2</v>
      </c>
      <c r="R96" s="137">
        <f>Q96*H96</f>
        <v>1.1892468</v>
      </c>
      <c r="S96" s="137">
        <v>0</v>
      </c>
      <c r="T96" s="138">
        <f>S96*H96</f>
        <v>0</v>
      </c>
      <c r="AR96" s="139" t="s">
        <v>158</v>
      </c>
      <c r="AT96" s="139" t="s">
        <v>153</v>
      </c>
      <c r="AU96" s="139" t="s">
        <v>82</v>
      </c>
      <c r="AY96" s="18" t="s">
        <v>150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158</v>
      </c>
      <c r="BM96" s="139" t="s">
        <v>159</v>
      </c>
    </row>
    <row r="97" spans="2:65" s="1" customFormat="1">
      <c r="B97" s="33"/>
      <c r="D97" s="141" t="s">
        <v>160</v>
      </c>
      <c r="F97" s="142" t="s">
        <v>161</v>
      </c>
      <c r="I97" s="143"/>
      <c r="L97" s="33"/>
      <c r="M97" s="144"/>
      <c r="T97" s="54"/>
      <c r="AT97" s="18" t="s">
        <v>160</v>
      </c>
      <c r="AU97" s="18" t="s">
        <v>82</v>
      </c>
    </row>
    <row r="98" spans="2:65" s="12" customFormat="1">
      <c r="B98" s="145"/>
      <c r="D98" s="146" t="s">
        <v>162</v>
      </c>
      <c r="E98" s="147" t="s">
        <v>19</v>
      </c>
      <c r="F98" s="148" t="s">
        <v>163</v>
      </c>
      <c r="H98" s="147" t="s">
        <v>19</v>
      </c>
      <c r="I98" s="149"/>
      <c r="L98" s="145"/>
      <c r="M98" s="150"/>
      <c r="T98" s="151"/>
      <c r="AT98" s="147" t="s">
        <v>162</v>
      </c>
      <c r="AU98" s="147" t="s">
        <v>82</v>
      </c>
      <c r="AV98" s="12" t="s">
        <v>80</v>
      </c>
      <c r="AW98" s="12" t="s">
        <v>33</v>
      </c>
      <c r="AX98" s="12" t="s">
        <v>72</v>
      </c>
      <c r="AY98" s="147" t="s">
        <v>150</v>
      </c>
    </row>
    <row r="99" spans="2:65" s="12" customFormat="1">
      <c r="B99" s="145"/>
      <c r="D99" s="146" t="s">
        <v>162</v>
      </c>
      <c r="E99" s="147" t="s">
        <v>19</v>
      </c>
      <c r="F99" s="148" t="s">
        <v>164</v>
      </c>
      <c r="H99" s="147" t="s">
        <v>19</v>
      </c>
      <c r="I99" s="149"/>
      <c r="L99" s="145"/>
      <c r="M99" s="150"/>
      <c r="T99" s="151"/>
      <c r="AT99" s="147" t="s">
        <v>162</v>
      </c>
      <c r="AU99" s="147" t="s">
        <v>82</v>
      </c>
      <c r="AV99" s="12" t="s">
        <v>80</v>
      </c>
      <c r="AW99" s="12" t="s">
        <v>33</v>
      </c>
      <c r="AX99" s="12" t="s">
        <v>72</v>
      </c>
      <c r="AY99" s="147" t="s">
        <v>150</v>
      </c>
    </row>
    <row r="100" spans="2:65" s="12" customFormat="1">
      <c r="B100" s="145"/>
      <c r="D100" s="146" t="s">
        <v>162</v>
      </c>
      <c r="E100" s="147" t="s">
        <v>19</v>
      </c>
      <c r="F100" s="148" t="s">
        <v>165</v>
      </c>
      <c r="H100" s="147" t="s">
        <v>19</v>
      </c>
      <c r="I100" s="149"/>
      <c r="L100" s="145"/>
      <c r="M100" s="150"/>
      <c r="T100" s="151"/>
      <c r="AT100" s="147" t="s">
        <v>162</v>
      </c>
      <c r="AU100" s="147" t="s">
        <v>82</v>
      </c>
      <c r="AV100" s="12" t="s">
        <v>80</v>
      </c>
      <c r="AW100" s="12" t="s">
        <v>33</v>
      </c>
      <c r="AX100" s="12" t="s">
        <v>72</v>
      </c>
      <c r="AY100" s="147" t="s">
        <v>150</v>
      </c>
    </row>
    <row r="101" spans="2:65" s="12" customFormat="1">
      <c r="B101" s="145"/>
      <c r="D101" s="146" t="s">
        <v>162</v>
      </c>
      <c r="E101" s="147" t="s">
        <v>19</v>
      </c>
      <c r="F101" s="148" t="s">
        <v>166</v>
      </c>
      <c r="H101" s="147" t="s">
        <v>19</v>
      </c>
      <c r="I101" s="149"/>
      <c r="L101" s="145"/>
      <c r="M101" s="150"/>
      <c r="T101" s="151"/>
      <c r="AT101" s="147" t="s">
        <v>162</v>
      </c>
      <c r="AU101" s="147" t="s">
        <v>82</v>
      </c>
      <c r="AV101" s="12" t="s">
        <v>80</v>
      </c>
      <c r="AW101" s="12" t="s">
        <v>33</v>
      </c>
      <c r="AX101" s="12" t="s">
        <v>72</v>
      </c>
      <c r="AY101" s="147" t="s">
        <v>150</v>
      </c>
    </row>
    <row r="102" spans="2:65" s="12" customFormat="1">
      <c r="B102" s="145"/>
      <c r="D102" s="146" t="s">
        <v>162</v>
      </c>
      <c r="E102" s="147" t="s">
        <v>19</v>
      </c>
      <c r="F102" s="148" t="s">
        <v>167</v>
      </c>
      <c r="H102" s="147" t="s">
        <v>19</v>
      </c>
      <c r="I102" s="149"/>
      <c r="L102" s="145"/>
      <c r="M102" s="150"/>
      <c r="T102" s="151"/>
      <c r="AT102" s="147" t="s">
        <v>162</v>
      </c>
      <c r="AU102" s="147" t="s">
        <v>82</v>
      </c>
      <c r="AV102" s="12" t="s">
        <v>80</v>
      </c>
      <c r="AW102" s="12" t="s">
        <v>33</v>
      </c>
      <c r="AX102" s="12" t="s">
        <v>72</v>
      </c>
      <c r="AY102" s="147" t="s">
        <v>150</v>
      </c>
    </row>
    <row r="103" spans="2:65" s="13" customFormat="1">
      <c r="B103" s="152"/>
      <c r="D103" s="146" t="s">
        <v>162</v>
      </c>
      <c r="E103" s="153" t="s">
        <v>19</v>
      </c>
      <c r="F103" s="154" t="s">
        <v>168</v>
      </c>
      <c r="H103" s="155">
        <v>26.04</v>
      </c>
      <c r="I103" s="156"/>
      <c r="L103" s="152"/>
      <c r="M103" s="157"/>
      <c r="T103" s="158"/>
      <c r="AT103" s="153" t="s">
        <v>162</v>
      </c>
      <c r="AU103" s="153" t="s">
        <v>82</v>
      </c>
      <c r="AV103" s="13" t="s">
        <v>82</v>
      </c>
      <c r="AW103" s="13" t="s">
        <v>33</v>
      </c>
      <c r="AX103" s="13" t="s">
        <v>72</v>
      </c>
      <c r="AY103" s="153" t="s">
        <v>150</v>
      </c>
    </row>
    <row r="104" spans="2:65" s="14" customFormat="1">
      <c r="B104" s="159"/>
      <c r="D104" s="146" t="s">
        <v>162</v>
      </c>
      <c r="E104" s="160" t="s">
        <v>19</v>
      </c>
      <c r="F104" s="161" t="s">
        <v>169</v>
      </c>
      <c r="H104" s="162">
        <v>26.04</v>
      </c>
      <c r="I104" s="163"/>
      <c r="L104" s="159"/>
      <c r="M104" s="164"/>
      <c r="T104" s="165"/>
      <c r="AT104" s="160" t="s">
        <v>162</v>
      </c>
      <c r="AU104" s="160" t="s">
        <v>82</v>
      </c>
      <c r="AV104" s="14" t="s">
        <v>158</v>
      </c>
      <c r="AW104" s="14" t="s">
        <v>33</v>
      </c>
      <c r="AX104" s="14" t="s">
        <v>80</v>
      </c>
      <c r="AY104" s="160" t="s">
        <v>150</v>
      </c>
    </row>
    <row r="105" spans="2:65" s="11" customFormat="1" ht="22.9" customHeight="1">
      <c r="B105" s="116"/>
      <c r="D105" s="117" t="s">
        <v>71</v>
      </c>
      <c r="E105" s="126" t="s">
        <v>170</v>
      </c>
      <c r="F105" s="126" t="s">
        <v>171</v>
      </c>
      <c r="I105" s="119"/>
      <c r="J105" s="127">
        <f>BK105</f>
        <v>0</v>
      </c>
      <c r="L105" s="116"/>
      <c r="M105" s="121"/>
      <c r="P105" s="122">
        <f>SUM(P106:P114)</f>
        <v>0</v>
      </c>
      <c r="R105" s="122">
        <f>SUM(R106:R114)</f>
        <v>5.3280000000000001E-2</v>
      </c>
      <c r="T105" s="123">
        <f>SUM(T106:T114)</f>
        <v>0</v>
      </c>
      <c r="AR105" s="117" t="s">
        <v>80</v>
      </c>
      <c r="AT105" s="124" t="s">
        <v>71</v>
      </c>
      <c r="AU105" s="124" t="s">
        <v>80</v>
      </c>
      <c r="AY105" s="117" t="s">
        <v>150</v>
      </c>
      <c r="BK105" s="125">
        <f>SUM(BK106:BK114)</f>
        <v>0</v>
      </c>
    </row>
    <row r="106" spans="2:65" s="1" customFormat="1" ht="33" customHeight="1">
      <c r="B106" s="33"/>
      <c r="C106" s="128" t="s">
        <v>82</v>
      </c>
      <c r="D106" s="128" t="s">
        <v>153</v>
      </c>
      <c r="E106" s="129" t="s">
        <v>172</v>
      </c>
      <c r="F106" s="130" t="s">
        <v>173</v>
      </c>
      <c r="G106" s="131" t="s">
        <v>174</v>
      </c>
      <c r="H106" s="132">
        <v>1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5.3280000000000001E-2</v>
      </c>
      <c r="R106" s="137">
        <f>Q106*H106</f>
        <v>5.3280000000000001E-2</v>
      </c>
      <c r="S106" s="137">
        <v>0</v>
      </c>
      <c r="T106" s="138">
        <f>S106*H106</f>
        <v>0</v>
      </c>
      <c r="AR106" s="139" t="s">
        <v>158</v>
      </c>
      <c r="AT106" s="139" t="s">
        <v>153</v>
      </c>
      <c r="AU106" s="139" t="s">
        <v>82</v>
      </c>
      <c r="AY106" s="18" t="s">
        <v>150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158</v>
      </c>
      <c r="BM106" s="139" t="s">
        <v>175</v>
      </c>
    </row>
    <row r="107" spans="2:65" s="12" customFormat="1">
      <c r="B107" s="145"/>
      <c r="D107" s="146" t="s">
        <v>162</v>
      </c>
      <c r="E107" s="147" t="s">
        <v>19</v>
      </c>
      <c r="F107" s="148" t="s">
        <v>176</v>
      </c>
      <c r="H107" s="147" t="s">
        <v>19</v>
      </c>
      <c r="I107" s="149"/>
      <c r="L107" s="145"/>
      <c r="M107" s="150"/>
      <c r="T107" s="151"/>
      <c r="AT107" s="147" t="s">
        <v>162</v>
      </c>
      <c r="AU107" s="147" t="s">
        <v>82</v>
      </c>
      <c r="AV107" s="12" t="s">
        <v>80</v>
      </c>
      <c r="AW107" s="12" t="s">
        <v>33</v>
      </c>
      <c r="AX107" s="12" t="s">
        <v>72</v>
      </c>
      <c r="AY107" s="147" t="s">
        <v>150</v>
      </c>
    </row>
    <row r="108" spans="2:65" s="12" customFormat="1">
      <c r="B108" s="145"/>
      <c r="D108" s="146" t="s">
        <v>162</v>
      </c>
      <c r="E108" s="147" t="s">
        <v>19</v>
      </c>
      <c r="F108" s="148" t="s">
        <v>164</v>
      </c>
      <c r="H108" s="147" t="s">
        <v>19</v>
      </c>
      <c r="I108" s="149"/>
      <c r="L108" s="145"/>
      <c r="M108" s="150"/>
      <c r="T108" s="151"/>
      <c r="AT108" s="147" t="s">
        <v>162</v>
      </c>
      <c r="AU108" s="147" t="s">
        <v>82</v>
      </c>
      <c r="AV108" s="12" t="s">
        <v>80</v>
      </c>
      <c r="AW108" s="12" t="s">
        <v>33</v>
      </c>
      <c r="AX108" s="12" t="s">
        <v>72</v>
      </c>
      <c r="AY108" s="147" t="s">
        <v>150</v>
      </c>
    </row>
    <row r="109" spans="2:65" s="12" customFormat="1">
      <c r="B109" s="145"/>
      <c r="D109" s="146" t="s">
        <v>162</v>
      </c>
      <c r="E109" s="147" t="s">
        <v>19</v>
      </c>
      <c r="F109" s="148" t="s">
        <v>177</v>
      </c>
      <c r="H109" s="147" t="s">
        <v>19</v>
      </c>
      <c r="I109" s="149"/>
      <c r="L109" s="145"/>
      <c r="M109" s="150"/>
      <c r="T109" s="151"/>
      <c r="AT109" s="147" t="s">
        <v>162</v>
      </c>
      <c r="AU109" s="147" t="s">
        <v>82</v>
      </c>
      <c r="AV109" s="12" t="s">
        <v>80</v>
      </c>
      <c r="AW109" s="12" t="s">
        <v>33</v>
      </c>
      <c r="AX109" s="12" t="s">
        <v>72</v>
      </c>
      <c r="AY109" s="147" t="s">
        <v>150</v>
      </c>
    </row>
    <row r="110" spans="2:65" s="12" customFormat="1">
      <c r="B110" s="145"/>
      <c r="D110" s="146" t="s">
        <v>162</v>
      </c>
      <c r="E110" s="147" t="s">
        <v>19</v>
      </c>
      <c r="F110" s="148" t="s">
        <v>178</v>
      </c>
      <c r="H110" s="147" t="s">
        <v>19</v>
      </c>
      <c r="I110" s="149"/>
      <c r="L110" s="145"/>
      <c r="M110" s="150"/>
      <c r="T110" s="151"/>
      <c r="AT110" s="147" t="s">
        <v>162</v>
      </c>
      <c r="AU110" s="147" t="s">
        <v>82</v>
      </c>
      <c r="AV110" s="12" t="s">
        <v>80</v>
      </c>
      <c r="AW110" s="12" t="s">
        <v>33</v>
      </c>
      <c r="AX110" s="12" t="s">
        <v>72</v>
      </c>
      <c r="AY110" s="147" t="s">
        <v>150</v>
      </c>
    </row>
    <row r="111" spans="2:65" s="12" customFormat="1">
      <c r="B111" s="145"/>
      <c r="D111" s="146" t="s">
        <v>162</v>
      </c>
      <c r="E111" s="147" t="s">
        <v>19</v>
      </c>
      <c r="F111" s="148" t="s">
        <v>179</v>
      </c>
      <c r="H111" s="147" t="s">
        <v>19</v>
      </c>
      <c r="I111" s="149"/>
      <c r="L111" s="145"/>
      <c r="M111" s="150"/>
      <c r="T111" s="151"/>
      <c r="AT111" s="147" t="s">
        <v>162</v>
      </c>
      <c r="AU111" s="147" t="s">
        <v>82</v>
      </c>
      <c r="AV111" s="12" t="s">
        <v>80</v>
      </c>
      <c r="AW111" s="12" t="s">
        <v>33</v>
      </c>
      <c r="AX111" s="12" t="s">
        <v>72</v>
      </c>
      <c r="AY111" s="147" t="s">
        <v>150</v>
      </c>
    </row>
    <row r="112" spans="2:65" s="13" customFormat="1">
      <c r="B112" s="152"/>
      <c r="D112" s="146" t="s">
        <v>162</v>
      </c>
      <c r="E112" s="153" t="s">
        <v>19</v>
      </c>
      <c r="F112" s="154" t="s">
        <v>80</v>
      </c>
      <c r="H112" s="155">
        <v>1</v>
      </c>
      <c r="I112" s="156"/>
      <c r="L112" s="152"/>
      <c r="M112" s="157"/>
      <c r="T112" s="158"/>
      <c r="AT112" s="153" t="s">
        <v>162</v>
      </c>
      <c r="AU112" s="153" t="s">
        <v>82</v>
      </c>
      <c r="AV112" s="13" t="s">
        <v>82</v>
      </c>
      <c r="AW112" s="13" t="s">
        <v>33</v>
      </c>
      <c r="AX112" s="13" t="s">
        <v>72</v>
      </c>
      <c r="AY112" s="153" t="s">
        <v>150</v>
      </c>
    </row>
    <row r="113" spans="2:65" s="12" customFormat="1">
      <c r="B113" s="145"/>
      <c r="D113" s="146" t="s">
        <v>162</v>
      </c>
      <c r="E113" s="147" t="s">
        <v>19</v>
      </c>
      <c r="F113" s="148" t="s">
        <v>180</v>
      </c>
      <c r="H113" s="147" t="s">
        <v>19</v>
      </c>
      <c r="I113" s="149"/>
      <c r="L113" s="145"/>
      <c r="M113" s="150"/>
      <c r="T113" s="151"/>
      <c r="AT113" s="147" t="s">
        <v>162</v>
      </c>
      <c r="AU113" s="147" t="s">
        <v>82</v>
      </c>
      <c r="AV113" s="12" t="s">
        <v>80</v>
      </c>
      <c r="AW113" s="12" t="s">
        <v>33</v>
      </c>
      <c r="AX113" s="12" t="s">
        <v>72</v>
      </c>
      <c r="AY113" s="147" t="s">
        <v>150</v>
      </c>
    </row>
    <row r="114" spans="2:65" s="14" customFormat="1">
      <c r="B114" s="159"/>
      <c r="D114" s="146" t="s">
        <v>162</v>
      </c>
      <c r="E114" s="160" t="s">
        <v>19</v>
      </c>
      <c r="F114" s="161" t="s">
        <v>169</v>
      </c>
      <c r="H114" s="162">
        <v>1</v>
      </c>
      <c r="I114" s="163"/>
      <c r="L114" s="159"/>
      <c r="M114" s="164"/>
      <c r="T114" s="165"/>
      <c r="AT114" s="160" t="s">
        <v>162</v>
      </c>
      <c r="AU114" s="160" t="s">
        <v>82</v>
      </c>
      <c r="AV114" s="14" t="s">
        <v>158</v>
      </c>
      <c r="AW114" s="14" t="s">
        <v>33</v>
      </c>
      <c r="AX114" s="14" t="s">
        <v>80</v>
      </c>
      <c r="AY114" s="160" t="s">
        <v>150</v>
      </c>
    </row>
    <row r="115" spans="2:65" s="11" customFormat="1" ht="22.9" customHeight="1">
      <c r="B115" s="116"/>
      <c r="D115" s="117" t="s">
        <v>71</v>
      </c>
      <c r="E115" s="126" t="s">
        <v>181</v>
      </c>
      <c r="F115" s="126" t="s">
        <v>182</v>
      </c>
      <c r="I115" s="119"/>
      <c r="J115" s="127">
        <f>BK115</f>
        <v>0</v>
      </c>
      <c r="L115" s="116"/>
      <c r="M115" s="121"/>
      <c r="P115" s="122">
        <f>SUM(P116:P331)</f>
        <v>0</v>
      </c>
      <c r="R115" s="122">
        <f>SUM(R116:R331)</f>
        <v>0.58902189999999999</v>
      </c>
      <c r="T115" s="123">
        <f>SUM(T116:T331)</f>
        <v>2.9272200000000002E-2</v>
      </c>
      <c r="AR115" s="117" t="s">
        <v>80</v>
      </c>
      <c r="AT115" s="124" t="s">
        <v>71</v>
      </c>
      <c r="AU115" s="124" t="s">
        <v>80</v>
      </c>
      <c r="AY115" s="117" t="s">
        <v>150</v>
      </c>
      <c r="BK115" s="125">
        <f>SUM(BK116:BK331)</f>
        <v>0</v>
      </c>
    </row>
    <row r="116" spans="2:65" s="1" customFormat="1" ht="16.5" customHeight="1">
      <c r="B116" s="33"/>
      <c r="C116" s="128" t="s">
        <v>183</v>
      </c>
      <c r="D116" s="128" t="s">
        <v>153</v>
      </c>
      <c r="E116" s="129" t="s">
        <v>184</v>
      </c>
      <c r="F116" s="130" t="s">
        <v>185</v>
      </c>
      <c r="G116" s="131" t="s">
        <v>156</v>
      </c>
      <c r="H116" s="132">
        <v>2.19</v>
      </c>
      <c r="I116" s="133"/>
      <c r="J116" s="134">
        <f>ROUND(I116*H116,2)</f>
        <v>0</v>
      </c>
      <c r="K116" s="130" t="s">
        <v>157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4.0629999999999999E-2</v>
      </c>
      <c r="R116" s="137">
        <f>Q116*H116</f>
        <v>8.8979699999999995E-2</v>
      </c>
      <c r="S116" s="137">
        <v>0</v>
      </c>
      <c r="T116" s="138">
        <f>S116*H116</f>
        <v>0</v>
      </c>
      <c r="AR116" s="139" t="s">
        <v>158</v>
      </c>
      <c r="AT116" s="139" t="s">
        <v>153</v>
      </c>
      <c r="AU116" s="139" t="s">
        <v>82</v>
      </c>
      <c r="AY116" s="18" t="s">
        <v>150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158</v>
      </c>
      <c r="BM116" s="139" t="s">
        <v>186</v>
      </c>
    </row>
    <row r="117" spans="2:65" s="1" customFormat="1">
      <c r="B117" s="33"/>
      <c r="D117" s="141" t="s">
        <v>160</v>
      </c>
      <c r="F117" s="142" t="s">
        <v>187</v>
      </c>
      <c r="I117" s="143"/>
      <c r="L117" s="33"/>
      <c r="M117" s="144"/>
      <c r="T117" s="54"/>
      <c r="AT117" s="18" t="s">
        <v>160</v>
      </c>
      <c r="AU117" s="18" t="s">
        <v>82</v>
      </c>
    </row>
    <row r="118" spans="2:65" s="12" customFormat="1">
      <c r="B118" s="145"/>
      <c r="D118" s="146" t="s">
        <v>162</v>
      </c>
      <c r="E118" s="147" t="s">
        <v>19</v>
      </c>
      <c r="F118" s="148" t="s">
        <v>188</v>
      </c>
      <c r="H118" s="147" t="s">
        <v>19</v>
      </c>
      <c r="I118" s="149"/>
      <c r="L118" s="145"/>
      <c r="M118" s="150"/>
      <c r="T118" s="151"/>
      <c r="AT118" s="147" t="s">
        <v>162</v>
      </c>
      <c r="AU118" s="147" t="s">
        <v>82</v>
      </c>
      <c r="AV118" s="12" t="s">
        <v>80</v>
      </c>
      <c r="AW118" s="12" t="s">
        <v>33</v>
      </c>
      <c r="AX118" s="12" t="s">
        <v>72</v>
      </c>
      <c r="AY118" s="147" t="s">
        <v>150</v>
      </c>
    </row>
    <row r="119" spans="2:65" s="12" customFormat="1">
      <c r="B119" s="145"/>
      <c r="D119" s="146" t="s">
        <v>162</v>
      </c>
      <c r="E119" s="147" t="s">
        <v>19</v>
      </c>
      <c r="F119" s="148" t="s">
        <v>164</v>
      </c>
      <c r="H119" s="147" t="s">
        <v>19</v>
      </c>
      <c r="I119" s="149"/>
      <c r="L119" s="145"/>
      <c r="M119" s="150"/>
      <c r="T119" s="151"/>
      <c r="AT119" s="147" t="s">
        <v>162</v>
      </c>
      <c r="AU119" s="147" t="s">
        <v>82</v>
      </c>
      <c r="AV119" s="12" t="s">
        <v>80</v>
      </c>
      <c r="AW119" s="12" t="s">
        <v>33</v>
      </c>
      <c r="AX119" s="12" t="s">
        <v>72</v>
      </c>
      <c r="AY119" s="147" t="s">
        <v>150</v>
      </c>
    </row>
    <row r="120" spans="2:65" s="12" customFormat="1">
      <c r="B120" s="145"/>
      <c r="D120" s="146" t="s">
        <v>162</v>
      </c>
      <c r="E120" s="147" t="s">
        <v>19</v>
      </c>
      <c r="F120" s="148" t="s">
        <v>165</v>
      </c>
      <c r="H120" s="147" t="s">
        <v>19</v>
      </c>
      <c r="I120" s="149"/>
      <c r="L120" s="145"/>
      <c r="M120" s="150"/>
      <c r="T120" s="151"/>
      <c r="AT120" s="147" t="s">
        <v>162</v>
      </c>
      <c r="AU120" s="147" t="s">
        <v>82</v>
      </c>
      <c r="AV120" s="12" t="s">
        <v>80</v>
      </c>
      <c r="AW120" s="12" t="s">
        <v>33</v>
      </c>
      <c r="AX120" s="12" t="s">
        <v>72</v>
      </c>
      <c r="AY120" s="147" t="s">
        <v>150</v>
      </c>
    </row>
    <row r="121" spans="2:65" s="12" customFormat="1">
      <c r="B121" s="145"/>
      <c r="D121" s="146" t="s">
        <v>162</v>
      </c>
      <c r="E121" s="147" t="s">
        <v>19</v>
      </c>
      <c r="F121" s="148" t="s">
        <v>189</v>
      </c>
      <c r="H121" s="147" t="s">
        <v>19</v>
      </c>
      <c r="I121" s="149"/>
      <c r="L121" s="145"/>
      <c r="M121" s="150"/>
      <c r="T121" s="151"/>
      <c r="AT121" s="147" t="s">
        <v>162</v>
      </c>
      <c r="AU121" s="147" t="s">
        <v>82</v>
      </c>
      <c r="AV121" s="12" t="s">
        <v>80</v>
      </c>
      <c r="AW121" s="12" t="s">
        <v>33</v>
      </c>
      <c r="AX121" s="12" t="s">
        <v>72</v>
      </c>
      <c r="AY121" s="147" t="s">
        <v>150</v>
      </c>
    </row>
    <row r="122" spans="2:65" s="12" customFormat="1">
      <c r="B122" s="145"/>
      <c r="D122" s="146" t="s">
        <v>162</v>
      </c>
      <c r="E122" s="147" t="s">
        <v>19</v>
      </c>
      <c r="F122" s="148" t="s">
        <v>190</v>
      </c>
      <c r="H122" s="147" t="s">
        <v>19</v>
      </c>
      <c r="I122" s="149"/>
      <c r="L122" s="145"/>
      <c r="M122" s="150"/>
      <c r="T122" s="151"/>
      <c r="AT122" s="147" t="s">
        <v>162</v>
      </c>
      <c r="AU122" s="147" t="s">
        <v>82</v>
      </c>
      <c r="AV122" s="12" t="s">
        <v>80</v>
      </c>
      <c r="AW122" s="12" t="s">
        <v>33</v>
      </c>
      <c r="AX122" s="12" t="s">
        <v>72</v>
      </c>
      <c r="AY122" s="147" t="s">
        <v>150</v>
      </c>
    </row>
    <row r="123" spans="2:65" s="13" customFormat="1">
      <c r="B123" s="152"/>
      <c r="D123" s="146" t="s">
        <v>162</v>
      </c>
      <c r="E123" s="153" t="s">
        <v>19</v>
      </c>
      <c r="F123" s="154" t="s">
        <v>191</v>
      </c>
      <c r="H123" s="155">
        <v>0.26</v>
      </c>
      <c r="I123" s="156"/>
      <c r="L123" s="152"/>
      <c r="M123" s="157"/>
      <c r="T123" s="158"/>
      <c r="AT123" s="153" t="s">
        <v>162</v>
      </c>
      <c r="AU123" s="153" t="s">
        <v>82</v>
      </c>
      <c r="AV123" s="13" t="s">
        <v>82</v>
      </c>
      <c r="AW123" s="13" t="s">
        <v>33</v>
      </c>
      <c r="AX123" s="13" t="s">
        <v>72</v>
      </c>
      <c r="AY123" s="153" t="s">
        <v>150</v>
      </c>
    </row>
    <row r="124" spans="2:65" s="12" customFormat="1">
      <c r="B124" s="145"/>
      <c r="D124" s="146" t="s">
        <v>162</v>
      </c>
      <c r="E124" s="147" t="s">
        <v>19</v>
      </c>
      <c r="F124" s="148" t="s">
        <v>164</v>
      </c>
      <c r="H124" s="147" t="s">
        <v>19</v>
      </c>
      <c r="I124" s="149"/>
      <c r="L124" s="145"/>
      <c r="M124" s="150"/>
      <c r="T124" s="151"/>
      <c r="AT124" s="147" t="s">
        <v>162</v>
      </c>
      <c r="AU124" s="147" t="s">
        <v>82</v>
      </c>
      <c r="AV124" s="12" t="s">
        <v>80</v>
      </c>
      <c r="AW124" s="12" t="s">
        <v>33</v>
      </c>
      <c r="AX124" s="12" t="s">
        <v>72</v>
      </c>
      <c r="AY124" s="147" t="s">
        <v>150</v>
      </c>
    </row>
    <row r="125" spans="2:65" s="12" customFormat="1">
      <c r="B125" s="145"/>
      <c r="D125" s="146" t="s">
        <v>162</v>
      </c>
      <c r="E125" s="147" t="s">
        <v>19</v>
      </c>
      <c r="F125" s="148" t="s">
        <v>177</v>
      </c>
      <c r="H125" s="147" t="s">
        <v>19</v>
      </c>
      <c r="I125" s="149"/>
      <c r="L125" s="145"/>
      <c r="M125" s="150"/>
      <c r="T125" s="151"/>
      <c r="AT125" s="147" t="s">
        <v>162</v>
      </c>
      <c r="AU125" s="147" t="s">
        <v>82</v>
      </c>
      <c r="AV125" s="12" t="s">
        <v>80</v>
      </c>
      <c r="AW125" s="12" t="s">
        <v>33</v>
      </c>
      <c r="AX125" s="12" t="s">
        <v>72</v>
      </c>
      <c r="AY125" s="147" t="s">
        <v>150</v>
      </c>
    </row>
    <row r="126" spans="2:65" s="12" customFormat="1">
      <c r="B126" s="145"/>
      <c r="D126" s="146" t="s">
        <v>162</v>
      </c>
      <c r="E126" s="147" t="s">
        <v>19</v>
      </c>
      <c r="F126" s="148" t="s">
        <v>192</v>
      </c>
      <c r="H126" s="147" t="s">
        <v>19</v>
      </c>
      <c r="I126" s="149"/>
      <c r="L126" s="145"/>
      <c r="M126" s="150"/>
      <c r="T126" s="151"/>
      <c r="AT126" s="147" t="s">
        <v>162</v>
      </c>
      <c r="AU126" s="147" t="s">
        <v>82</v>
      </c>
      <c r="AV126" s="12" t="s">
        <v>80</v>
      </c>
      <c r="AW126" s="12" t="s">
        <v>33</v>
      </c>
      <c r="AX126" s="12" t="s">
        <v>72</v>
      </c>
      <c r="AY126" s="147" t="s">
        <v>150</v>
      </c>
    </row>
    <row r="127" spans="2:65" s="12" customFormat="1">
      <c r="B127" s="145"/>
      <c r="D127" s="146" t="s">
        <v>162</v>
      </c>
      <c r="E127" s="147" t="s">
        <v>19</v>
      </c>
      <c r="F127" s="148" t="s">
        <v>190</v>
      </c>
      <c r="H127" s="147" t="s">
        <v>19</v>
      </c>
      <c r="I127" s="149"/>
      <c r="L127" s="145"/>
      <c r="M127" s="150"/>
      <c r="T127" s="151"/>
      <c r="AT127" s="147" t="s">
        <v>162</v>
      </c>
      <c r="AU127" s="147" t="s">
        <v>82</v>
      </c>
      <c r="AV127" s="12" t="s">
        <v>80</v>
      </c>
      <c r="AW127" s="12" t="s">
        <v>33</v>
      </c>
      <c r="AX127" s="12" t="s">
        <v>72</v>
      </c>
      <c r="AY127" s="147" t="s">
        <v>150</v>
      </c>
    </row>
    <row r="128" spans="2:65" s="13" customFormat="1">
      <c r="B128" s="152"/>
      <c r="D128" s="146" t="s">
        <v>162</v>
      </c>
      <c r="E128" s="153" t="s">
        <v>19</v>
      </c>
      <c r="F128" s="154" t="s">
        <v>193</v>
      </c>
      <c r="H128" s="155">
        <v>0.32</v>
      </c>
      <c r="I128" s="156"/>
      <c r="L128" s="152"/>
      <c r="M128" s="157"/>
      <c r="T128" s="158"/>
      <c r="AT128" s="153" t="s">
        <v>162</v>
      </c>
      <c r="AU128" s="153" t="s">
        <v>82</v>
      </c>
      <c r="AV128" s="13" t="s">
        <v>82</v>
      </c>
      <c r="AW128" s="13" t="s">
        <v>33</v>
      </c>
      <c r="AX128" s="13" t="s">
        <v>72</v>
      </c>
      <c r="AY128" s="153" t="s">
        <v>150</v>
      </c>
    </row>
    <row r="129" spans="2:51" s="12" customFormat="1">
      <c r="B129" s="145"/>
      <c r="D129" s="146" t="s">
        <v>162</v>
      </c>
      <c r="E129" s="147" t="s">
        <v>19</v>
      </c>
      <c r="F129" s="148" t="s">
        <v>164</v>
      </c>
      <c r="H129" s="147" t="s">
        <v>19</v>
      </c>
      <c r="I129" s="149"/>
      <c r="L129" s="145"/>
      <c r="M129" s="150"/>
      <c r="T129" s="151"/>
      <c r="AT129" s="147" t="s">
        <v>162</v>
      </c>
      <c r="AU129" s="147" t="s">
        <v>82</v>
      </c>
      <c r="AV129" s="12" t="s">
        <v>80</v>
      </c>
      <c r="AW129" s="12" t="s">
        <v>33</v>
      </c>
      <c r="AX129" s="12" t="s">
        <v>72</v>
      </c>
      <c r="AY129" s="147" t="s">
        <v>150</v>
      </c>
    </row>
    <row r="130" spans="2:51" s="12" customFormat="1">
      <c r="B130" s="145"/>
      <c r="D130" s="146" t="s">
        <v>162</v>
      </c>
      <c r="E130" s="147" t="s">
        <v>19</v>
      </c>
      <c r="F130" s="148" t="s">
        <v>165</v>
      </c>
      <c r="H130" s="147" t="s">
        <v>19</v>
      </c>
      <c r="I130" s="149"/>
      <c r="L130" s="145"/>
      <c r="M130" s="150"/>
      <c r="T130" s="151"/>
      <c r="AT130" s="147" t="s">
        <v>162</v>
      </c>
      <c r="AU130" s="147" t="s">
        <v>82</v>
      </c>
      <c r="AV130" s="12" t="s">
        <v>80</v>
      </c>
      <c r="AW130" s="12" t="s">
        <v>33</v>
      </c>
      <c r="AX130" s="12" t="s">
        <v>72</v>
      </c>
      <c r="AY130" s="147" t="s">
        <v>150</v>
      </c>
    </row>
    <row r="131" spans="2:51" s="12" customFormat="1">
      <c r="B131" s="145"/>
      <c r="D131" s="146" t="s">
        <v>162</v>
      </c>
      <c r="E131" s="147" t="s">
        <v>19</v>
      </c>
      <c r="F131" s="148" t="s">
        <v>194</v>
      </c>
      <c r="H131" s="147" t="s">
        <v>19</v>
      </c>
      <c r="I131" s="149"/>
      <c r="L131" s="145"/>
      <c r="M131" s="150"/>
      <c r="T131" s="151"/>
      <c r="AT131" s="147" t="s">
        <v>162</v>
      </c>
      <c r="AU131" s="147" t="s">
        <v>82</v>
      </c>
      <c r="AV131" s="12" t="s">
        <v>80</v>
      </c>
      <c r="AW131" s="12" t="s">
        <v>33</v>
      </c>
      <c r="AX131" s="12" t="s">
        <v>72</v>
      </c>
      <c r="AY131" s="147" t="s">
        <v>150</v>
      </c>
    </row>
    <row r="132" spans="2:51" s="12" customFormat="1">
      <c r="B132" s="145"/>
      <c r="D132" s="146" t="s">
        <v>162</v>
      </c>
      <c r="E132" s="147" t="s">
        <v>19</v>
      </c>
      <c r="F132" s="148" t="s">
        <v>190</v>
      </c>
      <c r="H132" s="147" t="s">
        <v>19</v>
      </c>
      <c r="I132" s="149"/>
      <c r="L132" s="145"/>
      <c r="M132" s="150"/>
      <c r="T132" s="151"/>
      <c r="AT132" s="147" t="s">
        <v>162</v>
      </c>
      <c r="AU132" s="147" t="s">
        <v>82</v>
      </c>
      <c r="AV132" s="12" t="s">
        <v>80</v>
      </c>
      <c r="AW132" s="12" t="s">
        <v>33</v>
      </c>
      <c r="AX132" s="12" t="s">
        <v>72</v>
      </c>
      <c r="AY132" s="147" t="s">
        <v>150</v>
      </c>
    </row>
    <row r="133" spans="2:51" s="13" customFormat="1">
      <c r="B133" s="152"/>
      <c r="D133" s="146" t="s">
        <v>162</v>
      </c>
      <c r="E133" s="153" t="s">
        <v>19</v>
      </c>
      <c r="F133" s="154" t="s">
        <v>195</v>
      </c>
      <c r="H133" s="155">
        <v>0.54</v>
      </c>
      <c r="I133" s="156"/>
      <c r="L133" s="152"/>
      <c r="M133" s="157"/>
      <c r="T133" s="158"/>
      <c r="AT133" s="153" t="s">
        <v>162</v>
      </c>
      <c r="AU133" s="153" t="s">
        <v>82</v>
      </c>
      <c r="AV133" s="13" t="s">
        <v>82</v>
      </c>
      <c r="AW133" s="13" t="s">
        <v>33</v>
      </c>
      <c r="AX133" s="13" t="s">
        <v>72</v>
      </c>
      <c r="AY133" s="153" t="s">
        <v>150</v>
      </c>
    </row>
    <row r="134" spans="2:51" s="12" customFormat="1">
      <c r="B134" s="145"/>
      <c r="D134" s="146" t="s">
        <v>162</v>
      </c>
      <c r="E134" s="147" t="s">
        <v>19</v>
      </c>
      <c r="F134" s="148" t="s">
        <v>164</v>
      </c>
      <c r="H134" s="147" t="s">
        <v>19</v>
      </c>
      <c r="I134" s="149"/>
      <c r="L134" s="145"/>
      <c r="M134" s="150"/>
      <c r="T134" s="151"/>
      <c r="AT134" s="147" t="s">
        <v>162</v>
      </c>
      <c r="AU134" s="147" t="s">
        <v>82</v>
      </c>
      <c r="AV134" s="12" t="s">
        <v>80</v>
      </c>
      <c r="AW134" s="12" t="s">
        <v>33</v>
      </c>
      <c r="AX134" s="12" t="s">
        <v>72</v>
      </c>
      <c r="AY134" s="147" t="s">
        <v>150</v>
      </c>
    </row>
    <row r="135" spans="2:51" s="12" customFormat="1">
      <c r="B135" s="145"/>
      <c r="D135" s="146" t="s">
        <v>162</v>
      </c>
      <c r="E135" s="147" t="s">
        <v>19</v>
      </c>
      <c r="F135" s="148" t="s">
        <v>177</v>
      </c>
      <c r="H135" s="147" t="s">
        <v>19</v>
      </c>
      <c r="I135" s="149"/>
      <c r="L135" s="145"/>
      <c r="M135" s="150"/>
      <c r="T135" s="151"/>
      <c r="AT135" s="147" t="s">
        <v>162</v>
      </c>
      <c r="AU135" s="147" t="s">
        <v>82</v>
      </c>
      <c r="AV135" s="12" t="s">
        <v>80</v>
      </c>
      <c r="AW135" s="12" t="s">
        <v>33</v>
      </c>
      <c r="AX135" s="12" t="s">
        <v>72</v>
      </c>
      <c r="AY135" s="147" t="s">
        <v>150</v>
      </c>
    </row>
    <row r="136" spans="2:51" s="12" customFormat="1">
      <c r="B136" s="145"/>
      <c r="D136" s="146" t="s">
        <v>162</v>
      </c>
      <c r="E136" s="147" t="s">
        <v>19</v>
      </c>
      <c r="F136" s="148" t="s">
        <v>196</v>
      </c>
      <c r="H136" s="147" t="s">
        <v>19</v>
      </c>
      <c r="I136" s="149"/>
      <c r="L136" s="145"/>
      <c r="M136" s="150"/>
      <c r="T136" s="151"/>
      <c r="AT136" s="147" t="s">
        <v>162</v>
      </c>
      <c r="AU136" s="147" t="s">
        <v>82</v>
      </c>
      <c r="AV136" s="12" t="s">
        <v>80</v>
      </c>
      <c r="AW136" s="12" t="s">
        <v>33</v>
      </c>
      <c r="AX136" s="12" t="s">
        <v>72</v>
      </c>
      <c r="AY136" s="147" t="s">
        <v>150</v>
      </c>
    </row>
    <row r="137" spans="2:51" s="12" customFormat="1">
      <c r="B137" s="145"/>
      <c r="D137" s="146" t="s">
        <v>162</v>
      </c>
      <c r="E137" s="147" t="s">
        <v>19</v>
      </c>
      <c r="F137" s="148" t="s">
        <v>190</v>
      </c>
      <c r="H137" s="147" t="s">
        <v>19</v>
      </c>
      <c r="I137" s="149"/>
      <c r="L137" s="145"/>
      <c r="M137" s="150"/>
      <c r="T137" s="151"/>
      <c r="AT137" s="147" t="s">
        <v>162</v>
      </c>
      <c r="AU137" s="147" t="s">
        <v>82</v>
      </c>
      <c r="AV137" s="12" t="s">
        <v>80</v>
      </c>
      <c r="AW137" s="12" t="s">
        <v>33</v>
      </c>
      <c r="AX137" s="12" t="s">
        <v>72</v>
      </c>
      <c r="AY137" s="147" t="s">
        <v>150</v>
      </c>
    </row>
    <row r="138" spans="2:51" s="13" customFormat="1">
      <c r="B138" s="152"/>
      <c r="D138" s="146" t="s">
        <v>162</v>
      </c>
      <c r="E138" s="153" t="s">
        <v>19</v>
      </c>
      <c r="F138" s="154" t="s">
        <v>197</v>
      </c>
      <c r="H138" s="155">
        <v>0.15</v>
      </c>
      <c r="I138" s="156"/>
      <c r="L138" s="152"/>
      <c r="M138" s="157"/>
      <c r="T138" s="158"/>
      <c r="AT138" s="153" t="s">
        <v>162</v>
      </c>
      <c r="AU138" s="153" t="s">
        <v>82</v>
      </c>
      <c r="AV138" s="13" t="s">
        <v>82</v>
      </c>
      <c r="AW138" s="13" t="s">
        <v>33</v>
      </c>
      <c r="AX138" s="13" t="s">
        <v>72</v>
      </c>
      <c r="AY138" s="153" t="s">
        <v>150</v>
      </c>
    </row>
    <row r="139" spans="2:51" s="12" customFormat="1">
      <c r="B139" s="145"/>
      <c r="D139" s="146" t="s">
        <v>162</v>
      </c>
      <c r="E139" s="147" t="s">
        <v>19</v>
      </c>
      <c r="F139" s="148" t="s">
        <v>164</v>
      </c>
      <c r="H139" s="147" t="s">
        <v>19</v>
      </c>
      <c r="I139" s="149"/>
      <c r="L139" s="145"/>
      <c r="M139" s="150"/>
      <c r="T139" s="151"/>
      <c r="AT139" s="147" t="s">
        <v>162</v>
      </c>
      <c r="AU139" s="147" t="s">
        <v>82</v>
      </c>
      <c r="AV139" s="12" t="s">
        <v>80</v>
      </c>
      <c r="AW139" s="12" t="s">
        <v>33</v>
      </c>
      <c r="AX139" s="12" t="s">
        <v>72</v>
      </c>
      <c r="AY139" s="147" t="s">
        <v>150</v>
      </c>
    </row>
    <row r="140" spans="2:51" s="12" customFormat="1">
      <c r="B140" s="145"/>
      <c r="D140" s="146" t="s">
        <v>162</v>
      </c>
      <c r="E140" s="147" t="s">
        <v>19</v>
      </c>
      <c r="F140" s="148" t="s">
        <v>177</v>
      </c>
      <c r="H140" s="147" t="s">
        <v>19</v>
      </c>
      <c r="I140" s="149"/>
      <c r="L140" s="145"/>
      <c r="M140" s="150"/>
      <c r="T140" s="151"/>
      <c r="AT140" s="147" t="s">
        <v>162</v>
      </c>
      <c r="AU140" s="147" t="s">
        <v>82</v>
      </c>
      <c r="AV140" s="12" t="s">
        <v>80</v>
      </c>
      <c r="AW140" s="12" t="s">
        <v>33</v>
      </c>
      <c r="AX140" s="12" t="s">
        <v>72</v>
      </c>
      <c r="AY140" s="147" t="s">
        <v>150</v>
      </c>
    </row>
    <row r="141" spans="2:51" s="12" customFormat="1">
      <c r="B141" s="145"/>
      <c r="D141" s="146" t="s">
        <v>162</v>
      </c>
      <c r="E141" s="147" t="s">
        <v>19</v>
      </c>
      <c r="F141" s="148" t="s">
        <v>198</v>
      </c>
      <c r="H141" s="147" t="s">
        <v>19</v>
      </c>
      <c r="I141" s="149"/>
      <c r="L141" s="145"/>
      <c r="M141" s="150"/>
      <c r="T141" s="151"/>
      <c r="AT141" s="147" t="s">
        <v>162</v>
      </c>
      <c r="AU141" s="147" t="s">
        <v>82</v>
      </c>
      <c r="AV141" s="12" t="s">
        <v>80</v>
      </c>
      <c r="AW141" s="12" t="s">
        <v>33</v>
      </c>
      <c r="AX141" s="12" t="s">
        <v>72</v>
      </c>
      <c r="AY141" s="147" t="s">
        <v>150</v>
      </c>
    </row>
    <row r="142" spans="2:51" s="12" customFormat="1">
      <c r="B142" s="145"/>
      <c r="D142" s="146" t="s">
        <v>162</v>
      </c>
      <c r="E142" s="147" t="s">
        <v>19</v>
      </c>
      <c r="F142" s="148" t="s">
        <v>190</v>
      </c>
      <c r="H142" s="147" t="s">
        <v>19</v>
      </c>
      <c r="I142" s="149"/>
      <c r="L142" s="145"/>
      <c r="M142" s="150"/>
      <c r="T142" s="151"/>
      <c r="AT142" s="147" t="s">
        <v>162</v>
      </c>
      <c r="AU142" s="147" t="s">
        <v>82</v>
      </c>
      <c r="AV142" s="12" t="s">
        <v>80</v>
      </c>
      <c r="AW142" s="12" t="s">
        <v>33</v>
      </c>
      <c r="AX142" s="12" t="s">
        <v>72</v>
      </c>
      <c r="AY142" s="147" t="s">
        <v>150</v>
      </c>
    </row>
    <row r="143" spans="2:51" s="13" customFormat="1">
      <c r="B143" s="152"/>
      <c r="D143" s="146" t="s">
        <v>162</v>
      </c>
      <c r="E143" s="153" t="s">
        <v>19</v>
      </c>
      <c r="F143" s="154" t="s">
        <v>199</v>
      </c>
      <c r="H143" s="155">
        <v>0.12</v>
      </c>
      <c r="I143" s="156"/>
      <c r="L143" s="152"/>
      <c r="M143" s="157"/>
      <c r="T143" s="158"/>
      <c r="AT143" s="153" t="s">
        <v>162</v>
      </c>
      <c r="AU143" s="153" t="s">
        <v>82</v>
      </c>
      <c r="AV143" s="13" t="s">
        <v>82</v>
      </c>
      <c r="AW143" s="13" t="s">
        <v>33</v>
      </c>
      <c r="AX143" s="13" t="s">
        <v>72</v>
      </c>
      <c r="AY143" s="153" t="s">
        <v>150</v>
      </c>
    </row>
    <row r="144" spans="2:51" s="12" customFormat="1">
      <c r="B144" s="145"/>
      <c r="D144" s="146" t="s">
        <v>162</v>
      </c>
      <c r="E144" s="147" t="s">
        <v>19</v>
      </c>
      <c r="F144" s="148" t="s">
        <v>164</v>
      </c>
      <c r="H144" s="147" t="s">
        <v>19</v>
      </c>
      <c r="I144" s="149"/>
      <c r="L144" s="145"/>
      <c r="M144" s="150"/>
      <c r="T144" s="151"/>
      <c r="AT144" s="147" t="s">
        <v>162</v>
      </c>
      <c r="AU144" s="147" t="s">
        <v>82</v>
      </c>
      <c r="AV144" s="12" t="s">
        <v>80</v>
      </c>
      <c r="AW144" s="12" t="s">
        <v>33</v>
      </c>
      <c r="AX144" s="12" t="s">
        <v>72</v>
      </c>
      <c r="AY144" s="147" t="s">
        <v>150</v>
      </c>
    </row>
    <row r="145" spans="2:65" s="12" customFormat="1">
      <c r="B145" s="145"/>
      <c r="D145" s="146" t="s">
        <v>162</v>
      </c>
      <c r="E145" s="147" t="s">
        <v>19</v>
      </c>
      <c r="F145" s="148" t="s">
        <v>165</v>
      </c>
      <c r="H145" s="147" t="s">
        <v>19</v>
      </c>
      <c r="I145" s="149"/>
      <c r="L145" s="145"/>
      <c r="M145" s="150"/>
      <c r="T145" s="151"/>
      <c r="AT145" s="147" t="s">
        <v>162</v>
      </c>
      <c r="AU145" s="147" t="s">
        <v>82</v>
      </c>
      <c r="AV145" s="12" t="s">
        <v>80</v>
      </c>
      <c r="AW145" s="12" t="s">
        <v>33</v>
      </c>
      <c r="AX145" s="12" t="s">
        <v>72</v>
      </c>
      <c r="AY145" s="147" t="s">
        <v>150</v>
      </c>
    </row>
    <row r="146" spans="2:65" s="12" customFormat="1">
      <c r="B146" s="145"/>
      <c r="D146" s="146" t="s">
        <v>162</v>
      </c>
      <c r="E146" s="147" t="s">
        <v>19</v>
      </c>
      <c r="F146" s="148" t="s">
        <v>200</v>
      </c>
      <c r="H146" s="147" t="s">
        <v>19</v>
      </c>
      <c r="I146" s="149"/>
      <c r="L146" s="145"/>
      <c r="M146" s="150"/>
      <c r="T146" s="151"/>
      <c r="AT146" s="147" t="s">
        <v>162</v>
      </c>
      <c r="AU146" s="147" t="s">
        <v>82</v>
      </c>
      <c r="AV146" s="12" t="s">
        <v>80</v>
      </c>
      <c r="AW146" s="12" t="s">
        <v>33</v>
      </c>
      <c r="AX146" s="12" t="s">
        <v>72</v>
      </c>
      <c r="AY146" s="147" t="s">
        <v>150</v>
      </c>
    </row>
    <row r="147" spans="2:65" s="12" customFormat="1">
      <c r="B147" s="145"/>
      <c r="D147" s="146" t="s">
        <v>162</v>
      </c>
      <c r="E147" s="147" t="s">
        <v>19</v>
      </c>
      <c r="F147" s="148" t="s">
        <v>190</v>
      </c>
      <c r="H147" s="147" t="s">
        <v>19</v>
      </c>
      <c r="I147" s="149"/>
      <c r="L147" s="145"/>
      <c r="M147" s="150"/>
      <c r="T147" s="151"/>
      <c r="AT147" s="147" t="s">
        <v>162</v>
      </c>
      <c r="AU147" s="147" t="s">
        <v>82</v>
      </c>
      <c r="AV147" s="12" t="s">
        <v>80</v>
      </c>
      <c r="AW147" s="12" t="s">
        <v>33</v>
      </c>
      <c r="AX147" s="12" t="s">
        <v>72</v>
      </c>
      <c r="AY147" s="147" t="s">
        <v>150</v>
      </c>
    </row>
    <row r="148" spans="2:65" s="13" customFormat="1">
      <c r="B148" s="152"/>
      <c r="D148" s="146" t="s">
        <v>162</v>
      </c>
      <c r="E148" s="153" t="s">
        <v>19</v>
      </c>
      <c r="F148" s="154" t="s">
        <v>201</v>
      </c>
      <c r="H148" s="155">
        <v>0.8</v>
      </c>
      <c r="I148" s="156"/>
      <c r="L148" s="152"/>
      <c r="M148" s="157"/>
      <c r="T148" s="158"/>
      <c r="AT148" s="153" t="s">
        <v>162</v>
      </c>
      <c r="AU148" s="153" t="s">
        <v>82</v>
      </c>
      <c r="AV148" s="13" t="s">
        <v>82</v>
      </c>
      <c r="AW148" s="13" t="s">
        <v>33</v>
      </c>
      <c r="AX148" s="13" t="s">
        <v>72</v>
      </c>
      <c r="AY148" s="153" t="s">
        <v>150</v>
      </c>
    </row>
    <row r="149" spans="2:65" s="14" customFormat="1">
      <c r="B149" s="159"/>
      <c r="D149" s="146" t="s">
        <v>162</v>
      </c>
      <c r="E149" s="160" t="s">
        <v>19</v>
      </c>
      <c r="F149" s="161" t="s">
        <v>169</v>
      </c>
      <c r="H149" s="162">
        <v>2.1900000000000004</v>
      </c>
      <c r="I149" s="163"/>
      <c r="L149" s="159"/>
      <c r="M149" s="164"/>
      <c r="T149" s="165"/>
      <c r="AT149" s="160" t="s">
        <v>162</v>
      </c>
      <c r="AU149" s="160" t="s">
        <v>82</v>
      </c>
      <c r="AV149" s="14" t="s">
        <v>158</v>
      </c>
      <c r="AW149" s="14" t="s">
        <v>33</v>
      </c>
      <c r="AX149" s="14" t="s">
        <v>80</v>
      </c>
      <c r="AY149" s="160" t="s">
        <v>150</v>
      </c>
    </row>
    <row r="150" spans="2:65" s="1" customFormat="1" ht="16.5" customHeight="1">
      <c r="B150" s="33"/>
      <c r="C150" s="128" t="s">
        <v>158</v>
      </c>
      <c r="D150" s="128" t="s">
        <v>153</v>
      </c>
      <c r="E150" s="129" t="s">
        <v>202</v>
      </c>
      <c r="F150" s="130" t="s">
        <v>203</v>
      </c>
      <c r="G150" s="131" t="s">
        <v>156</v>
      </c>
      <c r="H150" s="132">
        <v>297.44</v>
      </c>
      <c r="I150" s="133"/>
      <c r="J150" s="134">
        <f>ROUND(I150*H150,2)</f>
        <v>0</v>
      </c>
      <c r="K150" s="130" t="s">
        <v>157</v>
      </c>
      <c r="L150" s="33"/>
      <c r="M150" s="135" t="s">
        <v>19</v>
      </c>
      <c r="N150" s="136" t="s">
        <v>43</v>
      </c>
      <c r="P150" s="137">
        <f>O150*H150</f>
        <v>0</v>
      </c>
      <c r="Q150" s="137">
        <v>9.8999999999999999E-4</v>
      </c>
      <c r="R150" s="137">
        <f>Q150*H150</f>
        <v>0.29446559999999999</v>
      </c>
      <c r="S150" s="137">
        <v>6.0000000000000002E-5</v>
      </c>
      <c r="T150" s="138">
        <f>S150*H150</f>
        <v>1.7846400000000002E-2</v>
      </c>
      <c r="AR150" s="139" t="s">
        <v>158</v>
      </c>
      <c r="AT150" s="139" t="s">
        <v>153</v>
      </c>
      <c r="AU150" s="139" t="s">
        <v>82</v>
      </c>
      <c r="AY150" s="18" t="s">
        <v>150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80</v>
      </c>
      <c r="BK150" s="140">
        <f>ROUND(I150*H150,2)</f>
        <v>0</v>
      </c>
      <c r="BL150" s="18" t="s">
        <v>158</v>
      </c>
      <c r="BM150" s="139" t="s">
        <v>204</v>
      </c>
    </row>
    <row r="151" spans="2:65" s="1" customFormat="1">
      <c r="B151" s="33"/>
      <c r="D151" s="141" t="s">
        <v>160</v>
      </c>
      <c r="F151" s="142" t="s">
        <v>205</v>
      </c>
      <c r="I151" s="143"/>
      <c r="L151" s="33"/>
      <c r="M151" s="144"/>
      <c r="T151" s="54"/>
      <c r="AT151" s="18" t="s">
        <v>160</v>
      </c>
      <c r="AU151" s="18" t="s">
        <v>82</v>
      </c>
    </row>
    <row r="152" spans="2:65" s="12" customFormat="1">
      <c r="B152" s="145"/>
      <c r="D152" s="146" t="s">
        <v>162</v>
      </c>
      <c r="E152" s="147" t="s">
        <v>19</v>
      </c>
      <c r="F152" s="148" t="s">
        <v>206</v>
      </c>
      <c r="H152" s="147" t="s">
        <v>19</v>
      </c>
      <c r="I152" s="149"/>
      <c r="L152" s="145"/>
      <c r="M152" s="150"/>
      <c r="T152" s="151"/>
      <c r="AT152" s="147" t="s">
        <v>162</v>
      </c>
      <c r="AU152" s="147" t="s">
        <v>82</v>
      </c>
      <c r="AV152" s="12" t="s">
        <v>80</v>
      </c>
      <c r="AW152" s="12" t="s">
        <v>33</v>
      </c>
      <c r="AX152" s="12" t="s">
        <v>72</v>
      </c>
      <c r="AY152" s="147" t="s">
        <v>150</v>
      </c>
    </row>
    <row r="153" spans="2:65" s="12" customFormat="1">
      <c r="B153" s="145"/>
      <c r="D153" s="146" t="s">
        <v>162</v>
      </c>
      <c r="E153" s="147" t="s">
        <v>19</v>
      </c>
      <c r="F153" s="148" t="s">
        <v>164</v>
      </c>
      <c r="H153" s="147" t="s">
        <v>19</v>
      </c>
      <c r="I153" s="149"/>
      <c r="L153" s="145"/>
      <c r="M153" s="150"/>
      <c r="T153" s="151"/>
      <c r="AT153" s="147" t="s">
        <v>162</v>
      </c>
      <c r="AU153" s="147" t="s">
        <v>82</v>
      </c>
      <c r="AV153" s="12" t="s">
        <v>80</v>
      </c>
      <c r="AW153" s="12" t="s">
        <v>33</v>
      </c>
      <c r="AX153" s="12" t="s">
        <v>72</v>
      </c>
      <c r="AY153" s="147" t="s">
        <v>150</v>
      </c>
    </row>
    <row r="154" spans="2:65" s="12" customFormat="1">
      <c r="B154" s="145"/>
      <c r="D154" s="146" t="s">
        <v>162</v>
      </c>
      <c r="E154" s="147" t="s">
        <v>19</v>
      </c>
      <c r="F154" s="148" t="s">
        <v>207</v>
      </c>
      <c r="H154" s="147" t="s">
        <v>19</v>
      </c>
      <c r="I154" s="149"/>
      <c r="L154" s="145"/>
      <c r="M154" s="150"/>
      <c r="T154" s="151"/>
      <c r="AT154" s="147" t="s">
        <v>162</v>
      </c>
      <c r="AU154" s="147" t="s">
        <v>82</v>
      </c>
      <c r="AV154" s="12" t="s">
        <v>80</v>
      </c>
      <c r="AW154" s="12" t="s">
        <v>33</v>
      </c>
      <c r="AX154" s="12" t="s">
        <v>72</v>
      </c>
      <c r="AY154" s="147" t="s">
        <v>150</v>
      </c>
    </row>
    <row r="155" spans="2:65" s="12" customFormat="1">
      <c r="B155" s="145"/>
      <c r="D155" s="146" t="s">
        <v>162</v>
      </c>
      <c r="E155" s="147" t="s">
        <v>19</v>
      </c>
      <c r="F155" s="148" t="s">
        <v>208</v>
      </c>
      <c r="H155" s="147" t="s">
        <v>19</v>
      </c>
      <c r="I155" s="149"/>
      <c r="L155" s="145"/>
      <c r="M155" s="150"/>
      <c r="T155" s="151"/>
      <c r="AT155" s="147" t="s">
        <v>162</v>
      </c>
      <c r="AU155" s="147" t="s">
        <v>82</v>
      </c>
      <c r="AV155" s="12" t="s">
        <v>80</v>
      </c>
      <c r="AW155" s="12" t="s">
        <v>33</v>
      </c>
      <c r="AX155" s="12" t="s">
        <v>72</v>
      </c>
      <c r="AY155" s="147" t="s">
        <v>150</v>
      </c>
    </row>
    <row r="156" spans="2:65" s="12" customFormat="1">
      <c r="B156" s="145"/>
      <c r="D156" s="146" t="s">
        <v>162</v>
      </c>
      <c r="E156" s="147" t="s">
        <v>19</v>
      </c>
      <c r="F156" s="148" t="s">
        <v>164</v>
      </c>
      <c r="H156" s="147" t="s">
        <v>19</v>
      </c>
      <c r="I156" s="149"/>
      <c r="L156" s="145"/>
      <c r="M156" s="150"/>
      <c r="T156" s="151"/>
      <c r="AT156" s="147" t="s">
        <v>162</v>
      </c>
      <c r="AU156" s="147" t="s">
        <v>82</v>
      </c>
      <c r="AV156" s="12" t="s">
        <v>80</v>
      </c>
      <c r="AW156" s="12" t="s">
        <v>33</v>
      </c>
      <c r="AX156" s="12" t="s">
        <v>72</v>
      </c>
      <c r="AY156" s="147" t="s">
        <v>150</v>
      </c>
    </row>
    <row r="157" spans="2:65" s="12" customFormat="1">
      <c r="B157" s="145"/>
      <c r="D157" s="146" t="s">
        <v>162</v>
      </c>
      <c r="E157" s="147" t="s">
        <v>19</v>
      </c>
      <c r="F157" s="148" t="s">
        <v>209</v>
      </c>
      <c r="H157" s="147" t="s">
        <v>19</v>
      </c>
      <c r="I157" s="149"/>
      <c r="L157" s="145"/>
      <c r="M157" s="150"/>
      <c r="T157" s="151"/>
      <c r="AT157" s="147" t="s">
        <v>162</v>
      </c>
      <c r="AU157" s="147" t="s">
        <v>82</v>
      </c>
      <c r="AV157" s="12" t="s">
        <v>80</v>
      </c>
      <c r="AW157" s="12" t="s">
        <v>33</v>
      </c>
      <c r="AX157" s="12" t="s">
        <v>72</v>
      </c>
      <c r="AY157" s="147" t="s">
        <v>150</v>
      </c>
    </row>
    <row r="158" spans="2:65" s="12" customFormat="1">
      <c r="B158" s="145"/>
      <c r="D158" s="146" t="s">
        <v>162</v>
      </c>
      <c r="E158" s="147" t="s">
        <v>19</v>
      </c>
      <c r="F158" s="148" t="s">
        <v>210</v>
      </c>
      <c r="H158" s="147" t="s">
        <v>19</v>
      </c>
      <c r="I158" s="149"/>
      <c r="L158" s="145"/>
      <c r="M158" s="150"/>
      <c r="T158" s="151"/>
      <c r="AT158" s="147" t="s">
        <v>162</v>
      </c>
      <c r="AU158" s="147" t="s">
        <v>82</v>
      </c>
      <c r="AV158" s="12" t="s">
        <v>80</v>
      </c>
      <c r="AW158" s="12" t="s">
        <v>33</v>
      </c>
      <c r="AX158" s="12" t="s">
        <v>72</v>
      </c>
      <c r="AY158" s="147" t="s">
        <v>150</v>
      </c>
    </row>
    <row r="159" spans="2:65" s="12" customFormat="1">
      <c r="B159" s="145"/>
      <c r="D159" s="146" t="s">
        <v>162</v>
      </c>
      <c r="E159" s="147" t="s">
        <v>19</v>
      </c>
      <c r="F159" s="148" t="s">
        <v>167</v>
      </c>
      <c r="H159" s="147" t="s">
        <v>19</v>
      </c>
      <c r="I159" s="149"/>
      <c r="L159" s="145"/>
      <c r="M159" s="150"/>
      <c r="T159" s="151"/>
      <c r="AT159" s="147" t="s">
        <v>162</v>
      </c>
      <c r="AU159" s="147" t="s">
        <v>82</v>
      </c>
      <c r="AV159" s="12" t="s">
        <v>80</v>
      </c>
      <c r="AW159" s="12" t="s">
        <v>33</v>
      </c>
      <c r="AX159" s="12" t="s">
        <v>72</v>
      </c>
      <c r="AY159" s="147" t="s">
        <v>150</v>
      </c>
    </row>
    <row r="160" spans="2:65" s="12" customFormat="1">
      <c r="B160" s="145"/>
      <c r="D160" s="146" t="s">
        <v>162</v>
      </c>
      <c r="E160" s="147" t="s">
        <v>19</v>
      </c>
      <c r="F160" s="148" t="s">
        <v>164</v>
      </c>
      <c r="H160" s="147" t="s">
        <v>19</v>
      </c>
      <c r="I160" s="149"/>
      <c r="L160" s="145"/>
      <c r="M160" s="150"/>
      <c r="T160" s="151"/>
      <c r="AT160" s="147" t="s">
        <v>162</v>
      </c>
      <c r="AU160" s="147" t="s">
        <v>82</v>
      </c>
      <c r="AV160" s="12" t="s">
        <v>80</v>
      </c>
      <c r="AW160" s="12" t="s">
        <v>33</v>
      </c>
      <c r="AX160" s="12" t="s">
        <v>72</v>
      </c>
      <c r="AY160" s="147" t="s">
        <v>150</v>
      </c>
    </row>
    <row r="161" spans="2:51" s="12" customFormat="1">
      <c r="B161" s="145"/>
      <c r="D161" s="146" t="s">
        <v>162</v>
      </c>
      <c r="E161" s="147" t="s">
        <v>19</v>
      </c>
      <c r="F161" s="148" t="s">
        <v>165</v>
      </c>
      <c r="H161" s="147" t="s">
        <v>19</v>
      </c>
      <c r="I161" s="149"/>
      <c r="L161" s="145"/>
      <c r="M161" s="150"/>
      <c r="T161" s="151"/>
      <c r="AT161" s="147" t="s">
        <v>162</v>
      </c>
      <c r="AU161" s="147" t="s">
        <v>82</v>
      </c>
      <c r="AV161" s="12" t="s">
        <v>80</v>
      </c>
      <c r="AW161" s="12" t="s">
        <v>33</v>
      </c>
      <c r="AX161" s="12" t="s">
        <v>72</v>
      </c>
      <c r="AY161" s="147" t="s">
        <v>150</v>
      </c>
    </row>
    <row r="162" spans="2:51" s="12" customFormat="1">
      <c r="B162" s="145"/>
      <c r="D162" s="146" t="s">
        <v>162</v>
      </c>
      <c r="E162" s="147" t="s">
        <v>19</v>
      </c>
      <c r="F162" s="148" t="s">
        <v>211</v>
      </c>
      <c r="H162" s="147" t="s">
        <v>19</v>
      </c>
      <c r="I162" s="149"/>
      <c r="L162" s="145"/>
      <c r="M162" s="150"/>
      <c r="T162" s="151"/>
      <c r="AT162" s="147" t="s">
        <v>162</v>
      </c>
      <c r="AU162" s="147" t="s">
        <v>82</v>
      </c>
      <c r="AV162" s="12" t="s">
        <v>80</v>
      </c>
      <c r="AW162" s="12" t="s">
        <v>33</v>
      </c>
      <c r="AX162" s="12" t="s">
        <v>72</v>
      </c>
      <c r="AY162" s="147" t="s">
        <v>150</v>
      </c>
    </row>
    <row r="163" spans="2:51" s="12" customFormat="1">
      <c r="B163" s="145"/>
      <c r="D163" s="146" t="s">
        <v>162</v>
      </c>
      <c r="E163" s="147" t="s">
        <v>19</v>
      </c>
      <c r="F163" s="148" t="s">
        <v>167</v>
      </c>
      <c r="H163" s="147" t="s">
        <v>19</v>
      </c>
      <c r="I163" s="149"/>
      <c r="L163" s="145"/>
      <c r="M163" s="150"/>
      <c r="T163" s="151"/>
      <c r="AT163" s="147" t="s">
        <v>162</v>
      </c>
      <c r="AU163" s="147" t="s">
        <v>82</v>
      </c>
      <c r="AV163" s="12" t="s">
        <v>80</v>
      </c>
      <c r="AW163" s="12" t="s">
        <v>33</v>
      </c>
      <c r="AX163" s="12" t="s">
        <v>72</v>
      </c>
      <c r="AY163" s="147" t="s">
        <v>150</v>
      </c>
    </row>
    <row r="164" spans="2:51" s="13" customFormat="1">
      <c r="B164" s="152"/>
      <c r="D164" s="146" t="s">
        <v>162</v>
      </c>
      <c r="E164" s="153" t="s">
        <v>19</v>
      </c>
      <c r="F164" s="154" t="s">
        <v>212</v>
      </c>
      <c r="H164" s="155">
        <v>48.09</v>
      </c>
      <c r="I164" s="156"/>
      <c r="L164" s="152"/>
      <c r="M164" s="157"/>
      <c r="T164" s="158"/>
      <c r="AT164" s="153" t="s">
        <v>162</v>
      </c>
      <c r="AU164" s="153" t="s">
        <v>82</v>
      </c>
      <c r="AV164" s="13" t="s">
        <v>82</v>
      </c>
      <c r="AW164" s="13" t="s">
        <v>33</v>
      </c>
      <c r="AX164" s="13" t="s">
        <v>72</v>
      </c>
      <c r="AY164" s="153" t="s">
        <v>150</v>
      </c>
    </row>
    <row r="165" spans="2:51" s="12" customFormat="1">
      <c r="B165" s="145"/>
      <c r="D165" s="146" t="s">
        <v>162</v>
      </c>
      <c r="E165" s="147" t="s">
        <v>19</v>
      </c>
      <c r="F165" s="148" t="s">
        <v>164</v>
      </c>
      <c r="H165" s="147" t="s">
        <v>19</v>
      </c>
      <c r="I165" s="149"/>
      <c r="L165" s="145"/>
      <c r="M165" s="150"/>
      <c r="T165" s="151"/>
      <c r="AT165" s="147" t="s">
        <v>162</v>
      </c>
      <c r="AU165" s="147" t="s">
        <v>82</v>
      </c>
      <c r="AV165" s="12" t="s">
        <v>80</v>
      </c>
      <c r="AW165" s="12" t="s">
        <v>33</v>
      </c>
      <c r="AX165" s="12" t="s">
        <v>72</v>
      </c>
      <c r="AY165" s="147" t="s">
        <v>150</v>
      </c>
    </row>
    <row r="166" spans="2:51" s="12" customFormat="1">
      <c r="B166" s="145"/>
      <c r="D166" s="146" t="s">
        <v>162</v>
      </c>
      <c r="E166" s="147" t="s">
        <v>19</v>
      </c>
      <c r="F166" s="148" t="s">
        <v>177</v>
      </c>
      <c r="H166" s="147" t="s">
        <v>19</v>
      </c>
      <c r="I166" s="149"/>
      <c r="L166" s="145"/>
      <c r="M166" s="150"/>
      <c r="T166" s="151"/>
      <c r="AT166" s="147" t="s">
        <v>162</v>
      </c>
      <c r="AU166" s="147" t="s">
        <v>82</v>
      </c>
      <c r="AV166" s="12" t="s">
        <v>80</v>
      </c>
      <c r="AW166" s="12" t="s">
        <v>33</v>
      </c>
      <c r="AX166" s="12" t="s">
        <v>72</v>
      </c>
      <c r="AY166" s="147" t="s">
        <v>150</v>
      </c>
    </row>
    <row r="167" spans="2:51" s="12" customFormat="1">
      <c r="B167" s="145"/>
      <c r="D167" s="146" t="s">
        <v>162</v>
      </c>
      <c r="E167" s="147" t="s">
        <v>19</v>
      </c>
      <c r="F167" s="148" t="s">
        <v>211</v>
      </c>
      <c r="H167" s="147" t="s">
        <v>19</v>
      </c>
      <c r="I167" s="149"/>
      <c r="L167" s="145"/>
      <c r="M167" s="150"/>
      <c r="T167" s="151"/>
      <c r="AT167" s="147" t="s">
        <v>162</v>
      </c>
      <c r="AU167" s="147" t="s">
        <v>82</v>
      </c>
      <c r="AV167" s="12" t="s">
        <v>80</v>
      </c>
      <c r="AW167" s="12" t="s">
        <v>33</v>
      </c>
      <c r="AX167" s="12" t="s">
        <v>72</v>
      </c>
      <c r="AY167" s="147" t="s">
        <v>150</v>
      </c>
    </row>
    <row r="168" spans="2:51" s="12" customFormat="1">
      <c r="B168" s="145"/>
      <c r="D168" s="146" t="s">
        <v>162</v>
      </c>
      <c r="E168" s="147" t="s">
        <v>19</v>
      </c>
      <c r="F168" s="148" t="s">
        <v>167</v>
      </c>
      <c r="H168" s="147" t="s">
        <v>19</v>
      </c>
      <c r="I168" s="149"/>
      <c r="L168" s="145"/>
      <c r="M168" s="150"/>
      <c r="T168" s="151"/>
      <c r="AT168" s="147" t="s">
        <v>162</v>
      </c>
      <c r="AU168" s="147" t="s">
        <v>82</v>
      </c>
      <c r="AV168" s="12" t="s">
        <v>80</v>
      </c>
      <c r="AW168" s="12" t="s">
        <v>33</v>
      </c>
      <c r="AX168" s="12" t="s">
        <v>72</v>
      </c>
      <c r="AY168" s="147" t="s">
        <v>150</v>
      </c>
    </row>
    <row r="169" spans="2:51" s="13" customFormat="1">
      <c r="B169" s="152"/>
      <c r="D169" s="146" t="s">
        <v>162</v>
      </c>
      <c r="E169" s="153" t="s">
        <v>19</v>
      </c>
      <c r="F169" s="154" t="s">
        <v>213</v>
      </c>
      <c r="H169" s="155">
        <v>47.29</v>
      </c>
      <c r="I169" s="156"/>
      <c r="L169" s="152"/>
      <c r="M169" s="157"/>
      <c r="T169" s="158"/>
      <c r="AT169" s="153" t="s">
        <v>162</v>
      </c>
      <c r="AU169" s="153" t="s">
        <v>82</v>
      </c>
      <c r="AV169" s="13" t="s">
        <v>82</v>
      </c>
      <c r="AW169" s="13" t="s">
        <v>33</v>
      </c>
      <c r="AX169" s="13" t="s">
        <v>72</v>
      </c>
      <c r="AY169" s="153" t="s">
        <v>150</v>
      </c>
    </row>
    <row r="170" spans="2:51" s="12" customFormat="1">
      <c r="B170" s="145"/>
      <c r="D170" s="146" t="s">
        <v>162</v>
      </c>
      <c r="E170" s="147" t="s">
        <v>19</v>
      </c>
      <c r="F170" s="148" t="s">
        <v>164</v>
      </c>
      <c r="H170" s="147" t="s">
        <v>19</v>
      </c>
      <c r="I170" s="149"/>
      <c r="L170" s="145"/>
      <c r="M170" s="150"/>
      <c r="T170" s="151"/>
      <c r="AT170" s="147" t="s">
        <v>162</v>
      </c>
      <c r="AU170" s="147" t="s">
        <v>82</v>
      </c>
      <c r="AV170" s="12" t="s">
        <v>80</v>
      </c>
      <c r="AW170" s="12" t="s">
        <v>33</v>
      </c>
      <c r="AX170" s="12" t="s">
        <v>72</v>
      </c>
      <c r="AY170" s="147" t="s">
        <v>150</v>
      </c>
    </row>
    <row r="171" spans="2:51" s="12" customFormat="1">
      <c r="B171" s="145"/>
      <c r="D171" s="146" t="s">
        <v>162</v>
      </c>
      <c r="E171" s="147" t="s">
        <v>19</v>
      </c>
      <c r="F171" s="148" t="s">
        <v>214</v>
      </c>
      <c r="H171" s="147" t="s">
        <v>19</v>
      </c>
      <c r="I171" s="149"/>
      <c r="L171" s="145"/>
      <c r="M171" s="150"/>
      <c r="T171" s="151"/>
      <c r="AT171" s="147" t="s">
        <v>162</v>
      </c>
      <c r="AU171" s="147" t="s">
        <v>82</v>
      </c>
      <c r="AV171" s="12" t="s">
        <v>80</v>
      </c>
      <c r="AW171" s="12" t="s">
        <v>33</v>
      </c>
      <c r="AX171" s="12" t="s">
        <v>72</v>
      </c>
      <c r="AY171" s="147" t="s">
        <v>150</v>
      </c>
    </row>
    <row r="172" spans="2:51" s="12" customFormat="1">
      <c r="B172" s="145"/>
      <c r="D172" s="146" t="s">
        <v>162</v>
      </c>
      <c r="E172" s="147" t="s">
        <v>19</v>
      </c>
      <c r="F172" s="148" t="s">
        <v>215</v>
      </c>
      <c r="H172" s="147" t="s">
        <v>19</v>
      </c>
      <c r="I172" s="149"/>
      <c r="L172" s="145"/>
      <c r="M172" s="150"/>
      <c r="T172" s="151"/>
      <c r="AT172" s="147" t="s">
        <v>162</v>
      </c>
      <c r="AU172" s="147" t="s">
        <v>82</v>
      </c>
      <c r="AV172" s="12" t="s">
        <v>80</v>
      </c>
      <c r="AW172" s="12" t="s">
        <v>33</v>
      </c>
      <c r="AX172" s="12" t="s">
        <v>72</v>
      </c>
      <c r="AY172" s="147" t="s">
        <v>150</v>
      </c>
    </row>
    <row r="173" spans="2:51" s="12" customFormat="1">
      <c r="B173" s="145"/>
      <c r="D173" s="146" t="s">
        <v>162</v>
      </c>
      <c r="E173" s="147" t="s">
        <v>19</v>
      </c>
      <c r="F173" s="148" t="s">
        <v>167</v>
      </c>
      <c r="H173" s="147" t="s">
        <v>19</v>
      </c>
      <c r="I173" s="149"/>
      <c r="L173" s="145"/>
      <c r="M173" s="150"/>
      <c r="T173" s="151"/>
      <c r="AT173" s="147" t="s">
        <v>162</v>
      </c>
      <c r="AU173" s="147" t="s">
        <v>82</v>
      </c>
      <c r="AV173" s="12" t="s">
        <v>80</v>
      </c>
      <c r="AW173" s="12" t="s">
        <v>33</v>
      </c>
      <c r="AX173" s="12" t="s">
        <v>72</v>
      </c>
      <c r="AY173" s="147" t="s">
        <v>150</v>
      </c>
    </row>
    <row r="174" spans="2:51" s="13" customFormat="1">
      <c r="B174" s="152"/>
      <c r="D174" s="146" t="s">
        <v>162</v>
      </c>
      <c r="E174" s="153" t="s">
        <v>19</v>
      </c>
      <c r="F174" s="154" t="s">
        <v>216</v>
      </c>
      <c r="H174" s="155">
        <v>10.26</v>
      </c>
      <c r="I174" s="156"/>
      <c r="L174" s="152"/>
      <c r="M174" s="157"/>
      <c r="T174" s="158"/>
      <c r="AT174" s="153" t="s">
        <v>162</v>
      </c>
      <c r="AU174" s="153" t="s">
        <v>82</v>
      </c>
      <c r="AV174" s="13" t="s">
        <v>82</v>
      </c>
      <c r="AW174" s="13" t="s">
        <v>33</v>
      </c>
      <c r="AX174" s="13" t="s">
        <v>72</v>
      </c>
      <c r="AY174" s="153" t="s">
        <v>150</v>
      </c>
    </row>
    <row r="175" spans="2:51" s="12" customFormat="1">
      <c r="B175" s="145"/>
      <c r="D175" s="146" t="s">
        <v>162</v>
      </c>
      <c r="E175" s="147" t="s">
        <v>19</v>
      </c>
      <c r="F175" s="148" t="s">
        <v>164</v>
      </c>
      <c r="H175" s="147" t="s">
        <v>19</v>
      </c>
      <c r="I175" s="149"/>
      <c r="L175" s="145"/>
      <c r="M175" s="150"/>
      <c r="T175" s="151"/>
      <c r="AT175" s="147" t="s">
        <v>162</v>
      </c>
      <c r="AU175" s="147" t="s">
        <v>82</v>
      </c>
      <c r="AV175" s="12" t="s">
        <v>80</v>
      </c>
      <c r="AW175" s="12" t="s">
        <v>33</v>
      </c>
      <c r="AX175" s="12" t="s">
        <v>72</v>
      </c>
      <c r="AY175" s="147" t="s">
        <v>150</v>
      </c>
    </row>
    <row r="176" spans="2:51" s="12" customFormat="1">
      <c r="B176" s="145"/>
      <c r="D176" s="146" t="s">
        <v>162</v>
      </c>
      <c r="E176" s="147" t="s">
        <v>19</v>
      </c>
      <c r="F176" s="148" t="s">
        <v>217</v>
      </c>
      <c r="H176" s="147" t="s">
        <v>19</v>
      </c>
      <c r="I176" s="149"/>
      <c r="L176" s="145"/>
      <c r="M176" s="150"/>
      <c r="T176" s="151"/>
      <c r="AT176" s="147" t="s">
        <v>162</v>
      </c>
      <c r="AU176" s="147" t="s">
        <v>82</v>
      </c>
      <c r="AV176" s="12" t="s">
        <v>80</v>
      </c>
      <c r="AW176" s="12" t="s">
        <v>33</v>
      </c>
      <c r="AX176" s="12" t="s">
        <v>72</v>
      </c>
      <c r="AY176" s="147" t="s">
        <v>150</v>
      </c>
    </row>
    <row r="177" spans="2:51" s="12" customFormat="1">
      <c r="B177" s="145"/>
      <c r="D177" s="146" t="s">
        <v>162</v>
      </c>
      <c r="E177" s="147" t="s">
        <v>19</v>
      </c>
      <c r="F177" s="148" t="s">
        <v>218</v>
      </c>
      <c r="H177" s="147" t="s">
        <v>19</v>
      </c>
      <c r="I177" s="149"/>
      <c r="L177" s="145"/>
      <c r="M177" s="150"/>
      <c r="T177" s="151"/>
      <c r="AT177" s="147" t="s">
        <v>162</v>
      </c>
      <c r="AU177" s="147" t="s">
        <v>82</v>
      </c>
      <c r="AV177" s="12" t="s">
        <v>80</v>
      </c>
      <c r="AW177" s="12" t="s">
        <v>33</v>
      </c>
      <c r="AX177" s="12" t="s">
        <v>72</v>
      </c>
      <c r="AY177" s="147" t="s">
        <v>150</v>
      </c>
    </row>
    <row r="178" spans="2:51" s="12" customFormat="1">
      <c r="B178" s="145"/>
      <c r="D178" s="146" t="s">
        <v>162</v>
      </c>
      <c r="E178" s="147" t="s">
        <v>19</v>
      </c>
      <c r="F178" s="148" t="s">
        <v>167</v>
      </c>
      <c r="H178" s="147" t="s">
        <v>19</v>
      </c>
      <c r="I178" s="149"/>
      <c r="L178" s="145"/>
      <c r="M178" s="150"/>
      <c r="T178" s="151"/>
      <c r="AT178" s="147" t="s">
        <v>162</v>
      </c>
      <c r="AU178" s="147" t="s">
        <v>82</v>
      </c>
      <c r="AV178" s="12" t="s">
        <v>80</v>
      </c>
      <c r="AW178" s="12" t="s">
        <v>33</v>
      </c>
      <c r="AX178" s="12" t="s">
        <v>72</v>
      </c>
      <c r="AY178" s="147" t="s">
        <v>150</v>
      </c>
    </row>
    <row r="179" spans="2:51" s="13" customFormat="1">
      <c r="B179" s="152"/>
      <c r="D179" s="146" t="s">
        <v>162</v>
      </c>
      <c r="E179" s="153" t="s">
        <v>19</v>
      </c>
      <c r="F179" s="154" t="s">
        <v>219</v>
      </c>
      <c r="H179" s="155">
        <v>14.3</v>
      </c>
      <c r="I179" s="156"/>
      <c r="L179" s="152"/>
      <c r="M179" s="157"/>
      <c r="T179" s="158"/>
      <c r="AT179" s="153" t="s">
        <v>162</v>
      </c>
      <c r="AU179" s="153" t="s">
        <v>82</v>
      </c>
      <c r="AV179" s="13" t="s">
        <v>82</v>
      </c>
      <c r="AW179" s="13" t="s">
        <v>33</v>
      </c>
      <c r="AX179" s="13" t="s">
        <v>72</v>
      </c>
      <c r="AY179" s="153" t="s">
        <v>150</v>
      </c>
    </row>
    <row r="180" spans="2:51" s="12" customFormat="1">
      <c r="B180" s="145"/>
      <c r="D180" s="146" t="s">
        <v>162</v>
      </c>
      <c r="E180" s="147" t="s">
        <v>19</v>
      </c>
      <c r="F180" s="148" t="s">
        <v>164</v>
      </c>
      <c r="H180" s="147" t="s">
        <v>19</v>
      </c>
      <c r="I180" s="149"/>
      <c r="L180" s="145"/>
      <c r="M180" s="150"/>
      <c r="T180" s="151"/>
      <c r="AT180" s="147" t="s">
        <v>162</v>
      </c>
      <c r="AU180" s="147" t="s">
        <v>82</v>
      </c>
      <c r="AV180" s="12" t="s">
        <v>80</v>
      </c>
      <c r="AW180" s="12" t="s">
        <v>33</v>
      </c>
      <c r="AX180" s="12" t="s">
        <v>72</v>
      </c>
      <c r="AY180" s="147" t="s">
        <v>150</v>
      </c>
    </row>
    <row r="181" spans="2:51" s="12" customFormat="1">
      <c r="B181" s="145"/>
      <c r="D181" s="146" t="s">
        <v>162</v>
      </c>
      <c r="E181" s="147" t="s">
        <v>19</v>
      </c>
      <c r="F181" s="148" t="s">
        <v>220</v>
      </c>
      <c r="H181" s="147" t="s">
        <v>19</v>
      </c>
      <c r="I181" s="149"/>
      <c r="L181" s="145"/>
      <c r="M181" s="150"/>
      <c r="T181" s="151"/>
      <c r="AT181" s="147" t="s">
        <v>162</v>
      </c>
      <c r="AU181" s="147" t="s">
        <v>82</v>
      </c>
      <c r="AV181" s="12" t="s">
        <v>80</v>
      </c>
      <c r="AW181" s="12" t="s">
        <v>33</v>
      </c>
      <c r="AX181" s="12" t="s">
        <v>72</v>
      </c>
      <c r="AY181" s="147" t="s">
        <v>150</v>
      </c>
    </row>
    <row r="182" spans="2:51" s="12" customFormat="1">
      <c r="B182" s="145"/>
      <c r="D182" s="146" t="s">
        <v>162</v>
      </c>
      <c r="E182" s="147" t="s">
        <v>19</v>
      </c>
      <c r="F182" s="148" t="s">
        <v>218</v>
      </c>
      <c r="H182" s="147" t="s">
        <v>19</v>
      </c>
      <c r="I182" s="149"/>
      <c r="L182" s="145"/>
      <c r="M182" s="150"/>
      <c r="T182" s="151"/>
      <c r="AT182" s="147" t="s">
        <v>162</v>
      </c>
      <c r="AU182" s="147" t="s">
        <v>82</v>
      </c>
      <c r="AV182" s="12" t="s">
        <v>80</v>
      </c>
      <c r="AW182" s="12" t="s">
        <v>33</v>
      </c>
      <c r="AX182" s="12" t="s">
        <v>72</v>
      </c>
      <c r="AY182" s="147" t="s">
        <v>150</v>
      </c>
    </row>
    <row r="183" spans="2:51" s="12" customFormat="1">
      <c r="B183" s="145"/>
      <c r="D183" s="146" t="s">
        <v>162</v>
      </c>
      <c r="E183" s="147" t="s">
        <v>19</v>
      </c>
      <c r="F183" s="148" t="s">
        <v>167</v>
      </c>
      <c r="H183" s="147" t="s">
        <v>19</v>
      </c>
      <c r="I183" s="149"/>
      <c r="L183" s="145"/>
      <c r="M183" s="150"/>
      <c r="T183" s="151"/>
      <c r="AT183" s="147" t="s">
        <v>162</v>
      </c>
      <c r="AU183" s="147" t="s">
        <v>82</v>
      </c>
      <c r="AV183" s="12" t="s">
        <v>80</v>
      </c>
      <c r="AW183" s="12" t="s">
        <v>33</v>
      </c>
      <c r="AX183" s="12" t="s">
        <v>72</v>
      </c>
      <c r="AY183" s="147" t="s">
        <v>150</v>
      </c>
    </row>
    <row r="184" spans="2:51" s="13" customFormat="1">
      <c r="B184" s="152"/>
      <c r="D184" s="146" t="s">
        <v>162</v>
      </c>
      <c r="E184" s="153" t="s">
        <v>19</v>
      </c>
      <c r="F184" s="154" t="s">
        <v>221</v>
      </c>
      <c r="H184" s="155">
        <v>4.4000000000000004</v>
      </c>
      <c r="I184" s="156"/>
      <c r="L184" s="152"/>
      <c r="M184" s="157"/>
      <c r="T184" s="158"/>
      <c r="AT184" s="153" t="s">
        <v>162</v>
      </c>
      <c r="AU184" s="153" t="s">
        <v>82</v>
      </c>
      <c r="AV184" s="13" t="s">
        <v>82</v>
      </c>
      <c r="AW184" s="13" t="s">
        <v>33</v>
      </c>
      <c r="AX184" s="13" t="s">
        <v>72</v>
      </c>
      <c r="AY184" s="153" t="s">
        <v>150</v>
      </c>
    </row>
    <row r="185" spans="2:51" s="12" customFormat="1">
      <c r="B185" s="145"/>
      <c r="D185" s="146" t="s">
        <v>162</v>
      </c>
      <c r="E185" s="147" t="s">
        <v>19</v>
      </c>
      <c r="F185" s="148" t="s">
        <v>164</v>
      </c>
      <c r="H185" s="147" t="s">
        <v>19</v>
      </c>
      <c r="I185" s="149"/>
      <c r="L185" s="145"/>
      <c r="M185" s="150"/>
      <c r="T185" s="151"/>
      <c r="AT185" s="147" t="s">
        <v>162</v>
      </c>
      <c r="AU185" s="147" t="s">
        <v>82</v>
      </c>
      <c r="AV185" s="12" t="s">
        <v>80</v>
      </c>
      <c r="AW185" s="12" t="s">
        <v>33</v>
      </c>
      <c r="AX185" s="12" t="s">
        <v>72</v>
      </c>
      <c r="AY185" s="147" t="s">
        <v>150</v>
      </c>
    </row>
    <row r="186" spans="2:51" s="12" customFormat="1">
      <c r="B186" s="145"/>
      <c r="D186" s="146" t="s">
        <v>162</v>
      </c>
      <c r="E186" s="147" t="s">
        <v>19</v>
      </c>
      <c r="F186" s="148" t="s">
        <v>222</v>
      </c>
      <c r="H186" s="147" t="s">
        <v>19</v>
      </c>
      <c r="I186" s="149"/>
      <c r="L186" s="145"/>
      <c r="M186" s="150"/>
      <c r="T186" s="151"/>
      <c r="AT186" s="147" t="s">
        <v>162</v>
      </c>
      <c r="AU186" s="147" t="s">
        <v>82</v>
      </c>
      <c r="AV186" s="12" t="s">
        <v>80</v>
      </c>
      <c r="AW186" s="12" t="s">
        <v>33</v>
      </c>
      <c r="AX186" s="12" t="s">
        <v>72</v>
      </c>
      <c r="AY186" s="147" t="s">
        <v>150</v>
      </c>
    </row>
    <row r="187" spans="2:51" s="12" customFormat="1">
      <c r="B187" s="145"/>
      <c r="D187" s="146" t="s">
        <v>162</v>
      </c>
      <c r="E187" s="147" t="s">
        <v>19</v>
      </c>
      <c r="F187" s="148" t="s">
        <v>223</v>
      </c>
      <c r="H187" s="147" t="s">
        <v>19</v>
      </c>
      <c r="I187" s="149"/>
      <c r="L187" s="145"/>
      <c r="M187" s="150"/>
      <c r="T187" s="151"/>
      <c r="AT187" s="147" t="s">
        <v>162</v>
      </c>
      <c r="AU187" s="147" t="s">
        <v>82</v>
      </c>
      <c r="AV187" s="12" t="s">
        <v>80</v>
      </c>
      <c r="AW187" s="12" t="s">
        <v>33</v>
      </c>
      <c r="AX187" s="12" t="s">
        <v>72</v>
      </c>
      <c r="AY187" s="147" t="s">
        <v>150</v>
      </c>
    </row>
    <row r="188" spans="2:51" s="12" customFormat="1">
      <c r="B188" s="145"/>
      <c r="D188" s="146" t="s">
        <v>162</v>
      </c>
      <c r="E188" s="147" t="s">
        <v>19</v>
      </c>
      <c r="F188" s="148" t="s">
        <v>167</v>
      </c>
      <c r="H188" s="147" t="s">
        <v>19</v>
      </c>
      <c r="I188" s="149"/>
      <c r="L188" s="145"/>
      <c r="M188" s="150"/>
      <c r="T188" s="151"/>
      <c r="AT188" s="147" t="s">
        <v>162</v>
      </c>
      <c r="AU188" s="147" t="s">
        <v>82</v>
      </c>
      <c r="AV188" s="12" t="s">
        <v>80</v>
      </c>
      <c r="AW188" s="12" t="s">
        <v>33</v>
      </c>
      <c r="AX188" s="12" t="s">
        <v>72</v>
      </c>
      <c r="AY188" s="147" t="s">
        <v>150</v>
      </c>
    </row>
    <row r="189" spans="2:51" s="13" customFormat="1">
      <c r="B189" s="152"/>
      <c r="D189" s="146" t="s">
        <v>162</v>
      </c>
      <c r="E189" s="153" t="s">
        <v>19</v>
      </c>
      <c r="F189" s="154" t="s">
        <v>224</v>
      </c>
      <c r="H189" s="155">
        <v>22.2</v>
      </c>
      <c r="I189" s="156"/>
      <c r="L189" s="152"/>
      <c r="M189" s="157"/>
      <c r="T189" s="158"/>
      <c r="AT189" s="153" t="s">
        <v>162</v>
      </c>
      <c r="AU189" s="153" t="s">
        <v>82</v>
      </c>
      <c r="AV189" s="13" t="s">
        <v>82</v>
      </c>
      <c r="AW189" s="13" t="s">
        <v>33</v>
      </c>
      <c r="AX189" s="13" t="s">
        <v>72</v>
      </c>
      <c r="AY189" s="153" t="s">
        <v>150</v>
      </c>
    </row>
    <row r="190" spans="2:51" s="12" customFormat="1">
      <c r="B190" s="145"/>
      <c r="D190" s="146" t="s">
        <v>162</v>
      </c>
      <c r="E190" s="147" t="s">
        <v>19</v>
      </c>
      <c r="F190" s="148" t="s">
        <v>164</v>
      </c>
      <c r="H190" s="147" t="s">
        <v>19</v>
      </c>
      <c r="I190" s="149"/>
      <c r="L190" s="145"/>
      <c r="M190" s="150"/>
      <c r="T190" s="151"/>
      <c r="AT190" s="147" t="s">
        <v>162</v>
      </c>
      <c r="AU190" s="147" t="s">
        <v>82</v>
      </c>
      <c r="AV190" s="12" t="s">
        <v>80</v>
      </c>
      <c r="AW190" s="12" t="s">
        <v>33</v>
      </c>
      <c r="AX190" s="12" t="s">
        <v>72</v>
      </c>
      <c r="AY190" s="147" t="s">
        <v>150</v>
      </c>
    </row>
    <row r="191" spans="2:51" s="12" customFormat="1">
      <c r="B191" s="145"/>
      <c r="D191" s="146" t="s">
        <v>162</v>
      </c>
      <c r="E191" s="147" t="s">
        <v>19</v>
      </c>
      <c r="F191" s="148" t="s">
        <v>225</v>
      </c>
      <c r="H191" s="147" t="s">
        <v>19</v>
      </c>
      <c r="I191" s="149"/>
      <c r="L191" s="145"/>
      <c r="M191" s="150"/>
      <c r="T191" s="151"/>
      <c r="AT191" s="147" t="s">
        <v>162</v>
      </c>
      <c r="AU191" s="147" t="s">
        <v>82</v>
      </c>
      <c r="AV191" s="12" t="s">
        <v>80</v>
      </c>
      <c r="AW191" s="12" t="s">
        <v>33</v>
      </c>
      <c r="AX191" s="12" t="s">
        <v>72</v>
      </c>
      <c r="AY191" s="147" t="s">
        <v>150</v>
      </c>
    </row>
    <row r="192" spans="2:51" s="12" customFormat="1">
      <c r="B192" s="145"/>
      <c r="D192" s="146" t="s">
        <v>162</v>
      </c>
      <c r="E192" s="147" t="s">
        <v>19</v>
      </c>
      <c r="F192" s="148" t="s">
        <v>226</v>
      </c>
      <c r="H192" s="147" t="s">
        <v>19</v>
      </c>
      <c r="I192" s="149"/>
      <c r="L192" s="145"/>
      <c r="M192" s="150"/>
      <c r="T192" s="151"/>
      <c r="AT192" s="147" t="s">
        <v>162</v>
      </c>
      <c r="AU192" s="147" t="s">
        <v>82</v>
      </c>
      <c r="AV192" s="12" t="s">
        <v>80</v>
      </c>
      <c r="AW192" s="12" t="s">
        <v>33</v>
      </c>
      <c r="AX192" s="12" t="s">
        <v>72</v>
      </c>
      <c r="AY192" s="147" t="s">
        <v>150</v>
      </c>
    </row>
    <row r="193" spans="2:51" s="12" customFormat="1">
      <c r="B193" s="145"/>
      <c r="D193" s="146" t="s">
        <v>162</v>
      </c>
      <c r="E193" s="147" t="s">
        <v>19</v>
      </c>
      <c r="F193" s="148" t="s">
        <v>167</v>
      </c>
      <c r="H193" s="147" t="s">
        <v>19</v>
      </c>
      <c r="I193" s="149"/>
      <c r="L193" s="145"/>
      <c r="M193" s="150"/>
      <c r="T193" s="151"/>
      <c r="AT193" s="147" t="s">
        <v>162</v>
      </c>
      <c r="AU193" s="147" t="s">
        <v>82</v>
      </c>
      <c r="AV193" s="12" t="s">
        <v>80</v>
      </c>
      <c r="AW193" s="12" t="s">
        <v>33</v>
      </c>
      <c r="AX193" s="12" t="s">
        <v>72</v>
      </c>
      <c r="AY193" s="147" t="s">
        <v>150</v>
      </c>
    </row>
    <row r="194" spans="2:51" s="13" customFormat="1">
      <c r="B194" s="152"/>
      <c r="D194" s="146" t="s">
        <v>162</v>
      </c>
      <c r="E194" s="153" t="s">
        <v>19</v>
      </c>
      <c r="F194" s="154" t="s">
        <v>227</v>
      </c>
      <c r="H194" s="155">
        <v>37.17</v>
      </c>
      <c r="I194" s="156"/>
      <c r="L194" s="152"/>
      <c r="M194" s="157"/>
      <c r="T194" s="158"/>
      <c r="AT194" s="153" t="s">
        <v>162</v>
      </c>
      <c r="AU194" s="153" t="s">
        <v>82</v>
      </c>
      <c r="AV194" s="13" t="s">
        <v>82</v>
      </c>
      <c r="AW194" s="13" t="s">
        <v>33</v>
      </c>
      <c r="AX194" s="13" t="s">
        <v>72</v>
      </c>
      <c r="AY194" s="153" t="s">
        <v>150</v>
      </c>
    </row>
    <row r="195" spans="2:51" s="12" customFormat="1">
      <c r="B195" s="145"/>
      <c r="D195" s="146" t="s">
        <v>162</v>
      </c>
      <c r="E195" s="147" t="s">
        <v>19</v>
      </c>
      <c r="F195" s="148" t="s">
        <v>164</v>
      </c>
      <c r="H195" s="147" t="s">
        <v>19</v>
      </c>
      <c r="I195" s="149"/>
      <c r="L195" s="145"/>
      <c r="M195" s="150"/>
      <c r="T195" s="151"/>
      <c r="AT195" s="147" t="s">
        <v>162</v>
      </c>
      <c r="AU195" s="147" t="s">
        <v>82</v>
      </c>
      <c r="AV195" s="12" t="s">
        <v>80</v>
      </c>
      <c r="AW195" s="12" t="s">
        <v>33</v>
      </c>
      <c r="AX195" s="12" t="s">
        <v>72</v>
      </c>
      <c r="AY195" s="147" t="s">
        <v>150</v>
      </c>
    </row>
    <row r="196" spans="2:51" s="12" customFormat="1">
      <c r="B196" s="145"/>
      <c r="D196" s="146" t="s">
        <v>162</v>
      </c>
      <c r="E196" s="147" t="s">
        <v>19</v>
      </c>
      <c r="F196" s="148" t="s">
        <v>228</v>
      </c>
      <c r="H196" s="147" t="s">
        <v>19</v>
      </c>
      <c r="I196" s="149"/>
      <c r="L196" s="145"/>
      <c r="M196" s="150"/>
      <c r="T196" s="151"/>
      <c r="AT196" s="147" t="s">
        <v>162</v>
      </c>
      <c r="AU196" s="147" t="s">
        <v>82</v>
      </c>
      <c r="AV196" s="12" t="s">
        <v>80</v>
      </c>
      <c r="AW196" s="12" t="s">
        <v>33</v>
      </c>
      <c r="AX196" s="12" t="s">
        <v>72</v>
      </c>
      <c r="AY196" s="147" t="s">
        <v>150</v>
      </c>
    </row>
    <row r="197" spans="2:51" s="12" customFormat="1">
      <c r="B197" s="145"/>
      <c r="D197" s="146" t="s">
        <v>162</v>
      </c>
      <c r="E197" s="147" t="s">
        <v>19</v>
      </c>
      <c r="F197" s="148" t="s">
        <v>229</v>
      </c>
      <c r="H197" s="147" t="s">
        <v>19</v>
      </c>
      <c r="I197" s="149"/>
      <c r="L197" s="145"/>
      <c r="M197" s="150"/>
      <c r="T197" s="151"/>
      <c r="AT197" s="147" t="s">
        <v>162</v>
      </c>
      <c r="AU197" s="147" t="s">
        <v>82</v>
      </c>
      <c r="AV197" s="12" t="s">
        <v>80</v>
      </c>
      <c r="AW197" s="12" t="s">
        <v>33</v>
      </c>
      <c r="AX197" s="12" t="s">
        <v>72</v>
      </c>
      <c r="AY197" s="147" t="s">
        <v>150</v>
      </c>
    </row>
    <row r="198" spans="2:51" s="12" customFormat="1">
      <c r="B198" s="145"/>
      <c r="D198" s="146" t="s">
        <v>162</v>
      </c>
      <c r="E198" s="147" t="s">
        <v>19</v>
      </c>
      <c r="F198" s="148" t="s">
        <v>167</v>
      </c>
      <c r="H198" s="147" t="s">
        <v>19</v>
      </c>
      <c r="I198" s="149"/>
      <c r="L198" s="145"/>
      <c r="M198" s="150"/>
      <c r="T198" s="151"/>
      <c r="AT198" s="147" t="s">
        <v>162</v>
      </c>
      <c r="AU198" s="147" t="s">
        <v>82</v>
      </c>
      <c r="AV198" s="12" t="s">
        <v>80</v>
      </c>
      <c r="AW198" s="12" t="s">
        <v>33</v>
      </c>
      <c r="AX198" s="12" t="s">
        <v>72</v>
      </c>
      <c r="AY198" s="147" t="s">
        <v>150</v>
      </c>
    </row>
    <row r="199" spans="2:51" s="13" customFormat="1">
      <c r="B199" s="152"/>
      <c r="D199" s="146" t="s">
        <v>162</v>
      </c>
      <c r="E199" s="153" t="s">
        <v>19</v>
      </c>
      <c r="F199" s="154" t="s">
        <v>230</v>
      </c>
      <c r="H199" s="155">
        <v>4.68</v>
      </c>
      <c r="I199" s="156"/>
      <c r="L199" s="152"/>
      <c r="M199" s="157"/>
      <c r="T199" s="158"/>
      <c r="AT199" s="153" t="s">
        <v>162</v>
      </c>
      <c r="AU199" s="153" t="s">
        <v>82</v>
      </c>
      <c r="AV199" s="13" t="s">
        <v>82</v>
      </c>
      <c r="AW199" s="13" t="s">
        <v>33</v>
      </c>
      <c r="AX199" s="13" t="s">
        <v>72</v>
      </c>
      <c r="AY199" s="153" t="s">
        <v>150</v>
      </c>
    </row>
    <row r="200" spans="2:51" s="12" customFormat="1">
      <c r="B200" s="145"/>
      <c r="D200" s="146" t="s">
        <v>162</v>
      </c>
      <c r="E200" s="147" t="s">
        <v>19</v>
      </c>
      <c r="F200" s="148" t="s">
        <v>164</v>
      </c>
      <c r="H200" s="147" t="s">
        <v>19</v>
      </c>
      <c r="I200" s="149"/>
      <c r="L200" s="145"/>
      <c r="M200" s="150"/>
      <c r="T200" s="151"/>
      <c r="AT200" s="147" t="s">
        <v>162</v>
      </c>
      <c r="AU200" s="147" t="s">
        <v>82</v>
      </c>
      <c r="AV200" s="12" t="s">
        <v>80</v>
      </c>
      <c r="AW200" s="12" t="s">
        <v>33</v>
      </c>
      <c r="AX200" s="12" t="s">
        <v>72</v>
      </c>
      <c r="AY200" s="147" t="s">
        <v>150</v>
      </c>
    </row>
    <row r="201" spans="2:51" s="12" customFormat="1">
      <c r="B201" s="145"/>
      <c r="D201" s="146" t="s">
        <v>162</v>
      </c>
      <c r="E201" s="147" t="s">
        <v>19</v>
      </c>
      <c r="F201" s="148" t="s">
        <v>231</v>
      </c>
      <c r="H201" s="147" t="s">
        <v>19</v>
      </c>
      <c r="I201" s="149"/>
      <c r="L201" s="145"/>
      <c r="M201" s="150"/>
      <c r="T201" s="151"/>
      <c r="AT201" s="147" t="s">
        <v>162</v>
      </c>
      <c r="AU201" s="147" t="s">
        <v>82</v>
      </c>
      <c r="AV201" s="12" t="s">
        <v>80</v>
      </c>
      <c r="AW201" s="12" t="s">
        <v>33</v>
      </c>
      <c r="AX201" s="12" t="s">
        <v>72</v>
      </c>
      <c r="AY201" s="147" t="s">
        <v>150</v>
      </c>
    </row>
    <row r="202" spans="2:51" s="12" customFormat="1">
      <c r="B202" s="145"/>
      <c r="D202" s="146" t="s">
        <v>162</v>
      </c>
      <c r="E202" s="147" t="s">
        <v>19</v>
      </c>
      <c r="F202" s="148" t="s">
        <v>218</v>
      </c>
      <c r="H202" s="147" t="s">
        <v>19</v>
      </c>
      <c r="I202" s="149"/>
      <c r="L202" s="145"/>
      <c r="M202" s="150"/>
      <c r="T202" s="151"/>
      <c r="AT202" s="147" t="s">
        <v>162</v>
      </c>
      <c r="AU202" s="147" t="s">
        <v>82</v>
      </c>
      <c r="AV202" s="12" t="s">
        <v>80</v>
      </c>
      <c r="AW202" s="12" t="s">
        <v>33</v>
      </c>
      <c r="AX202" s="12" t="s">
        <v>72</v>
      </c>
      <c r="AY202" s="147" t="s">
        <v>150</v>
      </c>
    </row>
    <row r="203" spans="2:51" s="12" customFormat="1">
      <c r="B203" s="145"/>
      <c r="D203" s="146" t="s">
        <v>162</v>
      </c>
      <c r="E203" s="147" t="s">
        <v>19</v>
      </c>
      <c r="F203" s="148" t="s">
        <v>167</v>
      </c>
      <c r="H203" s="147" t="s">
        <v>19</v>
      </c>
      <c r="I203" s="149"/>
      <c r="L203" s="145"/>
      <c r="M203" s="150"/>
      <c r="T203" s="151"/>
      <c r="AT203" s="147" t="s">
        <v>162</v>
      </c>
      <c r="AU203" s="147" t="s">
        <v>82</v>
      </c>
      <c r="AV203" s="12" t="s">
        <v>80</v>
      </c>
      <c r="AW203" s="12" t="s">
        <v>33</v>
      </c>
      <c r="AX203" s="12" t="s">
        <v>72</v>
      </c>
      <c r="AY203" s="147" t="s">
        <v>150</v>
      </c>
    </row>
    <row r="204" spans="2:51" s="13" customFormat="1">
      <c r="B204" s="152"/>
      <c r="D204" s="146" t="s">
        <v>162</v>
      </c>
      <c r="E204" s="153" t="s">
        <v>19</v>
      </c>
      <c r="F204" s="154" t="s">
        <v>232</v>
      </c>
      <c r="H204" s="155">
        <v>44.45</v>
      </c>
      <c r="I204" s="156"/>
      <c r="L204" s="152"/>
      <c r="M204" s="157"/>
      <c r="T204" s="158"/>
      <c r="AT204" s="153" t="s">
        <v>162</v>
      </c>
      <c r="AU204" s="153" t="s">
        <v>82</v>
      </c>
      <c r="AV204" s="13" t="s">
        <v>82</v>
      </c>
      <c r="AW204" s="13" t="s">
        <v>33</v>
      </c>
      <c r="AX204" s="13" t="s">
        <v>72</v>
      </c>
      <c r="AY204" s="153" t="s">
        <v>150</v>
      </c>
    </row>
    <row r="205" spans="2:51" s="12" customFormat="1">
      <c r="B205" s="145"/>
      <c r="D205" s="146" t="s">
        <v>162</v>
      </c>
      <c r="E205" s="147" t="s">
        <v>19</v>
      </c>
      <c r="F205" s="148" t="s">
        <v>164</v>
      </c>
      <c r="H205" s="147" t="s">
        <v>19</v>
      </c>
      <c r="I205" s="149"/>
      <c r="L205" s="145"/>
      <c r="M205" s="150"/>
      <c r="T205" s="151"/>
      <c r="AT205" s="147" t="s">
        <v>162</v>
      </c>
      <c r="AU205" s="147" t="s">
        <v>82</v>
      </c>
      <c r="AV205" s="12" t="s">
        <v>80</v>
      </c>
      <c r="AW205" s="12" t="s">
        <v>33</v>
      </c>
      <c r="AX205" s="12" t="s">
        <v>72</v>
      </c>
      <c r="AY205" s="147" t="s">
        <v>150</v>
      </c>
    </row>
    <row r="206" spans="2:51" s="12" customFormat="1">
      <c r="B206" s="145"/>
      <c r="D206" s="146" t="s">
        <v>162</v>
      </c>
      <c r="E206" s="147" t="s">
        <v>19</v>
      </c>
      <c r="F206" s="148" t="s">
        <v>233</v>
      </c>
      <c r="H206" s="147" t="s">
        <v>19</v>
      </c>
      <c r="I206" s="149"/>
      <c r="L206" s="145"/>
      <c r="M206" s="150"/>
      <c r="T206" s="151"/>
      <c r="AT206" s="147" t="s">
        <v>162</v>
      </c>
      <c r="AU206" s="147" t="s">
        <v>82</v>
      </c>
      <c r="AV206" s="12" t="s">
        <v>80</v>
      </c>
      <c r="AW206" s="12" t="s">
        <v>33</v>
      </c>
      <c r="AX206" s="12" t="s">
        <v>72</v>
      </c>
      <c r="AY206" s="147" t="s">
        <v>150</v>
      </c>
    </row>
    <row r="207" spans="2:51" s="12" customFormat="1">
      <c r="B207" s="145"/>
      <c r="D207" s="146" t="s">
        <v>162</v>
      </c>
      <c r="E207" s="147" t="s">
        <v>19</v>
      </c>
      <c r="F207" s="148" t="s">
        <v>234</v>
      </c>
      <c r="H207" s="147" t="s">
        <v>19</v>
      </c>
      <c r="I207" s="149"/>
      <c r="L207" s="145"/>
      <c r="M207" s="150"/>
      <c r="T207" s="151"/>
      <c r="AT207" s="147" t="s">
        <v>162</v>
      </c>
      <c r="AU207" s="147" t="s">
        <v>82</v>
      </c>
      <c r="AV207" s="12" t="s">
        <v>80</v>
      </c>
      <c r="AW207" s="12" t="s">
        <v>33</v>
      </c>
      <c r="AX207" s="12" t="s">
        <v>72</v>
      </c>
      <c r="AY207" s="147" t="s">
        <v>150</v>
      </c>
    </row>
    <row r="208" spans="2:51" s="12" customFormat="1">
      <c r="B208" s="145"/>
      <c r="D208" s="146" t="s">
        <v>162</v>
      </c>
      <c r="E208" s="147" t="s">
        <v>19</v>
      </c>
      <c r="F208" s="148" t="s">
        <v>167</v>
      </c>
      <c r="H208" s="147" t="s">
        <v>19</v>
      </c>
      <c r="I208" s="149"/>
      <c r="L208" s="145"/>
      <c r="M208" s="150"/>
      <c r="T208" s="151"/>
      <c r="AT208" s="147" t="s">
        <v>162</v>
      </c>
      <c r="AU208" s="147" t="s">
        <v>82</v>
      </c>
      <c r="AV208" s="12" t="s">
        <v>80</v>
      </c>
      <c r="AW208" s="12" t="s">
        <v>33</v>
      </c>
      <c r="AX208" s="12" t="s">
        <v>72</v>
      </c>
      <c r="AY208" s="147" t="s">
        <v>150</v>
      </c>
    </row>
    <row r="209" spans="2:65" s="13" customFormat="1">
      <c r="B209" s="152"/>
      <c r="D209" s="146" t="s">
        <v>162</v>
      </c>
      <c r="E209" s="153" t="s">
        <v>19</v>
      </c>
      <c r="F209" s="154" t="s">
        <v>235</v>
      </c>
      <c r="H209" s="155">
        <v>8.93</v>
      </c>
      <c r="I209" s="156"/>
      <c r="L209" s="152"/>
      <c r="M209" s="157"/>
      <c r="T209" s="158"/>
      <c r="AT209" s="153" t="s">
        <v>162</v>
      </c>
      <c r="AU209" s="153" t="s">
        <v>82</v>
      </c>
      <c r="AV209" s="13" t="s">
        <v>82</v>
      </c>
      <c r="AW209" s="13" t="s">
        <v>33</v>
      </c>
      <c r="AX209" s="13" t="s">
        <v>72</v>
      </c>
      <c r="AY209" s="153" t="s">
        <v>150</v>
      </c>
    </row>
    <row r="210" spans="2:65" s="12" customFormat="1">
      <c r="B210" s="145"/>
      <c r="D210" s="146" t="s">
        <v>162</v>
      </c>
      <c r="E210" s="147" t="s">
        <v>19</v>
      </c>
      <c r="F210" s="148" t="s">
        <v>164</v>
      </c>
      <c r="H210" s="147" t="s">
        <v>19</v>
      </c>
      <c r="I210" s="149"/>
      <c r="L210" s="145"/>
      <c r="M210" s="150"/>
      <c r="T210" s="151"/>
      <c r="AT210" s="147" t="s">
        <v>162</v>
      </c>
      <c r="AU210" s="147" t="s">
        <v>82</v>
      </c>
      <c r="AV210" s="12" t="s">
        <v>80</v>
      </c>
      <c r="AW210" s="12" t="s">
        <v>33</v>
      </c>
      <c r="AX210" s="12" t="s">
        <v>72</v>
      </c>
      <c r="AY210" s="147" t="s">
        <v>150</v>
      </c>
    </row>
    <row r="211" spans="2:65" s="12" customFormat="1">
      <c r="B211" s="145"/>
      <c r="D211" s="146" t="s">
        <v>162</v>
      </c>
      <c r="E211" s="147" t="s">
        <v>19</v>
      </c>
      <c r="F211" s="148" t="s">
        <v>236</v>
      </c>
      <c r="H211" s="147" t="s">
        <v>19</v>
      </c>
      <c r="I211" s="149"/>
      <c r="L211" s="145"/>
      <c r="M211" s="150"/>
      <c r="T211" s="151"/>
      <c r="AT211" s="147" t="s">
        <v>162</v>
      </c>
      <c r="AU211" s="147" t="s">
        <v>82</v>
      </c>
      <c r="AV211" s="12" t="s">
        <v>80</v>
      </c>
      <c r="AW211" s="12" t="s">
        <v>33</v>
      </c>
      <c r="AX211" s="12" t="s">
        <v>72</v>
      </c>
      <c r="AY211" s="147" t="s">
        <v>150</v>
      </c>
    </row>
    <row r="212" spans="2:65" s="12" customFormat="1">
      <c r="B212" s="145"/>
      <c r="D212" s="146" t="s">
        <v>162</v>
      </c>
      <c r="E212" s="147" t="s">
        <v>19</v>
      </c>
      <c r="F212" s="148" t="s">
        <v>237</v>
      </c>
      <c r="H212" s="147" t="s">
        <v>19</v>
      </c>
      <c r="I212" s="149"/>
      <c r="L212" s="145"/>
      <c r="M212" s="150"/>
      <c r="T212" s="151"/>
      <c r="AT212" s="147" t="s">
        <v>162</v>
      </c>
      <c r="AU212" s="147" t="s">
        <v>82</v>
      </c>
      <c r="AV212" s="12" t="s">
        <v>80</v>
      </c>
      <c r="AW212" s="12" t="s">
        <v>33</v>
      </c>
      <c r="AX212" s="12" t="s">
        <v>72</v>
      </c>
      <c r="AY212" s="147" t="s">
        <v>150</v>
      </c>
    </row>
    <row r="213" spans="2:65" s="12" customFormat="1">
      <c r="B213" s="145"/>
      <c r="D213" s="146" t="s">
        <v>162</v>
      </c>
      <c r="E213" s="147" t="s">
        <v>19</v>
      </c>
      <c r="F213" s="148" t="s">
        <v>167</v>
      </c>
      <c r="H213" s="147" t="s">
        <v>19</v>
      </c>
      <c r="I213" s="149"/>
      <c r="L213" s="145"/>
      <c r="M213" s="150"/>
      <c r="T213" s="151"/>
      <c r="AT213" s="147" t="s">
        <v>162</v>
      </c>
      <c r="AU213" s="147" t="s">
        <v>82</v>
      </c>
      <c r="AV213" s="12" t="s">
        <v>80</v>
      </c>
      <c r="AW213" s="12" t="s">
        <v>33</v>
      </c>
      <c r="AX213" s="12" t="s">
        <v>72</v>
      </c>
      <c r="AY213" s="147" t="s">
        <v>150</v>
      </c>
    </row>
    <row r="214" spans="2:65" s="13" customFormat="1">
      <c r="B214" s="152"/>
      <c r="D214" s="146" t="s">
        <v>162</v>
      </c>
      <c r="E214" s="153" t="s">
        <v>19</v>
      </c>
      <c r="F214" s="154" t="s">
        <v>238</v>
      </c>
      <c r="H214" s="155">
        <v>20.14</v>
      </c>
      <c r="I214" s="156"/>
      <c r="L214" s="152"/>
      <c r="M214" s="157"/>
      <c r="T214" s="158"/>
      <c r="AT214" s="153" t="s">
        <v>162</v>
      </c>
      <c r="AU214" s="153" t="s">
        <v>82</v>
      </c>
      <c r="AV214" s="13" t="s">
        <v>82</v>
      </c>
      <c r="AW214" s="13" t="s">
        <v>33</v>
      </c>
      <c r="AX214" s="13" t="s">
        <v>72</v>
      </c>
      <c r="AY214" s="153" t="s">
        <v>150</v>
      </c>
    </row>
    <row r="215" spans="2:65" s="12" customFormat="1">
      <c r="B215" s="145"/>
      <c r="D215" s="146" t="s">
        <v>162</v>
      </c>
      <c r="E215" s="147" t="s">
        <v>19</v>
      </c>
      <c r="F215" s="148" t="s">
        <v>164</v>
      </c>
      <c r="H215" s="147" t="s">
        <v>19</v>
      </c>
      <c r="I215" s="149"/>
      <c r="L215" s="145"/>
      <c r="M215" s="150"/>
      <c r="T215" s="151"/>
      <c r="AT215" s="147" t="s">
        <v>162</v>
      </c>
      <c r="AU215" s="147" t="s">
        <v>82</v>
      </c>
      <c r="AV215" s="12" t="s">
        <v>80</v>
      </c>
      <c r="AW215" s="12" t="s">
        <v>33</v>
      </c>
      <c r="AX215" s="12" t="s">
        <v>72</v>
      </c>
      <c r="AY215" s="147" t="s">
        <v>150</v>
      </c>
    </row>
    <row r="216" spans="2:65" s="12" customFormat="1">
      <c r="B216" s="145"/>
      <c r="D216" s="146" t="s">
        <v>162</v>
      </c>
      <c r="E216" s="147" t="s">
        <v>19</v>
      </c>
      <c r="F216" s="148" t="s">
        <v>239</v>
      </c>
      <c r="H216" s="147" t="s">
        <v>19</v>
      </c>
      <c r="I216" s="149"/>
      <c r="L216" s="145"/>
      <c r="M216" s="150"/>
      <c r="T216" s="151"/>
      <c r="AT216" s="147" t="s">
        <v>162</v>
      </c>
      <c r="AU216" s="147" t="s">
        <v>82</v>
      </c>
      <c r="AV216" s="12" t="s">
        <v>80</v>
      </c>
      <c r="AW216" s="12" t="s">
        <v>33</v>
      </c>
      <c r="AX216" s="12" t="s">
        <v>72</v>
      </c>
      <c r="AY216" s="147" t="s">
        <v>150</v>
      </c>
    </row>
    <row r="217" spans="2:65" s="12" customFormat="1">
      <c r="B217" s="145"/>
      <c r="D217" s="146" t="s">
        <v>162</v>
      </c>
      <c r="E217" s="147" t="s">
        <v>19</v>
      </c>
      <c r="F217" s="148" t="s">
        <v>240</v>
      </c>
      <c r="H217" s="147" t="s">
        <v>19</v>
      </c>
      <c r="I217" s="149"/>
      <c r="L217" s="145"/>
      <c r="M217" s="150"/>
      <c r="T217" s="151"/>
      <c r="AT217" s="147" t="s">
        <v>162</v>
      </c>
      <c r="AU217" s="147" t="s">
        <v>82</v>
      </c>
      <c r="AV217" s="12" t="s">
        <v>80</v>
      </c>
      <c r="AW217" s="12" t="s">
        <v>33</v>
      </c>
      <c r="AX217" s="12" t="s">
        <v>72</v>
      </c>
      <c r="AY217" s="147" t="s">
        <v>150</v>
      </c>
    </row>
    <row r="218" spans="2:65" s="12" customFormat="1">
      <c r="B218" s="145"/>
      <c r="D218" s="146" t="s">
        <v>162</v>
      </c>
      <c r="E218" s="147" t="s">
        <v>19</v>
      </c>
      <c r="F218" s="148" t="s">
        <v>167</v>
      </c>
      <c r="H218" s="147" t="s">
        <v>19</v>
      </c>
      <c r="I218" s="149"/>
      <c r="L218" s="145"/>
      <c r="M218" s="150"/>
      <c r="T218" s="151"/>
      <c r="AT218" s="147" t="s">
        <v>162</v>
      </c>
      <c r="AU218" s="147" t="s">
        <v>82</v>
      </c>
      <c r="AV218" s="12" t="s">
        <v>80</v>
      </c>
      <c r="AW218" s="12" t="s">
        <v>33</v>
      </c>
      <c r="AX218" s="12" t="s">
        <v>72</v>
      </c>
      <c r="AY218" s="147" t="s">
        <v>150</v>
      </c>
    </row>
    <row r="219" spans="2:65" s="13" customFormat="1">
      <c r="B219" s="152"/>
      <c r="D219" s="146" t="s">
        <v>162</v>
      </c>
      <c r="E219" s="153" t="s">
        <v>19</v>
      </c>
      <c r="F219" s="154" t="s">
        <v>241</v>
      </c>
      <c r="H219" s="155">
        <v>35.53</v>
      </c>
      <c r="I219" s="156"/>
      <c r="L219" s="152"/>
      <c r="M219" s="157"/>
      <c r="T219" s="158"/>
      <c r="AT219" s="153" t="s">
        <v>162</v>
      </c>
      <c r="AU219" s="153" t="s">
        <v>82</v>
      </c>
      <c r="AV219" s="13" t="s">
        <v>82</v>
      </c>
      <c r="AW219" s="13" t="s">
        <v>33</v>
      </c>
      <c r="AX219" s="13" t="s">
        <v>72</v>
      </c>
      <c r="AY219" s="153" t="s">
        <v>150</v>
      </c>
    </row>
    <row r="220" spans="2:65" s="14" customFormat="1">
      <c r="B220" s="159"/>
      <c r="D220" s="146" t="s">
        <v>162</v>
      </c>
      <c r="E220" s="160" t="s">
        <v>19</v>
      </c>
      <c r="F220" s="161" t="s">
        <v>169</v>
      </c>
      <c r="H220" s="162">
        <v>297.43999999999994</v>
      </c>
      <c r="I220" s="163"/>
      <c r="L220" s="159"/>
      <c r="M220" s="164"/>
      <c r="T220" s="165"/>
      <c r="AT220" s="160" t="s">
        <v>162</v>
      </c>
      <c r="AU220" s="160" t="s">
        <v>82</v>
      </c>
      <c r="AV220" s="14" t="s">
        <v>158</v>
      </c>
      <c r="AW220" s="14" t="s">
        <v>33</v>
      </c>
      <c r="AX220" s="14" t="s">
        <v>80</v>
      </c>
      <c r="AY220" s="160" t="s">
        <v>150</v>
      </c>
    </row>
    <row r="221" spans="2:65" s="1" customFormat="1" ht="16.5" customHeight="1">
      <c r="B221" s="33"/>
      <c r="C221" s="128" t="s">
        <v>242</v>
      </c>
      <c r="D221" s="128" t="s">
        <v>153</v>
      </c>
      <c r="E221" s="129" t="s">
        <v>243</v>
      </c>
      <c r="F221" s="130" t="s">
        <v>244</v>
      </c>
      <c r="G221" s="131" t="s">
        <v>156</v>
      </c>
      <c r="H221" s="132">
        <v>182.42</v>
      </c>
      <c r="I221" s="133"/>
      <c r="J221" s="134">
        <f>ROUND(I221*H221,2)</f>
        <v>0</v>
      </c>
      <c r="K221" s="130" t="s">
        <v>157</v>
      </c>
      <c r="L221" s="33"/>
      <c r="M221" s="135" t="s">
        <v>19</v>
      </c>
      <c r="N221" s="136" t="s">
        <v>43</v>
      </c>
      <c r="P221" s="137">
        <f>O221*H221</f>
        <v>0</v>
      </c>
      <c r="Q221" s="137">
        <v>1.0399999999999999E-3</v>
      </c>
      <c r="R221" s="137">
        <f>Q221*H221</f>
        <v>0.18971679999999996</v>
      </c>
      <c r="S221" s="137">
        <v>6.0000000000000002E-5</v>
      </c>
      <c r="T221" s="138">
        <f>S221*H221</f>
        <v>1.0945199999999999E-2</v>
      </c>
      <c r="AR221" s="139" t="s">
        <v>158</v>
      </c>
      <c r="AT221" s="139" t="s">
        <v>153</v>
      </c>
      <c r="AU221" s="139" t="s">
        <v>82</v>
      </c>
      <c r="AY221" s="18" t="s">
        <v>150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80</v>
      </c>
      <c r="BK221" s="140">
        <f>ROUND(I221*H221,2)</f>
        <v>0</v>
      </c>
      <c r="BL221" s="18" t="s">
        <v>158</v>
      </c>
      <c r="BM221" s="139" t="s">
        <v>245</v>
      </c>
    </row>
    <row r="222" spans="2:65" s="1" customFormat="1">
      <c r="B222" s="33"/>
      <c r="D222" s="141" t="s">
        <v>160</v>
      </c>
      <c r="F222" s="142" t="s">
        <v>246</v>
      </c>
      <c r="I222" s="143"/>
      <c r="L222" s="33"/>
      <c r="M222" s="144"/>
      <c r="T222" s="54"/>
      <c r="AT222" s="18" t="s">
        <v>160</v>
      </c>
      <c r="AU222" s="18" t="s">
        <v>82</v>
      </c>
    </row>
    <row r="223" spans="2:65" s="12" customFormat="1">
      <c r="B223" s="145"/>
      <c r="D223" s="146" t="s">
        <v>162</v>
      </c>
      <c r="E223" s="147" t="s">
        <v>19</v>
      </c>
      <c r="F223" s="148" t="s">
        <v>247</v>
      </c>
      <c r="H223" s="147" t="s">
        <v>19</v>
      </c>
      <c r="I223" s="149"/>
      <c r="L223" s="145"/>
      <c r="M223" s="150"/>
      <c r="T223" s="151"/>
      <c r="AT223" s="147" t="s">
        <v>162</v>
      </c>
      <c r="AU223" s="147" t="s">
        <v>82</v>
      </c>
      <c r="AV223" s="12" t="s">
        <v>80</v>
      </c>
      <c r="AW223" s="12" t="s">
        <v>33</v>
      </c>
      <c r="AX223" s="12" t="s">
        <v>72</v>
      </c>
      <c r="AY223" s="147" t="s">
        <v>150</v>
      </c>
    </row>
    <row r="224" spans="2:65" s="12" customFormat="1">
      <c r="B224" s="145"/>
      <c r="D224" s="146" t="s">
        <v>162</v>
      </c>
      <c r="E224" s="147" t="s">
        <v>19</v>
      </c>
      <c r="F224" s="148" t="s">
        <v>164</v>
      </c>
      <c r="H224" s="147" t="s">
        <v>19</v>
      </c>
      <c r="I224" s="149"/>
      <c r="L224" s="145"/>
      <c r="M224" s="150"/>
      <c r="T224" s="151"/>
      <c r="AT224" s="147" t="s">
        <v>162</v>
      </c>
      <c r="AU224" s="147" t="s">
        <v>82</v>
      </c>
      <c r="AV224" s="12" t="s">
        <v>80</v>
      </c>
      <c r="AW224" s="12" t="s">
        <v>33</v>
      </c>
      <c r="AX224" s="12" t="s">
        <v>72</v>
      </c>
      <c r="AY224" s="147" t="s">
        <v>150</v>
      </c>
    </row>
    <row r="225" spans="2:51" s="12" customFormat="1">
      <c r="B225" s="145"/>
      <c r="D225" s="146" t="s">
        <v>162</v>
      </c>
      <c r="E225" s="147" t="s">
        <v>19</v>
      </c>
      <c r="F225" s="148" t="s">
        <v>231</v>
      </c>
      <c r="H225" s="147" t="s">
        <v>19</v>
      </c>
      <c r="I225" s="149"/>
      <c r="L225" s="145"/>
      <c r="M225" s="150"/>
      <c r="T225" s="151"/>
      <c r="AT225" s="147" t="s">
        <v>162</v>
      </c>
      <c r="AU225" s="147" t="s">
        <v>82</v>
      </c>
      <c r="AV225" s="12" t="s">
        <v>80</v>
      </c>
      <c r="AW225" s="12" t="s">
        <v>33</v>
      </c>
      <c r="AX225" s="12" t="s">
        <v>72</v>
      </c>
      <c r="AY225" s="147" t="s">
        <v>150</v>
      </c>
    </row>
    <row r="226" spans="2:51" s="12" customFormat="1">
      <c r="B226" s="145"/>
      <c r="D226" s="146" t="s">
        <v>162</v>
      </c>
      <c r="E226" s="147" t="s">
        <v>19</v>
      </c>
      <c r="F226" s="148" t="s">
        <v>248</v>
      </c>
      <c r="H226" s="147" t="s">
        <v>19</v>
      </c>
      <c r="I226" s="149"/>
      <c r="L226" s="145"/>
      <c r="M226" s="150"/>
      <c r="T226" s="151"/>
      <c r="AT226" s="147" t="s">
        <v>162</v>
      </c>
      <c r="AU226" s="147" t="s">
        <v>82</v>
      </c>
      <c r="AV226" s="12" t="s">
        <v>80</v>
      </c>
      <c r="AW226" s="12" t="s">
        <v>33</v>
      </c>
      <c r="AX226" s="12" t="s">
        <v>72</v>
      </c>
      <c r="AY226" s="147" t="s">
        <v>150</v>
      </c>
    </row>
    <row r="227" spans="2:51" s="12" customFormat="1">
      <c r="B227" s="145"/>
      <c r="D227" s="146" t="s">
        <v>162</v>
      </c>
      <c r="E227" s="147" t="s">
        <v>19</v>
      </c>
      <c r="F227" s="148" t="s">
        <v>167</v>
      </c>
      <c r="H227" s="147" t="s">
        <v>19</v>
      </c>
      <c r="I227" s="149"/>
      <c r="L227" s="145"/>
      <c r="M227" s="150"/>
      <c r="T227" s="151"/>
      <c r="AT227" s="147" t="s">
        <v>162</v>
      </c>
      <c r="AU227" s="147" t="s">
        <v>82</v>
      </c>
      <c r="AV227" s="12" t="s">
        <v>80</v>
      </c>
      <c r="AW227" s="12" t="s">
        <v>33</v>
      </c>
      <c r="AX227" s="12" t="s">
        <v>72</v>
      </c>
      <c r="AY227" s="147" t="s">
        <v>150</v>
      </c>
    </row>
    <row r="228" spans="2:51" s="13" customFormat="1">
      <c r="B228" s="152"/>
      <c r="D228" s="146" t="s">
        <v>162</v>
      </c>
      <c r="E228" s="153" t="s">
        <v>19</v>
      </c>
      <c r="F228" s="154" t="s">
        <v>249</v>
      </c>
      <c r="H228" s="155">
        <v>63.66</v>
      </c>
      <c r="I228" s="156"/>
      <c r="L228" s="152"/>
      <c r="M228" s="157"/>
      <c r="T228" s="158"/>
      <c r="AT228" s="153" t="s">
        <v>162</v>
      </c>
      <c r="AU228" s="153" t="s">
        <v>82</v>
      </c>
      <c r="AV228" s="13" t="s">
        <v>82</v>
      </c>
      <c r="AW228" s="13" t="s">
        <v>33</v>
      </c>
      <c r="AX228" s="13" t="s">
        <v>72</v>
      </c>
      <c r="AY228" s="153" t="s">
        <v>150</v>
      </c>
    </row>
    <row r="229" spans="2:51" s="12" customFormat="1">
      <c r="B229" s="145"/>
      <c r="D229" s="146" t="s">
        <v>162</v>
      </c>
      <c r="E229" s="147" t="s">
        <v>19</v>
      </c>
      <c r="F229" s="148" t="s">
        <v>164</v>
      </c>
      <c r="H229" s="147" t="s">
        <v>19</v>
      </c>
      <c r="I229" s="149"/>
      <c r="L229" s="145"/>
      <c r="M229" s="150"/>
      <c r="T229" s="151"/>
      <c r="AT229" s="147" t="s">
        <v>162</v>
      </c>
      <c r="AU229" s="147" t="s">
        <v>82</v>
      </c>
      <c r="AV229" s="12" t="s">
        <v>80</v>
      </c>
      <c r="AW229" s="12" t="s">
        <v>33</v>
      </c>
      <c r="AX229" s="12" t="s">
        <v>72</v>
      </c>
      <c r="AY229" s="147" t="s">
        <v>150</v>
      </c>
    </row>
    <row r="230" spans="2:51" s="12" customFormat="1">
      <c r="B230" s="145"/>
      <c r="D230" s="146" t="s">
        <v>162</v>
      </c>
      <c r="E230" s="147" t="s">
        <v>19</v>
      </c>
      <c r="F230" s="148" t="s">
        <v>236</v>
      </c>
      <c r="H230" s="147" t="s">
        <v>19</v>
      </c>
      <c r="I230" s="149"/>
      <c r="L230" s="145"/>
      <c r="M230" s="150"/>
      <c r="T230" s="151"/>
      <c r="AT230" s="147" t="s">
        <v>162</v>
      </c>
      <c r="AU230" s="147" t="s">
        <v>82</v>
      </c>
      <c r="AV230" s="12" t="s">
        <v>80</v>
      </c>
      <c r="AW230" s="12" t="s">
        <v>33</v>
      </c>
      <c r="AX230" s="12" t="s">
        <v>72</v>
      </c>
      <c r="AY230" s="147" t="s">
        <v>150</v>
      </c>
    </row>
    <row r="231" spans="2:51" s="12" customFormat="1">
      <c r="B231" s="145"/>
      <c r="D231" s="146" t="s">
        <v>162</v>
      </c>
      <c r="E231" s="147" t="s">
        <v>19</v>
      </c>
      <c r="F231" s="148" t="s">
        <v>250</v>
      </c>
      <c r="H231" s="147" t="s">
        <v>19</v>
      </c>
      <c r="I231" s="149"/>
      <c r="L231" s="145"/>
      <c r="M231" s="150"/>
      <c r="T231" s="151"/>
      <c r="AT231" s="147" t="s">
        <v>162</v>
      </c>
      <c r="AU231" s="147" t="s">
        <v>82</v>
      </c>
      <c r="AV231" s="12" t="s">
        <v>80</v>
      </c>
      <c r="AW231" s="12" t="s">
        <v>33</v>
      </c>
      <c r="AX231" s="12" t="s">
        <v>72</v>
      </c>
      <c r="AY231" s="147" t="s">
        <v>150</v>
      </c>
    </row>
    <row r="232" spans="2:51" s="12" customFormat="1">
      <c r="B232" s="145"/>
      <c r="D232" s="146" t="s">
        <v>162</v>
      </c>
      <c r="E232" s="147" t="s">
        <v>19</v>
      </c>
      <c r="F232" s="148" t="s">
        <v>167</v>
      </c>
      <c r="H232" s="147" t="s">
        <v>19</v>
      </c>
      <c r="I232" s="149"/>
      <c r="L232" s="145"/>
      <c r="M232" s="150"/>
      <c r="T232" s="151"/>
      <c r="AT232" s="147" t="s">
        <v>162</v>
      </c>
      <c r="AU232" s="147" t="s">
        <v>82</v>
      </c>
      <c r="AV232" s="12" t="s">
        <v>80</v>
      </c>
      <c r="AW232" s="12" t="s">
        <v>33</v>
      </c>
      <c r="AX232" s="12" t="s">
        <v>72</v>
      </c>
      <c r="AY232" s="147" t="s">
        <v>150</v>
      </c>
    </row>
    <row r="233" spans="2:51" s="13" customFormat="1">
      <c r="B233" s="152"/>
      <c r="D233" s="146" t="s">
        <v>162</v>
      </c>
      <c r="E233" s="153" t="s">
        <v>19</v>
      </c>
      <c r="F233" s="154" t="s">
        <v>251</v>
      </c>
      <c r="H233" s="155">
        <v>29.88</v>
      </c>
      <c r="I233" s="156"/>
      <c r="L233" s="152"/>
      <c r="M233" s="157"/>
      <c r="T233" s="158"/>
      <c r="AT233" s="153" t="s">
        <v>162</v>
      </c>
      <c r="AU233" s="153" t="s">
        <v>82</v>
      </c>
      <c r="AV233" s="13" t="s">
        <v>82</v>
      </c>
      <c r="AW233" s="13" t="s">
        <v>33</v>
      </c>
      <c r="AX233" s="13" t="s">
        <v>72</v>
      </c>
      <c r="AY233" s="153" t="s">
        <v>150</v>
      </c>
    </row>
    <row r="234" spans="2:51" s="12" customFormat="1">
      <c r="B234" s="145"/>
      <c r="D234" s="146" t="s">
        <v>162</v>
      </c>
      <c r="E234" s="147" t="s">
        <v>19</v>
      </c>
      <c r="F234" s="148" t="s">
        <v>164</v>
      </c>
      <c r="H234" s="147" t="s">
        <v>19</v>
      </c>
      <c r="I234" s="149"/>
      <c r="L234" s="145"/>
      <c r="M234" s="150"/>
      <c r="T234" s="151"/>
      <c r="AT234" s="147" t="s">
        <v>162</v>
      </c>
      <c r="AU234" s="147" t="s">
        <v>82</v>
      </c>
      <c r="AV234" s="12" t="s">
        <v>80</v>
      </c>
      <c r="AW234" s="12" t="s">
        <v>33</v>
      </c>
      <c r="AX234" s="12" t="s">
        <v>72</v>
      </c>
      <c r="AY234" s="147" t="s">
        <v>150</v>
      </c>
    </row>
    <row r="235" spans="2:51" s="12" customFormat="1">
      <c r="B235" s="145"/>
      <c r="D235" s="146" t="s">
        <v>162</v>
      </c>
      <c r="E235" s="147" t="s">
        <v>19</v>
      </c>
      <c r="F235" s="148" t="s">
        <v>252</v>
      </c>
      <c r="H235" s="147" t="s">
        <v>19</v>
      </c>
      <c r="I235" s="149"/>
      <c r="L235" s="145"/>
      <c r="M235" s="150"/>
      <c r="T235" s="151"/>
      <c r="AT235" s="147" t="s">
        <v>162</v>
      </c>
      <c r="AU235" s="147" t="s">
        <v>82</v>
      </c>
      <c r="AV235" s="12" t="s">
        <v>80</v>
      </c>
      <c r="AW235" s="12" t="s">
        <v>33</v>
      </c>
      <c r="AX235" s="12" t="s">
        <v>72</v>
      </c>
      <c r="AY235" s="147" t="s">
        <v>150</v>
      </c>
    </row>
    <row r="236" spans="2:51" s="12" customFormat="1">
      <c r="B236" s="145"/>
      <c r="D236" s="146" t="s">
        <v>162</v>
      </c>
      <c r="E236" s="147" t="s">
        <v>19</v>
      </c>
      <c r="F236" s="148" t="s">
        <v>253</v>
      </c>
      <c r="H236" s="147" t="s">
        <v>19</v>
      </c>
      <c r="I236" s="149"/>
      <c r="L236" s="145"/>
      <c r="M236" s="150"/>
      <c r="T236" s="151"/>
      <c r="AT236" s="147" t="s">
        <v>162</v>
      </c>
      <c r="AU236" s="147" t="s">
        <v>82</v>
      </c>
      <c r="AV236" s="12" t="s">
        <v>80</v>
      </c>
      <c r="AW236" s="12" t="s">
        <v>33</v>
      </c>
      <c r="AX236" s="12" t="s">
        <v>72</v>
      </c>
      <c r="AY236" s="147" t="s">
        <v>150</v>
      </c>
    </row>
    <row r="237" spans="2:51" s="12" customFormat="1">
      <c r="B237" s="145"/>
      <c r="D237" s="146" t="s">
        <v>162</v>
      </c>
      <c r="E237" s="147" t="s">
        <v>19</v>
      </c>
      <c r="F237" s="148" t="s">
        <v>167</v>
      </c>
      <c r="H237" s="147" t="s">
        <v>19</v>
      </c>
      <c r="I237" s="149"/>
      <c r="L237" s="145"/>
      <c r="M237" s="150"/>
      <c r="T237" s="151"/>
      <c r="AT237" s="147" t="s">
        <v>162</v>
      </c>
      <c r="AU237" s="147" t="s">
        <v>82</v>
      </c>
      <c r="AV237" s="12" t="s">
        <v>80</v>
      </c>
      <c r="AW237" s="12" t="s">
        <v>33</v>
      </c>
      <c r="AX237" s="12" t="s">
        <v>72</v>
      </c>
      <c r="AY237" s="147" t="s">
        <v>150</v>
      </c>
    </row>
    <row r="238" spans="2:51" s="13" customFormat="1">
      <c r="B238" s="152"/>
      <c r="D238" s="146" t="s">
        <v>162</v>
      </c>
      <c r="E238" s="153" t="s">
        <v>19</v>
      </c>
      <c r="F238" s="154" t="s">
        <v>254</v>
      </c>
      <c r="H238" s="155">
        <v>3.68</v>
      </c>
      <c r="I238" s="156"/>
      <c r="L238" s="152"/>
      <c r="M238" s="157"/>
      <c r="T238" s="158"/>
      <c r="AT238" s="153" t="s">
        <v>162</v>
      </c>
      <c r="AU238" s="153" t="s">
        <v>82</v>
      </c>
      <c r="AV238" s="13" t="s">
        <v>82</v>
      </c>
      <c r="AW238" s="13" t="s">
        <v>33</v>
      </c>
      <c r="AX238" s="13" t="s">
        <v>72</v>
      </c>
      <c r="AY238" s="153" t="s">
        <v>150</v>
      </c>
    </row>
    <row r="239" spans="2:51" s="12" customFormat="1">
      <c r="B239" s="145"/>
      <c r="D239" s="146" t="s">
        <v>162</v>
      </c>
      <c r="E239" s="147" t="s">
        <v>19</v>
      </c>
      <c r="F239" s="148" t="s">
        <v>164</v>
      </c>
      <c r="H239" s="147" t="s">
        <v>19</v>
      </c>
      <c r="I239" s="149"/>
      <c r="L239" s="145"/>
      <c r="M239" s="150"/>
      <c r="T239" s="151"/>
      <c r="AT239" s="147" t="s">
        <v>162</v>
      </c>
      <c r="AU239" s="147" t="s">
        <v>82</v>
      </c>
      <c r="AV239" s="12" t="s">
        <v>80</v>
      </c>
      <c r="AW239" s="12" t="s">
        <v>33</v>
      </c>
      <c r="AX239" s="12" t="s">
        <v>72</v>
      </c>
      <c r="AY239" s="147" t="s">
        <v>150</v>
      </c>
    </row>
    <row r="240" spans="2:51" s="12" customFormat="1">
      <c r="B240" s="145"/>
      <c r="D240" s="146" t="s">
        <v>162</v>
      </c>
      <c r="E240" s="147" t="s">
        <v>19</v>
      </c>
      <c r="F240" s="148" t="s">
        <v>233</v>
      </c>
      <c r="H240" s="147" t="s">
        <v>19</v>
      </c>
      <c r="I240" s="149"/>
      <c r="L240" s="145"/>
      <c r="M240" s="150"/>
      <c r="T240" s="151"/>
      <c r="AT240" s="147" t="s">
        <v>162</v>
      </c>
      <c r="AU240" s="147" t="s">
        <v>82</v>
      </c>
      <c r="AV240" s="12" t="s">
        <v>80</v>
      </c>
      <c r="AW240" s="12" t="s">
        <v>33</v>
      </c>
      <c r="AX240" s="12" t="s">
        <v>72</v>
      </c>
      <c r="AY240" s="147" t="s">
        <v>150</v>
      </c>
    </row>
    <row r="241" spans="2:51" s="12" customFormat="1">
      <c r="B241" s="145"/>
      <c r="D241" s="146" t="s">
        <v>162</v>
      </c>
      <c r="E241" s="147" t="s">
        <v>19</v>
      </c>
      <c r="F241" s="148" t="s">
        <v>255</v>
      </c>
      <c r="H241" s="147" t="s">
        <v>19</v>
      </c>
      <c r="I241" s="149"/>
      <c r="L241" s="145"/>
      <c r="M241" s="150"/>
      <c r="T241" s="151"/>
      <c r="AT241" s="147" t="s">
        <v>162</v>
      </c>
      <c r="AU241" s="147" t="s">
        <v>82</v>
      </c>
      <c r="AV241" s="12" t="s">
        <v>80</v>
      </c>
      <c r="AW241" s="12" t="s">
        <v>33</v>
      </c>
      <c r="AX241" s="12" t="s">
        <v>72</v>
      </c>
      <c r="AY241" s="147" t="s">
        <v>150</v>
      </c>
    </row>
    <row r="242" spans="2:51" s="12" customFormat="1">
      <c r="B242" s="145"/>
      <c r="D242" s="146" t="s">
        <v>162</v>
      </c>
      <c r="E242" s="147" t="s">
        <v>19</v>
      </c>
      <c r="F242" s="148" t="s">
        <v>167</v>
      </c>
      <c r="H242" s="147" t="s">
        <v>19</v>
      </c>
      <c r="I242" s="149"/>
      <c r="L242" s="145"/>
      <c r="M242" s="150"/>
      <c r="T242" s="151"/>
      <c r="AT242" s="147" t="s">
        <v>162</v>
      </c>
      <c r="AU242" s="147" t="s">
        <v>82</v>
      </c>
      <c r="AV242" s="12" t="s">
        <v>80</v>
      </c>
      <c r="AW242" s="12" t="s">
        <v>33</v>
      </c>
      <c r="AX242" s="12" t="s">
        <v>72</v>
      </c>
      <c r="AY242" s="147" t="s">
        <v>150</v>
      </c>
    </row>
    <row r="243" spans="2:51" s="13" customFormat="1">
      <c r="B243" s="152"/>
      <c r="D243" s="146" t="s">
        <v>162</v>
      </c>
      <c r="E243" s="153" t="s">
        <v>19</v>
      </c>
      <c r="F243" s="154" t="s">
        <v>256</v>
      </c>
      <c r="H243" s="155">
        <v>13.43</v>
      </c>
      <c r="I243" s="156"/>
      <c r="L243" s="152"/>
      <c r="M243" s="157"/>
      <c r="T243" s="158"/>
      <c r="AT243" s="153" t="s">
        <v>162</v>
      </c>
      <c r="AU243" s="153" t="s">
        <v>82</v>
      </c>
      <c r="AV243" s="13" t="s">
        <v>82</v>
      </c>
      <c r="AW243" s="13" t="s">
        <v>33</v>
      </c>
      <c r="AX243" s="13" t="s">
        <v>72</v>
      </c>
      <c r="AY243" s="153" t="s">
        <v>150</v>
      </c>
    </row>
    <row r="244" spans="2:51" s="12" customFormat="1">
      <c r="B244" s="145"/>
      <c r="D244" s="146" t="s">
        <v>162</v>
      </c>
      <c r="E244" s="147" t="s">
        <v>19</v>
      </c>
      <c r="F244" s="148" t="s">
        <v>164</v>
      </c>
      <c r="H244" s="147" t="s">
        <v>19</v>
      </c>
      <c r="I244" s="149"/>
      <c r="L244" s="145"/>
      <c r="M244" s="150"/>
      <c r="T244" s="151"/>
      <c r="AT244" s="147" t="s">
        <v>162</v>
      </c>
      <c r="AU244" s="147" t="s">
        <v>82</v>
      </c>
      <c r="AV244" s="12" t="s">
        <v>80</v>
      </c>
      <c r="AW244" s="12" t="s">
        <v>33</v>
      </c>
      <c r="AX244" s="12" t="s">
        <v>72</v>
      </c>
      <c r="AY244" s="147" t="s">
        <v>150</v>
      </c>
    </row>
    <row r="245" spans="2:51" s="12" customFormat="1">
      <c r="B245" s="145"/>
      <c r="D245" s="146" t="s">
        <v>162</v>
      </c>
      <c r="E245" s="147" t="s">
        <v>19</v>
      </c>
      <c r="F245" s="148" t="s">
        <v>257</v>
      </c>
      <c r="H245" s="147" t="s">
        <v>19</v>
      </c>
      <c r="I245" s="149"/>
      <c r="L245" s="145"/>
      <c r="M245" s="150"/>
      <c r="T245" s="151"/>
      <c r="AT245" s="147" t="s">
        <v>162</v>
      </c>
      <c r="AU245" s="147" t="s">
        <v>82</v>
      </c>
      <c r="AV245" s="12" t="s">
        <v>80</v>
      </c>
      <c r="AW245" s="12" t="s">
        <v>33</v>
      </c>
      <c r="AX245" s="12" t="s">
        <v>72</v>
      </c>
      <c r="AY245" s="147" t="s">
        <v>150</v>
      </c>
    </row>
    <row r="246" spans="2:51" s="12" customFormat="1">
      <c r="B246" s="145"/>
      <c r="D246" s="146" t="s">
        <v>162</v>
      </c>
      <c r="E246" s="147" t="s">
        <v>19</v>
      </c>
      <c r="F246" s="148" t="s">
        <v>258</v>
      </c>
      <c r="H246" s="147" t="s">
        <v>19</v>
      </c>
      <c r="I246" s="149"/>
      <c r="L246" s="145"/>
      <c r="M246" s="150"/>
      <c r="T246" s="151"/>
      <c r="AT246" s="147" t="s">
        <v>162</v>
      </c>
      <c r="AU246" s="147" t="s">
        <v>82</v>
      </c>
      <c r="AV246" s="12" t="s">
        <v>80</v>
      </c>
      <c r="AW246" s="12" t="s">
        <v>33</v>
      </c>
      <c r="AX246" s="12" t="s">
        <v>72</v>
      </c>
      <c r="AY246" s="147" t="s">
        <v>150</v>
      </c>
    </row>
    <row r="247" spans="2:51" s="12" customFormat="1">
      <c r="B247" s="145"/>
      <c r="D247" s="146" t="s">
        <v>162</v>
      </c>
      <c r="E247" s="147" t="s">
        <v>19</v>
      </c>
      <c r="F247" s="148" t="s">
        <v>167</v>
      </c>
      <c r="H247" s="147" t="s">
        <v>19</v>
      </c>
      <c r="I247" s="149"/>
      <c r="L247" s="145"/>
      <c r="M247" s="150"/>
      <c r="T247" s="151"/>
      <c r="AT247" s="147" t="s">
        <v>162</v>
      </c>
      <c r="AU247" s="147" t="s">
        <v>82</v>
      </c>
      <c r="AV247" s="12" t="s">
        <v>80</v>
      </c>
      <c r="AW247" s="12" t="s">
        <v>33</v>
      </c>
      <c r="AX247" s="12" t="s">
        <v>72</v>
      </c>
      <c r="AY247" s="147" t="s">
        <v>150</v>
      </c>
    </row>
    <row r="248" spans="2:51" s="13" customFormat="1">
      <c r="B248" s="152"/>
      <c r="D248" s="146" t="s">
        <v>162</v>
      </c>
      <c r="E248" s="153" t="s">
        <v>19</v>
      </c>
      <c r="F248" s="154" t="s">
        <v>259</v>
      </c>
      <c r="H248" s="155">
        <v>3.46</v>
      </c>
      <c r="I248" s="156"/>
      <c r="L248" s="152"/>
      <c r="M248" s="157"/>
      <c r="T248" s="158"/>
      <c r="AT248" s="153" t="s">
        <v>162</v>
      </c>
      <c r="AU248" s="153" t="s">
        <v>82</v>
      </c>
      <c r="AV248" s="13" t="s">
        <v>82</v>
      </c>
      <c r="AW248" s="13" t="s">
        <v>33</v>
      </c>
      <c r="AX248" s="13" t="s">
        <v>72</v>
      </c>
      <c r="AY248" s="153" t="s">
        <v>150</v>
      </c>
    </row>
    <row r="249" spans="2:51" s="12" customFormat="1">
      <c r="B249" s="145"/>
      <c r="D249" s="146" t="s">
        <v>162</v>
      </c>
      <c r="E249" s="147" t="s">
        <v>19</v>
      </c>
      <c r="F249" s="148" t="s">
        <v>164</v>
      </c>
      <c r="H249" s="147" t="s">
        <v>19</v>
      </c>
      <c r="I249" s="149"/>
      <c r="L249" s="145"/>
      <c r="M249" s="150"/>
      <c r="T249" s="151"/>
      <c r="AT249" s="147" t="s">
        <v>162</v>
      </c>
      <c r="AU249" s="147" t="s">
        <v>82</v>
      </c>
      <c r="AV249" s="12" t="s">
        <v>80</v>
      </c>
      <c r="AW249" s="12" t="s">
        <v>33</v>
      </c>
      <c r="AX249" s="12" t="s">
        <v>72</v>
      </c>
      <c r="AY249" s="147" t="s">
        <v>150</v>
      </c>
    </row>
    <row r="250" spans="2:51" s="12" customFormat="1">
      <c r="B250" s="145"/>
      <c r="D250" s="146" t="s">
        <v>162</v>
      </c>
      <c r="E250" s="147" t="s">
        <v>19</v>
      </c>
      <c r="F250" s="148" t="s">
        <v>165</v>
      </c>
      <c r="H250" s="147" t="s">
        <v>19</v>
      </c>
      <c r="I250" s="149"/>
      <c r="L250" s="145"/>
      <c r="M250" s="150"/>
      <c r="T250" s="151"/>
      <c r="AT250" s="147" t="s">
        <v>162</v>
      </c>
      <c r="AU250" s="147" t="s">
        <v>82</v>
      </c>
      <c r="AV250" s="12" t="s">
        <v>80</v>
      </c>
      <c r="AW250" s="12" t="s">
        <v>33</v>
      </c>
      <c r="AX250" s="12" t="s">
        <v>72</v>
      </c>
      <c r="AY250" s="147" t="s">
        <v>150</v>
      </c>
    </row>
    <row r="251" spans="2:51" s="12" customFormat="1">
      <c r="B251" s="145"/>
      <c r="D251" s="146" t="s">
        <v>162</v>
      </c>
      <c r="E251" s="147" t="s">
        <v>19</v>
      </c>
      <c r="F251" s="148" t="s">
        <v>260</v>
      </c>
      <c r="H251" s="147" t="s">
        <v>19</v>
      </c>
      <c r="I251" s="149"/>
      <c r="L251" s="145"/>
      <c r="M251" s="150"/>
      <c r="T251" s="151"/>
      <c r="AT251" s="147" t="s">
        <v>162</v>
      </c>
      <c r="AU251" s="147" t="s">
        <v>82</v>
      </c>
      <c r="AV251" s="12" t="s">
        <v>80</v>
      </c>
      <c r="AW251" s="12" t="s">
        <v>33</v>
      </c>
      <c r="AX251" s="12" t="s">
        <v>72</v>
      </c>
      <c r="AY251" s="147" t="s">
        <v>150</v>
      </c>
    </row>
    <row r="252" spans="2:51" s="12" customFormat="1">
      <c r="B252" s="145"/>
      <c r="D252" s="146" t="s">
        <v>162</v>
      </c>
      <c r="E252" s="147" t="s">
        <v>19</v>
      </c>
      <c r="F252" s="148" t="s">
        <v>167</v>
      </c>
      <c r="H252" s="147" t="s">
        <v>19</v>
      </c>
      <c r="I252" s="149"/>
      <c r="L252" s="145"/>
      <c r="M252" s="150"/>
      <c r="T252" s="151"/>
      <c r="AT252" s="147" t="s">
        <v>162</v>
      </c>
      <c r="AU252" s="147" t="s">
        <v>82</v>
      </c>
      <c r="AV252" s="12" t="s">
        <v>80</v>
      </c>
      <c r="AW252" s="12" t="s">
        <v>33</v>
      </c>
      <c r="AX252" s="12" t="s">
        <v>72</v>
      </c>
      <c r="AY252" s="147" t="s">
        <v>150</v>
      </c>
    </row>
    <row r="253" spans="2:51" s="13" customFormat="1">
      <c r="B253" s="152"/>
      <c r="D253" s="146" t="s">
        <v>162</v>
      </c>
      <c r="E253" s="153" t="s">
        <v>19</v>
      </c>
      <c r="F253" s="154" t="s">
        <v>261</v>
      </c>
      <c r="H253" s="155">
        <v>13.01</v>
      </c>
      <c r="I253" s="156"/>
      <c r="L253" s="152"/>
      <c r="M253" s="157"/>
      <c r="T253" s="158"/>
      <c r="AT253" s="153" t="s">
        <v>162</v>
      </c>
      <c r="AU253" s="153" t="s">
        <v>82</v>
      </c>
      <c r="AV253" s="13" t="s">
        <v>82</v>
      </c>
      <c r="AW253" s="13" t="s">
        <v>33</v>
      </c>
      <c r="AX253" s="13" t="s">
        <v>72</v>
      </c>
      <c r="AY253" s="153" t="s">
        <v>150</v>
      </c>
    </row>
    <row r="254" spans="2:51" s="12" customFormat="1">
      <c r="B254" s="145"/>
      <c r="D254" s="146" t="s">
        <v>162</v>
      </c>
      <c r="E254" s="147" t="s">
        <v>19</v>
      </c>
      <c r="F254" s="148" t="s">
        <v>164</v>
      </c>
      <c r="H254" s="147" t="s">
        <v>19</v>
      </c>
      <c r="I254" s="149"/>
      <c r="L254" s="145"/>
      <c r="M254" s="150"/>
      <c r="T254" s="151"/>
      <c r="AT254" s="147" t="s">
        <v>162</v>
      </c>
      <c r="AU254" s="147" t="s">
        <v>82</v>
      </c>
      <c r="AV254" s="12" t="s">
        <v>80</v>
      </c>
      <c r="AW254" s="12" t="s">
        <v>33</v>
      </c>
      <c r="AX254" s="12" t="s">
        <v>72</v>
      </c>
      <c r="AY254" s="147" t="s">
        <v>150</v>
      </c>
    </row>
    <row r="255" spans="2:51" s="12" customFormat="1">
      <c r="B255" s="145"/>
      <c r="D255" s="146" t="s">
        <v>162</v>
      </c>
      <c r="E255" s="147" t="s">
        <v>19</v>
      </c>
      <c r="F255" s="148" t="s">
        <v>177</v>
      </c>
      <c r="H255" s="147" t="s">
        <v>19</v>
      </c>
      <c r="I255" s="149"/>
      <c r="L255" s="145"/>
      <c r="M255" s="150"/>
      <c r="T255" s="151"/>
      <c r="AT255" s="147" t="s">
        <v>162</v>
      </c>
      <c r="AU255" s="147" t="s">
        <v>82</v>
      </c>
      <c r="AV255" s="12" t="s">
        <v>80</v>
      </c>
      <c r="AW255" s="12" t="s">
        <v>33</v>
      </c>
      <c r="AX255" s="12" t="s">
        <v>72</v>
      </c>
      <c r="AY255" s="147" t="s">
        <v>150</v>
      </c>
    </row>
    <row r="256" spans="2:51" s="12" customFormat="1">
      <c r="B256" s="145"/>
      <c r="D256" s="146" t="s">
        <v>162</v>
      </c>
      <c r="E256" s="147" t="s">
        <v>19</v>
      </c>
      <c r="F256" s="148" t="s">
        <v>262</v>
      </c>
      <c r="H256" s="147" t="s">
        <v>19</v>
      </c>
      <c r="I256" s="149"/>
      <c r="L256" s="145"/>
      <c r="M256" s="150"/>
      <c r="T256" s="151"/>
      <c r="AT256" s="147" t="s">
        <v>162</v>
      </c>
      <c r="AU256" s="147" t="s">
        <v>82</v>
      </c>
      <c r="AV256" s="12" t="s">
        <v>80</v>
      </c>
      <c r="AW256" s="12" t="s">
        <v>33</v>
      </c>
      <c r="AX256" s="12" t="s">
        <v>72</v>
      </c>
      <c r="AY256" s="147" t="s">
        <v>150</v>
      </c>
    </row>
    <row r="257" spans="2:51" s="12" customFormat="1">
      <c r="B257" s="145"/>
      <c r="D257" s="146" t="s">
        <v>162</v>
      </c>
      <c r="E257" s="147" t="s">
        <v>19</v>
      </c>
      <c r="F257" s="148" t="s">
        <v>167</v>
      </c>
      <c r="H257" s="147" t="s">
        <v>19</v>
      </c>
      <c r="I257" s="149"/>
      <c r="L257" s="145"/>
      <c r="M257" s="150"/>
      <c r="T257" s="151"/>
      <c r="AT257" s="147" t="s">
        <v>162</v>
      </c>
      <c r="AU257" s="147" t="s">
        <v>82</v>
      </c>
      <c r="AV257" s="12" t="s">
        <v>80</v>
      </c>
      <c r="AW257" s="12" t="s">
        <v>33</v>
      </c>
      <c r="AX257" s="12" t="s">
        <v>72</v>
      </c>
      <c r="AY257" s="147" t="s">
        <v>150</v>
      </c>
    </row>
    <row r="258" spans="2:51" s="13" customFormat="1">
      <c r="B258" s="152"/>
      <c r="D258" s="146" t="s">
        <v>162</v>
      </c>
      <c r="E258" s="153" t="s">
        <v>19</v>
      </c>
      <c r="F258" s="154" t="s">
        <v>263</v>
      </c>
      <c r="H258" s="155">
        <v>7.12</v>
      </c>
      <c r="I258" s="156"/>
      <c r="L258" s="152"/>
      <c r="M258" s="157"/>
      <c r="T258" s="158"/>
      <c r="AT258" s="153" t="s">
        <v>162</v>
      </c>
      <c r="AU258" s="153" t="s">
        <v>82</v>
      </c>
      <c r="AV258" s="13" t="s">
        <v>82</v>
      </c>
      <c r="AW258" s="13" t="s">
        <v>33</v>
      </c>
      <c r="AX258" s="13" t="s">
        <v>72</v>
      </c>
      <c r="AY258" s="153" t="s">
        <v>150</v>
      </c>
    </row>
    <row r="259" spans="2:51" s="12" customFormat="1">
      <c r="B259" s="145"/>
      <c r="D259" s="146" t="s">
        <v>162</v>
      </c>
      <c r="E259" s="147" t="s">
        <v>19</v>
      </c>
      <c r="F259" s="148" t="s">
        <v>164</v>
      </c>
      <c r="H259" s="147" t="s">
        <v>19</v>
      </c>
      <c r="I259" s="149"/>
      <c r="L259" s="145"/>
      <c r="M259" s="150"/>
      <c r="T259" s="151"/>
      <c r="AT259" s="147" t="s">
        <v>162</v>
      </c>
      <c r="AU259" s="147" t="s">
        <v>82</v>
      </c>
      <c r="AV259" s="12" t="s">
        <v>80</v>
      </c>
      <c r="AW259" s="12" t="s">
        <v>33</v>
      </c>
      <c r="AX259" s="12" t="s">
        <v>72</v>
      </c>
      <c r="AY259" s="147" t="s">
        <v>150</v>
      </c>
    </row>
    <row r="260" spans="2:51" s="12" customFormat="1">
      <c r="B260" s="145"/>
      <c r="D260" s="146" t="s">
        <v>162</v>
      </c>
      <c r="E260" s="147" t="s">
        <v>19</v>
      </c>
      <c r="F260" s="148" t="s">
        <v>214</v>
      </c>
      <c r="H260" s="147" t="s">
        <v>19</v>
      </c>
      <c r="I260" s="149"/>
      <c r="L260" s="145"/>
      <c r="M260" s="150"/>
      <c r="T260" s="151"/>
      <c r="AT260" s="147" t="s">
        <v>162</v>
      </c>
      <c r="AU260" s="147" t="s">
        <v>82</v>
      </c>
      <c r="AV260" s="12" t="s">
        <v>80</v>
      </c>
      <c r="AW260" s="12" t="s">
        <v>33</v>
      </c>
      <c r="AX260" s="12" t="s">
        <v>72</v>
      </c>
      <c r="AY260" s="147" t="s">
        <v>150</v>
      </c>
    </row>
    <row r="261" spans="2:51" s="12" customFormat="1">
      <c r="B261" s="145"/>
      <c r="D261" s="146" t="s">
        <v>162</v>
      </c>
      <c r="E261" s="147" t="s">
        <v>19</v>
      </c>
      <c r="F261" s="148" t="s">
        <v>264</v>
      </c>
      <c r="H261" s="147" t="s">
        <v>19</v>
      </c>
      <c r="I261" s="149"/>
      <c r="L261" s="145"/>
      <c r="M261" s="150"/>
      <c r="T261" s="151"/>
      <c r="AT261" s="147" t="s">
        <v>162</v>
      </c>
      <c r="AU261" s="147" t="s">
        <v>82</v>
      </c>
      <c r="AV261" s="12" t="s">
        <v>80</v>
      </c>
      <c r="AW261" s="12" t="s">
        <v>33</v>
      </c>
      <c r="AX261" s="12" t="s">
        <v>72</v>
      </c>
      <c r="AY261" s="147" t="s">
        <v>150</v>
      </c>
    </row>
    <row r="262" spans="2:51" s="12" customFormat="1">
      <c r="B262" s="145"/>
      <c r="D262" s="146" t="s">
        <v>162</v>
      </c>
      <c r="E262" s="147" t="s">
        <v>19</v>
      </c>
      <c r="F262" s="148" t="s">
        <v>167</v>
      </c>
      <c r="H262" s="147" t="s">
        <v>19</v>
      </c>
      <c r="I262" s="149"/>
      <c r="L262" s="145"/>
      <c r="M262" s="150"/>
      <c r="T262" s="151"/>
      <c r="AT262" s="147" t="s">
        <v>162</v>
      </c>
      <c r="AU262" s="147" t="s">
        <v>82</v>
      </c>
      <c r="AV262" s="12" t="s">
        <v>80</v>
      </c>
      <c r="AW262" s="12" t="s">
        <v>33</v>
      </c>
      <c r="AX262" s="12" t="s">
        <v>72</v>
      </c>
      <c r="AY262" s="147" t="s">
        <v>150</v>
      </c>
    </row>
    <row r="263" spans="2:51" s="13" customFormat="1">
      <c r="B263" s="152"/>
      <c r="D263" s="146" t="s">
        <v>162</v>
      </c>
      <c r="E263" s="153" t="s">
        <v>19</v>
      </c>
      <c r="F263" s="154" t="s">
        <v>265</v>
      </c>
      <c r="H263" s="155">
        <v>7.2</v>
      </c>
      <c r="I263" s="156"/>
      <c r="L263" s="152"/>
      <c r="M263" s="157"/>
      <c r="T263" s="158"/>
      <c r="AT263" s="153" t="s">
        <v>162</v>
      </c>
      <c r="AU263" s="153" t="s">
        <v>82</v>
      </c>
      <c r="AV263" s="13" t="s">
        <v>82</v>
      </c>
      <c r="AW263" s="13" t="s">
        <v>33</v>
      </c>
      <c r="AX263" s="13" t="s">
        <v>72</v>
      </c>
      <c r="AY263" s="153" t="s">
        <v>150</v>
      </c>
    </row>
    <row r="264" spans="2:51" s="12" customFormat="1">
      <c r="B264" s="145"/>
      <c r="D264" s="146" t="s">
        <v>162</v>
      </c>
      <c r="E264" s="147" t="s">
        <v>19</v>
      </c>
      <c r="F264" s="148" t="s">
        <v>164</v>
      </c>
      <c r="H264" s="147" t="s">
        <v>19</v>
      </c>
      <c r="I264" s="149"/>
      <c r="L264" s="145"/>
      <c r="M264" s="150"/>
      <c r="T264" s="151"/>
      <c r="AT264" s="147" t="s">
        <v>162</v>
      </c>
      <c r="AU264" s="147" t="s">
        <v>82</v>
      </c>
      <c r="AV264" s="12" t="s">
        <v>80</v>
      </c>
      <c r="AW264" s="12" t="s">
        <v>33</v>
      </c>
      <c r="AX264" s="12" t="s">
        <v>72</v>
      </c>
      <c r="AY264" s="147" t="s">
        <v>150</v>
      </c>
    </row>
    <row r="265" spans="2:51" s="12" customFormat="1">
      <c r="B265" s="145"/>
      <c r="D265" s="146" t="s">
        <v>162</v>
      </c>
      <c r="E265" s="147" t="s">
        <v>19</v>
      </c>
      <c r="F265" s="148" t="s">
        <v>217</v>
      </c>
      <c r="H265" s="147" t="s">
        <v>19</v>
      </c>
      <c r="I265" s="149"/>
      <c r="L265" s="145"/>
      <c r="M265" s="150"/>
      <c r="T265" s="151"/>
      <c r="AT265" s="147" t="s">
        <v>162</v>
      </c>
      <c r="AU265" s="147" t="s">
        <v>82</v>
      </c>
      <c r="AV265" s="12" t="s">
        <v>80</v>
      </c>
      <c r="AW265" s="12" t="s">
        <v>33</v>
      </c>
      <c r="AX265" s="12" t="s">
        <v>72</v>
      </c>
      <c r="AY265" s="147" t="s">
        <v>150</v>
      </c>
    </row>
    <row r="266" spans="2:51" s="12" customFormat="1">
      <c r="B266" s="145"/>
      <c r="D266" s="146" t="s">
        <v>162</v>
      </c>
      <c r="E266" s="147" t="s">
        <v>19</v>
      </c>
      <c r="F266" s="148" t="s">
        <v>266</v>
      </c>
      <c r="H266" s="147" t="s">
        <v>19</v>
      </c>
      <c r="I266" s="149"/>
      <c r="L266" s="145"/>
      <c r="M266" s="150"/>
      <c r="T266" s="151"/>
      <c r="AT266" s="147" t="s">
        <v>162</v>
      </c>
      <c r="AU266" s="147" t="s">
        <v>82</v>
      </c>
      <c r="AV266" s="12" t="s">
        <v>80</v>
      </c>
      <c r="AW266" s="12" t="s">
        <v>33</v>
      </c>
      <c r="AX266" s="12" t="s">
        <v>72</v>
      </c>
      <c r="AY266" s="147" t="s">
        <v>150</v>
      </c>
    </row>
    <row r="267" spans="2:51" s="12" customFormat="1">
      <c r="B267" s="145"/>
      <c r="D267" s="146" t="s">
        <v>162</v>
      </c>
      <c r="E267" s="147" t="s">
        <v>19</v>
      </c>
      <c r="F267" s="148" t="s">
        <v>167</v>
      </c>
      <c r="H267" s="147" t="s">
        <v>19</v>
      </c>
      <c r="I267" s="149"/>
      <c r="L267" s="145"/>
      <c r="M267" s="150"/>
      <c r="T267" s="151"/>
      <c r="AT267" s="147" t="s">
        <v>162</v>
      </c>
      <c r="AU267" s="147" t="s">
        <v>82</v>
      </c>
      <c r="AV267" s="12" t="s">
        <v>80</v>
      </c>
      <c r="AW267" s="12" t="s">
        <v>33</v>
      </c>
      <c r="AX267" s="12" t="s">
        <v>72</v>
      </c>
      <c r="AY267" s="147" t="s">
        <v>150</v>
      </c>
    </row>
    <row r="268" spans="2:51" s="13" customFormat="1">
      <c r="B268" s="152"/>
      <c r="D268" s="146" t="s">
        <v>162</v>
      </c>
      <c r="E268" s="153" t="s">
        <v>19</v>
      </c>
      <c r="F268" s="154" t="s">
        <v>267</v>
      </c>
      <c r="H268" s="155">
        <v>7.42</v>
      </c>
      <c r="I268" s="156"/>
      <c r="L268" s="152"/>
      <c r="M268" s="157"/>
      <c r="T268" s="158"/>
      <c r="AT268" s="153" t="s">
        <v>162</v>
      </c>
      <c r="AU268" s="153" t="s">
        <v>82</v>
      </c>
      <c r="AV268" s="13" t="s">
        <v>82</v>
      </c>
      <c r="AW268" s="13" t="s">
        <v>33</v>
      </c>
      <c r="AX268" s="13" t="s">
        <v>72</v>
      </c>
      <c r="AY268" s="153" t="s">
        <v>150</v>
      </c>
    </row>
    <row r="269" spans="2:51" s="12" customFormat="1">
      <c r="B269" s="145"/>
      <c r="D269" s="146" t="s">
        <v>162</v>
      </c>
      <c r="E269" s="147" t="s">
        <v>19</v>
      </c>
      <c r="F269" s="148" t="s">
        <v>164</v>
      </c>
      <c r="H269" s="147" t="s">
        <v>19</v>
      </c>
      <c r="I269" s="149"/>
      <c r="L269" s="145"/>
      <c r="M269" s="150"/>
      <c r="T269" s="151"/>
      <c r="AT269" s="147" t="s">
        <v>162</v>
      </c>
      <c r="AU269" s="147" t="s">
        <v>82</v>
      </c>
      <c r="AV269" s="12" t="s">
        <v>80</v>
      </c>
      <c r="AW269" s="12" t="s">
        <v>33</v>
      </c>
      <c r="AX269" s="12" t="s">
        <v>72</v>
      </c>
      <c r="AY269" s="147" t="s">
        <v>150</v>
      </c>
    </row>
    <row r="270" spans="2:51" s="12" customFormat="1">
      <c r="B270" s="145"/>
      <c r="D270" s="146" t="s">
        <v>162</v>
      </c>
      <c r="E270" s="147" t="s">
        <v>19</v>
      </c>
      <c r="F270" s="148" t="s">
        <v>268</v>
      </c>
      <c r="H270" s="147" t="s">
        <v>19</v>
      </c>
      <c r="I270" s="149"/>
      <c r="L270" s="145"/>
      <c r="M270" s="150"/>
      <c r="T270" s="151"/>
      <c r="AT270" s="147" t="s">
        <v>162</v>
      </c>
      <c r="AU270" s="147" t="s">
        <v>82</v>
      </c>
      <c r="AV270" s="12" t="s">
        <v>80</v>
      </c>
      <c r="AW270" s="12" t="s">
        <v>33</v>
      </c>
      <c r="AX270" s="12" t="s">
        <v>72</v>
      </c>
      <c r="AY270" s="147" t="s">
        <v>150</v>
      </c>
    </row>
    <row r="271" spans="2:51" s="12" customFormat="1">
      <c r="B271" s="145"/>
      <c r="D271" s="146" t="s">
        <v>162</v>
      </c>
      <c r="E271" s="147" t="s">
        <v>19</v>
      </c>
      <c r="F271" s="148" t="s">
        <v>269</v>
      </c>
      <c r="H271" s="147" t="s">
        <v>19</v>
      </c>
      <c r="I271" s="149"/>
      <c r="L271" s="145"/>
      <c r="M271" s="150"/>
      <c r="T271" s="151"/>
      <c r="AT271" s="147" t="s">
        <v>162</v>
      </c>
      <c r="AU271" s="147" t="s">
        <v>82</v>
      </c>
      <c r="AV271" s="12" t="s">
        <v>80</v>
      </c>
      <c r="AW271" s="12" t="s">
        <v>33</v>
      </c>
      <c r="AX271" s="12" t="s">
        <v>72</v>
      </c>
      <c r="AY271" s="147" t="s">
        <v>150</v>
      </c>
    </row>
    <row r="272" spans="2:51" s="12" customFormat="1">
      <c r="B272" s="145"/>
      <c r="D272" s="146" t="s">
        <v>162</v>
      </c>
      <c r="E272" s="147" t="s">
        <v>19</v>
      </c>
      <c r="F272" s="148" t="s">
        <v>167</v>
      </c>
      <c r="H272" s="147" t="s">
        <v>19</v>
      </c>
      <c r="I272" s="149"/>
      <c r="L272" s="145"/>
      <c r="M272" s="150"/>
      <c r="T272" s="151"/>
      <c r="AT272" s="147" t="s">
        <v>162</v>
      </c>
      <c r="AU272" s="147" t="s">
        <v>82</v>
      </c>
      <c r="AV272" s="12" t="s">
        <v>80</v>
      </c>
      <c r="AW272" s="12" t="s">
        <v>33</v>
      </c>
      <c r="AX272" s="12" t="s">
        <v>72</v>
      </c>
      <c r="AY272" s="147" t="s">
        <v>150</v>
      </c>
    </row>
    <row r="273" spans="2:51" s="13" customFormat="1">
      <c r="B273" s="152"/>
      <c r="D273" s="146" t="s">
        <v>162</v>
      </c>
      <c r="E273" s="153" t="s">
        <v>19</v>
      </c>
      <c r="F273" s="154" t="s">
        <v>270</v>
      </c>
      <c r="H273" s="155">
        <v>2.0099999999999998</v>
      </c>
      <c r="I273" s="156"/>
      <c r="L273" s="152"/>
      <c r="M273" s="157"/>
      <c r="T273" s="158"/>
      <c r="AT273" s="153" t="s">
        <v>162</v>
      </c>
      <c r="AU273" s="153" t="s">
        <v>82</v>
      </c>
      <c r="AV273" s="13" t="s">
        <v>82</v>
      </c>
      <c r="AW273" s="13" t="s">
        <v>33</v>
      </c>
      <c r="AX273" s="13" t="s">
        <v>72</v>
      </c>
      <c r="AY273" s="153" t="s">
        <v>150</v>
      </c>
    </row>
    <row r="274" spans="2:51" s="12" customFormat="1">
      <c r="B274" s="145"/>
      <c r="D274" s="146" t="s">
        <v>162</v>
      </c>
      <c r="E274" s="147" t="s">
        <v>19</v>
      </c>
      <c r="F274" s="148" t="s">
        <v>164</v>
      </c>
      <c r="H274" s="147" t="s">
        <v>19</v>
      </c>
      <c r="I274" s="149"/>
      <c r="L274" s="145"/>
      <c r="M274" s="150"/>
      <c r="T274" s="151"/>
      <c r="AT274" s="147" t="s">
        <v>162</v>
      </c>
      <c r="AU274" s="147" t="s">
        <v>82</v>
      </c>
      <c r="AV274" s="12" t="s">
        <v>80</v>
      </c>
      <c r="AW274" s="12" t="s">
        <v>33</v>
      </c>
      <c r="AX274" s="12" t="s">
        <v>72</v>
      </c>
      <c r="AY274" s="147" t="s">
        <v>150</v>
      </c>
    </row>
    <row r="275" spans="2:51" s="12" customFormat="1">
      <c r="B275" s="145"/>
      <c r="D275" s="146" t="s">
        <v>162</v>
      </c>
      <c r="E275" s="147" t="s">
        <v>19</v>
      </c>
      <c r="F275" s="148" t="s">
        <v>271</v>
      </c>
      <c r="H275" s="147" t="s">
        <v>19</v>
      </c>
      <c r="I275" s="149"/>
      <c r="L275" s="145"/>
      <c r="M275" s="150"/>
      <c r="T275" s="151"/>
      <c r="AT275" s="147" t="s">
        <v>162</v>
      </c>
      <c r="AU275" s="147" t="s">
        <v>82</v>
      </c>
      <c r="AV275" s="12" t="s">
        <v>80</v>
      </c>
      <c r="AW275" s="12" t="s">
        <v>33</v>
      </c>
      <c r="AX275" s="12" t="s">
        <v>72</v>
      </c>
      <c r="AY275" s="147" t="s">
        <v>150</v>
      </c>
    </row>
    <row r="276" spans="2:51" s="12" customFormat="1">
      <c r="B276" s="145"/>
      <c r="D276" s="146" t="s">
        <v>162</v>
      </c>
      <c r="E276" s="147" t="s">
        <v>19</v>
      </c>
      <c r="F276" s="148" t="s">
        <v>272</v>
      </c>
      <c r="H276" s="147" t="s">
        <v>19</v>
      </c>
      <c r="I276" s="149"/>
      <c r="L276" s="145"/>
      <c r="M276" s="150"/>
      <c r="T276" s="151"/>
      <c r="AT276" s="147" t="s">
        <v>162</v>
      </c>
      <c r="AU276" s="147" t="s">
        <v>82</v>
      </c>
      <c r="AV276" s="12" t="s">
        <v>80</v>
      </c>
      <c r="AW276" s="12" t="s">
        <v>33</v>
      </c>
      <c r="AX276" s="12" t="s">
        <v>72</v>
      </c>
      <c r="AY276" s="147" t="s">
        <v>150</v>
      </c>
    </row>
    <row r="277" spans="2:51" s="12" customFormat="1">
      <c r="B277" s="145"/>
      <c r="D277" s="146" t="s">
        <v>162</v>
      </c>
      <c r="E277" s="147" t="s">
        <v>19</v>
      </c>
      <c r="F277" s="148" t="s">
        <v>167</v>
      </c>
      <c r="H277" s="147" t="s">
        <v>19</v>
      </c>
      <c r="I277" s="149"/>
      <c r="L277" s="145"/>
      <c r="M277" s="150"/>
      <c r="T277" s="151"/>
      <c r="AT277" s="147" t="s">
        <v>162</v>
      </c>
      <c r="AU277" s="147" t="s">
        <v>82</v>
      </c>
      <c r="AV277" s="12" t="s">
        <v>80</v>
      </c>
      <c r="AW277" s="12" t="s">
        <v>33</v>
      </c>
      <c r="AX277" s="12" t="s">
        <v>72</v>
      </c>
      <c r="AY277" s="147" t="s">
        <v>150</v>
      </c>
    </row>
    <row r="278" spans="2:51" s="13" customFormat="1">
      <c r="B278" s="152"/>
      <c r="D278" s="146" t="s">
        <v>162</v>
      </c>
      <c r="E278" s="153" t="s">
        <v>19</v>
      </c>
      <c r="F278" s="154" t="s">
        <v>259</v>
      </c>
      <c r="H278" s="155">
        <v>3.46</v>
      </c>
      <c r="I278" s="156"/>
      <c r="L278" s="152"/>
      <c r="M278" s="157"/>
      <c r="T278" s="158"/>
      <c r="AT278" s="153" t="s">
        <v>162</v>
      </c>
      <c r="AU278" s="153" t="s">
        <v>82</v>
      </c>
      <c r="AV278" s="13" t="s">
        <v>82</v>
      </c>
      <c r="AW278" s="13" t="s">
        <v>33</v>
      </c>
      <c r="AX278" s="13" t="s">
        <v>72</v>
      </c>
      <c r="AY278" s="153" t="s">
        <v>150</v>
      </c>
    </row>
    <row r="279" spans="2:51" s="12" customFormat="1">
      <c r="B279" s="145"/>
      <c r="D279" s="146" t="s">
        <v>162</v>
      </c>
      <c r="E279" s="147" t="s">
        <v>19</v>
      </c>
      <c r="F279" s="148" t="s">
        <v>164</v>
      </c>
      <c r="H279" s="147" t="s">
        <v>19</v>
      </c>
      <c r="I279" s="149"/>
      <c r="L279" s="145"/>
      <c r="M279" s="150"/>
      <c r="T279" s="151"/>
      <c r="AT279" s="147" t="s">
        <v>162</v>
      </c>
      <c r="AU279" s="147" t="s">
        <v>82</v>
      </c>
      <c r="AV279" s="12" t="s">
        <v>80</v>
      </c>
      <c r="AW279" s="12" t="s">
        <v>33</v>
      </c>
      <c r="AX279" s="12" t="s">
        <v>72</v>
      </c>
      <c r="AY279" s="147" t="s">
        <v>150</v>
      </c>
    </row>
    <row r="280" spans="2:51" s="12" customFormat="1">
      <c r="B280" s="145"/>
      <c r="D280" s="146" t="s">
        <v>162</v>
      </c>
      <c r="E280" s="147" t="s">
        <v>19</v>
      </c>
      <c r="F280" s="148" t="s">
        <v>222</v>
      </c>
      <c r="H280" s="147" t="s">
        <v>19</v>
      </c>
      <c r="I280" s="149"/>
      <c r="L280" s="145"/>
      <c r="M280" s="150"/>
      <c r="T280" s="151"/>
      <c r="AT280" s="147" t="s">
        <v>162</v>
      </c>
      <c r="AU280" s="147" t="s">
        <v>82</v>
      </c>
      <c r="AV280" s="12" t="s">
        <v>80</v>
      </c>
      <c r="AW280" s="12" t="s">
        <v>33</v>
      </c>
      <c r="AX280" s="12" t="s">
        <v>72</v>
      </c>
      <c r="AY280" s="147" t="s">
        <v>150</v>
      </c>
    </row>
    <row r="281" spans="2:51" s="12" customFormat="1">
      <c r="B281" s="145"/>
      <c r="D281" s="146" t="s">
        <v>162</v>
      </c>
      <c r="E281" s="147" t="s">
        <v>19</v>
      </c>
      <c r="F281" s="148" t="s">
        <v>273</v>
      </c>
      <c r="H281" s="147" t="s">
        <v>19</v>
      </c>
      <c r="I281" s="149"/>
      <c r="L281" s="145"/>
      <c r="M281" s="150"/>
      <c r="T281" s="151"/>
      <c r="AT281" s="147" t="s">
        <v>162</v>
      </c>
      <c r="AU281" s="147" t="s">
        <v>82</v>
      </c>
      <c r="AV281" s="12" t="s">
        <v>80</v>
      </c>
      <c r="AW281" s="12" t="s">
        <v>33</v>
      </c>
      <c r="AX281" s="12" t="s">
        <v>72</v>
      </c>
      <c r="AY281" s="147" t="s">
        <v>150</v>
      </c>
    </row>
    <row r="282" spans="2:51" s="12" customFormat="1">
      <c r="B282" s="145"/>
      <c r="D282" s="146" t="s">
        <v>162</v>
      </c>
      <c r="E282" s="147" t="s">
        <v>19</v>
      </c>
      <c r="F282" s="148" t="s">
        <v>167</v>
      </c>
      <c r="H282" s="147" t="s">
        <v>19</v>
      </c>
      <c r="I282" s="149"/>
      <c r="L282" s="145"/>
      <c r="M282" s="150"/>
      <c r="T282" s="151"/>
      <c r="AT282" s="147" t="s">
        <v>162</v>
      </c>
      <c r="AU282" s="147" t="s">
        <v>82</v>
      </c>
      <c r="AV282" s="12" t="s">
        <v>80</v>
      </c>
      <c r="AW282" s="12" t="s">
        <v>33</v>
      </c>
      <c r="AX282" s="12" t="s">
        <v>72</v>
      </c>
      <c r="AY282" s="147" t="s">
        <v>150</v>
      </c>
    </row>
    <row r="283" spans="2:51" s="13" customFormat="1">
      <c r="B283" s="152"/>
      <c r="D283" s="146" t="s">
        <v>162</v>
      </c>
      <c r="E283" s="153" t="s">
        <v>19</v>
      </c>
      <c r="F283" s="154" t="s">
        <v>274</v>
      </c>
      <c r="H283" s="155">
        <v>10.51</v>
      </c>
      <c r="I283" s="156"/>
      <c r="L283" s="152"/>
      <c r="M283" s="157"/>
      <c r="T283" s="158"/>
      <c r="AT283" s="153" t="s">
        <v>162</v>
      </c>
      <c r="AU283" s="153" t="s">
        <v>82</v>
      </c>
      <c r="AV283" s="13" t="s">
        <v>82</v>
      </c>
      <c r="AW283" s="13" t="s">
        <v>33</v>
      </c>
      <c r="AX283" s="13" t="s">
        <v>72</v>
      </c>
      <c r="AY283" s="153" t="s">
        <v>150</v>
      </c>
    </row>
    <row r="284" spans="2:51" s="15" customFormat="1">
      <c r="B284" s="166"/>
      <c r="D284" s="146" t="s">
        <v>162</v>
      </c>
      <c r="E284" s="167" t="s">
        <v>19</v>
      </c>
      <c r="F284" s="168" t="s">
        <v>275</v>
      </c>
      <c r="H284" s="169">
        <v>164.83999999999997</v>
      </c>
      <c r="I284" s="170"/>
      <c r="L284" s="166"/>
      <c r="M284" s="171"/>
      <c r="T284" s="172"/>
      <c r="AT284" s="167" t="s">
        <v>162</v>
      </c>
      <c r="AU284" s="167" t="s">
        <v>82</v>
      </c>
      <c r="AV284" s="15" t="s">
        <v>183</v>
      </c>
      <c r="AW284" s="15" t="s">
        <v>33</v>
      </c>
      <c r="AX284" s="15" t="s">
        <v>72</v>
      </c>
      <c r="AY284" s="167" t="s">
        <v>150</v>
      </c>
    </row>
    <row r="285" spans="2:51" s="12" customFormat="1">
      <c r="B285" s="145"/>
      <c r="D285" s="146" t="s">
        <v>162</v>
      </c>
      <c r="E285" s="147" t="s">
        <v>19</v>
      </c>
      <c r="F285" s="148" t="s">
        <v>276</v>
      </c>
      <c r="H285" s="147" t="s">
        <v>19</v>
      </c>
      <c r="I285" s="149"/>
      <c r="L285" s="145"/>
      <c r="M285" s="150"/>
      <c r="T285" s="151"/>
      <c r="AT285" s="147" t="s">
        <v>162</v>
      </c>
      <c r="AU285" s="147" t="s">
        <v>82</v>
      </c>
      <c r="AV285" s="12" t="s">
        <v>80</v>
      </c>
      <c r="AW285" s="12" t="s">
        <v>33</v>
      </c>
      <c r="AX285" s="12" t="s">
        <v>72</v>
      </c>
      <c r="AY285" s="147" t="s">
        <v>150</v>
      </c>
    </row>
    <row r="286" spans="2:51" s="12" customFormat="1">
      <c r="B286" s="145"/>
      <c r="D286" s="146" t="s">
        <v>162</v>
      </c>
      <c r="E286" s="147" t="s">
        <v>19</v>
      </c>
      <c r="F286" s="148" t="s">
        <v>164</v>
      </c>
      <c r="H286" s="147" t="s">
        <v>19</v>
      </c>
      <c r="I286" s="149"/>
      <c r="L286" s="145"/>
      <c r="M286" s="150"/>
      <c r="T286" s="151"/>
      <c r="AT286" s="147" t="s">
        <v>162</v>
      </c>
      <c r="AU286" s="147" t="s">
        <v>82</v>
      </c>
      <c r="AV286" s="12" t="s">
        <v>80</v>
      </c>
      <c r="AW286" s="12" t="s">
        <v>33</v>
      </c>
      <c r="AX286" s="12" t="s">
        <v>72</v>
      </c>
      <c r="AY286" s="147" t="s">
        <v>150</v>
      </c>
    </row>
    <row r="287" spans="2:51" s="12" customFormat="1">
      <c r="B287" s="145"/>
      <c r="D287" s="146" t="s">
        <v>162</v>
      </c>
      <c r="E287" s="147" t="s">
        <v>19</v>
      </c>
      <c r="F287" s="148" t="s">
        <v>165</v>
      </c>
      <c r="H287" s="147" t="s">
        <v>19</v>
      </c>
      <c r="I287" s="149"/>
      <c r="L287" s="145"/>
      <c r="M287" s="150"/>
      <c r="T287" s="151"/>
      <c r="AT287" s="147" t="s">
        <v>162</v>
      </c>
      <c r="AU287" s="147" t="s">
        <v>82</v>
      </c>
      <c r="AV287" s="12" t="s">
        <v>80</v>
      </c>
      <c r="AW287" s="12" t="s">
        <v>33</v>
      </c>
      <c r="AX287" s="12" t="s">
        <v>72</v>
      </c>
      <c r="AY287" s="147" t="s">
        <v>150</v>
      </c>
    </row>
    <row r="288" spans="2:51" s="12" customFormat="1">
      <c r="B288" s="145"/>
      <c r="D288" s="146" t="s">
        <v>162</v>
      </c>
      <c r="E288" s="147" t="s">
        <v>19</v>
      </c>
      <c r="F288" s="148" t="s">
        <v>277</v>
      </c>
      <c r="H288" s="147" t="s">
        <v>19</v>
      </c>
      <c r="I288" s="149"/>
      <c r="L288" s="145"/>
      <c r="M288" s="150"/>
      <c r="T288" s="151"/>
      <c r="AT288" s="147" t="s">
        <v>162</v>
      </c>
      <c r="AU288" s="147" t="s">
        <v>82</v>
      </c>
      <c r="AV288" s="12" t="s">
        <v>80</v>
      </c>
      <c r="AW288" s="12" t="s">
        <v>33</v>
      </c>
      <c r="AX288" s="12" t="s">
        <v>72</v>
      </c>
      <c r="AY288" s="147" t="s">
        <v>150</v>
      </c>
    </row>
    <row r="289" spans="2:51" s="12" customFormat="1">
      <c r="B289" s="145"/>
      <c r="D289" s="146" t="s">
        <v>162</v>
      </c>
      <c r="E289" s="147" t="s">
        <v>19</v>
      </c>
      <c r="F289" s="148" t="s">
        <v>167</v>
      </c>
      <c r="H289" s="147" t="s">
        <v>19</v>
      </c>
      <c r="I289" s="149"/>
      <c r="L289" s="145"/>
      <c r="M289" s="150"/>
      <c r="T289" s="151"/>
      <c r="AT289" s="147" t="s">
        <v>162</v>
      </c>
      <c r="AU289" s="147" t="s">
        <v>82</v>
      </c>
      <c r="AV289" s="12" t="s">
        <v>80</v>
      </c>
      <c r="AW289" s="12" t="s">
        <v>33</v>
      </c>
      <c r="AX289" s="12" t="s">
        <v>72</v>
      </c>
      <c r="AY289" s="147" t="s">
        <v>150</v>
      </c>
    </row>
    <row r="290" spans="2:51" s="13" customFormat="1">
      <c r="B290" s="152"/>
      <c r="D290" s="146" t="s">
        <v>162</v>
      </c>
      <c r="E290" s="153" t="s">
        <v>19</v>
      </c>
      <c r="F290" s="154" t="s">
        <v>278</v>
      </c>
      <c r="H290" s="155">
        <v>4.55</v>
      </c>
      <c r="I290" s="156"/>
      <c r="L290" s="152"/>
      <c r="M290" s="157"/>
      <c r="T290" s="158"/>
      <c r="AT290" s="153" t="s">
        <v>162</v>
      </c>
      <c r="AU290" s="153" t="s">
        <v>82</v>
      </c>
      <c r="AV290" s="13" t="s">
        <v>82</v>
      </c>
      <c r="AW290" s="13" t="s">
        <v>33</v>
      </c>
      <c r="AX290" s="13" t="s">
        <v>72</v>
      </c>
      <c r="AY290" s="153" t="s">
        <v>150</v>
      </c>
    </row>
    <row r="291" spans="2:51" s="12" customFormat="1">
      <c r="B291" s="145"/>
      <c r="D291" s="146" t="s">
        <v>162</v>
      </c>
      <c r="E291" s="147" t="s">
        <v>19</v>
      </c>
      <c r="F291" s="148" t="s">
        <v>164</v>
      </c>
      <c r="H291" s="147" t="s">
        <v>19</v>
      </c>
      <c r="I291" s="149"/>
      <c r="L291" s="145"/>
      <c r="M291" s="150"/>
      <c r="T291" s="151"/>
      <c r="AT291" s="147" t="s">
        <v>162</v>
      </c>
      <c r="AU291" s="147" t="s">
        <v>82</v>
      </c>
      <c r="AV291" s="12" t="s">
        <v>80</v>
      </c>
      <c r="AW291" s="12" t="s">
        <v>33</v>
      </c>
      <c r="AX291" s="12" t="s">
        <v>72</v>
      </c>
      <c r="AY291" s="147" t="s">
        <v>150</v>
      </c>
    </row>
    <row r="292" spans="2:51" s="12" customFormat="1">
      <c r="B292" s="145"/>
      <c r="D292" s="146" t="s">
        <v>162</v>
      </c>
      <c r="E292" s="147" t="s">
        <v>19</v>
      </c>
      <c r="F292" s="148" t="s">
        <v>177</v>
      </c>
      <c r="H292" s="147" t="s">
        <v>19</v>
      </c>
      <c r="I292" s="149"/>
      <c r="L292" s="145"/>
      <c r="M292" s="150"/>
      <c r="T292" s="151"/>
      <c r="AT292" s="147" t="s">
        <v>162</v>
      </c>
      <c r="AU292" s="147" t="s">
        <v>82</v>
      </c>
      <c r="AV292" s="12" t="s">
        <v>80</v>
      </c>
      <c r="AW292" s="12" t="s">
        <v>33</v>
      </c>
      <c r="AX292" s="12" t="s">
        <v>72</v>
      </c>
      <c r="AY292" s="147" t="s">
        <v>150</v>
      </c>
    </row>
    <row r="293" spans="2:51" s="12" customFormat="1">
      <c r="B293" s="145"/>
      <c r="D293" s="146" t="s">
        <v>162</v>
      </c>
      <c r="E293" s="147" t="s">
        <v>19</v>
      </c>
      <c r="F293" s="148" t="s">
        <v>277</v>
      </c>
      <c r="H293" s="147" t="s">
        <v>19</v>
      </c>
      <c r="I293" s="149"/>
      <c r="L293" s="145"/>
      <c r="M293" s="150"/>
      <c r="T293" s="151"/>
      <c r="AT293" s="147" t="s">
        <v>162</v>
      </c>
      <c r="AU293" s="147" t="s">
        <v>82</v>
      </c>
      <c r="AV293" s="12" t="s">
        <v>80</v>
      </c>
      <c r="AW293" s="12" t="s">
        <v>33</v>
      </c>
      <c r="AX293" s="12" t="s">
        <v>72</v>
      </c>
      <c r="AY293" s="147" t="s">
        <v>150</v>
      </c>
    </row>
    <row r="294" spans="2:51" s="12" customFormat="1">
      <c r="B294" s="145"/>
      <c r="D294" s="146" t="s">
        <v>162</v>
      </c>
      <c r="E294" s="147" t="s">
        <v>19</v>
      </c>
      <c r="F294" s="148" t="s">
        <v>167</v>
      </c>
      <c r="H294" s="147" t="s">
        <v>19</v>
      </c>
      <c r="I294" s="149"/>
      <c r="L294" s="145"/>
      <c r="M294" s="150"/>
      <c r="T294" s="151"/>
      <c r="AT294" s="147" t="s">
        <v>162</v>
      </c>
      <c r="AU294" s="147" t="s">
        <v>82</v>
      </c>
      <c r="AV294" s="12" t="s">
        <v>80</v>
      </c>
      <c r="AW294" s="12" t="s">
        <v>33</v>
      </c>
      <c r="AX294" s="12" t="s">
        <v>72</v>
      </c>
      <c r="AY294" s="147" t="s">
        <v>150</v>
      </c>
    </row>
    <row r="295" spans="2:51" s="13" customFormat="1">
      <c r="B295" s="152"/>
      <c r="D295" s="146" t="s">
        <v>162</v>
      </c>
      <c r="E295" s="153" t="s">
        <v>19</v>
      </c>
      <c r="F295" s="154" t="s">
        <v>278</v>
      </c>
      <c r="H295" s="155">
        <v>4.55</v>
      </c>
      <c r="I295" s="156"/>
      <c r="L295" s="152"/>
      <c r="M295" s="157"/>
      <c r="T295" s="158"/>
      <c r="AT295" s="153" t="s">
        <v>162</v>
      </c>
      <c r="AU295" s="153" t="s">
        <v>82</v>
      </c>
      <c r="AV295" s="13" t="s">
        <v>82</v>
      </c>
      <c r="AW295" s="13" t="s">
        <v>33</v>
      </c>
      <c r="AX295" s="13" t="s">
        <v>72</v>
      </c>
      <c r="AY295" s="153" t="s">
        <v>150</v>
      </c>
    </row>
    <row r="296" spans="2:51" s="12" customFormat="1">
      <c r="B296" s="145"/>
      <c r="D296" s="146" t="s">
        <v>162</v>
      </c>
      <c r="E296" s="147" t="s">
        <v>19</v>
      </c>
      <c r="F296" s="148" t="s">
        <v>164</v>
      </c>
      <c r="H296" s="147" t="s">
        <v>19</v>
      </c>
      <c r="I296" s="149"/>
      <c r="L296" s="145"/>
      <c r="M296" s="150"/>
      <c r="T296" s="151"/>
      <c r="AT296" s="147" t="s">
        <v>162</v>
      </c>
      <c r="AU296" s="147" t="s">
        <v>82</v>
      </c>
      <c r="AV296" s="12" t="s">
        <v>80</v>
      </c>
      <c r="AW296" s="12" t="s">
        <v>33</v>
      </c>
      <c r="AX296" s="12" t="s">
        <v>72</v>
      </c>
      <c r="AY296" s="147" t="s">
        <v>150</v>
      </c>
    </row>
    <row r="297" spans="2:51" s="12" customFormat="1">
      <c r="B297" s="145"/>
      <c r="D297" s="146" t="s">
        <v>162</v>
      </c>
      <c r="E297" s="147" t="s">
        <v>19</v>
      </c>
      <c r="F297" s="148" t="s">
        <v>222</v>
      </c>
      <c r="H297" s="147" t="s">
        <v>19</v>
      </c>
      <c r="I297" s="149"/>
      <c r="L297" s="145"/>
      <c r="M297" s="150"/>
      <c r="T297" s="151"/>
      <c r="AT297" s="147" t="s">
        <v>162</v>
      </c>
      <c r="AU297" s="147" t="s">
        <v>82</v>
      </c>
      <c r="AV297" s="12" t="s">
        <v>80</v>
      </c>
      <c r="AW297" s="12" t="s">
        <v>33</v>
      </c>
      <c r="AX297" s="12" t="s">
        <v>72</v>
      </c>
      <c r="AY297" s="147" t="s">
        <v>150</v>
      </c>
    </row>
    <row r="298" spans="2:51" s="12" customFormat="1">
      <c r="B298" s="145"/>
      <c r="D298" s="146" t="s">
        <v>162</v>
      </c>
      <c r="E298" s="147" t="s">
        <v>19</v>
      </c>
      <c r="F298" s="148" t="s">
        <v>279</v>
      </c>
      <c r="H298" s="147" t="s">
        <v>19</v>
      </c>
      <c r="I298" s="149"/>
      <c r="L298" s="145"/>
      <c r="M298" s="150"/>
      <c r="T298" s="151"/>
      <c r="AT298" s="147" t="s">
        <v>162</v>
      </c>
      <c r="AU298" s="147" t="s">
        <v>82</v>
      </c>
      <c r="AV298" s="12" t="s">
        <v>80</v>
      </c>
      <c r="AW298" s="12" t="s">
        <v>33</v>
      </c>
      <c r="AX298" s="12" t="s">
        <v>72</v>
      </c>
      <c r="AY298" s="147" t="s">
        <v>150</v>
      </c>
    </row>
    <row r="299" spans="2:51" s="12" customFormat="1">
      <c r="B299" s="145"/>
      <c r="D299" s="146" t="s">
        <v>162</v>
      </c>
      <c r="E299" s="147" t="s">
        <v>19</v>
      </c>
      <c r="F299" s="148" t="s">
        <v>167</v>
      </c>
      <c r="H299" s="147" t="s">
        <v>19</v>
      </c>
      <c r="I299" s="149"/>
      <c r="L299" s="145"/>
      <c r="M299" s="150"/>
      <c r="T299" s="151"/>
      <c r="AT299" s="147" t="s">
        <v>162</v>
      </c>
      <c r="AU299" s="147" t="s">
        <v>82</v>
      </c>
      <c r="AV299" s="12" t="s">
        <v>80</v>
      </c>
      <c r="AW299" s="12" t="s">
        <v>33</v>
      </c>
      <c r="AX299" s="12" t="s">
        <v>72</v>
      </c>
      <c r="AY299" s="147" t="s">
        <v>150</v>
      </c>
    </row>
    <row r="300" spans="2:51" s="13" customFormat="1">
      <c r="B300" s="152"/>
      <c r="D300" s="146" t="s">
        <v>162</v>
      </c>
      <c r="E300" s="153" t="s">
        <v>19</v>
      </c>
      <c r="F300" s="154" t="s">
        <v>280</v>
      </c>
      <c r="H300" s="155">
        <v>2.54</v>
      </c>
      <c r="I300" s="156"/>
      <c r="L300" s="152"/>
      <c r="M300" s="157"/>
      <c r="T300" s="158"/>
      <c r="AT300" s="153" t="s">
        <v>162</v>
      </c>
      <c r="AU300" s="153" t="s">
        <v>82</v>
      </c>
      <c r="AV300" s="13" t="s">
        <v>82</v>
      </c>
      <c r="AW300" s="13" t="s">
        <v>33</v>
      </c>
      <c r="AX300" s="13" t="s">
        <v>72</v>
      </c>
      <c r="AY300" s="153" t="s">
        <v>150</v>
      </c>
    </row>
    <row r="301" spans="2:51" s="12" customFormat="1">
      <c r="B301" s="145"/>
      <c r="D301" s="146" t="s">
        <v>162</v>
      </c>
      <c r="E301" s="147" t="s">
        <v>19</v>
      </c>
      <c r="F301" s="148" t="s">
        <v>164</v>
      </c>
      <c r="H301" s="147" t="s">
        <v>19</v>
      </c>
      <c r="I301" s="149"/>
      <c r="L301" s="145"/>
      <c r="M301" s="150"/>
      <c r="T301" s="151"/>
      <c r="AT301" s="147" t="s">
        <v>162</v>
      </c>
      <c r="AU301" s="147" t="s">
        <v>82</v>
      </c>
      <c r="AV301" s="12" t="s">
        <v>80</v>
      </c>
      <c r="AW301" s="12" t="s">
        <v>33</v>
      </c>
      <c r="AX301" s="12" t="s">
        <v>72</v>
      </c>
      <c r="AY301" s="147" t="s">
        <v>150</v>
      </c>
    </row>
    <row r="302" spans="2:51" s="12" customFormat="1">
      <c r="B302" s="145"/>
      <c r="D302" s="146" t="s">
        <v>162</v>
      </c>
      <c r="E302" s="147" t="s">
        <v>19</v>
      </c>
      <c r="F302" s="148" t="s">
        <v>225</v>
      </c>
      <c r="H302" s="147" t="s">
        <v>19</v>
      </c>
      <c r="I302" s="149"/>
      <c r="L302" s="145"/>
      <c r="M302" s="150"/>
      <c r="T302" s="151"/>
      <c r="AT302" s="147" t="s">
        <v>162</v>
      </c>
      <c r="AU302" s="147" t="s">
        <v>82</v>
      </c>
      <c r="AV302" s="12" t="s">
        <v>80</v>
      </c>
      <c r="AW302" s="12" t="s">
        <v>33</v>
      </c>
      <c r="AX302" s="12" t="s">
        <v>72</v>
      </c>
      <c r="AY302" s="147" t="s">
        <v>150</v>
      </c>
    </row>
    <row r="303" spans="2:51" s="12" customFormat="1">
      <c r="B303" s="145"/>
      <c r="D303" s="146" t="s">
        <v>162</v>
      </c>
      <c r="E303" s="147" t="s">
        <v>19</v>
      </c>
      <c r="F303" s="148" t="s">
        <v>281</v>
      </c>
      <c r="H303" s="147" t="s">
        <v>19</v>
      </c>
      <c r="I303" s="149"/>
      <c r="L303" s="145"/>
      <c r="M303" s="150"/>
      <c r="T303" s="151"/>
      <c r="AT303" s="147" t="s">
        <v>162</v>
      </c>
      <c r="AU303" s="147" t="s">
        <v>82</v>
      </c>
      <c r="AV303" s="12" t="s">
        <v>80</v>
      </c>
      <c r="AW303" s="12" t="s">
        <v>33</v>
      </c>
      <c r="AX303" s="12" t="s">
        <v>72</v>
      </c>
      <c r="AY303" s="147" t="s">
        <v>150</v>
      </c>
    </row>
    <row r="304" spans="2:51" s="12" customFormat="1">
      <c r="B304" s="145"/>
      <c r="D304" s="146" t="s">
        <v>162</v>
      </c>
      <c r="E304" s="147" t="s">
        <v>19</v>
      </c>
      <c r="F304" s="148" t="s">
        <v>167</v>
      </c>
      <c r="H304" s="147" t="s">
        <v>19</v>
      </c>
      <c r="I304" s="149"/>
      <c r="L304" s="145"/>
      <c r="M304" s="150"/>
      <c r="T304" s="151"/>
      <c r="AT304" s="147" t="s">
        <v>162</v>
      </c>
      <c r="AU304" s="147" t="s">
        <v>82</v>
      </c>
      <c r="AV304" s="12" t="s">
        <v>80</v>
      </c>
      <c r="AW304" s="12" t="s">
        <v>33</v>
      </c>
      <c r="AX304" s="12" t="s">
        <v>72</v>
      </c>
      <c r="AY304" s="147" t="s">
        <v>150</v>
      </c>
    </row>
    <row r="305" spans="2:65" s="13" customFormat="1">
      <c r="B305" s="152"/>
      <c r="D305" s="146" t="s">
        <v>162</v>
      </c>
      <c r="E305" s="153" t="s">
        <v>19</v>
      </c>
      <c r="F305" s="154" t="s">
        <v>282</v>
      </c>
      <c r="H305" s="155">
        <v>5.94</v>
      </c>
      <c r="I305" s="156"/>
      <c r="L305" s="152"/>
      <c r="M305" s="157"/>
      <c r="T305" s="158"/>
      <c r="AT305" s="153" t="s">
        <v>162</v>
      </c>
      <c r="AU305" s="153" t="s">
        <v>82</v>
      </c>
      <c r="AV305" s="13" t="s">
        <v>82</v>
      </c>
      <c r="AW305" s="13" t="s">
        <v>33</v>
      </c>
      <c r="AX305" s="13" t="s">
        <v>72</v>
      </c>
      <c r="AY305" s="153" t="s">
        <v>150</v>
      </c>
    </row>
    <row r="306" spans="2:65" s="15" customFormat="1">
      <c r="B306" s="166"/>
      <c r="D306" s="146" t="s">
        <v>162</v>
      </c>
      <c r="E306" s="167" t="s">
        <v>19</v>
      </c>
      <c r="F306" s="168" t="s">
        <v>275</v>
      </c>
      <c r="H306" s="169">
        <v>17.580000000000002</v>
      </c>
      <c r="I306" s="170"/>
      <c r="L306" s="166"/>
      <c r="M306" s="171"/>
      <c r="T306" s="172"/>
      <c r="AT306" s="167" t="s">
        <v>162</v>
      </c>
      <c r="AU306" s="167" t="s">
        <v>82</v>
      </c>
      <c r="AV306" s="15" t="s">
        <v>183</v>
      </c>
      <c r="AW306" s="15" t="s">
        <v>33</v>
      </c>
      <c r="AX306" s="15" t="s">
        <v>72</v>
      </c>
      <c r="AY306" s="167" t="s">
        <v>150</v>
      </c>
    </row>
    <row r="307" spans="2:65" s="14" customFormat="1">
      <c r="B307" s="159"/>
      <c r="D307" s="146" t="s">
        <v>162</v>
      </c>
      <c r="E307" s="160" t="s">
        <v>19</v>
      </c>
      <c r="F307" s="161" t="s">
        <v>169</v>
      </c>
      <c r="H307" s="162">
        <v>182.42</v>
      </c>
      <c r="I307" s="163"/>
      <c r="L307" s="159"/>
      <c r="M307" s="164"/>
      <c r="T307" s="165"/>
      <c r="AT307" s="160" t="s">
        <v>162</v>
      </c>
      <c r="AU307" s="160" t="s">
        <v>82</v>
      </c>
      <c r="AV307" s="14" t="s">
        <v>158</v>
      </c>
      <c r="AW307" s="14" t="s">
        <v>33</v>
      </c>
      <c r="AX307" s="14" t="s">
        <v>80</v>
      </c>
      <c r="AY307" s="160" t="s">
        <v>150</v>
      </c>
    </row>
    <row r="308" spans="2:65" s="1" customFormat="1" ht="21.75" customHeight="1">
      <c r="B308" s="33"/>
      <c r="C308" s="128" t="s">
        <v>283</v>
      </c>
      <c r="D308" s="128" t="s">
        <v>153</v>
      </c>
      <c r="E308" s="129" t="s">
        <v>284</v>
      </c>
      <c r="F308" s="130" t="s">
        <v>285</v>
      </c>
      <c r="G308" s="131" t="s">
        <v>156</v>
      </c>
      <c r="H308" s="132">
        <v>8.01</v>
      </c>
      <c r="I308" s="133"/>
      <c r="J308" s="134">
        <f>ROUND(I308*H308,2)</f>
        <v>0</v>
      </c>
      <c r="K308" s="130" t="s">
        <v>157</v>
      </c>
      <c r="L308" s="33"/>
      <c r="M308" s="135" t="s">
        <v>19</v>
      </c>
      <c r="N308" s="136" t="s">
        <v>43</v>
      </c>
      <c r="P308" s="137">
        <f>O308*H308</f>
        <v>0</v>
      </c>
      <c r="Q308" s="137">
        <v>1.98E-3</v>
      </c>
      <c r="R308" s="137">
        <f>Q308*H308</f>
        <v>1.58598E-2</v>
      </c>
      <c r="S308" s="137">
        <v>6.0000000000000002E-5</v>
      </c>
      <c r="T308" s="138">
        <f>S308*H308</f>
        <v>4.8059999999999997E-4</v>
      </c>
      <c r="AR308" s="139" t="s">
        <v>158</v>
      </c>
      <c r="AT308" s="139" t="s">
        <v>153</v>
      </c>
      <c r="AU308" s="139" t="s">
        <v>82</v>
      </c>
      <c r="AY308" s="18" t="s">
        <v>150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80</v>
      </c>
      <c r="BK308" s="140">
        <f>ROUND(I308*H308,2)</f>
        <v>0</v>
      </c>
      <c r="BL308" s="18" t="s">
        <v>158</v>
      </c>
      <c r="BM308" s="139" t="s">
        <v>286</v>
      </c>
    </row>
    <row r="309" spans="2:65" s="1" customFormat="1">
      <c r="B309" s="33"/>
      <c r="D309" s="141" t="s">
        <v>160</v>
      </c>
      <c r="F309" s="142" t="s">
        <v>287</v>
      </c>
      <c r="I309" s="143"/>
      <c r="L309" s="33"/>
      <c r="M309" s="144"/>
      <c r="T309" s="54"/>
      <c r="AT309" s="18" t="s">
        <v>160</v>
      </c>
      <c r="AU309" s="18" t="s">
        <v>82</v>
      </c>
    </row>
    <row r="310" spans="2:65" s="12" customFormat="1">
      <c r="B310" s="145"/>
      <c r="D310" s="146" t="s">
        <v>162</v>
      </c>
      <c r="E310" s="147" t="s">
        <v>19</v>
      </c>
      <c r="F310" s="148" t="s">
        <v>288</v>
      </c>
      <c r="H310" s="147" t="s">
        <v>19</v>
      </c>
      <c r="I310" s="149"/>
      <c r="L310" s="145"/>
      <c r="M310" s="150"/>
      <c r="T310" s="151"/>
      <c r="AT310" s="147" t="s">
        <v>162</v>
      </c>
      <c r="AU310" s="147" t="s">
        <v>82</v>
      </c>
      <c r="AV310" s="12" t="s">
        <v>80</v>
      </c>
      <c r="AW310" s="12" t="s">
        <v>33</v>
      </c>
      <c r="AX310" s="12" t="s">
        <v>72</v>
      </c>
      <c r="AY310" s="147" t="s">
        <v>150</v>
      </c>
    </row>
    <row r="311" spans="2:65" s="12" customFormat="1">
      <c r="B311" s="145"/>
      <c r="D311" s="146" t="s">
        <v>162</v>
      </c>
      <c r="E311" s="147" t="s">
        <v>19</v>
      </c>
      <c r="F311" s="148" t="s">
        <v>164</v>
      </c>
      <c r="H311" s="147" t="s">
        <v>19</v>
      </c>
      <c r="I311" s="149"/>
      <c r="L311" s="145"/>
      <c r="M311" s="150"/>
      <c r="T311" s="151"/>
      <c r="AT311" s="147" t="s">
        <v>162</v>
      </c>
      <c r="AU311" s="147" t="s">
        <v>82</v>
      </c>
      <c r="AV311" s="12" t="s">
        <v>80</v>
      </c>
      <c r="AW311" s="12" t="s">
        <v>33</v>
      </c>
      <c r="AX311" s="12" t="s">
        <v>72</v>
      </c>
      <c r="AY311" s="147" t="s">
        <v>150</v>
      </c>
    </row>
    <row r="312" spans="2:65" s="12" customFormat="1">
      <c r="B312" s="145"/>
      <c r="D312" s="146" t="s">
        <v>162</v>
      </c>
      <c r="E312" s="147" t="s">
        <v>19</v>
      </c>
      <c r="F312" s="148" t="s">
        <v>165</v>
      </c>
      <c r="H312" s="147" t="s">
        <v>19</v>
      </c>
      <c r="I312" s="149"/>
      <c r="L312" s="145"/>
      <c r="M312" s="150"/>
      <c r="T312" s="151"/>
      <c r="AT312" s="147" t="s">
        <v>162</v>
      </c>
      <c r="AU312" s="147" t="s">
        <v>82</v>
      </c>
      <c r="AV312" s="12" t="s">
        <v>80</v>
      </c>
      <c r="AW312" s="12" t="s">
        <v>33</v>
      </c>
      <c r="AX312" s="12" t="s">
        <v>72</v>
      </c>
      <c r="AY312" s="147" t="s">
        <v>150</v>
      </c>
    </row>
    <row r="313" spans="2:65" s="12" customFormat="1">
      <c r="B313" s="145"/>
      <c r="D313" s="146" t="s">
        <v>162</v>
      </c>
      <c r="E313" s="147" t="s">
        <v>19</v>
      </c>
      <c r="F313" s="148" t="s">
        <v>289</v>
      </c>
      <c r="H313" s="147" t="s">
        <v>19</v>
      </c>
      <c r="I313" s="149"/>
      <c r="L313" s="145"/>
      <c r="M313" s="150"/>
      <c r="T313" s="151"/>
      <c r="AT313" s="147" t="s">
        <v>162</v>
      </c>
      <c r="AU313" s="147" t="s">
        <v>82</v>
      </c>
      <c r="AV313" s="12" t="s">
        <v>80</v>
      </c>
      <c r="AW313" s="12" t="s">
        <v>33</v>
      </c>
      <c r="AX313" s="12" t="s">
        <v>72</v>
      </c>
      <c r="AY313" s="147" t="s">
        <v>150</v>
      </c>
    </row>
    <row r="314" spans="2:65" s="12" customFormat="1">
      <c r="B314" s="145"/>
      <c r="D314" s="146" t="s">
        <v>162</v>
      </c>
      <c r="E314" s="147" t="s">
        <v>19</v>
      </c>
      <c r="F314" s="148" t="s">
        <v>167</v>
      </c>
      <c r="H314" s="147" t="s">
        <v>19</v>
      </c>
      <c r="I314" s="149"/>
      <c r="L314" s="145"/>
      <c r="M314" s="150"/>
      <c r="T314" s="151"/>
      <c r="AT314" s="147" t="s">
        <v>162</v>
      </c>
      <c r="AU314" s="147" t="s">
        <v>82</v>
      </c>
      <c r="AV314" s="12" t="s">
        <v>80</v>
      </c>
      <c r="AW314" s="12" t="s">
        <v>33</v>
      </c>
      <c r="AX314" s="12" t="s">
        <v>72</v>
      </c>
      <c r="AY314" s="147" t="s">
        <v>150</v>
      </c>
    </row>
    <row r="315" spans="2:65" s="13" customFormat="1">
      <c r="B315" s="152"/>
      <c r="D315" s="146" t="s">
        <v>162</v>
      </c>
      <c r="E315" s="153" t="s">
        <v>19</v>
      </c>
      <c r="F315" s="154" t="s">
        <v>290</v>
      </c>
      <c r="H315" s="155">
        <v>1.53</v>
      </c>
      <c r="I315" s="156"/>
      <c r="L315" s="152"/>
      <c r="M315" s="157"/>
      <c r="T315" s="158"/>
      <c r="AT315" s="153" t="s">
        <v>162</v>
      </c>
      <c r="AU315" s="153" t="s">
        <v>82</v>
      </c>
      <c r="AV315" s="13" t="s">
        <v>82</v>
      </c>
      <c r="AW315" s="13" t="s">
        <v>33</v>
      </c>
      <c r="AX315" s="13" t="s">
        <v>72</v>
      </c>
      <c r="AY315" s="153" t="s">
        <v>150</v>
      </c>
    </row>
    <row r="316" spans="2:65" s="12" customFormat="1">
      <c r="B316" s="145"/>
      <c r="D316" s="146" t="s">
        <v>162</v>
      </c>
      <c r="E316" s="147" t="s">
        <v>19</v>
      </c>
      <c r="F316" s="148" t="s">
        <v>164</v>
      </c>
      <c r="H316" s="147" t="s">
        <v>19</v>
      </c>
      <c r="I316" s="149"/>
      <c r="L316" s="145"/>
      <c r="M316" s="150"/>
      <c r="T316" s="151"/>
      <c r="AT316" s="147" t="s">
        <v>162</v>
      </c>
      <c r="AU316" s="147" t="s">
        <v>82</v>
      </c>
      <c r="AV316" s="12" t="s">
        <v>80</v>
      </c>
      <c r="AW316" s="12" t="s">
        <v>33</v>
      </c>
      <c r="AX316" s="12" t="s">
        <v>72</v>
      </c>
      <c r="AY316" s="147" t="s">
        <v>150</v>
      </c>
    </row>
    <row r="317" spans="2:65" s="12" customFormat="1">
      <c r="B317" s="145"/>
      <c r="D317" s="146" t="s">
        <v>162</v>
      </c>
      <c r="E317" s="147" t="s">
        <v>19</v>
      </c>
      <c r="F317" s="148" t="s">
        <v>177</v>
      </c>
      <c r="H317" s="147" t="s">
        <v>19</v>
      </c>
      <c r="I317" s="149"/>
      <c r="L317" s="145"/>
      <c r="M317" s="150"/>
      <c r="T317" s="151"/>
      <c r="AT317" s="147" t="s">
        <v>162</v>
      </c>
      <c r="AU317" s="147" t="s">
        <v>82</v>
      </c>
      <c r="AV317" s="12" t="s">
        <v>80</v>
      </c>
      <c r="AW317" s="12" t="s">
        <v>33</v>
      </c>
      <c r="AX317" s="12" t="s">
        <v>72</v>
      </c>
      <c r="AY317" s="147" t="s">
        <v>150</v>
      </c>
    </row>
    <row r="318" spans="2:65" s="12" customFormat="1">
      <c r="B318" s="145"/>
      <c r="D318" s="146" t="s">
        <v>162</v>
      </c>
      <c r="E318" s="147" t="s">
        <v>19</v>
      </c>
      <c r="F318" s="148" t="s">
        <v>291</v>
      </c>
      <c r="H318" s="147" t="s">
        <v>19</v>
      </c>
      <c r="I318" s="149"/>
      <c r="L318" s="145"/>
      <c r="M318" s="150"/>
      <c r="T318" s="151"/>
      <c r="AT318" s="147" t="s">
        <v>162</v>
      </c>
      <c r="AU318" s="147" t="s">
        <v>82</v>
      </c>
      <c r="AV318" s="12" t="s">
        <v>80</v>
      </c>
      <c r="AW318" s="12" t="s">
        <v>33</v>
      </c>
      <c r="AX318" s="12" t="s">
        <v>72</v>
      </c>
      <c r="AY318" s="147" t="s">
        <v>150</v>
      </c>
    </row>
    <row r="319" spans="2:65" s="12" customFormat="1">
      <c r="B319" s="145"/>
      <c r="D319" s="146" t="s">
        <v>162</v>
      </c>
      <c r="E319" s="147" t="s">
        <v>19</v>
      </c>
      <c r="F319" s="148" t="s">
        <v>167</v>
      </c>
      <c r="H319" s="147" t="s">
        <v>19</v>
      </c>
      <c r="I319" s="149"/>
      <c r="L319" s="145"/>
      <c r="M319" s="150"/>
      <c r="T319" s="151"/>
      <c r="AT319" s="147" t="s">
        <v>162</v>
      </c>
      <c r="AU319" s="147" t="s">
        <v>82</v>
      </c>
      <c r="AV319" s="12" t="s">
        <v>80</v>
      </c>
      <c r="AW319" s="12" t="s">
        <v>33</v>
      </c>
      <c r="AX319" s="12" t="s">
        <v>72</v>
      </c>
      <c r="AY319" s="147" t="s">
        <v>150</v>
      </c>
    </row>
    <row r="320" spans="2:65" s="13" customFormat="1">
      <c r="B320" s="152"/>
      <c r="D320" s="146" t="s">
        <v>162</v>
      </c>
      <c r="E320" s="153" t="s">
        <v>19</v>
      </c>
      <c r="F320" s="154" t="s">
        <v>292</v>
      </c>
      <c r="H320" s="155">
        <v>1.89</v>
      </c>
      <c r="I320" s="156"/>
      <c r="L320" s="152"/>
      <c r="M320" s="157"/>
      <c r="T320" s="158"/>
      <c r="AT320" s="153" t="s">
        <v>162</v>
      </c>
      <c r="AU320" s="153" t="s">
        <v>82</v>
      </c>
      <c r="AV320" s="13" t="s">
        <v>82</v>
      </c>
      <c r="AW320" s="13" t="s">
        <v>33</v>
      </c>
      <c r="AX320" s="13" t="s">
        <v>72</v>
      </c>
      <c r="AY320" s="153" t="s">
        <v>150</v>
      </c>
    </row>
    <row r="321" spans="2:65" s="12" customFormat="1">
      <c r="B321" s="145"/>
      <c r="D321" s="146" t="s">
        <v>162</v>
      </c>
      <c r="E321" s="147" t="s">
        <v>19</v>
      </c>
      <c r="F321" s="148" t="s">
        <v>164</v>
      </c>
      <c r="H321" s="147" t="s">
        <v>19</v>
      </c>
      <c r="I321" s="149"/>
      <c r="L321" s="145"/>
      <c r="M321" s="150"/>
      <c r="T321" s="151"/>
      <c r="AT321" s="147" t="s">
        <v>162</v>
      </c>
      <c r="AU321" s="147" t="s">
        <v>82</v>
      </c>
      <c r="AV321" s="12" t="s">
        <v>80</v>
      </c>
      <c r="AW321" s="12" t="s">
        <v>33</v>
      </c>
      <c r="AX321" s="12" t="s">
        <v>72</v>
      </c>
      <c r="AY321" s="147" t="s">
        <v>150</v>
      </c>
    </row>
    <row r="322" spans="2:65" s="12" customFormat="1">
      <c r="B322" s="145"/>
      <c r="D322" s="146" t="s">
        <v>162</v>
      </c>
      <c r="E322" s="147" t="s">
        <v>19</v>
      </c>
      <c r="F322" s="148" t="s">
        <v>222</v>
      </c>
      <c r="H322" s="147" t="s">
        <v>19</v>
      </c>
      <c r="I322" s="149"/>
      <c r="L322" s="145"/>
      <c r="M322" s="150"/>
      <c r="T322" s="151"/>
      <c r="AT322" s="147" t="s">
        <v>162</v>
      </c>
      <c r="AU322" s="147" t="s">
        <v>82</v>
      </c>
      <c r="AV322" s="12" t="s">
        <v>80</v>
      </c>
      <c r="AW322" s="12" t="s">
        <v>33</v>
      </c>
      <c r="AX322" s="12" t="s">
        <v>72</v>
      </c>
      <c r="AY322" s="147" t="s">
        <v>150</v>
      </c>
    </row>
    <row r="323" spans="2:65" s="12" customFormat="1">
      <c r="B323" s="145"/>
      <c r="D323" s="146" t="s">
        <v>162</v>
      </c>
      <c r="E323" s="147" t="s">
        <v>19</v>
      </c>
      <c r="F323" s="148" t="s">
        <v>293</v>
      </c>
      <c r="H323" s="147" t="s">
        <v>19</v>
      </c>
      <c r="I323" s="149"/>
      <c r="L323" s="145"/>
      <c r="M323" s="150"/>
      <c r="T323" s="151"/>
      <c r="AT323" s="147" t="s">
        <v>162</v>
      </c>
      <c r="AU323" s="147" t="s">
        <v>82</v>
      </c>
      <c r="AV323" s="12" t="s">
        <v>80</v>
      </c>
      <c r="AW323" s="12" t="s">
        <v>33</v>
      </c>
      <c r="AX323" s="12" t="s">
        <v>72</v>
      </c>
      <c r="AY323" s="147" t="s">
        <v>150</v>
      </c>
    </row>
    <row r="324" spans="2:65" s="12" customFormat="1">
      <c r="B324" s="145"/>
      <c r="D324" s="146" t="s">
        <v>162</v>
      </c>
      <c r="E324" s="147" t="s">
        <v>19</v>
      </c>
      <c r="F324" s="148" t="s">
        <v>167</v>
      </c>
      <c r="H324" s="147" t="s">
        <v>19</v>
      </c>
      <c r="I324" s="149"/>
      <c r="L324" s="145"/>
      <c r="M324" s="150"/>
      <c r="T324" s="151"/>
      <c r="AT324" s="147" t="s">
        <v>162</v>
      </c>
      <c r="AU324" s="147" t="s">
        <v>82</v>
      </c>
      <c r="AV324" s="12" t="s">
        <v>80</v>
      </c>
      <c r="AW324" s="12" t="s">
        <v>33</v>
      </c>
      <c r="AX324" s="12" t="s">
        <v>72</v>
      </c>
      <c r="AY324" s="147" t="s">
        <v>150</v>
      </c>
    </row>
    <row r="325" spans="2:65" s="13" customFormat="1">
      <c r="B325" s="152"/>
      <c r="D325" s="146" t="s">
        <v>162</v>
      </c>
      <c r="E325" s="153" t="s">
        <v>19</v>
      </c>
      <c r="F325" s="154" t="s">
        <v>294</v>
      </c>
      <c r="H325" s="155">
        <v>1.35</v>
      </c>
      <c r="I325" s="156"/>
      <c r="L325" s="152"/>
      <c r="M325" s="157"/>
      <c r="T325" s="158"/>
      <c r="AT325" s="153" t="s">
        <v>162</v>
      </c>
      <c r="AU325" s="153" t="s">
        <v>82</v>
      </c>
      <c r="AV325" s="13" t="s">
        <v>82</v>
      </c>
      <c r="AW325" s="13" t="s">
        <v>33</v>
      </c>
      <c r="AX325" s="13" t="s">
        <v>72</v>
      </c>
      <c r="AY325" s="153" t="s">
        <v>150</v>
      </c>
    </row>
    <row r="326" spans="2:65" s="12" customFormat="1">
      <c r="B326" s="145"/>
      <c r="D326" s="146" t="s">
        <v>162</v>
      </c>
      <c r="E326" s="147" t="s">
        <v>19</v>
      </c>
      <c r="F326" s="148" t="s">
        <v>164</v>
      </c>
      <c r="H326" s="147" t="s">
        <v>19</v>
      </c>
      <c r="I326" s="149"/>
      <c r="L326" s="145"/>
      <c r="M326" s="150"/>
      <c r="T326" s="151"/>
      <c r="AT326" s="147" t="s">
        <v>162</v>
      </c>
      <c r="AU326" s="147" t="s">
        <v>82</v>
      </c>
      <c r="AV326" s="12" t="s">
        <v>80</v>
      </c>
      <c r="AW326" s="12" t="s">
        <v>33</v>
      </c>
      <c r="AX326" s="12" t="s">
        <v>72</v>
      </c>
      <c r="AY326" s="147" t="s">
        <v>150</v>
      </c>
    </row>
    <row r="327" spans="2:65" s="12" customFormat="1">
      <c r="B327" s="145"/>
      <c r="D327" s="146" t="s">
        <v>162</v>
      </c>
      <c r="E327" s="147" t="s">
        <v>19</v>
      </c>
      <c r="F327" s="148" t="s">
        <v>225</v>
      </c>
      <c r="H327" s="147" t="s">
        <v>19</v>
      </c>
      <c r="I327" s="149"/>
      <c r="L327" s="145"/>
      <c r="M327" s="150"/>
      <c r="T327" s="151"/>
      <c r="AT327" s="147" t="s">
        <v>162</v>
      </c>
      <c r="AU327" s="147" t="s">
        <v>82</v>
      </c>
      <c r="AV327" s="12" t="s">
        <v>80</v>
      </c>
      <c r="AW327" s="12" t="s">
        <v>33</v>
      </c>
      <c r="AX327" s="12" t="s">
        <v>72</v>
      </c>
      <c r="AY327" s="147" t="s">
        <v>150</v>
      </c>
    </row>
    <row r="328" spans="2:65" s="12" customFormat="1">
      <c r="B328" s="145"/>
      <c r="D328" s="146" t="s">
        <v>162</v>
      </c>
      <c r="E328" s="147" t="s">
        <v>19</v>
      </c>
      <c r="F328" s="148" t="s">
        <v>295</v>
      </c>
      <c r="H328" s="147" t="s">
        <v>19</v>
      </c>
      <c r="I328" s="149"/>
      <c r="L328" s="145"/>
      <c r="M328" s="150"/>
      <c r="T328" s="151"/>
      <c r="AT328" s="147" t="s">
        <v>162</v>
      </c>
      <c r="AU328" s="147" t="s">
        <v>82</v>
      </c>
      <c r="AV328" s="12" t="s">
        <v>80</v>
      </c>
      <c r="AW328" s="12" t="s">
        <v>33</v>
      </c>
      <c r="AX328" s="12" t="s">
        <v>72</v>
      </c>
      <c r="AY328" s="147" t="s">
        <v>150</v>
      </c>
    </row>
    <row r="329" spans="2:65" s="12" customFormat="1">
      <c r="B329" s="145"/>
      <c r="D329" s="146" t="s">
        <v>162</v>
      </c>
      <c r="E329" s="147" t="s">
        <v>19</v>
      </c>
      <c r="F329" s="148" t="s">
        <v>167</v>
      </c>
      <c r="H329" s="147" t="s">
        <v>19</v>
      </c>
      <c r="I329" s="149"/>
      <c r="L329" s="145"/>
      <c r="M329" s="150"/>
      <c r="T329" s="151"/>
      <c r="AT329" s="147" t="s">
        <v>162</v>
      </c>
      <c r="AU329" s="147" t="s">
        <v>82</v>
      </c>
      <c r="AV329" s="12" t="s">
        <v>80</v>
      </c>
      <c r="AW329" s="12" t="s">
        <v>33</v>
      </c>
      <c r="AX329" s="12" t="s">
        <v>72</v>
      </c>
      <c r="AY329" s="147" t="s">
        <v>150</v>
      </c>
    </row>
    <row r="330" spans="2:65" s="13" customFormat="1">
      <c r="B330" s="152"/>
      <c r="D330" s="146" t="s">
        <v>162</v>
      </c>
      <c r="E330" s="153" t="s">
        <v>19</v>
      </c>
      <c r="F330" s="154" t="s">
        <v>296</v>
      </c>
      <c r="H330" s="155">
        <v>3.24</v>
      </c>
      <c r="I330" s="156"/>
      <c r="L330" s="152"/>
      <c r="M330" s="157"/>
      <c r="T330" s="158"/>
      <c r="AT330" s="153" t="s">
        <v>162</v>
      </c>
      <c r="AU330" s="153" t="s">
        <v>82</v>
      </c>
      <c r="AV330" s="13" t="s">
        <v>82</v>
      </c>
      <c r="AW330" s="13" t="s">
        <v>33</v>
      </c>
      <c r="AX330" s="13" t="s">
        <v>72</v>
      </c>
      <c r="AY330" s="153" t="s">
        <v>150</v>
      </c>
    </row>
    <row r="331" spans="2:65" s="14" customFormat="1">
      <c r="B331" s="159"/>
      <c r="D331" s="146" t="s">
        <v>162</v>
      </c>
      <c r="E331" s="160" t="s">
        <v>19</v>
      </c>
      <c r="F331" s="161" t="s">
        <v>169</v>
      </c>
      <c r="H331" s="162">
        <v>8.01</v>
      </c>
      <c r="I331" s="163"/>
      <c r="L331" s="159"/>
      <c r="M331" s="164"/>
      <c r="T331" s="165"/>
      <c r="AT331" s="160" t="s">
        <v>162</v>
      </c>
      <c r="AU331" s="160" t="s">
        <v>82</v>
      </c>
      <c r="AV331" s="14" t="s">
        <v>158</v>
      </c>
      <c r="AW331" s="14" t="s">
        <v>33</v>
      </c>
      <c r="AX331" s="14" t="s">
        <v>80</v>
      </c>
      <c r="AY331" s="160" t="s">
        <v>150</v>
      </c>
    </row>
    <row r="332" spans="2:65" s="11" customFormat="1" ht="22.9" customHeight="1">
      <c r="B332" s="116"/>
      <c r="D332" s="117" t="s">
        <v>71</v>
      </c>
      <c r="E332" s="126" t="s">
        <v>297</v>
      </c>
      <c r="F332" s="126" t="s">
        <v>298</v>
      </c>
      <c r="I332" s="119"/>
      <c r="J332" s="127">
        <f>BK332</f>
        <v>0</v>
      </c>
      <c r="L332" s="116"/>
      <c r="M332" s="121"/>
      <c r="P332" s="122">
        <f>SUM(P333:P381)</f>
        <v>0</v>
      </c>
      <c r="R332" s="122">
        <f>SUM(R333:R381)</f>
        <v>1.18339E-2</v>
      </c>
      <c r="T332" s="123">
        <f>SUM(T333:T381)</f>
        <v>0</v>
      </c>
      <c r="AR332" s="117" t="s">
        <v>80</v>
      </c>
      <c r="AT332" s="124" t="s">
        <v>71</v>
      </c>
      <c r="AU332" s="124" t="s">
        <v>80</v>
      </c>
      <c r="AY332" s="117" t="s">
        <v>150</v>
      </c>
      <c r="BK332" s="125">
        <f>SUM(BK333:BK381)</f>
        <v>0</v>
      </c>
    </row>
    <row r="333" spans="2:65" s="1" customFormat="1" ht="24.2" customHeight="1">
      <c r="B333" s="33"/>
      <c r="C333" s="128" t="s">
        <v>299</v>
      </c>
      <c r="D333" s="128" t="s">
        <v>153</v>
      </c>
      <c r="E333" s="129" t="s">
        <v>300</v>
      </c>
      <c r="F333" s="130" t="s">
        <v>301</v>
      </c>
      <c r="G333" s="131" t="s">
        <v>156</v>
      </c>
      <c r="H333" s="132">
        <v>91.03</v>
      </c>
      <c r="I333" s="133"/>
      <c r="J333" s="134">
        <f>ROUND(I333*H333,2)</f>
        <v>0</v>
      </c>
      <c r="K333" s="130" t="s">
        <v>157</v>
      </c>
      <c r="L333" s="33"/>
      <c r="M333" s="135" t="s">
        <v>19</v>
      </c>
      <c r="N333" s="136" t="s">
        <v>43</v>
      </c>
      <c r="P333" s="137">
        <f>O333*H333</f>
        <v>0</v>
      </c>
      <c r="Q333" s="137">
        <v>1.2999999999999999E-4</v>
      </c>
      <c r="R333" s="137">
        <f>Q333*H333</f>
        <v>1.18339E-2</v>
      </c>
      <c r="S333" s="137">
        <v>0</v>
      </c>
      <c r="T333" s="138">
        <f>S333*H333</f>
        <v>0</v>
      </c>
      <c r="AR333" s="139" t="s">
        <v>158</v>
      </c>
      <c r="AT333" s="139" t="s">
        <v>153</v>
      </c>
      <c r="AU333" s="139" t="s">
        <v>82</v>
      </c>
      <c r="AY333" s="18" t="s">
        <v>150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80</v>
      </c>
      <c r="BK333" s="140">
        <f>ROUND(I333*H333,2)</f>
        <v>0</v>
      </c>
      <c r="BL333" s="18" t="s">
        <v>158</v>
      </c>
      <c r="BM333" s="139" t="s">
        <v>302</v>
      </c>
    </row>
    <row r="334" spans="2:65" s="1" customFormat="1">
      <c r="B334" s="33"/>
      <c r="D334" s="141" t="s">
        <v>160</v>
      </c>
      <c r="F334" s="142" t="s">
        <v>303</v>
      </c>
      <c r="I334" s="143"/>
      <c r="L334" s="33"/>
      <c r="M334" s="144"/>
      <c r="T334" s="54"/>
      <c r="AT334" s="18" t="s">
        <v>160</v>
      </c>
      <c r="AU334" s="18" t="s">
        <v>82</v>
      </c>
    </row>
    <row r="335" spans="2:65" s="12" customFormat="1">
      <c r="B335" s="145"/>
      <c r="D335" s="146" t="s">
        <v>162</v>
      </c>
      <c r="E335" s="147" t="s">
        <v>19</v>
      </c>
      <c r="F335" s="148" t="s">
        <v>304</v>
      </c>
      <c r="H335" s="147" t="s">
        <v>19</v>
      </c>
      <c r="I335" s="149"/>
      <c r="L335" s="145"/>
      <c r="M335" s="150"/>
      <c r="T335" s="151"/>
      <c r="AT335" s="147" t="s">
        <v>162</v>
      </c>
      <c r="AU335" s="147" t="s">
        <v>82</v>
      </c>
      <c r="AV335" s="12" t="s">
        <v>80</v>
      </c>
      <c r="AW335" s="12" t="s">
        <v>33</v>
      </c>
      <c r="AX335" s="12" t="s">
        <v>72</v>
      </c>
      <c r="AY335" s="147" t="s">
        <v>150</v>
      </c>
    </row>
    <row r="336" spans="2:65" s="12" customFormat="1">
      <c r="B336" s="145"/>
      <c r="D336" s="146" t="s">
        <v>162</v>
      </c>
      <c r="E336" s="147" t="s">
        <v>19</v>
      </c>
      <c r="F336" s="148" t="s">
        <v>164</v>
      </c>
      <c r="H336" s="147" t="s">
        <v>19</v>
      </c>
      <c r="I336" s="149"/>
      <c r="L336" s="145"/>
      <c r="M336" s="150"/>
      <c r="T336" s="151"/>
      <c r="AT336" s="147" t="s">
        <v>162</v>
      </c>
      <c r="AU336" s="147" t="s">
        <v>82</v>
      </c>
      <c r="AV336" s="12" t="s">
        <v>80</v>
      </c>
      <c r="AW336" s="12" t="s">
        <v>33</v>
      </c>
      <c r="AX336" s="12" t="s">
        <v>72</v>
      </c>
      <c r="AY336" s="147" t="s">
        <v>150</v>
      </c>
    </row>
    <row r="337" spans="2:51" s="12" customFormat="1">
      <c r="B337" s="145"/>
      <c r="D337" s="146" t="s">
        <v>162</v>
      </c>
      <c r="E337" s="147" t="s">
        <v>19</v>
      </c>
      <c r="F337" s="148" t="s">
        <v>209</v>
      </c>
      <c r="H337" s="147" t="s">
        <v>19</v>
      </c>
      <c r="I337" s="149"/>
      <c r="L337" s="145"/>
      <c r="M337" s="150"/>
      <c r="T337" s="151"/>
      <c r="AT337" s="147" t="s">
        <v>162</v>
      </c>
      <c r="AU337" s="147" t="s">
        <v>82</v>
      </c>
      <c r="AV337" s="12" t="s">
        <v>80</v>
      </c>
      <c r="AW337" s="12" t="s">
        <v>33</v>
      </c>
      <c r="AX337" s="12" t="s">
        <v>72</v>
      </c>
      <c r="AY337" s="147" t="s">
        <v>150</v>
      </c>
    </row>
    <row r="338" spans="2:51" s="12" customFormat="1">
      <c r="B338" s="145"/>
      <c r="D338" s="146" t="s">
        <v>162</v>
      </c>
      <c r="E338" s="147" t="s">
        <v>19</v>
      </c>
      <c r="F338" s="148" t="s">
        <v>304</v>
      </c>
      <c r="H338" s="147" t="s">
        <v>19</v>
      </c>
      <c r="I338" s="149"/>
      <c r="L338" s="145"/>
      <c r="M338" s="150"/>
      <c r="T338" s="151"/>
      <c r="AT338" s="147" t="s">
        <v>162</v>
      </c>
      <c r="AU338" s="147" t="s">
        <v>82</v>
      </c>
      <c r="AV338" s="12" t="s">
        <v>80</v>
      </c>
      <c r="AW338" s="12" t="s">
        <v>33</v>
      </c>
      <c r="AX338" s="12" t="s">
        <v>72</v>
      </c>
      <c r="AY338" s="147" t="s">
        <v>150</v>
      </c>
    </row>
    <row r="339" spans="2:51" s="12" customFormat="1">
      <c r="B339" s="145"/>
      <c r="D339" s="146" t="s">
        <v>162</v>
      </c>
      <c r="E339" s="147" t="s">
        <v>19</v>
      </c>
      <c r="F339" s="148" t="s">
        <v>167</v>
      </c>
      <c r="H339" s="147" t="s">
        <v>19</v>
      </c>
      <c r="I339" s="149"/>
      <c r="L339" s="145"/>
      <c r="M339" s="150"/>
      <c r="T339" s="151"/>
      <c r="AT339" s="147" t="s">
        <v>162</v>
      </c>
      <c r="AU339" s="147" t="s">
        <v>82</v>
      </c>
      <c r="AV339" s="12" t="s">
        <v>80</v>
      </c>
      <c r="AW339" s="12" t="s">
        <v>33</v>
      </c>
      <c r="AX339" s="12" t="s">
        <v>72</v>
      </c>
      <c r="AY339" s="147" t="s">
        <v>150</v>
      </c>
    </row>
    <row r="340" spans="2:51" s="13" customFormat="1">
      <c r="B340" s="152"/>
      <c r="D340" s="146" t="s">
        <v>162</v>
      </c>
      <c r="E340" s="153" t="s">
        <v>19</v>
      </c>
      <c r="F340" s="154" t="s">
        <v>305</v>
      </c>
      <c r="H340" s="155">
        <v>3.84</v>
      </c>
      <c r="I340" s="156"/>
      <c r="L340" s="152"/>
      <c r="M340" s="157"/>
      <c r="T340" s="158"/>
      <c r="AT340" s="153" t="s">
        <v>162</v>
      </c>
      <c r="AU340" s="153" t="s">
        <v>82</v>
      </c>
      <c r="AV340" s="13" t="s">
        <v>82</v>
      </c>
      <c r="AW340" s="13" t="s">
        <v>33</v>
      </c>
      <c r="AX340" s="13" t="s">
        <v>72</v>
      </c>
      <c r="AY340" s="153" t="s">
        <v>150</v>
      </c>
    </row>
    <row r="341" spans="2:51" s="12" customFormat="1">
      <c r="B341" s="145"/>
      <c r="D341" s="146" t="s">
        <v>162</v>
      </c>
      <c r="E341" s="147" t="s">
        <v>19</v>
      </c>
      <c r="F341" s="148" t="s">
        <v>164</v>
      </c>
      <c r="H341" s="147" t="s">
        <v>19</v>
      </c>
      <c r="I341" s="149"/>
      <c r="L341" s="145"/>
      <c r="M341" s="150"/>
      <c r="T341" s="151"/>
      <c r="AT341" s="147" t="s">
        <v>162</v>
      </c>
      <c r="AU341" s="147" t="s">
        <v>82</v>
      </c>
      <c r="AV341" s="12" t="s">
        <v>80</v>
      </c>
      <c r="AW341" s="12" t="s">
        <v>33</v>
      </c>
      <c r="AX341" s="12" t="s">
        <v>72</v>
      </c>
      <c r="AY341" s="147" t="s">
        <v>150</v>
      </c>
    </row>
    <row r="342" spans="2:51" s="12" customFormat="1">
      <c r="B342" s="145"/>
      <c r="D342" s="146" t="s">
        <v>162</v>
      </c>
      <c r="E342" s="147" t="s">
        <v>19</v>
      </c>
      <c r="F342" s="148" t="s">
        <v>165</v>
      </c>
      <c r="H342" s="147" t="s">
        <v>19</v>
      </c>
      <c r="I342" s="149"/>
      <c r="L342" s="145"/>
      <c r="M342" s="150"/>
      <c r="T342" s="151"/>
      <c r="AT342" s="147" t="s">
        <v>162</v>
      </c>
      <c r="AU342" s="147" t="s">
        <v>82</v>
      </c>
      <c r="AV342" s="12" t="s">
        <v>80</v>
      </c>
      <c r="AW342" s="12" t="s">
        <v>33</v>
      </c>
      <c r="AX342" s="12" t="s">
        <v>72</v>
      </c>
      <c r="AY342" s="147" t="s">
        <v>150</v>
      </c>
    </row>
    <row r="343" spans="2:51" s="12" customFormat="1">
      <c r="B343" s="145"/>
      <c r="D343" s="146" t="s">
        <v>162</v>
      </c>
      <c r="E343" s="147" t="s">
        <v>19</v>
      </c>
      <c r="F343" s="148" t="s">
        <v>304</v>
      </c>
      <c r="H343" s="147" t="s">
        <v>19</v>
      </c>
      <c r="I343" s="149"/>
      <c r="L343" s="145"/>
      <c r="M343" s="150"/>
      <c r="T343" s="151"/>
      <c r="AT343" s="147" t="s">
        <v>162</v>
      </c>
      <c r="AU343" s="147" t="s">
        <v>82</v>
      </c>
      <c r="AV343" s="12" t="s">
        <v>80</v>
      </c>
      <c r="AW343" s="12" t="s">
        <v>33</v>
      </c>
      <c r="AX343" s="12" t="s">
        <v>72</v>
      </c>
      <c r="AY343" s="147" t="s">
        <v>150</v>
      </c>
    </row>
    <row r="344" spans="2:51" s="12" customFormat="1">
      <c r="B344" s="145"/>
      <c r="D344" s="146" t="s">
        <v>162</v>
      </c>
      <c r="E344" s="147" t="s">
        <v>19</v>
      </c>
      <c r="F344" s="148" t="s">
        <v>167</v>
      </c>
      <c r="H344" s="147" t="s">
        <v>19</v>
      </c>
      <c r="I344" s="149"/>
      <c r="L344" s="145"/>
      <c r="M344" s="150"/>
      <c r="T344" s="151"/>
      <c r="AT344" s="147" t="s">
        <v>162</v>
      </c>
      <c r="AU344" s="147" t="s">
        <v>82</v>
      </c>
      <c r="AV344" s="12" t="s">
        <v>80</v>
      </c>
      <c r="AW344" s="12" t="s">
        <v>33</v>
      </c>
      <c r="AX344" s="12" t="s">
        <v>72</v>
      </c>
      <c r="AY344" s="147" t="s">
        <v>150</v>
      </c>
    </row>
    <row r="345" spans="2:51" s="13" customFormat="1">
      <c r="B345" s="152"/>
      <c r="D345" s="146" t="s">
        <v>162</v>
      </c>
      <c r="E345" s="153" t="s">
        <v>19</v>
      </c>
      <c r="F345" s="154" t="s">
        <v>306</v>
      </c>
      <c r="H345" s="155">
        <v>10.33</v>
      </c>
      <c r="I345" s="156"/>
      <c r="L345" s="152"/>
      <c r="M345" s="157"/>
      <c r="T345" s="158"/>
      <c r="AT345" s="153" t="s">
        <v>162</v>
      </c>
      <c r="AU345" s="153" t="s">
        <v>82</v>
      </c>
      <c r="AV345" s="13" t="s">
        <v>82</v>
      </c>
      <c r="AW345" s="13" t="s">
        <v>33</v>
      </c>
      <c r="AX345" s="13" t="s">
        <v>72</v>
      </c>
      <c r="AY345" s="153" t="s">
        <v>150</v>
      </c>
    </row>
    <row r="346" spans="2:51" s="12" customFormat="1">
      <c r="B346" s="145"/>
      <c r="D346" s="146" t="s">
        <v>162</v>
      </c>
      <c r="E346" s="147" t="s">
        <v>19</v>
      </c>
      <c r="F346" s="148" t="s">
        <v>164</v>
      </c>
      <c r="H346" s="147" t="s">
        <v>19</v>
      </c>
      <c r="I346" s="149"/>
      <c r="L346" s="145"/>
      <c r="M346" s="150"/>
      <c r="T346" s="151"/>
      <c r="AT346" s="147" t="s">
        <v>162</v>
      </c>
      <c r="AU346" s="147" t="s">
        <v>82</v>
      </c>
      <c r="AV346" s="12" t="s">
        <v>80</v>
      </c>
      <c r="AW346" s="12" t="s">
        <v>33</v>
      </c>
      <c r="AX346" s="12" t="s">
        <v>72</v>
      </c>
      <c r="AY346" s="147" t="s">
        <v>150</v>
      </c>
    </row>
    <row r="347" spans="2:51" s="12" customFormat="1">
      <c r="B347" s="145"/>
      <c r="D347" s="146" t="s">
        <v>162</v>
      </c>
      <c r="E347" s="147" t="s">
        <v>19</v>
      </c>
      <c r="F347" s="148" t="s">
        <v>177</v>
      </c>
      <c r="H347" s="147" t="s">
        <v>19</v>
      </c>
      <c r="I347" s="149"/>
      <c r="L347" s="145"/>
      <c r="M347" s="150"/>
      <c r="T347" s="151"/>
      <c r="AT347" s="147" t="s">
        <v>162</v>
      </c>
      <c r="AU347" s="147" t="s">
        <v>82</v>
      </c>
      <c r="AV347" s="12" t="s">
        <v>80</v>
      </c>
      <c r="AW347" s="12" t="s">
        <v>33</v>
      </c>
      <c r="AX347" s="12" t="s">
        <v>72</v>
      </c>
      <c r="AY347" s="147" t="s">
        <v>150</v>
      </c>
    </row>
    <row r="348" spans="2:51" s="12" customFormat="1">
      <c r="B348" s="145"/>
      <c r="D348" s="146" t="s">
        <v>162</v>
      </c>
      <c r="E348" s="147" t="s">
        <v>19</v>
      </c>
      <c r="F348" s="148" t="s">
        <v>304</v>
      </c>
      <c r="H348" s="147" t="s">
        <v>19</v>
      </c>
      <c r="I348" s="149"/>
      <c r="L348" s="145"/>
      <c r="M348" s="150"/>
      <c r="T348" s="151"/>
      <c r="AT348" s="147" t="s">
        <v>162</v>
      </c>
      <c r="AU348" s="147" t="s">
        <v>82</v>
      </c>
      <c r="AV348" s="12" t="s">
        <v>80</v>
      </c>
      <c r="AW348" s="12" t="s">
        <v>33</v>
      </c>
      <c r="AX348" s="12" t="s">
        <v>72</v>
      </c>
      <c r="AY348" s="147" t="s">
        <v>150</v>
      </c>
    </row>
    <row r="349" spans="2:51" s="12" customFormat="1">
      <c r="B349" s="145"/>
      <c r="D349" s="146" t="s">
        <v>162</v>
      </c>
      <c r="E349" s="147" t="s">
        <v>19</v>
      </c>
      <c r="F349" s="148" t="s">
        <v>167</v>
      </c>
      <c r="H349" s="147" t="s">
        <v>19</v>
      </c>
      <c r="I349" s="149"/>
      <c r="L349" s="145"/>
      <c r="M349" s="150"/>
      <c r="T349" s="151"/>
      <c r="AT349" s="147" t="s">
        <v>162</v>
      </c>
      <c r="AU349" s="147" t="s">
        <v>82</v>
      </c>
      <c r="AV349" s="12" t="s">
        <v>80</v>
      </c>
      <c r="AW349" s="12" t="s">
        <v>33</v>
      </c>
      <c r="AX349" s="12" t="s">
        <v>72</v>
      </c>
      <c r="AY349" s="147" t="s">
        <v>150</v>
      </c>
    </row>
    <row r="350" spans="2:51" s="13" customFormat="1">
      <c r="B350" s="152"/>
      <c r="D350" s="146" t="s">
        <v>162</v>
      </c>
      <c r="E350" s="153" t="s">
        <v>19</v>
      </c>
      <c r="F350" s="154" t="s">
        <v>307</v>
      </c>
      <c r="H350" s="155">
        <v>28.91</v>
      </c>
      <c r="I350" s="156"/>
      <c r="L350" s="152"/>
      <c r="M350" s="157"/>
      <c r="T350" s="158"/>
      <c r="AT350" s="153" t="s">
        <v>162</v>
      </c>
      <c r="AU350" s="153" t="s">
        <v>82</v>
      </c>
      <c r="AV350" s="13" t="s">
        <v>82</v>
      </c>
      <c r="AW350" s="13" t="s">
        <v>33</v>
      </c>
      <c r="AX350" s="13" t="s">
        <v>72</v>
      </c>
      <c r="AY350" s="153" t="s">
        <v>150</v>
      </c>
    </row>
    <row r="351" spans="2:51" s="12" customFormat="1">
      <c r="B351" s="145"/>
      <c r="D351" s="146" t="s">
        <v>162</v>
      </c>
      <c r="E351" s="147" t="s">
        <v>19</v>
      </c>
      <c r="F351" s="148" t="s">
        <v>164</v>
      </c>
      <c r="H351" s="147" t="s">
        <v>19</v>
      </c>
      <c r="I351" s="149"/>
      <c r="L351" s="145"/>
      <c r="M351" s="150"/>
      <c r="T351" s="151"/>
      <c r="AT351" s="147" t="s">
        <v>162</v>
      </c>
      <c r="AU351" s="147" t="s">
        <v>82</v>
      </c>
      <c r="AV351" s="12" t="s">
        <v>80</v>
      </c>
      <c r="AW351" s="12" t="s">
        <v>33</v>
      </c>
      <c r="AX351" s="12" t="s">
        <v>72</v>
      </c>
      <c r="AY351" s="147" t="s">
        <v>150</v>
      </c>
    </row>
    <row r="352" spans="2:51" s="12" customFormat="1">
      <c r="B352" s="145"/>
      <c r="D352" s="146" t="s">
        <v>162</v>
      </c>
      <c r="E352" s="147" t="s">
        <v>19</v>
      </c>
      <c r="F352" s="148" t="s">
        <v>222</v>
      </c>
      <c r="H352" s="147" t="s">
        <v>19</v>
      </c>
      <c r="I352" s="149"/>
      <c r="L352" s="145"/>
      <c r="M352" s="150"/>
      <c r="T352" s="151"/>
      <c r="AT352" s="147" t="s">
        <v>162</v>
      </c>
      <c r="AU352" s="147" t="s">
        <v>82</v>
      </c>
      <c r="AV352" s="12" t="s">
        <v>80</v>
      </c>
      <c r="AW352" s="12" t="s">
        <v>33</v>
      </c>
      <c r="AX352" s="12" t="s">
        <v>72</v>
      </c>
      <c r="AY352" s="147" t="s">
        <v>150</v>
      </c>
    </row>
    <row r="353" spans="2:51" s="12" customFormat="1">
      <c r="B353" s="145"/>
      <c r="D353" s="146" t="s">
        <v>162</v>
      </c>
      <c r="E353" s="147" t="s">
        <v>19</v>
      </c>
      <c r="F353" s="148" t="s">
        <v>304</v>
      </c>
      <c r="H353" s="147" t="s">
        <v>19</v>
      </c>
      <c r="I353" s="149"/>
      <c r="L353" s="145"/>
      <c r="M353" s="150"/>
      <c r="T353" s="151"/>
      <c r="AT353" s="147" t="s">
        <v>162</v>
      </c>
      <c r="AU353" s="147" t="s">
        <v>82</v>
      </c>
      <c r="AV353" s="12" t="s">
        <v>80</v>
      </c>
      <c r="AW353" s="12" t="s">
        <v>33</v>
      </c>
      <c r="AX353" s="12" t="s">
        <v>72</v>
      </c>
      <c r="AY353" s="147" t="s">
        <v>150</v>
      </c>
    </row>
    <row r="354" spans="2:51" s="12" customFormat="1">
      <c r="B354" s="145"/>
      <c r="D354" s="146" t="s">
        <v>162</v>
      </c>
      <c r="E354" s="147" t="s">
        <v>19</v>
      </c>
      <c r="F354" s="148" t="s">
        <v>167</v>
      </c>
      <c r="H354" s="147" t="s">
        <v>19</v>
      </c>
      <c r="I354" s="149"/>
      <c r="L354" s="145"/>
      <c r="M354" s="150"/>
      <c r="T354" s="151"/>
      <c r="AT354" s="147" t="s">
        <v>162</v>
      </c>
      <c r="AU354" s="147" t="s">
        <v>82</v>
      </c>
      <c r="AV354" s="12" t="s">
        <v>80</v>
      </c>
      <c r="AW354" s="12" t="s">
        <v>33</v>
      </c>
      <c r="AX354" s="12" t="s">
        <v>72</v>
      </c>
      <c r="AY354" s="147" t="s">
        <v>150</v>
      </c>
    </row>
    <row r="355" spans="2:51" s="13" customFormat="1">
      <c r="B355" s="152"/>
      <c r="D355" s="146" t="s">
        <v>162</v>
      </c>
      <c r="E355" s="153" t="s">
        <v>19</v>
      </c>
      <c r="F355" s="154" t="s">
        <v>308</v>
      </c>
      <c r="H355" s="155">
        <v>3.7</v>
      </c>
      <c r="I355" s="156"/>
      <c r="L355" s="152"/>
      <c r="M355" s="157"/>
      <c r="T355" s="158"/>
      <c r="AT355" s="153" t="s">
        <v>162</v>
      </c>
      <c r="AU355" s="153" t="s">
        <v>82</v>
      </c>
      <c r="AV355" s="13" t="s">
        <v>82</v>
      </c>
      <c r="AW355" s="13" t="s">
        <v>33</v>
      </c>
      <c r="AX355" s="13" t="s">
        <v>72</v>
      </c>
      <c r="AY355" s="153" t="s">
        <v>150</v>
      </c>
    </row>
    <row r="356" spans="2:51" s="12" customFormat="1">
      <c r="B356" s="145"/>
      <c r="D356" s="146" t="s">
        <v>162</v>
      </c>
      <c r="E356" s="147" t="s">
        <v>19</v>
      </c>
      <c r="F356" s="148" t="s">
        <v>164</v>
      </c>
      <c r="H356" s="147" t="s">
        <v>19</v>
      </c>
      <c r="I356" s="149"/>
      <c r="L356" s="145"/>
      <c r="M356" s="150"/>
      <c r="T356" s="151"/>
      <c r="AT356" s="147" t="s">
        <v>162</v>
      </c>
      <c r="AU356" s="147" t="s">
        <v>82</v>
      </c>
      <c r="AV356" s="12" t="s">
        <v>80</v>
      </c>
      <c r="AW356" s="12" t="s">
        <v>33</v>
      </c>
      <c r="AX356" s="12" t="s">
        <v>72</v>
      </c>
      <c r="AY356" s="147" t="s">
        <v>150</v>
      </c>
    </row>
    <row r="357" spans="2:51" s="12" customFormat="1">
      <c r="B357" s="145"/>
      <c r="D357" s="146" t="s">
        <v>162</v>
      </c>
      <c r="E357" s="147" t="s">
        <v>19</v>
      </c>
      <c r="F357" s="148" t="s">
        <v>225</v>
      </c>
      <c r="H357" s="147" t="s">
        <v>19</v>
      </c>
      <c r="I357" s="149"/>
      <c r="L357" s="145"/>
      <c r="M357" s="150"/>
      <c r="T357" s="151"/>
      <c r="AT357" s="147" t="s">
        <v>162</v>
      </c>
      <c r="AU357" s="147" t="s">
        <v>82</v>
      </c>
      <c r="AV357" s="12" t="s">
        <v>80</v>
      </c>
      <c r="AW357" s="12" t="s">
        <v>33</v>
      </c>
      <c r="AX357" s="12" t="s">
        <v>72</v>
      </c>
      <c r="AY357" s="147" t="s">
        <v>150</v>
      </c>
    </row>
    <row r="358" spans="2:51" s="12" customFormat="1">
      <c r="B358" s="145"/>
      <c r="D358" s="146" t="s">
        <v>162</v>
      </c>
      <c r="E358" s="147" t="s">
        <v>19</v>
      </c>
      <c r="F358" s="148" t="s">
        <v>304</v>
      </c>
      <c r="H358" s="147" t="s">
        <v>19</v>
      </c>
      <c r="I358" s="149"/>
      <c r="L358" s="145"/>
      <c r="M358" s="150"/>
      <c r="T358" s="151"/>
      <c r="AT358" s="147" t="s">
        <v>162</v>
      </c>
      <c r="AU358" s="147" t="s">
        <v>82</v>
      </c>
      <c r="AV358" s="12" t="s">
        <v>80</v>
      </c>
      <c r="AW358" s="12" t="s">
        <v>33</v>
      </c>
      <c r="AX358" s="12" t="s">
        <v>72</v>
      </c>
      <c r="AY358" s="147" t="s">
        <v>150</v>
      </c>
    </row>
    <row r="359" spans="2:51" s="12" customFormat="1">
      <c r="B359" s="145"/>
      <c r="D359" s="146" t="s">
        <v>162</v>
      </c>
      <c r="E359" s="147" t="s">
        <v>19</v>
      </c>
      <c r="F359" s="148" t="s">
        <v>167</v>
      </c>
      <c r="H359" s="147" t="s">
        <v>19</v>
      </c>
      <c r="I359" s="149"/>
      <c r="L359" s="145"/>
      <c r="M359" s="150"/>
      <c r="T359" s="151"/>
      <c r="AT359" s="147" t="s">
        <v>162</v>
      </c>
      <c r="AU359" s="147" t="s">
        <v>82</v>
      </c>
      <c r="AV359" s="12" t="s">
        <v>80</v>
      </c>
      <c r="AW359" s="12" t="s">
        <v>33</v>
      </c>
      <c r="AX359" s="12" t="s">
        <v>72</v>
      </c>
      <c r="AY359" s="147" t="s">
        <v>150</v>
      </c>
    </row>
    <row r="360" spans="2:51" s="13" customFormat="1">
      <c r="B360" s="152"/>
      <c r="D360" s="146" t="s">
        <v>162</v>
      </c>
      <c r="E360" s="153" t="s">
        <v>19</v>
      </c>
      <c r="F360" s="154" t="s">
        <v>309</v>
      </c>
      <c r="H360" s="155">
        <v>4.41</v>
      </c>
      <c r="I360" s="156"/>
      <c r="L360" s="152"/>
      <c r="M360" s="157"/>
      <c r="T360" s="158"/>
      <c r="AT360" s="153" t="s">
        <v>162</v>
      </c>
      <c r="AU360" s="153" t="s">
        <v>82</v>
      </c>
      <c r="AV360" s="13" t="s">
        <v>82</v>
      </c>
      <c r="AW360" s="13" t="s">
        <v>33</v>
      </c>
      <c r="AX360" s="13" t="s">
        <v>72</v>
      </c>
      <c r="AY360" s="153" t="s">
        <v>150</v>
      </c>
    </row>
    <row r="361" spans="2:51" s="12" customFormat="1">
      <c r="B361" s="145"/>
      <c r="D361" s="146" t="s">
        <v>162</v>
      </c>
      <c r="E361" s="147" t="s">
        <v>19</v>
      </c>
      <c r="F361" s="148" t="s">
        <v>164</v>
      </c>
      <c r="H361" s="147" t="s">
        <v>19</v>
      </c>
      <c r="I361" s="149"/>
      <c r="L361" s="145"/>
      <c r="M361" s="150"/>
      <c r="T361" s="151"/>
      <c r="AT361" s="147" t="s">
        <v>162</v>
      </c>
      <c r="AU361" s="147" t="s">
        <v>82</v>
      </c>
      <c r="AV361" s="12" t="s">
        <v>80</v>
      </c>
      <c r="AW361" s="12" t="s">
        <v>33</v>
      </c>
      <c r="AX361" s="12" t="s">
        <v>72</v>
      </c>
      <c r="AY361" s="147" t="s">
        <v>150</v>
      </c>
    </row>
    <row r="362" spans="2:51" s="12" customFormat="1">
      <c r="B362" s="145"/>
      <c r="D362" s="146" t="s">
        <v>162</v>
      </c>
      <c r="E362" s="147" t="s">
        <v>19</v>
      </c>
      <c r="F362" s="148" t="s">
        <v>252</v>
      </c>
      <c r="H362" s="147" t="s">
        <v>19</v>
      </c>
      <c r="I362" s="149"/>
      <c r="L362" s="145"/>
      <c r="M362" s="150"/>
      <c r="T362" s="151"/>
      <c r="AT362" s="147" t="s">
        <v>162</v>
      </c>
      <c r="AU362" s="147" t="s">
        <v>82</v>
      </c>
      <c r="AV362" s="12" t="s">
        <v>80</v>
      </c>
      <c r="AW362" s="12" t="s">
        <v>33</v>
      </c>
      <c r="AX362" s="12" t="s">
        <v>72</v>
      </c>
      <c r="AY362" s="147" t="s">
        <v>150</v>
      </c>
    </row>
    <row r="363" spans="2:51" s="12" customFormat="1">
      <c r="B363" s="145"/>
      <c r="D363" s="146" t="s">
        <v>162</v>
      </c>
      <c r="E363" s="147" t="s">
        <v>19</v>
      </c>
      <c r="F363" s="148" t="s">
        <v>304</v>
      </c>
      <c r="H363" s="147" t="s">
        <v>19</v>
      </c>
      <c r="I363" s="149"/>
      <c r="L363" s="145"/>
      <c r="M363" s="150"/>
      <c r="T363" s="151"/>
      <c r="AT363" s="147" t="s">
        <v>162</v>
      </c>
      <c r="AU363" s="147" t="s">
        <v>82</v>
      </c>
      <c r="AV363" s="12" t="s">
        <v>80</v>
      </c>
      <c r="AW363" s="12" t="s">
        <v>33</v>
      </c>
      <c r="AX363" s="12" t="s">
        <v>72</v>
      </c>
      <c r="AY363" s="147" t="s">
        <v>150</v>
      </c>
    </row>
    <row r="364" spans="2:51" s="12" customFormat="1">
      <c r="B364" s="145"/>
      <c r="D364" s="146" t="s">
        <v>162</v>
      </c>
      <c r="E364" s="147" t="s">
        <v>19</v>
      </c>
      <c r="F364" s="148" t="s">
        <v>167</v>
      </c>
      <c r="H364" s="147" t="s">
        <v>19</v>
      </c>
      <c r="I364" s="149"/>
      <c r="L364" s="145"/>
      <c r="M364" s="150"/>
      <c r="T364" s="151"/>
      <c r="AT364" s="147" t="s">
        <v>162</v>
      </c>
      <c r="AU364" s="147" t="s">
        <v>82</v>
      </c>
      <c r="AV364" s="12" t="s">
        <v>80</v>
      </c>
      <c r="AW364" s="12" t="s">
        <v>33</v>
      </c>
      <c r="AX364" s="12" t="s">
        <v>72</v>
      </c>
      <c r="AY364" s="147" t="s">
        <v>150</v>
      </c>
    </row>
    <row r="365" spans="2:51" s="13" customFormat="1">
      <c r="B365" s="152"/>
      <c r="D365" s="146" t="s">
        <v>162</v>
      </c>
      <c r="E365" s="153" t="s">
        <v>19</v>
      </c>
      <c r="F365" s="154" t="s">
        <v>310</v>
      </c>
      <c r="H365" s="155">
        <v>1.73</v>
      </c>
      <c r="I365" s="156"/>
      <c r="L365" s="152"/>
      <c r="M365" s="157"/>
      <c r="T365" s="158"/>
      <c r="AT365" s="153" t="s">
        <v>162</v>
      </c>
      <c r="AU365" s="153" t="s">
        <v>82</v>
      </c>
      <c r="AV365" s="13" t="s">
        <v>82</v>
      </c>
      <c r="AW365" s="13" t="s">
        <v>33</v>
      </c>
      <c r="AX365" s="13" t="s">
        <v>72</v>
      </c>
      <c r="AY365" s="153" t="s">
        <v>150</v>
      </c>
    </row>
    <row r="366" spans="2:51" s="12" customFormat="1">
      <c r="B366" s="145"/>
      <c r="D366" s="146" t="s">
        <v>162</v>
      </c>
      <c r="E366" s="147" t="s">
        <v>19</v>
      </c>
      <c r="F366" s="148" t="s">
        <v>164</v>
      </c>
      <c r="H366" s="147" t="s">
        <v>19</v>
      </c>
      <c r="I366" s="149"/>
      <c r="L366" s="145"/>
      <c r="M366" s="150"/>
      <c r="T366" s="151"/>
      <c r="AT366" s="147" t="s">
        <v>162</v>
      </c>
      <c r="AU366" s="147" t="s">
        <v>82</v>
      </c>
      <c r="AV366" s="12" t="s">
        <v>80</v>
      </c>
      <c r="AW366" s="12" t="s">
        <v>33</v>
      </c>
      <c r="AX366" s="12" t="s">
        <v>72</v>
      </c>
      <c r="AY366" s="147" t="s">
        <v>150</v>
      </c>
    </row>
    <row r="367" spans="2:51" s="12" customFormat="1">
      <c r="B367" s="145"/>
      <c r="D367" s="146" t="s">
        <v>162</v>
      </c>
      <c r="E367" s="147" t="s">
        <v>19</v>
      </c>
      <c r="F367" s="148" t="s">
        <v>228</v>
      </c>
      <c r="H367" s="147" t="s">
        <v>19</v>
      </c>
      <c r="I367" s="149"/>
      <c r="L367" s="145"/>
      <c r="M367" s="150"/>
      <c r="T367" s="151"/>
      <c r="AT367" s="147" t="s">
        <v>162</v>
      </c>
      <c r="AU367" s="147" t="s">
        <v>82</v>
      </c>
      <c r="AV367" s="12" t="s">
        <v>80</v>
      </c>
      <c r="AW367" s="12" t="s">
        <v>33</v>
      </c>
      <c r="AX367" s="12" t="s">
        <v>72</v>
      </c>
      <c r="AY367" s="147" t="s">
        <v>150</v>
      </c>
    </row>
    <row r="368" spans="2:51" s="12" customFormat="1">
      <c r="B368" s="145"/>
      <c r="D368" s="146" t="s">
        <v>162</v>
      </c>
      <c r="E368" s="147" t="s">
        <v>19</v>
      </c>
      <c r="F368" s="148" t="s">
        <v>304</v>
      </c>
      <c r="H368" s="147" t="s">
        <v>19</v>
      </c>
      <c r="I368" s="149"/>
      <c r="L368" s="145"/>
      <c r="M368" s="150"/>
      <c r="T368" s="151"/>
      <c r="AT368" s="147" t="s">
        <v>162</v>
      </c>
      <c r="AU368" s="147" t="s">
        <v>82</v>
      </c>
      <c r="AV368" s="12" t="s">
        <v>80</v>
      </c>
      <c r="AW368" s="12" t="s">
        <v>33</v>
      </c>
      <c r="AX368" s="12" t="s">
        <v>72</v>
      </c>
      <c r="AY368" s="147" t="s">
        <v>150</v>
      </c>
    </row>
    <row r="369" spans="2:65" s="12" customFormat="1">
      <c r="B369" s="145"/>
      <c r="D369" s="146" t="s">
        <v>162</v>
      </c>
      <c r="E369" s="147" t="s">
        <v>19</v>
      </c>
      <c r="F369" s="148" t="s">
        <v>167</v>
      </c>
      <c r="H369" s="147" t="s">
        <v>19</v>
      </c>
      <c r="I369" s="149"/>
      <c r="L369" s="145"/>
      <c r="M369" s="150"/>
      <c r="T369" s="151"/>
      <c r="AT369" s="147" t="s">
        <v>162</v>
      </c>
      <c r="AU369" s="147" t="s">
        <v>82</v>
      </c>
      <c r="AV369" s="12" t="s">
        <v>80</v>
      </c>
      <c r="AW369" s="12" t="s">
        <v>33</v>
      </c>
      <c r="AX369" s="12" t="s">
        <v>72</v>
      </c>
      <c r="AY369" s="147" t="s">
        <v>150</v>
      </c>
    </row>
    <row r="370" spans="2:65" s="13" customFormat="1">
      <c r="B370" s="152"/>
      <c r="D370" s="146" t="s">
        <v>162</v>
      </c>
      <c r="E370" s="153" t="s">
        <v>19</v>
      </c>
      <c r="F370" s="154" t="s">
        <v>310</v>
      </c>
      <c r="H370" s="155">
        <v>1.73</v>
      </c>
      <c r="I370" s="156"/>
      <c r="L370" s="152"/>
      <c r="M370" s="157"/>
      <c r="T370" s="158"/>
      <c r="AT370" s="153" t="s">
        <v>162</v>
      </c>
      <c r="AU370" s="153" t="s">
        <v>82</v>
      </c>
      <c r="AV370" s="13" t="s">
        <v>82</v>
      </c>
      <c r="AW370" s="13" t="s">
        <v>33</v>
      </c>
      <c r="AX370" s="13" t="s">
        <v>72</v>
      </c>
      <c r="AY370" s="153" t="s">
        <v>150</v>
      </c>
    </row>
    <row r="371" spans="2:65" s="12" customFormat="1">
      <c r="B371" s="145"/>
      <c r="D371" s="146" t="s">
        <v>162</v>
      </c>
      <c r="E371" s="147" t="s">
        <v>19</v>
      </c>
      <c r="F371" s="148" t="s">
        <v>164</v>
      </c>
      <c r="H371" s="147" t="s">
        <v>19</v>
      </c>
      <c r="I371" s="149"/>
      <c r="L371" s="145"/>
      <c r="M371" s="150"/>
      <c r="T371" s="151"/>
      <c r="AT371" s="147" t="s">
        <v>162</v>
      </c>
      <c r="AU371" s="147" t="s">
        <v>82</v>
      </c>
      <c r="AV371" s="12" t="s">
        <v>80</v>
      </c>
      <c r="AW371" s="12" t="s">
        <v>33</v>
      </c>
      <c r="AX371" s="12" t="s">
        <v>72</v>
      </c>
      <c r="AY371" s="147" t="s">
        <v>150</v>
      </c>
    </row>
    <row r="372" spans="2:65" s="12" customFormat="1">
      <c r="B372" s="145"/>
      <c r="D372" s="146" t="s">
        <v>162</v>
      </c>
      <c r="E372" s="147" t="s">
        <v>19</v>
      </c>
      <c r="F372" s="148" t="s">
        <v>233</v>
      </c>
      <c r="H372" s="147" t="s">
        <v>19</v>
      </c>
      <c r="I372" s="149"/>
      <c r="L372" s="145"/>
      <c r="M372" s="150"/>
      <c r="T372" s="151"/>
      <c r="AT372" s="147" t="s">
        <v>162</v>
      </c>
      <c r="AU372" s="147" t="s">
        <v>82</v>
      </c>
      <c r="AV372" s="12" t="s">
        <v>80</v>
      </c>
      <c r="AW372" s="12" t="s">
        <v>33</v>
      </c>
      <c r="AX372" s="12" t="s">
        <v>72</v>
      </c>
      <c r="AY372" s="147" t="s">
        <v>150</v>
      </c>
    </row>
    <row r="373" spans="2:65" s="12" customFormat="1">
      <c r="B373" s="145"/>
      <c r="D373" s="146" t="s">
        <v>162</v>
      </c>
      <c r="E373" s="147" t="s">
        <v>19</v>
      </c>
      <c r="F373" s="148" t="s">
        <v>304</v>
      </c>
      <c r="H373" s="147" t="s">
        <v>19</v>
      </c>
      <c r="I373" s="149"/>
      <c r="L373" s="145"/>
      <c r="M373" s="150"/>
      <c r="T373" s="151"/>
      <c r="AT373" s="147" t="s">
        <v>162</v>
      </c>
      <c r="AU373" s="147" t="s">
        <v>82</v>
      </c>
      <c r="AV373" s="12" t="s">
        <v>80</v>
      </c>
      <c r="AW373" s="12" t="s">
        <v>33</v>
      </c>
      <c r="AX373" s="12" t="s">
        <v>72</v>
      </c>
      <c r="AY373" s="147" t="s">
        <v>150</v>
      </c>
    </row>
    <row r="374" spans="2:65" s="12" customFormat="1">
      <c r="B374" s="145"/>
      <c r="D374" s="146" t="s">
        <v>162</v>
      </c>
      <c r="E374" s="147" t="s">
        <v>19</v>
      </c>
      <c r="F374" s="148" t="s">
        <v>167</v>
      </c>
      <c r="H374" s="147" t="s">
        <v>19</v>
      </c>
      <c r="I374" s="149"/>
      <c r="L374" s="145"/>
      <c r="M374" s="150"/>
      <c r="T374" s="151"/>
      <c r="AT374" s="147" t="s">
        <v>162</v>
      </c>
      <c r="AU374" s="147" t="s">
        <v>82</v>
      </c>
      <c r="AV374" s="12" t="s">
        <v>80</v>
      </c>
      <c r="AW374" s="12" t="s">
        <v>33</v>
      </c>
      <c r="AX374" s="12" t="s">
        <v>72</v>
      </c>
      <c r="AY374" s="147" t="s">
        <v>150</v>
      </c>
    </row>
    <row r="375" spans="2:65" s="13" customFormat="1">
      <c r="B375" s="152"/>
      <c r="D375" s="146" t="s">
        <v>162</v>
      </c>
      <c r="E375" s="153" t="s">
        <v>19</v>
      </c>
      <c r="F375" s="154" t="s">
        <v>311</v>
      </c>
      <c r="H375" s="155">
        <v>1.1399999999999999</v>
      </c>
      <c r="I375" s="156"/>
      <c r="L375" s="152"/>
      <c r="M375" s="157"/>
      <c r="T375" s="158"/>
      <c r="AT375" s="153" t="s">
        <v>162</v>
      </c>
      <c r="AU375" s="153" t="s">
        <v>82</v>
      </c>
      <c r="AV375" s="13" t="s">
        <v>82</v>
      </c>
      <c r="AW375" s="13" t="s">
        <v>33</v>
      </c>
      <c r="AX375" s="13" t="s">
        <v>72</v>
      </c>
      <c r="AY375" s="153" t="s">
        <v>150</v>
      </c>
    </row>
    <row r="376" spans="2:65" s="12" customFormat="1">
      <c r="B376" s="145"/>
      <c r="D376" s="146" t="s">
        <v>162</v>
      </c>
      <c r="E376" s="147" t="s">
        <v>19</v>
      </c>
      <c r="F376" s="148" t="s">
        <v>164</v>
      </c>
      <c r="H376" s="147" t="s">
        <v>19</v>
      </c>
      <c r="I376" s="149"/>
      <c r="L376" s="145"/>
      <c r="M376" s="150"/>
      <c r="T376" s="151"/>
      <c r="AT376" s="147" t="s">
        <v>162</v>
      </c>
      <c r="AU376" s="147" t="s">
        <v>82</v>
      </c>
      <c r="AV376" s="12" t="s">
        <v>80</v>
      </c>
      <c r="AW376" s="12" t="s">
        <v>33</v>
      </c>
      <c r="AX376" s="12" t="s">
        <v>72</v>
      </c>
      <c r="AY376" s="147" t="s">
        <v>150</v>
      </c>
    </row>
    <row r="377" spans="2:65" s="12" customFormat="1">
      <c r="B377" s="145"/>
      <c r="D377" s="146" t="s">
        <v>162</v>
      </c>
      <c r="E377" s="147" t="s">
        <v>19</v>
      </c>
      <c r="F377" s="148" t="s">
        <v>239</v>
      </c>
      <c r="H377" s="147" t="s">
        <v>19</v>
      </c>
      <c r="I377" s="149"/>
      <c r="L377" s="145"/>
      <c r="M377" s="150"/>
      <c r="T377" s="151"/>
      <c r="AT377" s="147" t="s">
        <v>162</v>
      </c>
      <c r="AU377" s="147" t="s">
        <v>82</v>
      </c>
      <c r="AV377" s="12" t="s">
        <v>80</v>
      </c>
      <c r="AW377" s="12" t="s">
        <v>33</v>
      </c>
      <c r="AX377" s="12" t="s">
        <v>72</v>
      </c>
      <c r="AY377" s="147" t="s">
        <v>150</v>
      </c>
    </row>
    <row r="378" spans="2:65" s="12" customFormat="1">
      <c r="B378" s="145"/>
      <c r="D378" s="146" t="s">
        <v>162</v>
      </c>
      <c r="E378" s="147" t="s">
        <v>19</v>
      </c>
      <c r="F378" s="148" t="s">
        <v>304</v>
      </c>
      <c r="H378" s="147" t="s">
        <v>19</v>
      </c>
      <c r="I378" s="149"/>
      <c r="L378" s="145"/>
      <c r="M378" s="150"/>
      <c r="T378" s="151"/>
      <c r="AT378" s="147" t="s">
        <v>162</v>
      </c>
      <c r="AU378" s="147" t="s">
        <v>82</v>
      </c>
      <c r="AV378" s="12" t="s">
        <v>80</v>
      </c>
      <c r="AW378" s="12" t="s">
        <v>33</v>
      </c>
      <c r="AX378" s="12" t="s">
        <v>72</v>
      </c>
      <c r="AY378" s="147" t="s">
        <v>150</v>
      </c>
    </row>
    <row r="379" spans="2:65" s="12" customFormat="1">
      <c r="B379" s="145"/>
      <c r="D379" s="146" t="s">
        <v>162</v>
      </c>
      <c r="E379" s="147" t="s">
        <v>19</v>
      </c>
      <c r="F379" s="148" t="s">
        <v>167</v>
      </c>
      <c r="H379" s="147" t="s">
        <v>19</v>
      </c>
      <c r="I379" s="149"/>
      <c r="L379" s="145"/>
      <c r="M379" s="150"/>
      <c r="T379" s="151"/>
      <c r="AT379" s="147" t="s">
        <v>162</v>
      </c>
      <c r="AU379" s="147" t="s">
        <v>82</v>
      </c>
      <c r="AV379" s="12" t="s">
        <v>80</v>
      </c>
      <c r="AW379" s="12" t="s">
        <v>33</v>
      </c>
      <c r="AX379" s="12" t="s">
        <v>72</v>
      </c>
      <c r="AY379" s="147" t="s">
        <v>150</v>
      </c>
    </row>
    <row r="380" spans="2:65" s="13" customFormat="1">
      <c r="B380" s="152"/>
      <c r="D380" s="146" t="s">
        <v>162</v>
      </c>
      <c r="E380" s="153" t="s">
        <v>19</v>
      </c>
      <c r="F380" s="154" t="s">
        <v>312</v>
      </c>
      <c r="H380" s="155">
        <v>35.24</v>
      </c>
      <c r="I380" s="156"/>
      <c r="L380" s="152"/>
      <c r="M380" s="157"/>
      <c r="T380" s="158"/>
      <c r="AT380" s="153" t="s">
        <v>162</v>
      </c>
      <c r="AU380" s="153" t="s">
        <v>82</v>
      </c>
      <c r="AV380" s="13" t="s">
        <v>82</v>
      </c>
      <c r="AW380" s="13" t="s">
        <v>33</v>
      </c>
      <c r="AX380" s="13" t="s">
        <v>72</v>
      </c>
      <c r="AY380" s="153" t="s">
        <v>150</v>
      </c>
    </row>
    <row r="381" spans="2:65" s="14" customFormat="1">
      <c r="B381" s="159"/>
      <c r="D381" s="146" t="s">
        <v>162</v>
      </c>
      <c r="E381" s="160" t="s">
        <v>19</v>
      </c>
      <c r="F381" s="161" t="s">
        <v>169</v>
      </c>
      <c r="H381" s="162">
        <v>91.03</v>
      </c>
      <c r="I381" s="163"/>
      <c r="L381" s="159"/>
      <c r="M381" s="164"/>
      <c r="T381" s="165"/>
      <c r="AT381" s="160" t="s">
        <v>162</v>
      </c>
      <c r="AU381" s="160" t="s">
        <v>82</v>
      </c>
      <c r="AV381" s="14" t="s">
        <v>158</v>
      </c>
      <c r="AW381" s="14" t="s">
        <v>33</v>
      </c>
      <c r="AX381" s="14" t="s">
        <v>80</v>
      </c>
      <c r="AY381" s="160" t="s">
        <v>150</v>
      </c>
    </row>
    <row r="382" spans="2:65" s="11" customFormat="1" ht="22.9" customHeight="1">
      <c r="B382" s="116"/>
      <c r="D382" s="117" t="s">
        <v>71</v>
      </c>
      <c r="E382" s="126" t="s">
        <v>313</v>
      </c>
      <c r="F382" s="126" t="s">
        <v>314</v>
      </c>
      <c r="I382" s="119"/>
      <c r="J382" s="127">
        <f>BK382</f>
        <v>0</v>
      </c>
      <c r="L382" s="116"/>
      <c r="M382" s="121"/>
      <c r="P382" s="122">
        <f>SUM(P383:P451)</f>
        <v>0</v>
      </c>
      <c r="R382" s="122">
        <f>SUM(R383:R451)</f>
        <v>1.11384E-2</v>
      </c>
      <c r="T382" s="123">
        <f>SUM(T383:T451)</f>
        <v>0</v>
      </c>
      <c r="AR382" s="117" t="s">
        <v>80</v>
      </c>
      <c r="AT382" s="124" t="s">
        <v>71</v>
      </c>
      <c r="AU382" s="124" t="s">
        <v>80</v>
      </c>
      <c r="AY382" s="117" t="s">
        <v>150</v>
      </c>
      <c r="BK382" s="125">
        <f>SUM(BK383:BK451)</f>
        <v>0</v>
      </c>
    </row>
    <row r="383" spans="2:65" s="1" customFormat="1" ht="24.2" customHeight="1">
      <c r="B383" s="33"/>
      <c r="C383" s="128" t="s">
        <v>315</v>
      </c>
      <c r="D383" s="128" t="s">
        <v>153</v>
      </c>
      <c r="E383" s="129" t="s">
        <v>316</v>
      </c>
      <c r="F383" s="130" t="s">
        <v>317</v>
      </c>
      <c r="G383" s="131" t="s">
        <v>156</v>
      </c>
      <c r="H383" s="132">
        <v>318.24</v>
      </c>
      <c r="I383" s="133"/>
      <c r="J383" s="134">
        <f>ROUND(I383*H383,2)</f>
        <v>0</v>
      </c>
      <c r="K383" s="130" t="s">
        <v>157</v>
      </c>
      <c r="L383" s="33"/>
      <c r="M383" s="135" t="s">
        <v>19</v>
      </c>
      <c r="N383" s="136" t="s">
        <v>43</v>
      </c>
      <c r="P383" s="137">
        <f>O383*H383</f>
        <v>0</v>
      </c>
      <c r="Q383" s="137">
        <v>3.4999999999999997E-5</v>
      </c>
      <c r="R383" s="137">
        <f>Q383*H383</f>
        <v>1.11384E-2</v>
      </c>
      <c r="S383" s="137">
        <v>0</v>
      </c>
      <c r="T383" s="138">
        <f>S383*H383</f>
        <v>0</v>
      </c>
      <c r="AR383" s="139" t="s">
        <v>158</v>
      </c>
      <c r="AT383" s="139" t="s">
        <v>153</v>
      </c>
      <c r="AU383" s="139" t="s">
        <v>82</v>
      </c>
      <c r="AY383" s="18" t="s">
        <v>150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80</v>
      </c>
      <c r="BK383" s="140">
        <f>ROUND(I383*H383,2)</f>
        <v>0</v>
      </c>
      <c r="BL383" s="18" t="s">
        <v>158</v>
      </c>
      <c r="BM383" s="139" t="s">
        <v>318</v>
      </c>
    </row>
    <row r="384" spans="2:65" s="1" customFormat="1">
      <c r="B384" s="33"/>
      <c r="D384" s="141" t="s">
        <v>160</v>
      </c>
      <c r="F384" s="142" t="s">
        <v>319</v>
      </c>
      <c r="I384" s="143"/>
      <c r="L384" s="33"/>
      <c r="M384" s="144"/>
      <c r="T384" s="54"/>
      <c r="AT384" s="18" t="s">
        <v>160</v>
      </c>
      <c r="AU384" s="18" t="s">
        <v>82</v>
      </c>
    </row>
    <row r="385" spans="2:51" s="12" customFormat="1">
      <c r="B385" s="145"/>
      <c r="D385" s="146" t="s">
        <v>162</v>
      </c>
      <c r="E385" s="147" t="s">
        <v>19</v>
      </c>
      <c r="F385" s="148" t="s">
        <v>320</v>
      </c>
      <c r="H385" s="147" t="s">
        <v>19</v>
      </c>
      <c r="I385" s="149"/>
      <c r="L385" s="145"/>
      <c r="M385" s="150"/>
      <c r="T385" s="151"/>
      <c r="AT385" s="147" t="s">
        <v>162</v>
      </c>
      <c r="AU385" s="147" t="s">
        <v>82</v>
      </c>
      <c r="AV385" s="12" t="s">
        <v>80</v>
      </c>
      <c r="AW385" s="12" t="s">
        <v>33</v>
      </c>
      <c r="AX385" s="12" t="s">
        <v>72</v>
      </c>
      <c r="AY385" s="147" t="s">
        <v>150</v>
      </c>
    </row>
    <row r="386" spans="2:51" s="12" customFormat="1">
      <c r="B386" s="145"/>
      <c r="D386" s="146" t="s">
        <v>162</v>
      </c>
      <c r="E386" s="147" t="s">
        <v>19</v>
      </c>
      <c r="F386" s="148" t="s">
        <v>164</v>
      </c>
      <c r="H386" s="147" t="s">
        <v>19</v>
      </c>
      <c r="I386" s="149"/>
      <c r="L386" s="145"/>
      <c r="M386" s="150"/>
      <c r="T386" s="151"/>
      <c r="AT386" s="147" t="s">
        <v>162</v>
      </c>
      <c r="AU386" s="147" t="s">
        <v>82</v>
      </c>
      <c r="AV386" s="12" t="s">
        <v>80</v>
      </c>
      <c r="AW386" s="12" t="s">
        <v>33</v>
      </c>
      <c r="AX386" s="12" t="s">
        <v>72</v>
      </c>
      <c r="AY386" s="147" t="s">
        <v>150</v>
      </c>
    </row>
    <row r="387" spans="2:51" s="12" customFormat="1">
      <c r="B387" s="145"/>
      <c r="D387" s="146" t="s">
        <v>162</v>
      </c>
      <c r="E387" s="147" t="s">
        <v>19</v>
      </c>
      <c r="F387" s="148" t="s">
        <v>209</v>
      </c>
      <c r="H387" s="147" t="s">
        <v>19</v>
      </c>
      <c r="I387" s="149"/>
      <c r="L387" s="145"/>
      <c r="M387" s="150"/>
      <c r="T387" s="151"/>
      <c r="AT387" s="147" t="s">
        <v>162</v>
      </c>
      <c r="AU387" s="147" t="s">
        <v>82</v>
      </c>
      <c r="AV387" s="12" t="s">
        <v>80</v>
      </c>
      <c r="AW387" s="12" t="s">
        <v>33</v>
      </c>
      <c r="AX387" s="12" t="s">
        <v>72</v>
      </c>
      <c r="AY387" s="147" t="s">
        <v>150</v>
      </c>
    </row>
    <row r="388" spans="2:51" s="12" customFormat="1">
      <c r="B388" s="145"/>
      <c r="D388" s="146" t="s">
        <v>162</v>
      </c>
      <c r="E388" s="147" t="s">
        <v>19</v>
      </c>
      <c r="F388" s="148" t="s">
        <v>321</v>
      </c>
      <c r="H388" s="147" t="s">
        <v>19</v>
      </c>
      <c r="I388" s="149"/>
      <c r="L388" s="145"/>
      <c r="M388" s="150"/>
      <c r="T388" s="151"/>
      <c r="AT388" s="147" t="s">
        <v>162</v>
      </c>
      <c r="AU388" s="147" t="s">
        <v>82</v>
      </c>
      <c r="AV388" s="12" t="s">
        <v>80</v>
      </c>
      <c r="AW388" s="12" t="s">
        <v>33</v>
      </c>
      <c r="AX388" s="12" t="s">
        <v>72</v>
      </c>
      <c r="AY388" s="147" t="s">
        <v>150</v>
      </c>
    </row>
    <row r="389" spans="2:51" s="12" customFormat="1">
      <c r="B389" s="145"/>
      <c r="D389" s="146" t="s">
        <v>162</v>
      </c>
      <c r="E389" s="147" t="s">
        <v>19</v>
      </c>
      <c r="F389" s="148" t="s">
        <v>167</v>
      </c>
      <c r="H389" s="147" t="s">
        <v>19</v>
      </c>
      <c r="I389" s="149"/>
      <c r="L389" s="145"/>
      <c r="M389" s="150"/>
      <c r="T389" s="151"/>
      <c r="AT389" s="147" t="s">
        <v>162</v>
      </c>
      <c r="AU389" s="147" t="s">
        <v>82</v>
      </c>
      <c r="AV389" s="12" t="s">
        <v>80</v>
      </c>
      <c r="AW389" s="12" t="s">
        <v>33</v>
      </c>
      <c r="AX389" s="12" t="s">
        <v>72</v>
      </c>
      <c r="AY389" s="147" t="s">
        <v>150</v>
      </c>
    </row>
    <row r="390" spans="2:51" s="13" customFormat="1">
      <c r="B390" s="152"/>
      <c r="D390" s="146" t="s">
        <v>162</v>
      </c>
      <c r="E390" s="153" t="s">
        <v>19</v>
      </c>
      <c r="F390" s="154" t="s">
        <v>322</v>
      </c>
      <c r="H390" s="155">
        <v>20.8</v>
      </c>
      <c r="I390" s="156"/>
      <c r="L390" s="152"/>
      <c r="M390" s="157"/>
      <c r="T390" s="158"/>
      <c r="AT390" s="153" t="s">
        <v>162</v>
      </c>
      <c r="AU390" s="153" t="s">
        <v>82</v>
      </c>
      <c r="AV390" s="13" t="s">
        <v>82</v>
      </c>
      <c r="AW390" s="13" t="s">
        <v>33</v>
      </c>
      <c r="AX390" s="13" t="s">
        <v>72</v>
      </c>
      <c r="AY390" s="153" t="s">
        <v>150</v>
      </c>
    </row>
    <row r="391" spans="2:51" s="12" customFormat="1">
      <c r="B391" s="145"/>
      <c r="D391" s="146" t="s">
        <v>162</v>
      </c>
      <c r="E391" s="147" t="s">
        <v>19</v>
      </c>
      <c r="F391" s="148" t="s">
        <v>164</v>
      </c>
      <c r="H391" s="147" t="s">
        <v>19</v>
      </c>
      <c r="I391" s="149"/>
      <c r="L391" s="145"/>
      <c r="M391" s="150"/>
      <c r="T391" s="151"/>
      <c r="AT391" s="147" t="s">
        <v>162</v>
      </c>
      <c r="AU391" s="147" t="s">
        <v>82</v>
      </c>
      <c r="AV391" s="12" t="s">
        <v>80</v>
      </c>
      <c r="AW391" s="12" t="s">
        <v>33</v>
      </c>
      <c r="AX391" s="12" t="s">
        <v>72</v>
      </c>
      <c r="AY391" s="147" t="s">
        <v>150</v>
      </c>
    </row>
    <row r="392" spans="2:51" s="12" customFormat="1">
      <c r="B392" s="145"/>
      <c r="D392" s="146" t="s">
        <v>162</v>
      </c>
      <c r="E392" s="147" t="s">
        <v>19</v>
      </c>
      <c r="F392" s="148" t="s">
        <v>165</v>
      </c>
      <c r="H392" s="147" t="s">
        <v>19</v>
      </c>
      <c r="I392" s="149"/>
      <c r="L392" s="145"/>
      <c r="M392" s="150"/>
      <c r="T392" s="151"/>
      <c r="AT392" s="147" t="s">
        <v>162</v>
      </c>
      <c r="AU392" s="147" t="s">
        <v>82</v>
      </c>
      <c r="AV392" s="12" t="s">
        <v>80</v>
      </c>
      <c r="AW392" s="12" t="s">
        <v>33</v>
      </c>
      <c r="AX392" s="12" t="s">
        <v>72</v>
      </c>
      <c r="AY392" s="147" t="s">
        <v>150</v>
      </c>
    </row>
    <row r="393" spans="2:51" s="12" customFormat="1">
      <c r="B393" s="145"/>
      <c r="D393" s="146" t="s">
        <v>162</v>
      </c>
      <c r="E393" s="147" t="s">
        <v>19</v>
      </c>
      <c r="F393" s="148" t="s">
        <v>320</v>
      </c>
      <c r="H393" s="147" t="s">
        <v>19</v>
      </c>
      <c r="I393" s="149"/>
      <c r="L393" s="145"/>
      <c r="M393" s="150"/>
      <c r="T393" s="151"/>
      <c r="AT393" s="147" t="s">
        <v>162</v>
      </c>
      <c r="AU393" s="147" t="s">
        <v>82</v>
      </c>
      <c r="AV393" s="12" t="s">
        <v>80</v>
      </c>
      <c r="AW393" s="12" t="s">
        <v>33</v>
      </c>
      <c r="AX393" s="12" t="s">
        <v>72</v>
      </c>
      <c r="AY393" s="147" t="s">
        <v>150</v>
      </c>
    </row>
    <row r="394" spans="2:51" s="12" customFormat="1">
      <c r="B394" s="145"/>
      <c r="D394" s="146" t="s">
        <v>162</v>
      </c>
      <c r="E394" s="147" t="s">
        <v>19</v>
      </c>
      <c r="F394" s="148" t="s">
        <v>167</v>
      </c>
      <c r="H394" s="147" t="s">
        <v>19</v>
      </c>
      <c r="I394" s="149"/>
      <c r="L394" s="145"/>
      <c r="M394" s="150"/>
      <c r="T394" s="151"/>
      <c r="AT394" s="147" t="s">
        <v>162</v>
      </c>
      <c r="AU394" s="147" t="s">
        <v>82</v>
      </c>
      <c r="AV394" s="12" t="s">
        <v>80</v>
      </c>
      <c r="AW394" s="12" t="s">
        <v>33</v>
      </c>
      <c r="AX394" s="12" t="s">
        <v>72</v>
      </c>
      <c r="AY394" s="147" t="s">
        <v>150</v>
      </c>
    </row>
    <row r="395" spans="2:51" s="13" customFormat="1">
      <c r="B395" s="152"/>
      <c r="D395" s="146" t="s">
        <v>162</v>
      </c>
      <c r="E395" s="153" t="s">
        <v>19</v>
      </c>
      <c r="F395" s="154" t="s">
        <v>212</v>
      </c>
      <c r="H395" s="155">
        <v>48.09</v>
      </c>
      <c r="I395" s="156"/>
      <c r="L395" s="152"/>
      <c r="M395" s="157"/>
      <c r="T395" s="158"/>
      <c r="AT395" s="153" t="s">
        <v>162</v>
      </c>
      <c r="AU395" s="153" t="s">
        <v>82</v>
      </c>
      <c r="AV395" s="13" t="s">
        <v>82</v>
      </c>
      <c r="AW395" s="13" t="s">
        <v>33</v>
      </c>
      <c r="AX395" s="13" t="s">
        <v>72</v>
      </c>
      <c r="AY395" s="153" t="s">
        <v>150</v>
      </c>
    </row>
    <row r="396" spans="2:51" s="12" customFormat="1">
      <c r="B396" s="145"/>
      <c r="D396" s="146" t="s">
        <v>162</v>
      </c>
      <c r="E396" s="147" t="s">
        <v>19</v>
      </c>
      <c r="F396" s="148" t="s">
        <v>164</v>
      </c>
      <c r="H396" s="147" t="s">
        <v>19</v>
      </c>
      <c r="I396" s="149"/>
      <c r="L396" s="145"/>
      <c r="M396" s="150"/>
      <c r="T396" s="151"/>
      <c r="AT396" s="147" t="s">
        <v>162</v>
      </c>
      <c r="AU396" s="147" t="s">
        <v>82</v>
      </c>
      <c r="AV396" s="12" t="s">
        <v>80</v>
      </c>
      <c r="AW396" s="12" t="s">
        <v>33</v>
      </c>
      <c r="AX396" s="12" t="s">
        <v>72</v>
      </c>
      <c r="AY396" s="147" t="s">
        <v>150</v>
      </c>
    </row>
    <row r="397" spans="2:51" s="12" customFormat="1">
      <c r="B397" s="145"/>
      <c r="D397" s="146" t="s">
        <v>162</v>
      </c>
      <c r="E397" s="147" t="s">
        <v>19</v>
      </c>
      <c r="F397" s="148" t="s">
        <v>177</v>
      </c>
      <c r="H397" s="147" t="s">
        <v>19</v>
      </c>
      <c r="I397" s="149"/>
      <c r="L397" s="145"/>
      <c r="M397" s="150"/>
      <c r="T397" s="151"/>
      <c r="AT397" s="147" t="s">
        <v>162</v>
      </c>
      <c r="AU397" s="147" t="s">
        <v>82</v>
      </c>
      <c r="AV397" s="12" t="s">
        <v>80</v>
      </c>
      <c r="AW397" s="12" t="s">
        <v>33</v>
      </c>
      <c r="AX397" s="12" t="s">
        <v>72</v>
      </c>
      <c r="AY397" s="147" t="s">
        <v>150</v>
      </c>
    </row>
    <row r="398" spans="2:51" s="12" customFormat="1">
      <c r="B398" s="145"/>
      <c r="D398" s="146" t="s">
        <v>162</v>
      </c>
      <c r="E398" s="147" t="s">
        <v>19</v>
      </c>
      <c r="F398" s="148" t="s">
        <v>320</v>
      </c>
      <c r="H398" s="147" t="s">
        <v>19</v>
      </c>
      <c r="I398" s="149"/>
      <c r="L398" s="145"/>
      <c r="M398" s="150"/>
      <c r="T398" s="151"/>
      <c r="AT398" s="147" t="s">
        <v>162</v>
      </c>
      <c r="AU398" s="147" t="s">
        <v>82</v>
      </c>
      <c r="AV398" s="12" t="s">
        <v>80</v>
      </c>
      <c r="AW398" s="12" t="s">
        <v>33</v>
      </c>
      <c r="AX398" s="12" t="s">
        <v>72</v>
      </c>
      <c r="AY398" s="147" t="s">
        <v>150</v>
      </c>
    </row>
    <row r="399" spans="2:51" s="12" customFormat="1">
      <c r="B399" s="145"/>
      <c r="D399" s="146" t="s">
        <v>162</v>
      </c>
      <c r="E399" s="147" t="s">
        <v>19</v>
      </c>
      <c r="F399" s="148" t="s">
        <v>167</v>
      </c>
      <c r="H399" s="147" t="s">
        <v>19</v>
      </c>
      <c r="I399" s="149"/>
      <c r="L399" s="145"/>
      <c r="M399" s="150"/>
      <c r="T399" s="151"/>
      <c r="AT399" s="147" t="s">
        <v>162</v>
      </c>
      <c r="AU399" s="147" t="s">
        <v>82</v>
      </c>
      <c r="AV399" s="12" t="s">
        <v>80</v>
      </c>
      <c r="AW399" s="12" t="s">
        <v>33</v>
      </c>
      <c r="AX399" s="12" t="s">
        <v>72</v>
      </c>
      <c r="AY399" s="147" t="s">
        <v>150</v>
      </c>
    </row>
    <row r="400" spans="2:51" s="13" customFormat="1">
      <c r="B400" s="152"/>
      <c r="D400" s="146" t="s">
        <v>162</v>
      </c>
      <c r="E400" s="153" t="s">
        <v>19</v>
      </c>
      <c r="F400" s="154" t="s">
        <v>213</v>
      </c>
      <c r="H400" s="155">
        <v>47.29</v>
      </c>
      <c r="I400" s="156"/>
      <c r="L400" s="152"/>
      <c r="M400" s="157"/>
      <c r="T400" s="158"/>
      <c r="AT400" s="153" t="s">
        <v>162</v>
      </c>
      <c r="AU400" s="153" t="s">
        <v>82</v>
      </c>
      <c r="AV400" s="13" t="s">
        <v>82</v>
      </c>
      <c r="AW400" s="13" t="s">
        <v>33</v>
      </c>
      <c r="AX400" s="13" t="s">
        <v>72</v>
      </c>
      <c r="AY400" s="153" t="s">
        <v>150</v>
      </c>
    </row>
    <row r="401" spans="2:51" s="12" customFormat="1">
      <c r="B401" s="145"/>
      <c r="D401" s="146" t="s">
        <v>162</v>
      </c>
      <c r="E401" s="147" t="s">
        <v>19</v>
      </c>
      <c r="F401" s="148" t="s">
        <v>164</v>
      </c>
      <c r="H401" s="147" t="s">
        <v>19</v>
      </c>
      <c r="I401" s="149"/>
      <c r="L401" s="145"/>
      <c r="M401" s="150"/>
      <c r="T401" s="151"/>
      <c r="AT401" s="147" t="s">
        <v>162</v>
      </c>
      <c r="AU401" s="147" t="s">
        <v>82</v>
      </c>
      <c r="AV401" s="12" t="s">
        <v>80</v>
      </c>
      <c r="AW401" s="12" t="s">
        <v>33</v>
      </c>
      <c r="AX401" s="12" t="s">
        <v>72</v>
      </c>
      <c r="AY401" s="147" t="s">
        <v>150</v>
      </c>
    </row>
    <row r="402" spans="2:51" s="12" customFormat="1">
      <c r="B402" s="145"/>
      <c r="D402" s="146" t="s">
        <v>162</v>
      </c>
      <c r="E402" s="147" t="s">
        <v>19</v>
      </c>
      <c r="F402" s="148" t="s">
        <v>214</v>
      </c>
      <c r="H402" s="147" t="s">
        <v>19</v>
      </c>
      <c r="I402" s="149"/>
      <c r="L402" s="145"/>
      <c r="M402" s="150"/>
      <c r="T402" s="151"/>
      <c r="AT402" s="147" t="s">
        <v>162</v>
      </c>
      <c r="AU402" s="147" t="s">
        <v>82</v>
      </c>
      <c r="AV402" s="12" t="s">
        <v>80</v>
      </c>
      <c r="AW402" s="12" t="s">
        <v>33</v>
      </c>
      <c r="AX402" s="12" t="s">
        <v>72</v>
      </c>
      <c r="AY402" s="147" t="s">
        <v>150</v>
      </c>
    </row>
    <row r="403" spans="2:51" s="12" customFormat="1">
      <c r="B403" s="145"/>
      <c r="D403" s="146" t="s">
        <v>162</v>
      </c>
      <c r="E403" s="147" t="s">
        <v>19</v>
      </c>
      <c r="F403" s="148" t="s">
        <v>323</v>
      </c>
      <c r="H403" s="147" t="s">
        <v>19</v>
      </c>
      <c r="I403" s="149"/>
      <c r="L403" s="145"/>
      <c r="M403" s="150"/>
      <c r="T403" s="151"/>
      <c r="AT403" s="147" t="s">
        <v>162</v>
      </c>
      <c r="AU403" s="147" t="s">
        <v>82</v>
      </c>
      <c r="AV403" s="12" t="s">
        <v>80</v>
      </c>
      <c r="AW403" s="12" t="s">
        <v>33</v>
      </c>
      <c r="AX403" s="12" t="s">
        <v>72</v>
      </c>
      <c r="AY403" s="147" t="s">
        <v>150</v>
      </c>
    </row>
    <row r="404" spans="2:51" s="12" customFormat="1">
      <c r="B404" s="145"/>
      <c r="D404" s="146" t="s">
        <v>162</v>
      </c>
      <c r="E404" s="147" t="s">
        <v>19</v>
      </c>
      <c r="F404" s="148" t="s">
        <v>167</v>
      </c>
      <c r="H404" s="147" t="s">
        <v>19</v>
      </c>
      <c r="I404" s="149"/>
      <c r="L404" s="145"/>
      <c r="M404" s="150"/>
      <c r="T404" s="151"/>
      <c r="AT404" s="147" t="s">
        <v>162</v>
      </c>
      <c r="AU404" s="147" t="s">
        <v>82</v>
      </c>
      <c r="AV404" s="12" t="s">
        <v>80</v>
      </c>
      <c r="AW404" s="12" t="s">
        <v>33</v>
      </c>
      <c r="AX404" s="12" t="s">
        <v>72</v>
      </c>
      <c r="AY404" s="147" t="s">
        <v>150</v>
      </c>
    </row>
    <row r="405" spans="2:51" s="13" customFormat="1">
      <c r="B405" s="152"/>
      <c r="D405" s="146" t="s">
        <v>162</v>
      </c>
      <c r="E405" s="153" t="s">
        <v>19</v>
      </c>
      <c r="F405" s="154" t="s">
        <v>216</v>
      </c>
      <c r="H405" s="155">
        <v>10.26</v>
      </c>
      <c r="I405" s="156"/>
      <c r="L405" s="152"/>
      <c r="M405" s="157"/>
      <c r="T405" s="158"/>
      <c r="AT405" s="153" t="s">
        <v>162</v>
      </c>
      <c r="AU405" s="153" t="s">
        <v>82</v>
      </c>
      <c r="AV405" s="13" t="s">
        <v>82</v>
      </c>
      <c r="AW405" s="13" t="s">
        <v>33</v>
      </c>
      <c r="AX405" s="13" t="s">
        <v>72</v>
      </c>
      <c r="AY405" s="153" t="s">
        <v>150</v>
      </c>
    </row>
    <row r="406" spans="2:51" s="12" customFormat="1">
      <c r="B406" s="145"/>
      <c r="D406" s="146" t="s">
        <v>162</v>
      </c>
      <c r="E406" s="147" t="s">
        <v>19</v>
      </c>
      <c r="F406" s="148" t="s">
        <v>164</v>
      </c>
      <c r="H406" s="147" t="s">
        <v>19</v>
      </c>
      <c r="I406" s="149"/>
      <c r="L406" s="145"/>
      <c r="M406" s="150"/>
      <c r="T406" s="151"/>
      <c r="AT406" s="147" t="s">
        <v>162</v>
      </c>
      <c r="AU406" s="147" t="s">
        <v>82</v>
      </c>
      <c r="AV406" s="12" t="s">
        <v>80</v>
      </c>
      <c r="AW406" s="12" t="s">
        <v>33</v>
      </c>
      <c r="AX406" s="12" t="s">
        <v>72</v>
      </c>
      <c r="AY406" s="147" t="s">
        <v>150</v>
      </c>
    </row>
    <row r="407" spans="2:51" s="12" customFormat="1">
      <c r="B407" s="145"/>
      <c r="D407" s="146" t="s">
        <v>162</v>
      </c>
      <c r="E407" s="147" t="s">
        <v>19</v>
      </c>
      <c r="F407" s="148" t="s">
        <v>324</v>
      </c>
      <c r="H407" s="147" t="s">
        <v>19</v>
      </c>
      <c r="I407" s="149"/>
      <c r="L407" s="145"/>
      <c r="M407" s="150"/>
      <c r="T407" s="151"/>
      <c r="AT407" s="147" t="s">
        <v>162</v>
      </c>
      <c r="AU407" s="147" t="s">
        <v>82</v>
      </c>
      <c r="AV407" s="12" t="s">
        <v>80</v>
      </c>
      <c r="AW407" s="12" t="s">
        <v>33</v>
      </c>
      <c r="AX407" s="12" t="s">
        <v>72</v>
      </c>
      <c r="AY407" s="147" t="s">
        <v>150</v>
      </c>
    </row>
    <row r="408" spans="2:51" s="12" customFormat="1">
      <c r="B408" s="145"/>
      <c r="D408" s="146" t="s">
        <v>162</v>
      </c>
      <c r="E408" s="147" t="s">
        <v>19</v>
      </c>
      <c r="F408" s="148" t="s">
        <v>320</v>
      </c>
      <c r="H408" s="147" t="s">
        <v>19</v>
      </c>
      <c r="I408" s="149"/>
      <c r="L408" s="145"/>
      <c r="M408" s="150"/>
      <c r="T408" s="151"/>
      <c r="AT408" s="147" t="s">
        <v>162</v>
      </c>
      <c r="AU408" s="147" t="s">
        <v>82</v>
      </c>
      <c r="AV408" s="12" t="s">
        <v>80</v>
      </c>
      <c r="AW408" s="12" t="s">
        <v>33</v>
      </c>
      <c r="AX408" s="12" t="s">
        <v>72</v>
      </c>
      <c r="AY408" s="147" t="s">
        <v>150</v>
      </c>
    </row>
    <row r="409" spans="2:51" s="12" customFormat="1">
      <c r="B409" s="145"/>
      <c r="D409" s="146" t="s">
        <v>162</v>
      </c>
      <c r="E409" s="147" t="s">
        <v>19</v>
      </c>
      <c r="F409" s="148" t="s">
        <v>167</v>
      </c>
      <c r="H409" s="147" t="s">
        <v>19</v>
      </c>
      <c r="I409" s="149"/>
      <c r="L409" s="145"/>
      <c r="M409" s="150"/>
      <c r="T409" s="151"/>
      <c r="AT409" s="147" t="s">
        <v>162</v>
      </c>
      <c r="AU409" s="147" t="s">
        <v>82</v>
      </c>
      <c r="AV409" s="12" t="s">
        <v>80</v>
      </c>
      <c r="AW409" s="12" t="s">
        <v>33</v>
      </c>
      <c r="AX409" s="12" t="s">
        <v>72</v>
      </c>
      <c r="AY409" s="147" t="s">
        <v>150</v>
      </c>
    </row>
    <row r="410" spans="2:51" s="13" customFormat="1">
      <c r="B410" s="152"/>
      <c r="D410" s="146" t="s">
        <v>162</v>
      </c>
      <c r="E410" s="153" t="s">
        <v>19</v>
      </c>
      <c r="F410" s="154" t="s">
        <v>219</v>
      </c>
      <c r="H410" s="155">
        <v>14.3</v>
      </c>
      <c r="I410" s="156"/>
      <c r="L410" s="152"/>
      <c r="M410" s="157"/>
      <c r="T410" s="158"/>
      <c r="AT410" s="153" t="s">
        <v>162</v>
      </c>
      <c r="AU410" s="153" t="s">
        <v>82</v>
      </c>
      <c r="AV410" s="13" t="s">
        <v>82</v>
      </c>
      <c r="AW410" s="13" t="s">
        <v>33</v>
      </c>
      <c r="AX410" s="13" t="s">
        <v>72</v>
      </c>
      <c r="AY410" s="153" t="s">
        <v>150</v>
      </c>
    </row>
    <row r="411" spans="2:51" s="12" customFormat="1">
      <c r="B411" s="145"/>
      <c r="D411" s="146" t="s">
        <v>162</v>
      </c>
      <c r="E411" s="147" t="s">
        <v>19</v>
      </c>
      <c r="F411" s="148" t="s">
        <v>164</v>
      </c>
      <c r="H411" s="147" t="s">
        <v>19</v>
      </c>
      <c r="I411" s="149"/>
      <c r="L411" s="145"/>
      <c r="M411" s="150"/>
      <c r="T411" s="151"/>
      <c r="AT411" s="147" t="s">
        <v>162</v>
      </c>
      <c r="AU411" s="147" t="s">
        <v>82</v>
      </c>
      <c r="AV411" s="12" t="s">
        <v>80</v>
      </c>
      <c r="AW411" s="12" t="s">
        <v>33</v>
      </c>
      <c r="AX411" s="12" t="s">
        <v>72</v>
      </c>
      <c r="AY411" s="147" t="s">
        <v>150</v>
      </c>
    </row>
    <row r="412" spans="2:51" s="12" customFormat="1">
      <c r="B412" s="145"/>
      <c r="D412" s="146" t="s">
        <v>162</v>
      </c>
      <c r="E412" s="147" t="s">
        <v>19</v>
      </c>
      <c r="F412" s="148" t="s">
        <v>325</v>
      </c>
      <c r="H412" s="147" t="s">
        <v>19</v>
      </c>
      <c r="I412" s="149"/>
      <c r="L412" s="145"/>
      <c r="M412" s="150"/>
      <c r="T412" s="151"/>
      <c r="AT412" s="147" t="s">
        <v>162</v>
      </c>
      <c r="AU412" s="147" t="s">
        <v>82</v>
      </c>
      <c r="AV412" s="12" t="s">
        <v>80</v>
      </c>
      <c r="AW412" s="12" t="s">
        <v>33</v>
      </c>
      <c r="AX412" s="12" t="s">
        <v>72</v>
      </c>
      <c r="AY412" s="147" t="s">
        <v>150</v>
      </c>
    </row>
    <row r="413" spans="2:51" s="12" customFormat="1">
      <c r="B413" s="145"/>
      <c r="D413" s="146" t="s">
        <v>162</v>
      </c>
      <c r="E413" s="147" t="s">
        <v>19</v>
      </c>
      <c r="F413" s="148" t="s">
        <v>320</v>
      </c>
      <c r="H413" s="147" t="s">
        <v>19</v>
      </c>
      <c r="I413" s="149"/>
      <c r="L413" s="145"/>
      <c r="M413" s="150"/>
      <c r="T413" s="151"/>
      <c r="AT413" s="147" t="s">
        <v>162</v>
      </c>
      <c r="AU413" s="147" t="s">
        <v>82</v>
      </c>
      <c r="AV413" s="12" t="s">
        <v>80</v>
      </c>
      <c r="AW413" s="12" t="s">
        <v>33</v>
      </c>
      <c r="AX413" s="12" t="s">
        <v>72</v>
      </c>
      <c r="AY413" s="147" t="s">
        <v>150</v>
      </c>
    </row>
    <row r="414" spans="2:51" s="12" customFormat="1">
      <c r="B414" s="145"/>
      <c r="D414" s="146" t="s">
        <v>162</v>
      </c>
      <c r="E414" s="147" t="s">
        <v>19</v>
      </c>
      <c r="F414" s="148" t="s">
        <v>167</v>
      </c>
      <c r="H414" s="147" t="s">
        <v>19</v>
      </c>
      <c r="I414" s="149"/>
      <c r="L414" s="145"/>
      <c r="M414" s="150"/>
      <c r="T414" s="151"/>
      <c r="AT414" s="147" t="s">
        <v>162</v>
      </c>
      <c r="AU414" s="147" t="s">
        <v>82</v>
      </c>
      <c r="AV414" s="12" t="s">
        <v>80</v>
      </c>
      <c r="AW414" s="12" t="s">
        <v>33</v>
      </c>
      <c r="AX414" s="12" t="s">
        <v>72</v>
      </c>
      <c r="AY414" s="147" t="s">
        <v>150</v>
      </c>
    </row>
    <row r="415" spans="2:51" s="13" customFormat="1">
      <c r="B415" s="152"/>
      <c r="D415" s="146" t="s">
        <v>162</v>
      </c>
      <c r="E415" s="153" t="s">
        <v>19</v>
      </c>
      <c r="F415" s="154" t="s">
        <v>221</v>
      </c>
      <c r="H415" s="155">
        <v>4.4000000000000004</v>
      </c>
      <c r="I415" s="156"/>
      <c r="L415" s="152"/>
      <c r="M415" s="157"/>
      <c r="T415" s="158"/>
      <c r="AT415" s="153" t="s">
        <v>162</v>
      </c>
      <c r="AU415" s="153" t="s">
        <v>82</v>
      </c>
      <c r="AV415" s="13" t="s">
        <v>82</v>
      </c>
      <c r="AW415" s="13" t="s">
        <v>33</v>
      </c>
      <c r="AX415" s="13" t="s">
        <v>72</v>
      </c>
      <c r="AY415" s="153" t="s">
        <v>150</v>
      </c>
    </row>
    <row r="416" spans="2:51" s="12" customFormat="1">
      <c r="B416" s="145"/>
      <c r="D416" s="146" t="s">
        <v>162</v>
      </c>
      <c r="E416" s="147" t="s">
        <v>19</v>
      </c>
      <c r="F416" s="148" t="s">
        <v>164</v>
      </c>
      <c r="H416" s="147" t="s">
        <v>19</v>
      </c>
      <c r="I416" s="149"/>
      <c r="L416" s="145"/>
      <c r="M416" s="150"/>
      <c r="T416" s="151"/>
      <c r="AT416" s="147" t="s">
        <v>162</v>
      </c>
      <c r="AU416" s="147" t="s">
        <v>82</v>
      </c>
      <c r="AV416" s="12" t="s">
        <v>80</v>
      </c>
      <c r="AW416" s="12" t="s">
        <v>33</v>
      </c>
      <c r="AX416" s="12" t="s">
        <v>72</v>
      </c>
      <c r="AY416" s="147" t="s">
        <v>150</v>
      </c>
    </row>
    <row r="417" spans="2:51" s="12" customFormat="1">
      <c r="B417" s="145"/>
      <c r="D417" s="146" t="s">
        <v>162</v>
      </c>
      <c r="E417" s="147" t="s">
        <v>19</v>
      </c>
      <c r="F417" s="148" t="s">
        <v>222</v>
      </c>
      <c r="H417" s="147" t="s">
        <v>19</v>
      </c>
      <c r="I417" s="149"/>
      <c r="L417" s="145"/>
      <c r="M417" s="150"/>
      <c r="T417" s="151"/>
      <c r="AT417" s="147" t="s">
        <v>162</v>
      </c>
      <c r="AU417" s="147" t="s">
        <v>82</v>
      </c>
      <c r="AV417" s="12" t="s">
        <v>80</v>
      </c>
      <c r="AW417" s="12" t="s">
        <v>33</v>
      </c>
      <c r="AX417" s="12" t="s">
        <v>72</v>
      </c>
      <c r="AY417" s="147" t="s">
        <v>150</v>
      </c>
    </row>
    <row r="418" spans="2:51" s="12" customFormat="1">
      <c r="B418" s="145"/>
      <c r="D418" s="146" t="s">
        <v>162</v>
      </c>
      <c r="E418" s="147" t="s">
        <v>19</v>
      </c>
      <c r="F418" s="148" t="s">
        <v>326</v>
      </c>
      <c r="H418" s="147" t="s">
        <v>19</v>
      </c>
      <c r="I418" s="149"/>
      <c r="L418" s="145"/>
      <c r="M418" s="150"/>
      <c r="T418" s="151"/>
      <c r="AT418" s="147" t="s">
        <v>162</v>
      </c>
      <c r="AU418" s="147" t="s">
        <v>82</v>
      </c>
      <c r="AV418" s="12" t="s">
        <v>80</v>
      </c>
      <c r="AW418" s="12" t="s">
        <v>33</v>
      </c>
      <c r="AX418" s="12" t="s">
        <v>72</v>
      </c>
      <c r="AY418" s="147" t="s">
        <v>150</v>
      </c>
    </row>
    <row r="419" spans="2:51" s="12" customFormat="1">
      <c r="B419" s="145"/>
      <c r="D419" s="146" t="s">
        <v>162</v>
      </c>
      <c r="E419" s="147" t="s">
        <v>19</v>
      </c>
      <c r="F419" s="148" t="s">
        <v>167</v>
      </c>
      <c r="H419" s="147" t="s">
        <v>19</v>
      </c>
      <c r="I419" s="149"/>
      <c r="L419" s="145"/>
      <c r="M419" s="150"/>
      <c r="T419" s="151"/>
      <c r="AT419" s="147" t="s">
        <v>162</v>
      </c>
      <c r="AU419" s="147" t="s">
        <v>82</v>
      </c>
      <c r="AV419" s="12" t="s">
        <v>80</v>
      </c>
      <c r="AW419" s="12" t="s">
        <v>33</v>
      </c>
      <c r="AX419" s="12" t="s">
        <v>72</v>
      </c>
      <c r="AY419" s="147" t="s">
        <v>150</v>
      </c>
    </row>
    <row r="420" spans="2:51" s="13" customFormat="1">
      <c r="B420" s="152"/>
      <c r="D420" s="146" t="s">
        <v>162</v>
      </c>
      <c r="E420" s="153" t="s">
        <v>19</v>
      </c>
      <c r="F420" s="154" t="s">
        <v>224</v>
      </c>
      <c r="H420" s="155">
        <v>22.2</v>
      </c>
      <c r="I420" s="156"/>
      <c r="L420" s="152"/>
      <c r="M420" s="157"/>
      <c r="T420" s="158"/>
      <c r="AT420" s="153" t="s">
        <v>162</v>
      </c>
      <c r="AU420" s="153" t="s">
        <v>82</v>
      </c>
      <c r="AV420" s="13" t="s">
        <v>82</v>
      </c>
      <c r="AW420" s="13" t="s">
        <v>33</v>
      </c>
      <c r="AX420" s="13" t="s">
        <v>72</v>
      </c>
      <c r="AY420" s="153" t="s">
        <v>150</v>
      </c>
    </row>
    <row r="421" spans="2:51" s="12" customFormat="1">
      <c r="B421" s="145"/>
      <c r="D421" s="146" t="s">
        <v>162</v>
      </c>
      <c r="E421" s="147" t="s">
        <v>19</v>
      </c>
      <c r="F421" s="148" t="s">
        <v>164</v>
      </c>
      <c r="H421" s="147" t="s">
        <v>19</v>
      </c>
      <c r="I421" s="149"/>
      <c r="L421" s="145"/>
      <c r="M421" s="150"/>
      <c r="T421" s="151"/>
      <c r="AT421" s="147" t="s">
        <v>162</v>
      </c>
      <c r="AU421" s="147" t="s">
        <v>82</v>
      </c>
      <c r="AV421" s="12" t="s">
        <v>80</v>
      </c>
      <c r="AW421" s="12" t="s">
        <v>33</v>
      </c>
      <c r="AX421" s="12" t="s">
        <v>72</v>
      </c>
      <c r="AY421" s="147" t="s">
        <v>150</v>
      </c>
    </row>
    <row r="422" spans="2:51" s="12" customFormat="1">
      <c r="B422" s="145"/>
      <c r="D422" s="146" t="s">
        <v>162</v>
      </c>
      <c r="E422" s="147" t="s">
        <v>19</v>
      </c>
      <c r="F422" s="148" t="s">
        <v>225</v>
      </c>
      <c r="H422" s="147" t="s">
        <v>19</v>
      </c>
      <c r="I422" s="149"/>
      <c r="L422" s="145"/>
      <c r="M422" s="150"/>
      <c r="T422" s="151"/>
      <c r="AT422" s="147" t="s">
        <v>162</v>
      </c>
      <c r="AU422" s="147" t="s">
        <v>82</v>
      </c>
      <c r="AV422" s="12" t="s">
        <v>80</v>
      </c>
      <c r="AW422" s="12" t="s">
        <v>33</v>
      </c>
      <c r="AX422" s="12" t="s">
        <v>72</v>
      </c>
      <c r="AY422" s="147" t="s">
        <v>150</v>
      </c>
    </row>
    <row r="423" spans="2:51" s="12" customFormat="1">
      <c r="B423" s="145"/>
      <c r="D423" s="146" t="s">
        <v>162</v>
      </c>
      <c r="E423" s="147" t="s">
        <v>19</v>
      </c>
      <c r="F423" s="148" t="s">
        <v>327</v>
      </c>
      <c r="H423" s="147" t="s">
        <v>19</v>
      </c>
      <c r="I423" s="149"/>
      <c r="L423" s="145"/>
      <c r="M423" s="150"/>
      <c r="T423" s="151"/>
      <c r="AT423" s="147" t="s">
        <v>162</v>
      </c>
      <c r="AU423" s="147" t="s">
        <v>82</v>
      </c>
      <c r="AV423" s="12" t="s">
        <v>80</v>
      </c>
      <c r="AW423" s="12" t="s">
        <v>33</v>
      </c>
      <c r="AX423" s="12" t="s">
        <v>72</v>
      </c>
      <c r="AY423" s="147" t="s">
        <v>150</v>
      </c>
    </row>
    <row r="424" spans="2:51" s="12" customFormat="1">
      <c r="B424" s="145"/>
      <c r="D424" s="146" t="s">
        <v>162</v>
      </c>
      <c r="E424" s="147" t="s">
        <v>19</v>
      </c>
      <c r="F424" s="148" t="s">
        <v>167</v>
      </c>
      <c r="H424" s="147" t="s">
        <v>19</v>
      </c>
      <c r="I424" s="149"/>
      <c r="L424" s="145"/>
      <c r="M424" s="150"/>
      <c r="T424" s="151"/>
      <c r="AT424" s="147" t="s">
        <v>162</v>
      </c>
      <c r="AU424" s="147" t="s">
        <v>82</v>
      </c>
      <c r="AV424" s="12" t="s">
        <v>80</v>
      </c>
      <c r="AW424" s="12" t="s">
        <v>33</v>
      </c>
      <c r="AX424" s="12" t="s">
        <v>72</v>
      </c>
      <c r="AY424" s="147" t="s">
        <v>150</v>
      </c>
    </row>
    <row r="425" spans="2:51" s="13" customFormat="1">
      <c r="B425" s="152"/>
      <c r="D425" s="146" t="s">
        <v>162</v>
      </c>
      <c r="E425" s="153" t="s">
        <v>19</v>
      </c>
      <c r="F425" s="154" t="s">
        <v>227</v>
      </c>
      <c r="H425" s="155">
        <v>37.17</v>
      </c>
      <c r="I425" s="156"/>
      <c r="L425" s="152"/>
      <c r="M425" s="157"/>
      <c r="T425" s="158"/>
      <c r="AT425" s="153" t="s">
        <v>162</v>
      </c>
      <c r="AU425" s="153" t="s">
        <v>82</v>
      </c>
      <c r="AV425" s="13" t="s">
        <v>82</v>
      </c>
      <c r="AW425" s="13" t="s">
        <v>33</v>
      </c>
      <c r="AX425" s="13" t="s">
        <v>72</v>
      </c>
      <c r="AY425" s="153" t="s">
        <v>150</v>
      </c>
    </row>
    <row r="426" spans="2:51" s="12" customFormat="1">
      <c r="B426" s="145"/>
      <c r="D426" s="146" t="s">
        <v>162</v>
      </c>
      <c r="E426" s="147" t="s">
        <v>19</v>
      </c>
      <c r="F426" s="148" t="s">
        <v>164</v>
      </c>
      <c r="H426" s="147" t="s">
        <v>19</v>
      </c>
      <c r="I426" s="149"/>
      <c r="L426" s="145"/>
      <c r="M426" s="150"/>
      <c r="T426" s="151"/>
      <c r="AT426" s="147" t="s">
        <v>162</v>
      </c>
      <c r="AU426" s="147" t="s">
        <v>82</v>
      </c>
      <c r="AV426" s="12" t="s">
        <v>80</v>
      </c>
      <c r="AW426" s="12" t="s">
        <v>33</v>
      </c>
      <c r="AX426" s="12" t="s">
        <v>72</v>
      </c>
      <c r="AY426" s="147" t="s">
        <v>150</v>
      </c>
    </row>
    <row r="427" spans="2:51" s="12" customFormat="1">
      <c r="B427" s="145"/>
      <c r="D427" s="146" t="s">
        <v>162</v>
      </c>
      <c r="E427" s="147" t="s">
        <v>19</v>
      </c>
      <c r="F427" s="148" t="s">
        <v>228</v>
      </c>
      <c r="H427" s="147" t="s">
        <v>19</v>
      </c>
      <c r="I427" s="149"/>
      <c r="L427" s="145"/>
      <c r="M427" s="150"/>
      <c r="T427" s="151"/>
      <c r="AT427" s="147" t="s">
        <v>162</v>
      </c>
      <c r="AU427" s="147" t="s">
        <v>82</v>
      </c>
      <c r="AV427" s="12" t="s">
        <v>80</v>
      </c>
      <c r="AW427" s="12" t="s">
        <v>33</v>
      </c>
      <c r="AX427" s="12" t="s">
        <v>72</v>
      </c>
      <c r="AY427" s="147" t="s">
        <v>150</v>
      </c>
    </row>
    <row r="428" spans="2:51" s="12" customFormat="1">
      <c r="B428" s="145"/>
      <c r="D428" s="146" t="s">
        <v>162</v>
      </c>
      <c r="E428" s="147" t="s">
        <v>19</v>
      </c>
      <c r="F428" s="148" t="s">
        <v>328</v>
      </c>
      <c r="H428" s="147" t="s">
        <v>19</v>
      </c>
      <c r="I428" s="149"/>
      <c r="L428" s="145"/>
      <c r="M428" s="150"/>
      <c r="T428" s="151"/>
      <c r="AT428" s="147" t="s">
        <v>162</v>
      </c>
      <c r="AU428" s="147" t="s">
        <v>82</v>
      </c>
      <c r="AV428" s="12" t="s">
        <v>80</v>
      </c>
      <c r="AW428" s="12" t="s">
        <v>33</v>
      </c>
      <c r="AX428" s="12" t="s">
        <v>72</v>
      </c>
      <c r="AY428" s="147" t="s">
        <v>150</v>
      </c>
    </row>
    <row r="429" spans="2:51" s="12" customFormat="1">
      <c r="B429" s="145"/>
      <c r="D429" s="146" t="s">
        <v>162</v>
      </c>
      <c r="E429" s="147" t="s">
        <v>19</v>
      </c>
      <c r="F429" s="148" t="s">
        <v>167</v>
      </c>
      <c r="H429" s="147" t="s">
        <v>19</v>
      </c>
      <c r="I429" s="149"/>
      <c r="L429" s="145"/>
      <c r="M429" s="150"/>
      <c r="T429" s="151"/>
      <c r="AT429" s="147" t="s">
        <v>162</v>
      </c>
      <c r="AU429" s="147" t="s">
        <v>82</v>
      </c>
      <c r="AV429" s="12" t="s">
        <v>80</v>
      </c>
      <c r="AW429" s="12" t="s">
        <v>33</v>
      </c>
      <c r="AX429" s="12" t="s">
        <v>72</v>
      </c>
      <c r="AY429" s="147" t="s">
        <v>150</v>
      </c>
    </row>
    <row r="430" spans="2:51" s="13" customFormat="1">
      <c r="B430" s="152"/>
      <c r="D430" s="146" t="s">
        <v>162</v>
      </c>
      <c r="E430" s="153" t="s">
        <v>19</v>
      </c>
      <c r="F430" s="154" t="s">
        <v>230</v>
      </c>
      <c r="H430" s="155">
        <v>4.68</v>
      </c>
      <c r="I430" s="156"/>
      <c r="L430" s="152"/>
      <c r="M430" s="157"/>
      <c r="T430" s="158"/>
      <c r="AT430" s="153" t="s">
        <v>162</v>
      </c>
      <c r="AU430" s="153" t="s">
        <v>82</v>
      </c>
      <c r="AV430" s="13" t="s">
        <v>82</v>
      </c>
      <c r="AW430" s="13" t="s">
        <v>33</v>
      </c>
      <c r="AX430" s="13" t="s">
        <v>72</v>
      </c>
      <c r="AY430" s="153" t="s">
        <v>150</v>
      </c>
    </row>
    <row r="431" spans="2:51" s="12" customFormat="1">
      <c r="B431" s="145"/>
      <c r="D431" s="146" t="s">
        <v>162</v>
      </c>
      <c r="E431" s="147" t="s">
        <v>19</v>
      </c>
      <c r="F431" s="148" t="s">
        <v>164</v>
      </c>
      <c r="H431" s="147" t="s">
        <v>19</v>
      </c>
      <c r="I431" s="149"/>
      <c r="L431" s="145"/>
      <c r="M431" s="150"/>
      <c r="T431" s="151"/>
      <c r="AT431" s="147" t="s">
        <v>162</v>
      </c>
      <c r="AU431" s="147" t="s">
        <v>82</v>
      </c>
      <c r="AV431" s="12" t="s">
        <v>80</v>
      </c>
      <c r="AW431" s="12" t="s">
        <v>33</v>
      </c>
      <c r="AX431" s="12" t="s">
        <v>72</v>
      </c>
      <c r="AY431" s="147" t="s">
        <v>150</v>
      </c>
    </row>
    <row r="432" spans="2:51" s="12" customFormat="1">
      <c r="B432" s="145"/>
      <c r="D432" s="146" t="s">
        <v>162</v>
      </c>
      <c r="E432" s="147" t="s">
        <v>19</v>
      </c>
      <c r="F432" s="148" t="s">
        <v>329</v>
      </c>
      <c r="H432" s="147" t="s">
        <v>19</v>
      </c>
      <c r="I432" s="149"/>
      <c r="L432" s="145"/>
      <c r="M432" s="150"/>
      <c r="T432" s="151"/>
      <c r="AT432" s="147" t="s">
        <v>162</v>
      </c>
      <c r="AU432" s="147" t="s">
        <v>82</v>
      </c>
      <c r="AV432" s="12" t="s">
        <v>80</v>
      </c>
      <c r="AW432" s="12" t="s">
        <v>33</v>
      </c>
      <c r="AX432" s="12" t="s">
        <v>72</v>
      </c>
      <c r="AY432" s="147" t="s">
        <v>150</v>
      </c>
    </row>
    <row r="433" spans="2:51" s="12" customFormat="1">
      <c r="B433" s="145"/>
      <c r="D433" s="146" t="s">
        <v>162</v>
      </c>
      <c r="E433" s="147" t="s">
        <v>19</v>
      </c>
      <c r="F433" s="148" t="s">
        <v>320</v>
      </c>
      <c r="H433" s="147" t="s">
        <v>19</v>
      </c>
      <c r="I433" s="149"/>
      <c r="L433" s="145"/>
      <c r="M433" s="150"/>
      <c r="T433" s="151"/>
      <c r="AT433" s="147" t="s">
        <v>162</v>
      </c>
      <c r="AU433" s="147" t="s">
        <v>82</v>
      </c>
      <c r="AV433" s="12" t="s">
        <v>80</v>
      </c>
      <c r="AW433" s="12" t="s">
        <v>33</v>
      </c>
      <c r="AX433" s="12" t="s">
        <v>72</v>
      </c>
      <c r="AY433" s="147" t="s">
        <v>150</v>
      </c>
    </row>
    <row r="434" spans="2:51" s="12" customFormat="1">
      <c r="B434" s="145"/>
      <c r="D434" s="146" t="s">
        <v>162</v>
      </c>
      <c r="E434" s="147" t="s">
        <v>19</v>
      </c>
      <c r="F434" s="148" t="s">
        <v>167</v>
      </c>
      <c r="H434" s="147" t="s">
        <v>19</v>
      </c>
      <c r="I434" s="149"/>
      <c r="L434" s="145"/>
      <c r="M434" s="150"/>
      <c r="T434" s="151"/>
      <c r="AT434" s="147" t="s">
        <v>162</v>
      </c>
      <c r="AU434" s="147" t="s">
        <v>82</v>
      </c>
      <c r="AV434" s="12" t="s">
        <v>80</v>
      </c>
      <c r="AW434" s="12" t="s">
        <v>33</v>
      </c>
      <c r="AX434" s="12" t="s">
        <v>72</v>
      </c>
      <c r="AY434" s="147" t="s">
        <v>150</v>
      </c>
    </row>
    <row r="435" spans="2:51" s="13" customFormat="1">
      <c r="B435" s="152"/>
      <c r="D435" s="146" t="s">
        <v>162</v>
      </c>
      <c r="E435" s="153" t="s">
        <v>19</v>
      </c>
      <c r="F435" s="154" t="s">
        <v>232</v>
      </c>
      <c r="H435" s="155">
        <v>44.45</v>
      </c>
      <c r="I435" s="156"/>
      <c r="L435" s="152"/>
      <c r="M435" s="157"/>
      <c r="T435" s="158"/>
      <c r="AT435" s="153" t="s">
        <v>162</v>
      </c>
      <c r="AU435" s="153" t="s">
        <v>82</v>
      </c>
      <c r="AV435" s="13" t="s">
        <v>82</v>
      </c>
      <c r="AW435" s="13" t="s">
        <v>33</v>
      </c>
      <c r="AX435" s="13" t="s">
        <v>72</v>
      </c>
      <c r="AY435" s="153" t="s">
        <v>150</v>
      </c>
    </row>
    <row r="436" spans="2:51" s="12" customFormat="1">
      <c r="B436" s="145"/>
      <c r="D436" s="146" t="s">
        <v>162</v>
      </c>
      <c r="E436" s="147" t="s">
        <v>19</v>
      </c>
      <c r="F436" s="148" t="s">
        <v>164</v>
      </c>
      <c r="H436" s="147" t="s">
        <v>19</v>
      </c>
      <c r="I436" s="149"/>
      <c r="L436" s="145"/>
      <c r="M436" s="150"/>
      <c r="T436" s="151"/>
      <c r="AT436" s="147" t="s">
        <v>162</v>
      </c>
      <c r="AU436" s="147" t="s">
        <v>82</v>
      </c>
      <c r="AV436" s="12" t="s">
        <v>80</v>
      </c>
      <c r="AW436" s="12" t="s">
        <v>33</v>
      </c>
      <c r="AX436" s="12" t="s">
        <v>72</v>
      </c>
      <c r="AY436" s="147" t="s">
        <v>150</v>
      </c>
    </row>
    <row r="437" spans="2:51" s="12" customFormat="1">
      <c r="B437" s="145"/>
      <c r="D437" s="146" t="s">
        <v>162</v>
      </c>
      <c r="E437" s="147" t="s">
        <v>19</v>
      </c>
      <c r="F437" s="148" t="s">
        <v>233</v>
      </c>
      <c r="H437" s="147" t="s">
        <v>19</v>
      </c>
      <c r="I437" s="149"/>
      <c r="L437" s="145"/>
      <c r="M437" s="150"/>
      <c r="T437" s="151"/>
      <c r="AT437" s="147" t="s">
        <v>162</v>
      </c>
      <c r="AU437" s="147" t="s">
        <v>82</v>
      </c>
      <c r="AV437" s="12" t="s">
        <v>80</v>
      </c>
      <c r="AW437" s="12" t="s">
        <v>33</v>
      </c>
      <c r="AX437" s="12" t="s">
        <v>72</v>
      </c>
      <c r="AY437" s="147" t="s">
        <v>150</v>
      </c>
    </row>
    <row r="438" spans="2:51" s="12" customFormat="1">
      <c r="B438" s="145"/>
      <c r="D438" s="146" t="s">
        <v>162</v>
      </c>
      <c r="E438" s="147" t="s">
        <v>19</v>
      </c>
      <c r="F438" s="148" t="s">
        <v>330</v>
      </c>
      <c r="H438" s="147" t="s">
        <v>19</v>
      </c>
      <c r="I438" s="149"/>
      <c r="L438" s="145"/>
      <c r="M438" s="150"/>
      <c r="T438" s="151"/>
      <c r="AT438" s="147" t="s">
        <v>162</v>
      </c>
      <c r="AU438" s="147" t="s">
        <v>82</v>
      </c>
      <c r="AV438" s="12" t="s">
        <v>80</v>
      </c>
      <c r="AW438" s="12" t="s">
        <v>33</v>
      </c>
      <c r="AX438" s="12" t="s">
        <v>72</v>
      </c>
      <c r="AY438" s="147" t="s">
        <v>150</v>
      </c>
    </row>
    <row r="439" spans="2:51" s="12" customFormat="1">
      <c r="B439" s="145"/>
      <c r="D439" s="146" t="s">
        <v>162</v>
      </c>
      <c r="E439" s="147" t="s">
        <v>19</v>
      </c>
      <c r="F439" s="148" t="s">
        <v>167</v>
      </c>
      <c r="H439" s="147" t="s">
        <v>19</v>
      </c>
      <c r="I439" s="149"/>
      <c r="L439" s="145"/>
      <c r="M439" s="150"/>
      <c r="T439" s="151"/>
      <c r="AT439" s="147" t="s">
        <v>162</v>
      </c>
      <c r="AU439" s="147" t="s">
        <v>82</v>
      </c>
      <c r="AV439" s="12" t="s">
        <v>80</v>
      </c>
      <c r="AW439" s="12" t="s">
        <v>33</v>
      </c>
      <c r="AX439" s="12" t="s">
        <v>72</v>
      </c>
      <c r="AY439" s="147" t="s">
        <v>150</v>
      </c>
    </row>
    <row r="440" spans="2:51" s="13" customFormat="1">
      <c r="B440" s="152"/>
      <c r="D440" s="146" t="s">
        <v>162</v>
      </c>
      <c r="E440" s="153" t="s">
        <v>19</v>
      </c>
      <c r="F440" s="154" t="s">
        <v>235</v>
      </c>
      <c r="H440" s="155">
        <v>8.93</v>
      </c>
      <c r="I440" s="156"/>
      <c r="L440" s="152"/>
      <c r="M440" s="157"/>
      <c r="T440" s="158"/>
      <c r="AT440" s="153" t="s">
        <v>162</v>
      </c>
      <c r="AU440" s="153" t="s">
        <v>82</v>
      </c>
      <c r="AV440" s="13" t="s">
        <v>82</v>
      </c>
      <c r="AW440" s="13" t="s">
        <v>33</v>
      </c>
      <c r="AX440" s="13" t="s">
        <v>72</v>
      </c>
      <c r="AY440" s="153" t="s">
        <v>150</v>
      </c>
    </row>
    <row r="441" spans="2:51" s="12" customFormat="1">
      <c r="B441" s="145"/>
      <c r="D441" s="146" t="s">
        <v>162</v>
      </c>
      <c r="E441" s="147" t="s">
        <v>19</v>
      </c>
      <c r="F441" s="148" t="s">
        <v>164</v>
      </c>
      <c r="H441" s="147" t="s">
        <v>19</v>
      </c>
      <c r="I441" s="149"/>
      <c r="L441" s="145"/>
      <c r="M441" s="150"/>
      <c r="T441" s="151"/>
      <c r="AT441" s="147" t="s">
        <v>162</v>
      </c>
      <c r="AU441" s="147" t="s">
        <v>82</v>
      </c>
      <c r="AV441" s="12" t="s">
        <v>80</v>
      </c>
      <c r="AW441" s="12" t="s">
        <v>33</v>
      </c>
      <c r="AX441" s="12" t="s">
        <v>72</v>
      </c>
      <c r="AY441" s="147" t="s">
        <v>150</v>
      </c>
    </row>
    <row r="442" spans="2:51" s="12" customFormat="1">
      <c r="B442" s="145"/>
      <c r="D442" s="146" t="s">
        <v>162</v>
      </c>
      <c r="E442" s="147" t="s">
        <v>19</v>
      </c>
      <c r="F442" s="148" t="s">
        <v>331</v>
      </c>
      <c r="H442" s="147" t="s">
        <v>19</v>
      </c>
      <c r="I442" s="149"/>
      <c r="L442" s="145"/>
      <c r="M442" s="150"/>
      <c r="T442" s="151"/>
      <c r="AT442" s="147" t="s">
        <v>162</v>
      </c>
      <c r="AU442" s="147" t="s">
        <v>82</v>
      </c>
      <c r="AV442" s="12" t="s">
        <v>80</v>
      </c>
      <c r="AW442" s="12" t="s">
        <v>33</v>
      </c>
      <c r="AX442" s="12" t="s">
        <v>72</v>
      </c>
      <c r="AY442" s="147" t="s">
        <v>150</v>
      </c>
    </row>
    <row r="443" spans="2:51" s="12" customFormat="1">
      <c r="B443" s="145"/>
      <c r="D443" s="146" t="s">
        <v>162</v>
      </c>
      <c r="E443" s="147" t="s">
        <v>19</v>
      </c>
      <c r="F443" s="148" t="s">
        <v>330</v>
      </c>
      <c r="H443" s="147" t="s">
        <v>19</v>
      </c>
      <c r="I443" s="149"/>
      <c r="L443" s="145"/>
      <c r="M443" s="150"/>
      <c r="T443" s="151"/>
      <c r="AT443" s="147" t="s">
        <v>162</v>
      </c>
      <c r="AU443" s="147" t="s">
        <v>82</v>
      </c>
      <c r="AV443" s="12" t="s">
        <v>80</v>
      </c>
      <c r="AW443" s="12" t="s">
        <v>33</v>
      </c>
      <c r="AX443" s="12" t="s">
        <v>72</v>
      </c>
      <c r="AY443" s="147" t="s">
        <v>150</v>
      </c>
    </row>
    <row r="444" spans="2:51" s="12" customFormat="1">
      <c r="B444" s="145"/>
      <c r="D444" s="146" t="s">
        <v>162</v>
      </c>
      <c r="E444" s="147" t="s">
        <v>19</v>
      </c>
      <c r="F444" s="148" t="s">
        <v>167</v>
      </c>
      <c r="H444" s="147" t="s">
        <v>19</v>
      </c>
      <c r="I444" s="149"/>
      <c r="L444" s="145"/>
      <c r="M444" s="150"/>
      <c r="T444" s="151"/>
      <c r="AT444" s="147" t="s">
        <v>162</v>
      </c>
      <c r="AU444" s="147" t="s">
        <v>82</v>
      </c>
      <c r="AV444" s="12" t="s">
        <v>80</v>
      </c>
      <c r="AW444" s="12" t="s">
        <v>33</v>
      </c>
      <c r="AX444" s="12" t="s">
        <v>72</v>
      </c>
      <c r="AY444" s="147" t="s">
        <v>150</v>
      </c>
    </row>
    <row r="445" spans="2:51" s="13" customFormat="1">
      <c r="B445" s="152"/>
      <c r="D445" s="146" t="s">
        <v>162</v>
      </c>
      <c r="E445" s="153" t="s">
        <v>19</v>
      </c>
      <c r="F445" s="154" t="s">
        <v>238</v>
      </c>
      <c r="H445" s="155">
        <v>20.14</v>
      </c>
      <c r="I445" s="156"/>
      <c r="L445" s="152"/>
      <c r="M445" s="157"/>
      <c r="T445" s="158"/>
      <c r="AT445" s="153" t="s">
        <v>162</v>
      </c>
      <c r="AU445" s="153" t="s">
        <v>82</v>
      </c>
      <c r="AV445" s="13" t="s">
        <v>82</v>
      </c>
      <c r="AW445" s="13" t="s">
        <v>33</v>
      </c>
      <c r="AX445" s="13" t="s">
        <v>72</v>
      </c>
      <c r="AY445" s="153" t="s">
        <v>150</v>
      </c>
    </row>
    <row r="446" spans="2:51" s="12" customFormat="1">
      <c r="B446" s="145"/>
      <c r="D446" s="146" t="s">
        <v>162</v>
      </c>
      <c r="E446" s="147" t="s">
        <v>19</v>
      </c>
      <c r="F446" s="148" t="s">
        <v>164</v>
      </c>
      <c r="H446" s="147" t="s">
        <v>19</v>
      </c>
      <c r="I446" s="149"/>
      <c r="L446" s="145"/>
      <c r="M446" s="150"/>
      <c r="T446" s="151"/>
      <c r="AT446" s="147" t="s">
        <v>162</v>
      </c>
      <c r="AU446" s="147" t="s">
        <v>82</v>
      </c>
      <c r="AV446" s="12" t="s">
        <v>80</v>
      </c>
      <c r="AW446" s="12" t="s">
        <v>33</v>
      </c>
      <c r="AX446" s="12" t="s">
        <v>72</v>
      </c>
      <c r="AY446" s="147" t="s">
        <v>150</v>
      </c>
    </row>
    <row r="447" spans="2:51" s="12" customFormat="1">
      <c r="B447" s="145"/>
      <c r="D447" s="146" t="s">
        <v>162</v>
      </c>
      <c r="E447" s="147" t="s">
        <v>19</v>
      </c>
      <c r="F447" s="148" t="s">
        <v>239</v>
      </c>
      <c r="H447" s="147" t="s">
        <v>19</v>
      </c>
      <c r="I447" s="149"/>
      <c r="L447" s="145"/>
      <c r="M447" s="150"/>
      <c r="T447" s="151"/>
      <c r="AT447" s="147" t="s">
        <v>162</v>
      </c>
      <c r="AU447" s="147" t="s">
        <v>82</v>
      </c>
      <c r="AV447" s="12" t="s">
        <v>80</v>
      </c>
      <c r="AW447" s="12" t="s">
        <v>33</v>
      </c>
      <c r="AX447" s="12" t="s">
        <v>72</v>
      </c>
      <c r="AY447" s="147" t="s">
        <v>150</v>
      </c>
    </row>
    <row r="448" spans="2:51" s="12" customFormat="1">
      <c r="B448" s="145"/>
      <c r="D448" s="146" t="s">
        <v>162</v>
      </c>
      <c r="E448" s="147" t="s">
        <v>19</v>
      </c>
      <c r="F448" s="148" t="s">
        <v>320</v>
      </c>
      <c r="H448" s="147" t="s">
        <v>19</v>
      </c>
      <c r="I448" s="149"/>
      <c r="L448" s="145"/>
      <c r="M448" s="150"/>
      <c r="T448" s="151"/>
      <c r="AT448" s="147" t="s">
        <v>162</v>
      </c>
      <c r="AU448" s="147" t="s">
        <v>82</v>
      </c>
      <c r="AV448" s="12" t="s">
        <v>80</v>
      </c>
      <c r="AW448" s="12" t="s">
        <v>33</v>
      </c>
      <c r="AX448" s="12" t="s">
        <v>72</v>
      </c>
      <c r="AY448" s="147" t="s">
        <v>150</v>
      </c>
    </row>
    <row r="449" spans="2:65" s="12" customFormat="1">
      <c r="B449" s="145"/>
      <c r="D449" s="146" t="s">
        <v>162</v>
      </c>
      <c r="E449" s="147" t="s">
        <v>19</v>
      </c>
      <c r="F449" s="148" t="s">
        <v>167</v>
      </c>
      <c r="H449" s="147" t="s">
        <v>19</v>
      </c>
      <c r="I449" s="149"/>
      <c r="L449" s="145"/>
      <c r="M449" s="150"/>
      <c r="T449" s="151"/>
      <c r="AT449" s="147" t="s">
        <v>162</v>
      </c>
      <c r="AU449" s="147" t="s">
        <v>82</v>
      </c>
      <c r="AV449" s="12" t="s">
        <v>80</v>
      </c>
      <c r="AW449" s="12" t="s">
        <v>33</v>
      </c>
      <c r="AX449" s="12" t="s">
        <v>72</v>
      </c>
      <c r="AY449" s="147" t="s">
        <v>150</v>
      </c>
    </row>
    <row r="450" spans="2:65" s="13" customFormat="1">
      <c r="B450" s="152"/>
      <c r="D450" s="146" t="s">
        <v>162</v>
      </c>
      <c r="E450" s="153" t="s">
        <v>19</v>
      </c>
      <c r="F450" s="154" t="s">
        <v>241</v>
      </c>
      <c r="H450" s="155">
        <v>35.53</v>
      </c>
      <c r="I450" s="156"/>
      <c r="L450" s="152"/>
      <c r="M450" s="157"/>
      <c r="T450" s="158"/>
      <c r="AT450" s="153" t="s">
        <v>162</v>
      </c>
      <c r="AU450" s="153" t="s">
        <v>82</v>
      </c>
      <c r="AV450" s="13" t="s">
        <v>82</v>
      </c>
      <c r="AW450" s="13" t="s">
        <v>33</v>
      </c>
      <c r="AX450" s="13" t="s">
        <v>72</v>
      </c>
      <c r="AY450" s="153" t="s">
        <v>150</v>
      </c>
    </row>
    <row r="451" spans="2:65" s="14" customFormat="1">
      <c r="B451" s="159"/>
      <c r="D451" s="146" t="s">
        <v>162</v>
      </c>
      <c r="E451" s="160" t="s">
        <v>19</v>
      </c>
      <c r="F451" s="161" t="s">
        <v>169</v>
      </c>
      <c r="H451" s="162">
        <v>318.24</v>
      </c>
      <c r="I451" s="163"/>
      <c r="L451" s="159"/>
      <c r="M451" s="164"/>
      <c r="T451" s="165"/>
      <c r="AT451" s="160" t="s">
        <v>162</v>
      </c>
      <c r="AU451" s="160" t="s">
        <v>82</v>
      </c>
      <c r="AV451" s="14" t="s">
        <v>158</v>
      </c>
      <c r="AW451" s="14" t="s">
        <v>33</v>
      </c>
      <c r="AX451" s="14" t="s">
        <v>80</v>
      </c>
      <c r="AY451" s="160" t="s">
        <v>150</v>
      </c>
    </row>
    <row r="452" spans="2:65" s="11" customFormat="1" ht="22.9" customHeight="1">
      <c r="B452" s="116"/>
      <c r="D452" s="117" t="s">
        <v>71</v>
      </c>
      <c r="E452" s="126" t="s">
        <v>332</v>
      </c>
      <c r="F452" s="126" t="s">
        <v>333</v>
      </c>
      <c r="I452" s="119"/>
      <c r="J452" s="127">
        <f>BK452</f>
        <v>0</v>
      </c>
      <c r="L452" s="116"/>
      <c r="M452" s="121"/>
      <c r="P452" s="122">
        <f>SUM(P453:P508)</f>
        <v>0</v>
      </c>
      <c r="R452" s="122">
        <f>SUM(R453:R508)</f>
        <v>6.8369999999999998E-4</v>
      </c>
      <c r="T452" s="123">
        <f>SUM(T453:T508)</f>
        <v>0.32095999999999997</v>
      </c>
      <c r="AR452" s="117" t="s">
        <v>80</v>
      </c>
      <c r="AT452" s="124" t="s">
        <v>71</v>
      </c>
      <c r="AU452" s="124" t="s">
        <v>80</v>
      </c>
      <c r="AY452" s="117" t="s">
        <v>150</v>
      </c>
      <c r="BK452" s="125">
        <f>SUM(BK453:BK508)</f>
        <v>0</v>
      </c>
    </row>
    <row r="453" spans="2:65" s="1" customFormat="1" ht="24.2" customHeight="1">
      <c r="B453" s="33"/>
      <c r="C453" s="128" t="s">
        <v>334</v>
      </c>
      <c r="D453" s="128" t="s">
        <v>153</v>
      </c>
      <c r="E453" s="129" t="s">
        <v>335</v>
      </c>
      <c r="F453" s="130" t="s">
        <v>336</v>
      </c>
      <c r="G453" s="131" t="s">
        <v>190</v>
      </c>
      <c r="H453" s="132">
        <v>28.3</v>
      </c>
      <c r="I453" s="133"/>
      <c r="J453" s="134">
        <f>ROUND(I453*H453,2)</f>
        <v>0</v>
      </c>
      <c r="K453" s="130" t="s">
        <v>157</v>
      </c>
      <c r="L453" s="33"/>
      <c r="M453" s="135" t="s">
        <v>19</v>
      </c>
      <c r="N453" s="136" t="s">
        <v>43</v>
      </c>
      <c r="P453" s="137">
        <f>O453*H453</f>
        <v>0</v>
      </c>
      <c r="Q453" s="137">
        <v>0</v>
      </c>
      <c r="R453" s="137">
        <f>Q453*H453</f>
        <v>0</v>
      </c>
      <c r="S453" s="137">
        <v>5.0000000000000001E-3</v>
      </c>
      <c r="T453" s="138">
        <f>S453*H453</f>
        <v>0.14150000000000001</v>
      </c>
      <c r="AR453" s="139" t="s">
        <v>158</v>
      </c>
      <c r="AT453" s="139" t="s">
        <v>153</v>
      </c>
      <c r="AU453" s="139" t="s">
        <v>82</v>
      </c>
      <c r="AY453" s="18" t="s">
        <v>150</v>
      </c>
      <c r="BE453" s="140">
        <f>IF(N453="základní",J453,0)</f>
        <v>0</v>
      </c>
      <c r="BF453" s="140">
        <f>IF(N453="snížená",J453,0)</f>
        <v>0</v>
      </c>
      <c r="BG453" s="140">
        <f>IF(N453="zákl. přenesená",J453,0)</f>
        <v>0</v>
      </c>
      <c r="BH453" s="140">
        <f>IF(N453="sníž. přenesená",J453,0)</f>
        <v>0</v>
      </c>
      <c r="BI453" s="140">
        <f>IF(N453="nulová",J453,0)</f>
        <v>0</v>
      </c>
      <c r="BJ453" s="18" t="s">
        <v>80</v>
      </c>
      <c r="BK453" s="140">
        <f>ROUND(I453*H453,2)</f>
        <v>0</v>
      </c>
      <c r="BL453" s="18" t="s">
        <v>158</v>
      </c>
      <c r="BM453" s="139" t="s">
        <v>337</v>
      </c>
    </row>
    <row r="454" spans="2:65" s="1" customFormat="1">
      <c r="B454" s="33"/>
      <c r="D454" s="141" t="s">
        <v>160</v>
      </c>
      <c r="F454" s="142" t="s">
        <v>338</v>
      </c>
      <c r="I454" s="143"/>
      <c r="L454" s="33"/>
      <c r="M454" s="144"/>
      <c r="T454" s="54"/>
      <c r="AT454" s="18" t="s">
        <v>160</v>
      </c>
      <c r="AU454" s="18" t="s">
        <v>82</v>
      </c>
    </row>
    <row r="455" spans="2:65" s="12" customFormat="1">
      <c r="B455" s="145"/>
      <c r="D455" s="146" t="s">
        <v>162</v>
      </c>
      <c r="E455" s="147" t="s">
        <v>19</v>
      </c>
      <c r="F455" s="148" t="s">
        <v>339</v>
      </c>
      <c r="H455" s="147" t="s">
        <v>19</v>
      </c>
      <c r="I455" s="149"/>
      <c r="L455" s="145"/>
      <c r="M455" s="150"/>
      <c r="T455" s="151"/>
      <c r="AT455" s="147" t="s">
        <v>162</v>
      </c>
      <c r="AU455" s="147" t="s">
        <v>82</v>
      </c>
      <c r="AV455" s="12" t="s">
        <v>80</v>
      </c>
      <c r="AW455" s="12" t="s">
        <v>33</v>
      </c>
      <c r="AX455" s="12" t="s">
        <v>72</v>
      </c>
      <c r="AY455" s="147" t="s">
        <v>150</v>
      </c>
    </row>
    <row r="456" spans="2:65" s="12" customFormat="1">
      <c r="B456" s="145"/>
      <c r="D456" s="146" t="s">
        <v>162</v>
      </c>
      <c r="E456" s="147" t="s">
        <v>19</v>
      </c>
      <c r="F456" s="148" t="s">
        <v>164</v>
      </c>
      <c r="H456" s="147" t="s">
        <v>19</v>
      </c>
      <c r="I456" s="149"/>
      <c r="L456" s="145"/>
      <c r="M456" s="150"/>
      <c r="T456" s="151"/>
      <c r="AT456" s="147" t="s">
        <v>162</v>
      </c>
      <c r="AU456" s="147" t="s">
        <v>82</v>
      </c>
      <c r="AV456" s="12" t="s">
        <v>80</v>
      </c>
      <c r="AW456" s="12" t="s">
        <v>33</v>
      </c>
      <c r="AX456" s="12" t="s">
        <v>72</v>
      </c>
      <c r="AY456" s="147" t="s">
        <v>150</v>
      </c>
    </row>
    <row r="457" spans="2:65" s="12" customFormat="1">
      <c r="B457" s="145"/>
      <c r="D457" s="146" t="s">
        <v>162</v>
      </c>
      <c r="E457" s="147" t="s">
        <v>19</v>
      </c>
      <c r="F457" s="148" t="s">
        <v>177</v>
      </c>
      <c r="H457" s="147" t="s">
        <v>19</v>
      </c>
      <c r="I457" s="149"/>
      <c r="L457" s="145"/>
      <c r="M457" s="150"/>
      <c r="T457" s="151"/>
      <c r="AT457" s="147" t="s">
        <v>162</v>
      </c>
      <c r="AU457" s="147" t="s">
        <v>82</v>
      </c>
      <c r="AV457" s="12" t="s">
        <v>80</v>
      </c>
      <c r="AW457" s="12" t="s">
        <v>33</v>
      </c>
      <c r="AX457" s="12" t="s">
        <v>72</v>
      </c>
      <c r="AY457" s="147" t="s">
        <v>150</v>
      </c>
    </row>
    <row r="458" spans="2:65" s="12" customFormat="1">
      <c r="B458" s="145"/>
      <c r="D458" s="146" t="s">
        <v>162</v>
      </c>
      <c r="E458" s="147" t="s">
        <v>19</v>
      </c>
      <c r="F458" s="148" t="s">
        <v>340</v>
      </c>
      <c r="H458" s="147" t="s">
        <v>19</v>
      </c>
      <c r="I458" s="149"/>
      <c r="L458" s="145"/>
      <c r="M458" s="150"/>
      <c r="T458" s="151"/>
      <c r="AT458" s="147" t="s">
        <v>162</v>
      </c>
      <c r="AU458" s="147" t="s">
        <v>82</v>
      </c>
      <c r="AV458" s="12" t="s">
        <v>80</v>
      </c>
      <c r="AW458" s="12" t="s">
        <v>33</v>
      </c>
      <c r="AX458" s="12" t="s">
        <v>72</v>
      </c>
      <c r="AY458" s="147" t="s">
        <v>150</v>
      </c>
    </row>
    <row r="459" spans="2:65" s="12" customFormat="1">
      <c r="B459" s="145"/>
      <c r="D459" s="146" t="s">
        <v>162</v>
      </c>
      <c r="E459" s="147" t="s">
        <v>19</v>
      </c>
      <c r="F459" s="148" t="s">
        <v>190</v>
      </c>
      <c r="H459" s="147" t="s">
        <v>19</v>
      </c>
      <c r="I459" s="149"/>
      <c r="L459" s="145"/>
      <c r="M459" s="150"/>
      <c r="T459" s="151"/>
      <c r="AT459" s="147" t="s">
        <v>162</v>
      </c>
      <c r="AU459" s="147" t="s">
        <v>82</v>
      </c>
      <c r="AV459" s="12" t="s">
        <v>80</v>
      </c>
      <c r="AW459" s="12" t="s">
        <v>33</v>
      </c>
      <c r="AX459" s="12" t="s">
        <v>72</v>
      </c>
      <c r="AY459" s="147" t="s">
        <v>150</v>
      </c>
    </row>
    <row r="460" spans="2:65" s="13" customFormat="1">
      <c r="B460" s="152"/>
      <c r="D460" s="146" t="s">
        <v>162</v>
      </c>
      <c r="E460" s="153" t="s">
        <v>19</v>
      </c>
      <c r="F460" s="154" t="s">
        <v>341</v>
      </c>
      <c r="H460" s="155">
        <v>8</v>
      </c>
      <c r="I460" s="156"/>
      <c r="L460" s="152"/>
      <c r="M460" s="157"/>
      <c r="T460" s="158"/>
      <c r="AT460" s="153" t="s">
        <v>162</v>
      </c>
      <c r="AU460" s="153" t="s">
        <v>82</v>
      </c>
      <c r="AV460" s="13" t="s">
        <v>82</v>
      </c>
      <c r="AW460" s="13" t="s">
        <v>33</v>
      </c>
      <c r="AX460" s="13" t="s">
        <v>72</v>
      </c>
      <c r="AY460" s="153" t="s">
        <v>150</v>
      </c>
    </row>
    <row r="461" spans="2:65" s="12" customFormat="1">
      <c r="B461" s="145"/>
      <c r="D461" s="146" t="s">
        <v>162</v>
      </c>
      <c r="E461" s="147" t="s">
        <v>19</v>
      </c>
      <c r="F461" s="148" t="s">
        <v>164</v>
      </c>
      <c r="H461" s="147" t="s">
        <v>19</v>
      </c>
      <c r="I461" s="149"/>
      <c r="L461" s="145"/>
      <c r="M461" s="150"/>
      <c r="T461" s="151"/>
      <c r="AT461" s="147" t="s">
        <v>162</v>
      </c>
      <c r="AU461" s="147" t="s">
        <v>82</v>
      </c>
      <c r="AV461" s="12" t="s">
        <v>80</v>
      </c>
      <c r="AW461" s="12" t="s">
        <v>33</v>
      </c>
      <c r="AX461" s="12" t="s">
        <v>72</v>
      </c>
      <c r="AY461" s="147" t="s">
        <v>150</v>
      </c>
    </row>
    <row r="462" spans="2:65" s="12" customFormat="1">
      <c r="B462" s="145"/>
      <c r="D462" s="146" t="s">
        <v>162</v>
      </c>
      <c r="E462" s="147" t="s">
        <v>19</v>
      </c>
      <c r="F462" s="148" t="s">
        <v>165</v>
      </c>
      <c r="H462" s="147" t="s">
        <v>19</v>
      </c>
      <c r="I462" s="149"/>
      <c r="L462" s="145"/>
      <c r="M462" s="150"/>
      <c r="T462" s="151"/>
      <c r="AT462" s="147" t="s">
        <v>162</v>
      </c>
      <c r="AU462" s="147" t="s">
        <v>82</v>
      </c>
      <c r="AV462" s="12" t="s">
        <v>80</v>
      </c>
      <c r="AW462" s="12" t="s">
        <v>33</v>
      </c>
      <c r="AX462" s="12" t="s">
        <v>72</v>
      </c>
      <c r="AY462" s="147" t="s">
        <v>150</v>
      </c>
    </row>
    <row r="463" spans="2:65" s="12" customFormat="1">
      <c r="B463" s="145"/>
      <c r="D463" s="146" t="s">
        <v>162</v>
      </c>
      <c r="E463" s="147" t="s">
        <v>19</v>
      </c>
      <c r="F463" s="148" t="s">
        <v>342</v>
      </c>
      <c r="H463" s="147" t="s">
        <v>19</v>
      </c>
      <c r="I463" s="149"/>
      <c r="L463" s="145"/>
      <c r="M463" s="150"/>
      <c r="T463" s="151"/>
      <c r="AT463" s="147" t="s">
        <v>162</v>
      </c>
      <c r="AU463" s="147" t="s">
        <v>82</v>
      </c>
      <c r="AV463" s="12" t="s">
        <v>80</v>
      </c>
      <c r="AW463" s="12" t="s">
        <v>33</v>
      </c>
      <c r="AX463" s="12" t="s">
        <v>72</v>
      </c>
      <c r="AY463" s="147" t="s">
        <v>150</v>
      </c>
    </row>
    <row r="464" spans="2:65" s="12" customFormat="1">
      <c r="B464" s="145"/>
      <c r="D464" s="146" t="s">
        <v>162</v>
      </c>
      <c r="E464" s="147" t="s">
        <v>19</v>
      </c>
      <c r="F464" s="148" t="s">
        <v>190</v>
      </c>
      <c r="H464" s="147" t="s">
        <v>19</v>
      </c>
      <c r="I464" s="149"/>
      <c r="L464" s="145"/>
      <c r="M464" s="150"/>
      <c r="T464" s="151"/>
      <c r="AT464" s="147" t="s">
        <v>162</v>
      </c>
      <c r="AU464" s="147" t="s">
        <v>82</v>
      </c>
      <c r="AV464" s="12" t="s">
        <v>80</v>
      </c>
      <c r="AW464" s="12" t="s">
        <v>33</v>
      </c>
      <c r="AX464" s="12" t="s">
        <v>72</v>
      </c>
      <c r="AY464" s="147" t="s">
        <v>150</v>
      </c>
    </row>
    <row r="465" spans="2:65" s="13" customFormat="1">
      <c r="B465" s="152"/>
      <c r="D465" s="146" t="s">
        <v>162</v>
      </c>
      <c r="E465" s="153" t="s">
        <v>19</v>
      </c>
      <c r="F465" s="154" t="s">
        <v>343</v>
      </c>
      <c r="H465" s="155">
        <v>6.5</v>
      </c>
      <c r="I465" s="156"/>
      <c r="L465" s="152"/>
      <c r="M465" s="157"/>
      <c r="T465" s="158"/>
      <c r="AT465" s="153" t="s">
        <v>162</v>
      </c>
      <c r="AU465" s="153" t="s">
        <v>82</v>
      </c>
      <c r="AV465" s="13" t="s">
        <v>82</v>
      </c>
      <c r="AW465" s="13" t="s">
        <v>33</v>
      </c>
      <c r="AX465" s="13" t="s">
        <v>72</v>
      </c>
      <c r="AY465" s="153" t="s">
        <v>150</v>
      </c>
    </row>
    <row r="466" spans="2:65" s="15" customFormat="1">
      <c r="B466" s="166"/>
      <c r="D466" s="146" t="s">
        <v>162</v>
      </c>
      <c r="E466" s="167" t="s">
        <v>19</v>
      </c>
      <c r="F466" s="168" t="s">
        <v>275</v>
      </c>
      <c r="H466" s="169">
        <v>14.5</v>
      </c>
      <c r="I466" s="170"/>
      <c r="L466" s="166"/>
      <c r="M466" s="171"/>
      <c r="T466" s="172"/>
      <c r="AT466" s="167" t="s">
        <v>162</v>
      </c>
      <c r="AU466" s="167" t="s">
        <v>82</v>
      </c>
      <c r="AV466" s="15" t="s">
        <v>183</v>
      </c>
      <c r="AW466" s="15" t="s">
        <v>33</v>
      </c>
      <c r="AX466" s="15" t="s">
        <v>72</v>
      </c>
      <c r="AY466" s="167" t="s">
        <v>150</v>
      </c>
    </row>
    <row r="467" spans="2:65" s="12" customFormat="1">
      <c r="B467" s="145"/>
      <c r="D467" s="146" t="s">
        <v>162</v>
      </c>
      <c r="E467" s="147" t="s">
        <v>19</v>
      </c>
      <c r="F467" s="148" t="s">
        <v>164</v>
      </c>
      <c r="H467" s="147" t="s">
        <v>19</v>
      </c>
      <c r="I467" s="149"/>
      <c r="L467" s="145"/>
      <c r="M467" s="150"/>
      <c r="T467" s="151"/>
      <c r="AT467" s="147" t="s">
        <v>162</v>
      </c>
      <c r="AU467" s="147" t="s">
        <v>82</v>
      </c>
      <c r="AV467" s="12" t="s">
        <v>80</v>
      </c>
      <c r="AW467" s="12" t="s">
        <v>33</v>
      </c>
      <c r="AX467" s="12" t="s">
        <v>72</v>
      </c>
      <c r="AY467" s="147" t="s">
        <v>150</v>
      </c>
    </row>
    <row r="468" spans="2:65" s="12" customFormat="1">
      <c r="B468" s="145"/>
      <c r="D468" s="146" t="s">
        <v>162</v>
      </c>
      <c r="E468" s="147" t="s">
        <v>19</v>
      </c>
      <c r="F468" s="148" t="s">
        <v>165</v>
      </c>
      <c r="H468" s="147" t="s">
        <v>19</v>
      </c>
      <c r="I468" s="149"/>
      <c r="L468" s="145"/>
      <c r="M468" s="150"/>
      <c r="T468" s="151"/>
      <c r="AT468" s="147" t="s">
        <v>162</v>
      </c>
      <c r="AU468" s="147" t="s">
        <v>82</v>
      </c>
      <c r="AV468" s="12" t="s">
        <v>80</v>
      </c>
      <c r="AW468" s="12" t="s">
        <v>33</v>
      </c>
      <c r="AX468" s="12" t="s">
        <v>72</v>
      </c>
      <c r="AY468" s="147" t="s">
        <v>150</v>
      </c>
    </row>
    <row r="469" spans="2:65" s="12" customFormat="1">
      <c r="B469" s="145"/>
      <c r="D469" s="146" t="s">
        <v>162</v>
      </c>
      <c r="E469" s="147" t="s">
        <v>19</v>
      </c>
      <c r="F469" s="148" t="s">
        <v>344</v>
      </c>
      <c r="H469" s="147" t="s">
        <v>19</v>
      </c>
      <c r="I469" s="149"/>
      <c r="L469" s="145"/>
      <c r="M469" s="150"/>
      <c r="T469" s="151"/>
      <c r="AT469" s="147" t="s">
        <v>162</v>
      </c>
      <c r="AU469" s="147" t="s">
        <v>82</v>
      </c>
      <c r="AV469" s="12" t="s">
        <v>80</v>
      </c>
      <c r="AW469" s="12" t="s">
        <v>33</v>
      </c>
      <c r="AX469" s="12" t="s">
        <v>72</v>
      </c>
      <c r="AY469" s="147" t="s">
        <v>150</v>
      </c>
    </row>
    <row r="470" spans="2:65" s="12" customFormat="1">
      <c r="B470" s="145"/>
      <c r="D470" s="146" t="s">
        <v>162</v>
      </c>
      <c r="E470" s="147" t="s">
        <v>19</v>
      </c>
      <c r="F470" s="148" t="s">
        <v>190</v>
      </c>
      <c r="H470" s="147" t="s">
        <v>19</v>
      </c>
      <c r="I470" s="149"/>
      <c r="L470" s="145"/>
      <c r="M470" s="150"/>
      <c r="T470" s="151"/>
      <c r="AT470" s="147" t="s">
        <v>162</v>
      </c>
      <c r="AU470" s="147" t="s">
        <v>82</v>
      </c>
      <c r="AV470" s="12" t="s">
        <v>80</v>
      </c>
      <c r="AW470" s="12" t="s">
        <v>33</v>
      </c>
      <c r="AX470" s="12" t="s">
        <v>72</v>
      </c>
      <c r="AY470" s="147" t="s">
        <v>150</v>
      </c>
    </row>
    <row r="471" spans="2:65" s="13" customFormat="1">
      <c r="B471" s="152"/>
      <c r="D471" s="146" t="s">
        <v>162</v>
      </c>
      <c r="E471" s="153" t="s">
        <v>19</v>
      </c>
      <c r="F471" s="154" t="s">
        <v>345</v>
      </c>
      <c r="H471" s="155">
        <v>10.8</v>
      </c>
      <c r="I471" s="156"/>
      <c r="L471" s="152"/>
      <c r="M471" s="157"/>
      <c r="T471" s="158"/>
      <c r="AT471" s="153" t="s">
        <v>162</v>
      </c>
      <c r="AU471" s="153" t="s">
        <v>82</v>
      </c>
      <c r="AV471" s="13" t="s">
        <v>82</v>
      </c>
      <c r="AW471" s="13" t="s">
        <v>33</v>
      </c>
      <c r="AX471" s="13" t="s">
        <v>72</v>
      </c>
      <c r="AY471" s="153" t="s">
        <v>150</v>
      </c>
    </row>
    <row r="472" spans="2:65" s="12" customFormat="1">
      <c r="B472" s="145"/>
      <c r="D472" s="146" t="s">
        <v>162</v>
      </c>
      <c r="E472" s="147" t="s">
        <v>19</v>
      </c>
      <c r="F472" s="148" t="s">
        <v>164</v>
      </c>
      <c r="H472" s="147" t="s">
        <v>19</v>
      </c>
      <c r="I472" s="149"/>
      <c r="L472" s="145"/>
      <c r="M472" s="150"/>
      <c r="T472" s="151"/>
      <c r="AT472" s="147" t="s">
        <v>162</v>
      </c>
      <c r="AU472" s="147" t="s">
        <v>82</v>
      </c>
      <c r="AV472" s="12" t="s">
        <v>80</v>
      </c>
      <c r="AW472" s="12" t="s">
        <v>33</v>
      </c>
      <c r="AX472" s="12" t="s">
        <v>72</v>
      </c>
      <c r="AY472" s="147" t="s">
        <v>150</v>
      </c>
    </row>
    <row r="473" spans="2:65" s="12" customFormat="1">
      <c r="B473" s="145"/>
      <c r="D473" s="146" t="s">
        <v>162</v>
      </c>
      <c r="E473" s="147" t="s">
        <v>19</v>
      </c>
      <c r="F473" s="148" t="s">
        <v>177</v>
      </c>
      <c r="H473" s="147" t="s">
        <v>19</v>
      </c>
      <c r="I473" s="149"/>
      <c r="L473" s="145"/>
      <c r="M473" s="150"/>
      <c r="T473" s="151"/>
      <c r="AT473" s="147" t="s">
        <v>162</v>
      </c>
      <c r="AU473" s="147" t="s">
        <v>82</v>
      </c>
      <c r="AV473" s="12" t="s">
        <v>80</v>
      </c>
      <c r="AW473" s="12" t="s">
        <v>33</v>
      </c>
      <c r="AX473" s="12" t="s">
        <v>72</v>
      </c>
      <c r="AY473" s="147" t="s">
        <v>150</v>
      </c>
    </row>
    <row r="474" spans="2:65" s="12" customFormat="1">
      <c r="B474" s="145"/>
      <c r="D474" s="146" t="s">
        <v>162</v>
      </c>
      <c r="E474" s="147" t="s">
        <v>19</v>
      </c>
      <c r="F474" s="148" t="s">
        <v>346</v>
      </c>
      <c r="H474" s="147" t="s">
        <v>19</v>
      </c>
      <c r="I474" s="149"/>
      <c r="L474" s="145"/>
      <c r="M474" s="150"/>
      <c r="T474" s="151"/>
      <c r="AT474" s="147" t="s">
        <v>162</v>
      </c>
      <c r="AU474" s="147" t="s">
        <v>82</v>
      </c>
      <c r="AV474" s="12" t="s">
        <v>80</v>
      </c>
      <c r="AW474" s="12" t="s">
        <v>33</v>
      </c>
      <c r="AX474" s="12" t="s">
        <v>72</v>
      </c>
      <c r="AY474" s="147" t="s">
        <v>150</v>
      </c>
    </row>
    <row r="475" spans="2:65" s="12" customFormat="1">
      <c r="B475" s="145"/>
      <c r="D475" s="146" t="s">
        <v>162</v>
      </c>
      <c r="E475" s="147" t="s">
        <v>19</v>
      </c>
      <c r="F475" s="148" t="s">
        <v>190</v>
      </c>
      <c r="H475" s="147" t="s">
        <v>19</v>
      </c>
      <c r="I475" s="149"/>
      <c r="L475" s="145"/>
      <c r="M475" s="150"/>
      <c r="T475" s="151"/>
      <c r="AT475" s="147" t="s">
        <v>162</v>
      </c>
      <c r="AU475" s="147" t="s">
        <v>82</v>
      </c>
      <c r="AV475" s="12" t="s">
        <v>80</v>
      </c>
      <c r="AW475" s="12" t="s">
        <v>33</v>
      </c>
      <c r="AX475" s="12" t="s">
        <v>72</v>
      </c>
      <c r="AY475" s="147" t="s">
        <v>150</v>
      </c>
    </row>
    <row r="476" spans="2:65" s="13" customFormat="1">
      <c r="B476" s="152"/>
      <c r="D476" s="146" t="s">
        <v>162</v>
      </c>
      <c r="E476" s="153" t="s">
        <v>19</v>
      </c>
      <c r="F476" s="154" t="s">
        <v>347</v>
      </c>
      <c r="H476" s="155">
        <v>3</v>
      </c>
      <c r="I476" s="156"/>
      <c r="L476" s="152"/>
      <c r="M476" s="157"/>
      <c r="T476" s="158"/>
      <c r="AT476" s="153" t="s">
        <v>162</v>
      </c>
      <c r="AU476" s="153" t="s">
        <v>82</v>
      </c>
      <c r="AV476" s="13" t="s">
        <v>82</v>
      </c>
      <c r="AW476" s="13" t="s">
        <v>33</v>
      </c>
      <c r="AX476" s="13" t="s">
        <v>72</v>
      </c>
      <c r="AY476" s="153" t="s">
        <v>150</v>
      </c>
    </row>
    <row r="477" spans="2:65" s="14" customFormat="1">
      <c r="B477" s="159"/>
      <c r="D477" s="146" t="s">
        <v>162</v>
      </c>
      <c r="E477" s="160" t="s">
        <v>19</v>
      </c>
      <c r="F477" s="161" t="s">
        <v>169</v>
      </c>
      <c r="H477" s="162">
        <v>28.3</v>
      </c>
      <c r="I477" s="163"/>
      <c r="L477" s="159"/>
      <c r="M477" s="164"/>
      <c r="T477" s="165"/>
      <c r="AT477" s="160" t="s">
        <v>162</v>
      </c>
      <c r="AU477" s="160" t="s">
        <v>82</v>
      </c>
      <c r="AV477" s="14" t="s">
        <v>158</v>
      </c>
      <c r="AW477" s="14" t="s">
        <v>33</v>
      </c>
      <c r="AX477" s="14" t="s">
        <v>80</v>
      </c>
      <c r="AY477" s="160" t="s">
        <v>150</v>
      </c>
    </row>
    <row r="478" spans="2:65" s="1" customFormat="1" ht="24.2" customHeight="1">
      <c r="B478" s="33"/>
      <c r="C478" s="128" t="s">
        <v>348</v>
      </c>
      <c r="D478" s="128" t="s">
        <v>153</v>
      </c>
      <c r="E478" s="129" t="s">
        <v>349</v>
      </c>
      <c r="F478" s="130" t="s">
        <v>350</v>
      </c>
      <c r="G478" s="131" t="s">
        <v>190</v>
      </c>
      <c r="H478" s="132">
        <v>11.5</v>
      </c>
      <c r="I478" s="133"/>
      <c r="J478" s="134">
        <f>ROUND(I478*H478,2)</f>
        <v>0</v>
      </c>
      <c r="K478" s="130" t="s">
        <v>157</v>
      </c>
      <c r="L478" s="33"/>
      <c r="M478" s="135" t="s">
        <v>19</v>
      </c>
      <c r="N478" s="136" t="s">
        <v>43</v>
      </c>
      <c r="P478" s="137">
        <f>O478*H478</f>
        <v>0</v>
      </c>
      <c r="Q478" s="137">
        <v>0</v>
      </c>
      <c r="R478" s="137">
        <f>Q478*H478</f>
        <v>0</v>
      </c>
      <c r="S478" s="137">
        <v>1.4999999999999999E-2</v>
      </c>
      <c r="T478" s="138">
        <f>S478*H478</f>
        <v>0.17249999999999999</v>
      </c>
      <c r="AR478" s="139" t="s">
        <v>158</v>
      </c>
      <c r="AT478" s="139" t="s">
        <v>153</v>
      </c>
      <c r="AU478" s="139" t="s">
        <v>82</v>
      </c>
      <c r="AY478" s="18" t="s">
        <v>150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18" t="s">
        <v>80</v>
      </c>
      <c r="BK478" s="140">
        <f>ROUND(I478*H478,2)</f>
        <v>0</v>
      </c>
      <c r="BL478" s="18" t="s">
        <v>158</v>
      </c>
      <c r="BM478" s="139" t="s">
        <v>351</v>
      </c>
    </row>
    <row r="479" spans="2:65" s="1" customFormat="1">
      <c r="B479" s="33"/>
      <c r="D479" s="141" t="s">
        <v>160</v>
      </c>
      <c r="F479" s="142" t="s">
        <v>352</v>
      </c>
      <c r="I479" s="143"/>
      <c r="L479" s="33"/>
      <c r="M479" s="144"/>
      <c r="T479" s="54"/>
      <c r="AT479" s="18" t="s">
        <v>160</v>
      </c>
      <c r="AU479" s="18" t="s">
        <v>82</v>
      </c>
    </row>
    <row r="480" spans="2:65" s="12" customFormat="1">
      <c r="B480" s="145"/>
      <c r="D480" s="146" t="s">
        <v>162</v>
      </c>
      <c r="E480" s="147" t="s">
        <v>19</v>
      </c>
      <c r="F480" s="148" t="s">
        <v>164</v>
      </c>
      <c r="H480" s="147" t="s">
        <v>19</v>
      </c>
      <c r="I480" s="149"/>
      <c r="L480" s="145"/>
      <c r="M480" s="150"/>
      <c r="T480" s="151"/>
      <c r="AT480" s="147" t="s">
        <v>162</v>
      </c>
      <c r="AU480" s="147" t="s">
        <v>82</v>
      </c>
      <c r="AV480" s="12" t="s">
        <v>80</v>
      </c>
      <c r="AW480" s="12" t="s">
        <v>33</v>
      </c>
      <c r="AX480" s="12" t="s">
        <v>72</v>
      </c>
      <c r="AY480" s="147" t="s">
        <v>150</v>
      </c>
    </row>
    <row r="481" spans="2:65" s="12" customFormat="1">
      <c r="B481" s="145"/>
      <c r="D481" s="146" t="s">
        <v>162</v>
      </c>
      <c r="E481" s="147" t="s">
        <v>19</v>
      </c>
      <c r="F481" s="148" t="s">
        <v>165</v>
      </c>
      <c r="H481" s="147" t="s">
        <v>19</v>
      </c>
      <c r="I481" s="149"/>
      <c r="L481" s="145"/>
      <c r="M481" s="150"/>
      <c r="T481" s="151"/>
      <c r="AT481" s="147" t="s">
        <v>162</v>
      </c>
      <c r="AU481" s="147" t="s">
        <v>82</v>
      </c>
      <c r="AV481" s="12" t="s">
        <v>80</v>
      </c>
      <c r="AW481" s="12" t="s">
        <v>33</v>
      </c>
      <c r="AX481" s="12" t="s">
        <v>72</v>
      </c>
      <c r="AY481" s="147" t="s">
        <v>150</v>
      </c>
    </row>
    <row r="482" spans="2:65" s="12" customFormat="1">
      <c r="B482" s="145"/>
      <c r="D482" s="146" t="s">
        <v>162</v>
      </c>
      <c r="E482" s="147" t="s">
        <v>19</v>
      </c>
      <c r="F482" s="148" t="s">
        <v>353</v>
      </c>
      <c r="H482" s="147" t="s">
        <v>19</v>
      </c>
      <c r="I482" s="149"/>
      <c r="L482" s="145"/>
      <c r="M482" s="150"/>
      <c r="T482" s="151"/>
      <c r="AT482" s="147" t="s">
        <v>162</v>
      </c>
      <c r="AU482" s="147" t="s">
        <v>82</v>
      </c>
      <c r="AV482" s="12" t="s">
        <v>80</v>
      </c>
      <c r="AW482" s="12" t="s">
        <v>33</v>
      </c>
      <c r="AX482" s="12" t="s">
        <v>72</v>
      </c>
      <c r="AY482" s="147" t="s">
        <v>150</v>
      </c>
    </row>
    <row r="483" spans="2:65" s="12" customFormat="1">
      <c r="B483" s="145"/>
      <c r="D483" s="146" t="s">
        <v>162</v>
      </c>
      <c r="E483" s="147" t="s">
        <v>19</v>
      </c>
      <c r="F483" s="148" t="s">
        <v>190</v>
      </c>
      <c r="H483" s="147" t="s">
        <v>19</v>
      </c>
      <c r="I483" s="149"/>
      <c r="L483" s="145"/>
      <c r="M483" s="150"/>
      <c r="T483" s="151"/>
      <c r="AT483" s="147" t="s">
        <v>162</v>
      </c>
      <c r="AU483" s="147" t="s">
        <v>82</v>
      </c>
      <c r="AV483" s="12" t="s">
        <v>80</v>
      </c>
      <c r="AW483" s="12" t="s">
        <v>33</v>
      </c>
      <c r="AX483" s="12" t="s">
        <v>72</v>
      </c>
      <c r="AY483" s="147" t="s">
        <v>150</v>
      </c>
    </row>
    <row r="484" spans="2:65" s="13" customFormat="1">
      <c r="B484" s="152"/>
      <c r="D484" s="146" t="s">
        <v>162</v>
      </c>
      <c r="E484" s="153" t="s">
        <v>19</v>
      </c>
      <c r="F484" s="154" t="s">
        <v>354</v>
      </c>
      <c r="H484" s="155">
        <v>10</v>
      </c>
      <c r="I484" s="156"/>
      <c r="L484" s="152"/>
      <c r="M484" s="157"/>
      <c r="T484" s="158"/>
      <c r="AT484" s="153" t="s">
        <v>162</v>
      </c>
      <c r="AU484" s="153" t="s">
        <v>82</v>
      </c>
      <c r="AV484" s="13" t="s">
        <v>82</v>
      </c>
      <c r="AW484" s="13" t="s">
        <v>33</v>
      </c>
      <c r="AX484" s="13" t="s">
        <v>72</v>
      </c>
      <c r="AY484" s="153" t="s">
        <v>150</v>
      </c>
    </row>
    <row r="485" spans="2:65" s="12" customFormat="1">
      <c r="B485" s="145"/>
      <c r="D485" s="146" t="s">
        <v>162</v>
      </c>
      <c r="E485" s="147" t="s">
        <v>19</v>
      </c>
      <c r="F485" s="148" t="s">
        <v>164</v>
      </c>
      <c r="H485" s="147" t="s">
        <v>19</v>
      </c>
      <c r="I485" s="149"/>
      <c r="L485" s="145"/>
      <c r="M485" s="150"/>
      <c r="T485" s="151"/>
      <c r="AT485" s="147" t="s">
        <v>162</v>
      </c>
      <c r="AU485" s="147" t="s">
        <v>82</v>
      </c>
      <c r="AV485" s="12" t="s">
        <v>80</v>
      </c>
      <c r="AW485" s="12" t="s">
        <v>33</v>
      </c>
      <c r="AX485" s="12" t="s">
        <v>72</v>
      </c>
      <c r="AY485" s="147" t="s">
        <v>150</v>
      </c>
    </row>
    <row r="486" spans="2:65" s="12" customFormat="1">
      <c r="B486" s="145"/>
      <c r="D486" s="146" t="s">
        <v>162</v>
      </c>
      <c r="E486" s="147" t="s">
        <v>19</v>
      </c>
      <c r="F486" s="148" t="s">
        <v>177</v>
      </c>
      <c r="H486" s="147" t="s">
        <v>19</v>
      </c>
      <c r="I486" s="149"/>
      <c r="L486" s="145"/>
      <c r="M486" s="150"/>
      <c r="T486" s="151"/>
      <c r="AT486" s="147" t="s">
        <v>162</v>
      </c>
      <c r="AU486" s="147" t="s">
        <v>82</v>
      </c>
      <c r="AV486" s="12" t="s">
        <v>80</v>
      </c>
      <c r="AW486" s="12" t="s">
        <v>33</v>
      </c>
      <c r="AX486" s="12" t="s">
        <v>72</v>
      </c>
      <c r="AY486" s="147" t="s">
        <v>150</v>
      </c>
    </row>
    <row r="487" spans="2:65" s="12" customFormat="1">
      <c r="B487" s="145"/>
      <c r="D487" s="146" t="s">
        <v>162</v>
      </c>
      <c r="E487" s="147" t="s">
        <v>19</v>
      </c>
      <c r="F487" s="148" t="s">
        <v>355</v>
      </c>
      <c r="H487" s="147" t="s">
        <v>19</v>
      </c>
      <c r="I487" s="149"/>
      <c r="L487" s="145"/>
      <c r="M487" s="150"/>
      <c r="T487" s="151"/>
      <c r="AT487" s="147" t="s">
        <v>162</v>
      </c>
      <c r="AU487" s="147" t="s">
        <v>82</v>
      </c>
      <c r="AV487" s="12" t="s">
        <v>80</v>
      </c>
      <c r="AW487" s="12" t="s">
        <v>33</v>
      </c>
      <c r="AX487" s="12" t="s">
        <v>72</v>
      </c>
      <c r="AY487" s="147" t="s">
        <v>150</v>
      </c>
    </row>
    <row r="488" spans="2:65" s="12" customFormat="1">
      <c r="B488" s="145"/>
      <c r="D488" s="146" t="s">
        <v>162</v>
      </c>
      <c r="E488" s="147" t="s">
        <v>19</v>
      </c>
      <c r="F488" s="148" t="s">
        <v>190</v>
      </c>
      <c r="H488" s="147" t="s">
        <v>19</v>
      </c>
      <c r="I488" s="149"/>
      <c r="L488" s="145"/>
      <c r="M488" s="150"/>
      <c r="T488" s="151"/>
      <c r="AT488" s="147" t="s">
        <v>162</v>
      </c>
      <c r="AU488" s="147" t="s">
        <v>82</v>
      </c>
      <c r="AV488" s="12" t="s">
        <v>80</v>
      </c>
      <c r="AW488" s="12" t="s">
        <v>33</v>
      </c>
      <c r="AX488" s="12" t="s">
        <v>72</v>
      </c>
      <c r="AY488" s="147" t="s">
        <v>150</v>
      </c>
    </row>
    <row r="489" spans="2:65" s="13" customFormat="1">
      <c r="B489" s="152"/>
      <c r="D489" s="146" t="s">
        <v>162</v>
      </c>
      <c r="E489" s="153" t="s">
        <v>19</v>
      </c>
      <c r="F489" s="154" t="s">
        <v>356</v>
      </c>
      <c r="H489" s="155">
        <v>1.5</v>
      </c>
      <c r="I489" s="156"/>
      <c r="L489" s="152"/>
      <c r="M489" s="157"/>
      <c r="T489" s="158"/>
      <c r="AT489" s="153" t="s">
        <v>162</v>
      </c>
      <c r="AU489" s="153" t="s">
        <v>82</v>
      </c>
      <c r="AV489" s="13" t="s">
        <v>82</v>
      </c>
      <c r="AW489" s="13" t="s">
        <v>33</v>
      </c>
      <c r="AX489" s="13" t="s">
        <v>72</v>
      </c>
      <c r="AY489" s="153" t="s">
        <v>150</v>
      </c>
    </row>
    <row r="490" spans="2:65" s="14" customFormat="1">
      <c r="B490" s="159"/>
      <c r="D490" s="146" t="s">
        <v>162</v>
      </c>
      <c r="E490" s="160" t="s">
        <v>19</v>
      </c>
      <c r="F490" s="161" t="s">
        <v>169</v>
      </c>
      <c r="H490" s="162">
        <v>11.5</v>
      </c>
      <c r="I490" s="163"/>
      <c r="L490" s="159"/>
      <c r="M490" s="164"/>
      <c r="T490" s="165"/>
      <c r="AT490" s="160" t="s">
        <v>162</v>
      </c>
      <c r="AU490" s="160" t="s">
        <v>82</v>
      </c>
      <c r="AV490" s="14" t="s">
        <v>158</v>
      </c>
      <c r="AW490" s="14" t="s">
        <v>33</v>
      </c>
      <c r="AX490" s="14" t="s">
        <v>80</v>
      </c>
      <c r="AY490" s="160" t="s">
        <v>150</v>
      </c>
    </row>
    <row r="491" spans="2:65" s="1" customFormat="1" ht="24.2" customHeight="1">
      <c r="B491" s="33"/>
      <c r="C491" s="128" t="s">
        <v>357</v>
      </c>
      <c r="D491" s="128" t="s">
        <v>153</v>
      </c>
      <c r="E491" s="129" t="s">
        <v>358</v>
      </c>
      <c r="F491" s="130" t="s">
        <v>359</v>
      </c>
      <c r="G491" s="131" t="s">
        <v>190</v>
      </c>
      <c r="H491" s="132">
        <v>0.3</v>
      </c>
      <c r="I491" s="133"/>
      <c r="J491" s="134">
        <f>ROUND(I491*H491,2)</f>
        <v>0</v>
      </c>
      <c r="K491" s="130" t="s">
        <v>157</v>
      </c>
      <c r="L491" s="33"/>
      <c r="M491" s="135" t="s">
        <v>19</v>
      </c>
      <c r="N491" s="136" t="s">
        <v>43</v>
      </c>
      <c r="P491" s="137">
        <f>O491*H491</f>
        <v>0</v>
      </c>
      <c r="Q491" s="137">
        <v>1.054E-3</v>
      </c>
      <c r="R491" s="137">
        <f>Q491*H491</f>
        <v>3.1619999999999999E-4</v>
      </c>
      <c r="S491" s="137">
        <v>6.1999999999999998E-3</v>
      </c>
      <c r="T491" s="138">
        <f>S491*H491</f>
        <v>1.8599999999999999E-3</v>
      </c>
      <c r="AR491" s="139" t="s">
        <v>158</v>
      </c>
      <c r="AT491" s="139" t="s">
        <v>153</v>
      </c>
      <c r="AU491" s="139" t="s">
        <v>82</v>
      </c>
      <c r="AY491" s="18" t="s">
        <v>150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8" t="s">
        <v>80</v>
      </c>
      <c r="BK491" s="140">
        <f>ROUND(I491*H491,2)</f>
        <v>0</v>
      </c>
      <c r="BL491" s="18" t="s">
        <v>158</v>
      </c>
      <c r="BM491" s="139" t="s">
        <v>360</v>
      </c>
    </row>
    <row r="492" spans="2:65" s="1" customFormat="1">
      <c r="B492" s="33"/>
      <c r="D492" s="141" t="s">
        <v>160</v>
      </c>
      <c r="F492" s="142" t="s">
        <v>361</v>
      </c>
      <c r="I492" s="143"/>
      <c r="L492" s="33"/>
      <c r="M492" s="144"/>
      <c r="T492" s="54"/>
      <c r="AT492" s="18" t="s">
        <v>160</v>
      </c>
      <c r="AU492" s="18" t="s">
        <v>82</v>
      </c>
    </row>
    <row r="493" spans="2:65" s="12" customFormat="1">
      <c r="B493" s="145"/>
      <c r="D493" s="146" t="s">
        <v>162</v>
      </c>
      <c r="E493" s="147" t="s">
        <v>19</v>
      </c>
      <c r="F493" s="148" t="s">
        <v>164</v>
      </c>
      <c r="H493" s="147" t="s">
        <v>19</v>
      </c>
      <c r="I493" s="149"/>
      <c r="L493" s="145"/>
      <c r="M493" s="150"/>
      <c r="T493" s="151"/>
      <c r="AT493" s="147" t="s">
        <v>162</v>
      </c>
      <c r="AU493" s="147" t="s">
        <v>82</v>
      </c>
      <c r="AV493" s="12" t="s">
        <v>80</v>
      </c>
      <c r="AW493" s="12" t="s">
        <v>33</v>
      </c>
      <c r="AX493" s="12" t="s">
        <v>72</v>
      </c>
      <c r="AY493" s="147" t="s">
        <v>150</v>
      </c>
    </row>
    <row r="494" spans="2:65" s="12" customFormat="1">
      <c r="B494" s="145"/>
      <c r="D494" s="146" t="s">
        <v>162</v>
      </c>
      <c r="E494" s="147" t="s">
        <v>19</v>
      </c>
      <c r="F494" s="148" t="s">
        <v>165</v>
      </c>
      <c r="H494" s="147" t="s">
        <v>19</v>
      </c>
      <c r="I494" s="149"/>
      <c r="L494" s="145"/>
      <c r="M494" s="150"/>
      <c r="T494" s="151"/>
      <c r="AT494" s="147" t="s">
        <v>162</v>
      </c>
      <c r="AU494" s="147" t="s">
        <v>82</v>
      </c>
      <c r="AV494" s="12" t="s">
        <v>80</v>
      </c>
      <c r="AW494" s="12" t="s">
        <v>33</v>
      </c>
      <c r="AX494" s="12" t="s">
        <v>72</v>
      </c>
      <c r="AY494" s="147" t="s">
        <v>150</v>
      </c>
    </row>
    <row r="495" spans="2:65" s="12" customFormat="1">
      <c r="B495" s="145"/>
      <c r="D495" s="146" t="s">
        <v>162</v>
      </c>
      <c r="E495" s="147" t="s">
        <v>19</v>
      </c>
      <c r="F495" s="148" t="s">
        <v>362</v>
      </c>
      <c r="H495" s="147" t="s">
        <v>19</v>
      </c>
      <c r="I495" s="149"/>
      <c r="L495" s="145"/>
      <c r="M495" s="150"/>
      <c r="T495" s="151"/>
      <c r="AT495" s="147" t="s">
        <v>162</v>
      </c>
      <c r="AU495" s="147" t="s">
        <v>82</v>
      </c>
      <c r="AV495" s="12" t="s">
        <v>80</v>
      </c>
      <c r="AW495" s="12" t="s">
        <v>33</v>
      </c>
      <c r="AX495" s="12" t="s">
        <v>72</v>
      </c>
      <c r="AY495" s="147" t="s">
        <v>150</v>
      </c>
    </row>
    <row r="496" spans="2:65" s="12" customFormat="1">
      <c r="B496" s="145"/>
      <c r="D496" s="146" t="s">
        <v>162</v>
      </c>
      <c r="E496" s="147" t="s">
        <v>19</v>
      </c>
      <c r="F496" s="148" t="s">
        <v>190</v>
      </c>
      <c r="H496" s="147" t="s">
        <v>19</v>
      </c>
      <c r="I496" s="149"/>
      <c r="L496" s="145"/>
      <c r="M496" s="150"/>
      <c r="T496" s="151"/>
      <c r="AT496" s="147" t="s">
        <v>162</v>
      </c>
      <c r="AU496" s="147" t="s">
        <v>82</v>
      </c>
      <c r="AV496" s="12" t="s">
        <v>80</v>
      </c>
      <c r="AW496" s="12" t="s">
        <v>33</v>
      </c>
      <c r="AX496" s="12" t="s">
        <v>72</v>
      </c>
      <c r="AY496" s="147" t="s">
        <v>150</v>
      </c>
    </row>
    <row r="497" spans="2:65" s="13" customFormat="1">
      <c r="B497" s="152"/>
      <c r="D497" s="146" t="s">
        <v>162</v>
      </c>
      <c r="E497" s="153" t="s">
        <v>19</v>
      </c>
      <c r="F497" s="154" t="s">
        <v>363</v>
      </c>
      <c r="H497" s="155">
        <v>0.2</v>
      </c>
      <c r="I497" s="156"/>
      <c r="L497" s="152"/>
      <c r="M497" s="157"/>
      <c r="T497" s="158"/>
      <c r="AT497" s="153" t="s">
        <v>162</v>
      </c>
      <c r="AU497" s="153" t="s">
        <v>82</v>
      </c>
      <c r="AV497" s="13" t="s">
        <v>82</v>
      </c>
      <c r="AW497" s="13" t="s">
        <v>33</v>
      </c>
      <c r="AX497" s="13" t="s">
        <v>72</v>
      </c>
      <c r="AY497" s="153" t="s">
        <v>150</v>
      </c>
    </row>
    <row r="498" spans="2:65" s="13" customFormat="1">
      <c r="B498" s="152"/>
      <c r="D498" s="146" t="s">
        <v>162</v>
      </c>
      <c r="E498" s="153" t="s">
        <v>19</v>
      </c>
      <c r="F498" s="154" t="s">
        <v>364</v>
      </c>
      <c r="H498" s="155">
        <v>0.1</v>
      </c>
      <c r="I498" s="156"/>
      <c r="L498" s="152"/>
      <c r="M498" s="157"/>
      <c r="T498" s="158"/>
      <c r="AT498" s="153" t="s">
        <v>162</v>
      </c>
      <c r="AU498" s="153" t="s">
        <v>82</v>
      </c>
      <c r="AV498" s="13" t="s">
        <v>82</v>
      </c>
      <c r="AW498" s="13" t="s">
        <v>33</v>
      </c>
      <c r="AX498" s="13" t="s">
        <v>72</v>
      </c>
      <c r="AY498" s="153" t="s">
        <v>150</v>
      </c>
    </row>
    <row r="499" spans="2:65" s="14" customFormat="1">
      <c r="B499" s="159"/>
      <c r="D499" s="146" t="s">
        <v>162</v>
      </c>
      <c r="E499" s="160" t="s">
        <v>19</v>
      </c>
      <c r="F499" s="161" t="s">
        <v>169</v>
      </c>
      <c r="H499" s="162">
        <v>0.30000000000000004</v>
      </c>
      <c r="I499" s="163"/>
      <c r="L499" s="159"/>
      <c r="M499" s="164"/>
      <c r="T499" s="165"/>
      <c r="AT499" s="160" t="s">
        <v>162</v>
      </c>
      <c r="AU499" s="160" t="s">
        <v>82</v>
      </c>
      <c r="AV499" s="14" t="s">
        <v>158</v>
      </c>
      <c r="AW499" s="14" t="s">
        <v>33</v>
      </c>
      <c r="AX499" s="14" t="s">
        <v>80</v>
      </c>
      <c r="AY499" s="160" t="s">
        <v>150</v>
      </c>
    </row>
    <row r="500" spans="2:65" s="1" customFormat="1" ht="24.2" customHeight="1">
      <c r="B500" s="33"/>
      <c r="C500" s="128" t="s">
        <v>8</v>
      </c>
      <c r="D500" s="128" t="s">
        <v>153</v>
      </c>
      <c r="E500" s="129" t="s">
        <v>365</v>
      </c>
      <c r="F500" s="130" t="s">
        <v>366</v>
      </c>
      <c r="G500" s="131" t="s">
        <v>190</v>
      </c>
      <c r="H500" s="132">
        <v>0.3</v>
      </c>
      <c r="I500" s="133"/>
      <c r="J500" s="134">
        <f>ROUND(I500*H500,2)</f>
        <v>0</v>
      </c>
      <c r="K500" s="130" t="s">
        <v>157</v>
      </c>
      <c r="L500" s="33"/>
      <c r="M500" s="135" t="s">
        <v>19</v>
      </c>
      <c r="N500" s="136" t="s">
        <v>43</v>
      </c>
      <c r="P500" s="137">
        <f>O500*H500</f>
        <v>0</v>
      </c>
      <c r="Q500" s="137">
        <v>1.225E-3</v>
      </c>
      <c r="R500" s="137">
        <f>Q500*H500</f>
        <v>3.6749999999999999E-4</v>
      </c>
      <c r="S500" s="137">
        <v>1.7000000000000001E-2</v>
      </c>
      <c r="T500" s="138">
        <f>S500*H500</f>
        <v>5.1000000000000004E-3</v>
      </c>
      <c r="AR500" s="139" t="s">
        <v>158</v>
      </c>
      <c r="AT500" s="139" t="s">
        <v>153</v>
      </c>
      <c r="AU500" s="139" t="s">
        <v>82</v>
      </c>
      <c r="AY500" s="18" t="s">
        <v>150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18" t="s">
        <v>80</v>
      </c>
      <c r="BK500" s="140">
        <f>ROUND(I500*H500,2)</f>
        <v>0</v>
      </c>
      <c r="BL500" s="18" t="s">
        <v>158</v>
      </c>
      <c r="BM500" s="139" t="s">
        <v>367</v>
      </c>
    </row>
    <row r="501" spans="2:65" s="1" customFormat="1">
      <c r="B501" s="33"/>
      <c r="D501" s="141" t="s">
        <v>160</v>
      </c>
      <c r="F501" s="142" t="s">
        <v>368</v>
      </c>
      <c r="I501" s="143"/>
      <c r="L501" s="33"/>
      <c r="M501" s="144"/>
      <c r="T501" s="54"/>
      <c r="AT501" s="18" t="s">
        <v>160</v>
      </c>
      <c r="AU501" s="18" t="s">
        <v>82</v>
      </c>
    </row>
    <row r="502" spans="2:65" s="12" customFormat="1">
      <c r="B502" s="145"/>
      <c r="D502" s="146" t="s">
        <v>162</v>
      </c>
      <c r="E502" s="147" t="s">
        <v>19</v>
      </c>
      <c r="F502" s="148" t="s">
        <v>164</v>
      </c>
      <c r="H502" s="147" t="s">
        <v>19</v>
      </c>
      <c r="I502" s="149"/>
      <c r="L502" s="145"/>
      <c r="M502" s="150"/>
      <c r="T502" s="151"/>
      <c r="AT502" s="147" t="s">
        <v>162</v>
      </c>
      <c r="AU502" s="147" t="s">
        <v>82</v>
      </c>
      <c r="AV502" s="12" t="s">
        <v>80</v>
      </c>
      <c r="AW502" s="12" t="s">
        <v>33</v>
      </c>
      <c r="AX502" s="12" t="s">
        <v>72</v>
      </c>
      <c r="AY502" s="147" t="s">
        <v>150</v>
      </c>
    </row>
    <row r="503" spans="2:65" s="12" customFormat="1">
      <c r="B503" s="145"/>
      <c r="D503" s="146" t="s">
        <v>162</v>
      </c>
      <c r="E503" s="147" t="s">
        <v>19</v>
      </c>
      <c r="F503" s="148" t="s">
        <v>177</v>
      </c>
      <c r="H503" s="147" t="s">
        <v>19</v>
      </c>
      <c r="I503" s="149"/>
      <c r="L503" s="145"/>
      <c r="M503" s="150"/>
      <c r="T503" s="151"/>
      <c r="AT503" s="147" t="s">
        <v>162</v>
      </c>
      <c r="AU503" s="147" t="s">
        <v>82</v>
      </c>
      <c r="AV503" s="12" t="s">
        <v>80</v>
      </c>
      <c r="AW503" s="12" t="s">
        <v>33</v>
      </c>
      <c r="AX503" s="12" t="s">
        <v>72</v>
      </c>
      <c r="AY503" s="147" t="s">
        <v>150</v>
      </c>
    </row>
    <row r="504" spans="2:65" s="12" customFormat="1">
      <c r="B504" s="145"/>
      <c r="D504" s="146" t="s">
        <v>162</v>
      </c>
      <c r="E504" s="147" t="s">
        <v>19</v>
      </c>
      <c r="F504" s="148" t="s">
        <v>369</v>
      </c>
      <c r="H504" s="147" t="s">
        <v>19</v>
      </c>
      <c r="I504" s="149"/>
      <c r="L504" s="145"/>
      <c r="M504" s="150"/>
      <c r="T504" s="151"/>
      <c r="AT504" s="147" t="s">
        <v>162</v>
      </c>
      <c r="AU504" s="147" t="s">
        <v>82</v>
      </c>
      <c r="AV504" s="12" t="s">
        <v>80</v>
      </c>
      <c r="AW504" s="12" t="s">
        <v>33</v>
      </c>
      <c r="AX504" s="12" t="s">
        <v>72</v>
      </c>
      <c r="AY504" s="147" t="s">
        <v>150</v>
      </c>
    </row>
    <row r="505" spans="2:65" s="12" customFormat="1">
      <c r="B505" s="145"/>
      <c r="D505" s="146" t="s">
        <v>162</v>
      </c>
      <c r="E505" s="147" t="s">
        <v>19</v>
      </c>
      <c r="F505" s="148" t="s">
        <v>190</v>
      </c>
      <c r="H505" s="147" t="s">
        <v>19</v>
      </c>
      <c r="I505" s="149"/>
      <c r="L505" s="145"/>
      <c r="M505" s="150"/>
      <c r="T505" s="151"/>
      <c r="AT505" s="147" t="s">
        <v>162</v>
      </c>
      <c r="AU505" s="147" t="s">
        <v>82</v>
      </c>
      <c r="AV505" s="12" t="s">
        <v>80</v>
      </c>
      <c r="AW505" s="12" t="s">
        <v>33</v>
      </c>
      <c r="AX505" s="12" t="s">
        <v>72</v>
      </c>
      <c r="AY505" s="147" t="s">
        <v>150</v>
      </c>
    </row>
    <row r="506" spans="2:65" s="13" customFormat="1">
      <c r="B506" s="152"/>
      <c r="D506" s="146" t="s">
        <v>162</v>
      </c>
      <c r="E506" s="153" t="s">
        <v>19</v>
      </c>
      <c r="F506" s="154" t="s">
        <v>363</v>
      </c>
      <c r="H506" s="155">
        <v>0.2</v>
      </c>
      <c r="I506" s="156"/>
      <c r="L506" s="152"/>
      <c r="M506" s="157"/>
      <c r="T506" s="158"/>
      <c r="AT506" s="153" t="s">
        <v>162</v>
      </c>
      <c r="AU506" s="153" t="s">
        <v>82</v>
      </c>
      <c r="AV506" s="13" t="s">
        <v>82</v>
      </c>
      <c r="AW506" s="13" t="s">
        <v>33</v>
      </c>
      <c r="AX506" s="13" t="s">
        <v>72</v>
      </c>
      <c r="AY506" s="153" t="s">
        <v>150</v>
      </c>
    </row>
    <row r="507" spans="2:65" s="13" customFormat="1">
      <c r="B507" s="152"/>
      <c r="D507" s="146" t="s">
        <v>162</v>
      </c>
      <c r="E507" s="153" t="s">
        <v>19</v>
      </c>
      <c r="F507" s="154" t="s">
        <v>364</v>
      </c>
      <c r="H507" s="155">
        <v>0.1</v>
      </c>
      <c r="I507" s="156"/>
      <c r="L507" s="152"/>
      <c r="M507" s="157"/>
      <c r="T507" s="158"/>
      <c r="AT507" s="153" t="s">
        <v>162</v>
      </c>
      <c r="AU507" s="153" t="s">
        <v>82</v>
      </c>
      <c r="AV507" s="13" t="s">
        <v>82</v>
      </c>
      <c r="AW507" s="13" t="s">
        <v>33</v>
      </c>
      <c r="AX507" s="13" t="s">
        <v>72</v>
      </c>
      <c r="AY507" s="153" t="s">
        <v>150</v>
      </c>
    </row>
    <row r="508" spans="2:65" s="14" customFormat="1">
      <c r="B508" s="159"/>
      <c r="D508" s="146" t="s">
        <v>162</v>
      </c>
      <c r="E508" s="160" t="s">
        <v>19</v>
      </c>
      <c r="F508" s="161" t="s">
        <v>169</v>
      </c>
      <c r="H508" s="162">
        <v>0.30000000000000004</v>
      </c>
      <c r="I508" s="163"/>
      <c r="L508" s="159"/>
      <c r="M508" s="164"/>
      <c r="T508" s="165"/>
      <c r="AT508" s="160" t="s">
        <v>162</v>
      </c>
      <c r="AU508" s="160" t="s">
        <v>82</v>
      </c>
      <c r="AV508" s="14" t="s">
        <v>158</v>
      </c>
      <c r="AW508" s="14" t="s">
        <v>33</v>
      </c>
      <c r="AX508" s="14" t="s">
        <v>80</v>
      </c>
      <c r="AY508" s="160" t="s">
        <v>150</v>
      </c>
    </row>
    <row r="509" spans="2:65" s="11" customFormat="1" ht="22.9" customHeight="1">
      <c r="B509" s="116"/>
      <c r="D509" s="117" t="s">
        <v>71</v>
      </c>
      <c r="E509" s="126" t="s">
        <v>370</v>
      </c>
      <c r="F509" s="126" t="s">
        <v>371</v>
      </c>
      <c r="I509" s="119"/>
      <c r="J509" s="127">
        <f>BK509</f>
        <v>0</v>
      </c>
      <c r="L509" s="116"/>
      <c r="M509" s="121"/>
      <c r="P509" s="122">
        <f>SUM(P510:P533)</f>
        <v>0</v>
      </c>
      <c r="R509" s="122">
        <f>SUM(R510:R533)</f>
        <v>0</v>
      </c>
      <c r="T509" s="123">
        <f>SUM(T510:T533)</f>
        <v>0</v>
      </c>
      <c r="AR509" s="117" t="s">
        <v>80</v>
      </c>
      <c r="AT509" s="124" t="s">
        <v>71</v>
      </c>
      <c r="AU509" s="124" t="s">
        <v>80</v>
      </c>
      <c r="AY509" s="117" t="s">
        <v>150</v>
      </c>
      <c r="BK509" s="125">
        <f>SUM(BK510:BK533)</f>
        <v>0</v>
      </c>
    </row>
    <row r="510" spans="2:65" s="1" customFormat="1" ht="24.2" customHeight="1">
      <c r="B510" s="33"/>
      <c r="C510" s="128" t="s">
        <v>372</v>
      </c>
      <c r="D510" s="128" t="s">
        <v>153</v>
      </c>
      <c r="E510" s="129" t="s">
        <v>373</v>
      </c>
      <c r="F510" s="130" t="s">
        <v>374</v>
      </c>
      <c r="G510" s="131" t="s">
        <v>375</v>
      </c>
      <c r="H510" s="132">
        <v>1.093</v>
      </c>
      <c r="I510" s="133"/>
      <c r="J510" s="134">
        <f>ROUND(I510*H510,2)</f>
        <v>0</v>
      </c>
      <c r="K510" s="130" t="s">
        <v>157</v>
      </c>
      <c r="L510" s="33"/>
      <c r="M510" s="135" t="s">
        <v>19</v>
      </c>
      <c r="N510" s="136" t="s">
        <v>43</v>
      </c>
      <c r="P510" s="137">
        <f>O510*H510</f>
        <v>0</v>
      </c>
      <c r="Q510" s="137">
        <v>0</v>
      </c>
      <c r="R510" s="137">
        <f>Q510*H510</f>
        <v>0</v>
      </c>
      <c r="S510" s="137">
        <v>0</v>
      </c>
      <c r="T510" s="138">
        <f>S510*H510</f>
        <v>0</v>
      </c>
      <c r="AR510" s="139" t="s">
        <v>158</v>
      </c>
      <c r="AT510" s="139" t="s">
        <v>153</v>
      </c>
      <c r="AU510" s="139" t="s">
        <v>82</v>
      </c>
      <c r="AY510" s="18" t="s">
        <v>150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18" t="s">
        <v>80</v>
      </c>
      <c r="BK510" s="140">
        <f>ROUND(I510*H510,2)</f>
        <v>0</v>
      </c>
      <c r="BL510" s="18" t="s">
        <v>158</v>
      </c>
      <c r="BM510" s="139" t="s">
        <v>376</v>
      </c>
    </row>
    <row r="511" spans="2:65" s="1" customFormat="1">
      <c r="B511" s="33"/>
      <c r="D511" s="141" t="s">
        <v>160</v>
      </c>
      <c r="F511" s="142" t="s">
        <v>377</v>
      </c>
      <c r="I511" s="143"/>
      <c r="L511" s="33"/>
      <c r="M511" s="144"/>
      <c r="T511" s="54"/>
      <c r="AT511" s="18" t="s">
        <v>160</v>
      </c>
      <c r="AU511" s="18" t="s">
        <v>82</v>
      </c>
    </row>
    <row r="512" spans="2:65" s="1" customFormat="1" ht="21.75" customHeight="1">
      <c r="B512" s="33"/>
      <c r="C512" s="128" t="s">
        <v>378</v>
      </c>
      <c r="D512" s="128" t="s">
        <v>153</v>
      </c>
      <c r="E512" s="129" t="s">
        <v>379</v>
      </c>
      <c r="F512" s="130" t="s">
        <v>380</v>
      </c>
      <c r="G512" s="131" t="s">
        <v>375</v>
      </c>
      <c r="H512" s="132">
        <v>1.093</v>
      </c>
      <c r="I512" s="133"/>
      <c r="J512" s="134">
        <f>ROUND(I512*H512,2)</f>
        <v>0</v>
      </c>
      <c r="K512" s="130" t="s">
        <v>157</v>
      </c>
      <c r="L512" s="33"/>
      <c r="M512" s="135" t="s">
        <v>19</v>
      </c>
      <c r="N512" s="136" t="s">
        <v>43</v>
      </c>
      <c r="P512" s="137">
        <f>O512*H512</f>
        <v>0</v>
      </c>
      <c r="Q512" s="137">
        <v>0</v>
      </c>
      <c r="R512" s="137">
        <f>Q512*H512</f>
        <v>0</v>
      </c>
      <c r="S512" s="137">
        <v>0</v>
      </c>
      <c r="T512" s="138">
        <f>S512*H512</f>
        <v>0</v>
      </c>
      <c r="AR512" s="139" t="s">
        <v>158</v>
      </c>
      <c r="AT512" s="139" t="s">
        <v>153</v>
      </c>
      <c r="AU512" s="139" t="s">
        <v>82</v>
      </c>
      <c r="AY512" s="18" t="s">
        <v>150</v>
      </c>
      <c r="BE512" s="140">
        <f>IF(N512="základní",J512,0)</f>
        <v>0</v>
      </c>
      <c r="BF512" s="140">
        <f>IF(N512="snížená",J512,0)</f>
        <v>0</v>
      </c>
      <c r="BG512" s="140">
        <f>IF(N512="zákl. přenesená",J512,0)</f>
        <v>0</v>
      </c>
      <c r="BH512" s="140">
        <f>IF(N512="sníž. přenesená",J512,0)</f>
        <v>0</v>
      </c>
      <c r="BI512" s="140">
        <f>IF(N512="nulová",J512,0)</f>
        <v>0</v>
      </c>
      <c r="BJ512" s="18" t="s">
        <v>80</v>
      </c>
      <c r="BK512" s="140">
        <f>ROUND(I512*H512,2)</f>
        <v>0</v>
      </c>
      <c r="BL512" s="18" t="s">
        <v>158</v>
      </c>
      <c r="BM512" s="139" t="s">
        <v>381</v>
      </c>
    </row>
    <row r="513" spans="2:65" s="1" customFormat="1">
      <c r="B513" s="33"/>
      <c r="D513" s="141" t="s">
        <v>160</v>
      </c>
      <c r="F513" s="142" t="s">
        <v>382</v>
      </c>
      <c r="I513" s="143"/>
      <c r="L513" s="33"/>
      <c r="M513" s="144"/>
      <c r="T513" s="54"/>
      <c r="AT513" s="18" t="s">
        <v>160</v>
      </c>
      <c r="AU513" s="18" t="s">
        <v>82</v>
      </c>
    </row>
    <row r="514" spans="2:65" s="1" customFormat="1" ht="24.2" customHeight="1">
      <c r="B514" s="33"/>
      <c r="C514" s="128" t="s">
        <v>383</v>
      </c>
      <c r="D514" s="128" t="s">
        <v>153</v>
      </c>
      <c r="E514" s="129" t="s">
        <v>384</v>
      </c>
      <c r="F514" s="130" t="s">
        <v>385</v>
      </c>
      <c r="G514" s="131" t="s">
        <v>375</v>
      </c>
      <c r="H514" s="132">
        <v>20.766999999999999</v>
      </c>
      <c r="I514" s="133"/>
      <c r="J514" s="134">
        <f>ROUND(I514*H514,2)</f>
        <v>0</v>
      </c>
      <c r="K514" s="130" t="s">
        <v>157</v>
      </c>
      <c r="L514" s="33"/>
      <c r="M514" s="135" t="s">
        <v>19</v>
      </c>
      <c r="N514" s="136" t="s">
        <v>43</v>
      </c>
      <c r="P514" s="137">
        <f>O514*H514</f>
        <v>0</v>
      </c>
      <c r="Q514" s="137">
        <v>0</v>
      </c>
      <c r="R514" s="137">
        <f>Q514*H514</f>
        <v>0</v>
      </c>
      <c r="S514" s="137">
        <v>0</v>
      </c>
      <c r="T514" s="138">
        <f>S514*H514</f>
        <v>0</v>
      </c>
      <c r="AR514" s="139" t="s">
        <v>158</v>
      </c>
      <c r="AT514" s="139" t="s">
        <v>153</v>
      </c>
      <c r="AU514" s="139" t="s">
        <v>82</v>
      </c>
      <c r="AY514" s="18" t="s">
        <v>150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8" t="s">
        <v>80</v>
      </c>
      <c r="BK514" s="140">
        <f>ROUND(I514*H514,2)</f>
        <v>0</v>
      </c>
      <c r="BL514" s="18" t="s">
        <v>158</v>
      </c>
      <c r="BM514" s="139" t="s">
        <v>386</v>
      </c>
    </row>
    <row r="515" spans="2:65" s="1" customFormat="1">
      <c r="B515" s="33"/>
      <c r="D515" s="141" t="s">
        <v>160</v>
      </c>
      <c r="F515" s="142" t="s">
        <v>387</v>
      </c>
      <c r="I515" s="143"/>
      <c r="L515" s="33"/>
      <c r="M515" s="144"/>
      <c r="T515" s="54"/>
      <c r="AT515" s="18" t="s">
        <v>160</v>
      </c>
      <c r="AU515" s="18" t="s">
        <v>82</v>
      </c>
    </row>
    <row r="516" spans="2:65" s="13" customFormat="1">
      <c r="B516" s="152"/>
      <c r="D516" s="146" t="s">
        <v>162</v>
      </c>
      <c r="F516" s="154" t="s">
        <v>388</v>
      </c>
      <c r="H516" s="155">
        <v>20.766999999999999</v>
      </c>
      <c r="I516" s="156"/>
      <c r="L516" s="152"/>
      <c r="M516" s="157"/>
      <c r="T516" s="158"/>
      <c r="AT516" s="153" t="s">
        <v>162</v>
      </c>
      <c r="AU516" s="153" t="s">
        <v>82</v>
      </c>
      <c r="AV516" s="13" t="s">
        <v>82</v>
      </c>
      <c r="AW516" s="13" t="s">
        <v>4</v>
      </c>
      <c r="AX516" s="13" t="s">
        <v>80</v>
      </c>
      <c r="AY516" s="153" t="s">
        <v>150</v>
      </c>
    </row>
    <row r="517" spans="2:65" s="1" customFormat="1" ht="24.2" customHeight="1">
      <c r="B517" s="33"/>
      <c r="C517" s="128" t="s">
        <v>389</v>
      </c>
      <c r="D517" s="128" t="s">
        <v>153</v>
      </c>
      <c r="E517" s="129" t="s">
        <v>390</v>
      </c>
      <c r="F517" s="130" t="s">
        <v>391</v>
      </c>
      <c r="G517" s="131" t="s">
        <v>375</v>
      </c>
      <c r="H517" s="132">
        <v>0.315</v>
      </c>
      <c r="I517" s="133"/>
      <c r="J517" s="134">
        <f>ROUND(I517*H517,2)</f>
        <v>0</v>
      </c>
      <c r="K517" s="130" t="s">
        <v>157</v>
      </c>
      <c r="L517" s="33"/>
      <c r="M517" s="135" t="s">
        <v>19</v>
      </c>
      <c r="N517" s="136" t="s">
        <v>43</v>
      </c>
      <c r="P517" s="137">
        <f>O517*H517</f>
        <v>0</v>
      </c>
      <c r="Q517" s="137">
        <v>0</v>
      </c>
      <c r="R517" s="137">
        <f>Q517*H517</f>
        <v>0</v>
      </c>
      <c r="S517" s="137">
        <v>0</v>
      </c>
      <c r="T517" s="138">
        <f>S517*H517</f>
        <v>0</v>
      </c>
      <c r="AR517" s="139" t="s">
        <v>158</v>
      </c>
      <c r="AT517" s="139" t="s">
        <v>153</v>
      </c>
      <c r="AU517" s="139" t="s">
        <v>82</v>
      </c>
      <c r="AY517" s="18" t="s">
        <v>150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80</v>
      </c>
      <c r="BK517" s="140">
        <f>ROUND(I517*H517,2)</f>
        <v>0</v>
      </c>
      <c r="BL517" s="18" t="s">
        <v>158</v>
      </c>
      <c r="BM517" s="139" t="s">
        <v>392</v>
      </c>
    </row>
    <row r="518" spans="2:65" s="1" customFormat="1">
      <c r="B518" s="33"/>
      <c r="D518" s="141" t="s">
        <v>160</v>
      </c>
      <c r="F518" s="142" t="s">
        <v>393</v>
      </c>
      <c r="I518" s="143"/>
      <c r="L518" s="33"/>
      <c r="M518" s="144"/>
      <c r="T518" s="54"/>
      <c r="AT518" s="18" t="s">
        <v>160</v>
      </c>
      <c r="AU518" s="18" t="s">
        <v>82</v>
      </c>
    </row>
    <row r="519" spans="2:65" s="12" customFormat="1">
      <c r="B519" s="145"/>
      <c r="D519" s="146" t="s">
        <v>162</v>
      </c>
      <c r="E519" s="147" t="s">
        <v>19</v>
      </c>
      <c r="F519" s="148" t="s">
        <v>394</v>
      </c>
      <c r="H519" s="147" t="s">
        <v>19</v>
      </c>
      <c r="I519" s="149"/>
      <c r="L519" s="145"/>
      <c r="M519" s="150"/>
      <c r="T519" s="151"/>
      <c r="AT519" s="147" t="s">
        <v>162</v>
      </c>
      <c r="AU519" s="147" t="s">
        <v>82</v>
      </c>
      <c r="AV519" s="12" t="s">
        <v>80</v>
      </c>
      <c r="AW519" s="12" t="s">
        <v>33</v>
      </c>
      <c r="AX519" s="12" t="s">
        <v>72</v>
      </c>
      <c r="AY519" s="147" t="s">
        <v>150</v>
      </c>
    </row>
    <row r="520" spans="2:65" s="13" customFormat="1">
      <c r="B520" s="152"/>
      <c r="D520" s="146" t="s">
        <v>162</v>
      </c>
      <c r="E520" s="153" t="s">
        <v>19</v>
      </c>
      <c r="F520" s="154" t="s">
        <v>395</v>
      </c>
      <c r="H520" s="155">
        <v>0.14199999999999999</v>
      </c>
      <c r="I520" s="156"/>
      <c r="L520" s="152"/>
      <c r="M520" s="157"/>
      <c r="T520" s="158"/>
      <c r="AT520" s="153" t="s">
        <v>162</v>
      </c>
      <c r="AU520" s="153" t="s">
        <v>82</v>
      </c>
      <c r="AV520" s="13" t="s">
        <v>82</v>
      </c>
      <c r="AW520" s="13" t="s">
        <v>33</v>
      </c>
      <c r="AX520" s="13" t="s">
        <v>72</v>
      </c>
      <c r="AY520" s="153" t="s">
        <v>150</v>
      </c>
    </row>
    <row r="521" spans="2:65" s="13" customFormat="1">
      <c r="B521" s="152"/>
      <c r="D521" s="146" t="s">
        <v>162</v>
      </c>
      <c r="E521" s="153" t="s">
        <v>19</v>
      </c>
      <c r="F521" s="154" t="s">
        <v>396</v>
      </c>
      <c r="H521" s="155">
        <v>0.17299999999999999</v>
      </c>
      <c r="I521" s="156"/>
      <c r="L521" s="152"/>
      <c r="M521" s="157"/>
      <c r="T521" s="158"/>
      <c r="AT521" s="153" t="s">
        <v>162</v>
      </c>
      <c r="AU521" s="153" t="s">
        <v>82</v>
      </c>
      <c r="AV521" s="13" t="s">
        <v>82</v>
      </c>
      <c r="AW521" s="13" t="s">
        <v>33</v>
      </c>
      <c r="AX521" s="13" t="s">
        <v>72</v>
      </c>
      <c r="AY521" s="153" t="s">
        <v>150</v>
      </c>
    </row>
    <row r="522" spans="2:65" s="14" customFormat="1">
      <c r="B522" s="159"/>
      <c r="D522" s="146" t="s">
        <v>162</v>
      </c>
      <c r="E522" s="160" t="s">
        <v>19</v>
      </c>
      <c r="F522" s="161" t="s">
        <v>169</v>
      </c>
      <c r="H522" s="162">
        <v>0.31499999999999995</v>
      </c>
      <c r="I522" s="163"/>
      <c r="L522" s="159"/>
      <c r="M522" s="164"/>
      <c r="T522" s="165"/>
      <c r="AT522" s="160" t="s">
        <v>162</v>
      </c>
      <c r="AU522" s="160" t="s">
        <v>82</v>
      </c>
      <c r="AV522" s="14" t="s">
        <v>158</v>
      </c>
      <c r="AW522" s="14" t="s">
        <v>33</v>
      </c>
      <c r="AX522" s="14" t="s">
        <v>80</v>
      </c>
      <c r="AY522" s="160" t="s">
        <v>150</v>
      </c>
    </row>
    <row r="523" spans="2:65" s="1" customFormat="1" ht="24.2" customHeight="1">
      <c r="B523" s="33"/>
      <c r="C523" s="128" t="s">
        <v>397</v>
      </c>
      <c r="D523" s="128" t="s">
        <v>153</v>
      </c>
      <c r="E523" s="129" t="s">
        <v>398</v>
      </c>
      <c r="F523" s="130" t="s">
        <v>399</v>
      </c>
      <c r="G523" s="131" t="s">
        <v>375</v>
      </c>
      <c r="H523" s="132">
        <v>7.0000000000000001E-3</v>
      </c>
      <c r="I523" s="133"/>
      <c r="J523" s="134">
        <f>ROUND(I523*H523,2)</f>
        <v>0</v>
      </c>
      <c r="K523" s="130" t="s">
        <v>157</v>
      </c>
      <c r="L523" s="33"/>
      <c r="M523" s="135" t="s">
        <v>19</v>
      </c>
      <c r="N523" s="136" t="s">
        <v>43</v>
      </c>
      <c r="P523" s="137">
        <f>O523*H523</f>
        <v>0</v>
      </c>
      <c r="Q523" s="137">
        <v>0</v>
      </c>
      <c r="R523" s="137">
        <f>Q523*H523</f>
        <v>0</v>
      </c>
      <c r="S523" s="137">
        <v>0</v>
      </c>
      <c r="T523" s="138">
        <f>S523*H523</f>
        <v>0</v>
      </c>
      <c r="AR523" s="139" t="s">
        <v>158</v>
      </c>
      <c r="AT523" s="139" t="s">
        <v>153</v>
      </c>
      <c r="AU523" s="139" t="s">
        <v>82</v>
      </c>
      <c r="AY523" s="18" t="s">
        <v>150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8" t="s">
        <v>80</v>
      </c>
      <c r="BK523" s="140">
        <f>ROUND(I523*H523,2)</f>
        <v>0</v>
      </c>
      <c r="BL523" s="18" t="s">
        <v>158</v>
      </c>
      <c r="BM523" s="139" t="s">
        <v>400</v>
      </c>
    </row>
    <row r="524" spans="2:65" s="1" customFormat="1">
      <c r="B524" s="33"/>
      <c r="D524" s="141" t="s">
        <v>160</v>
      </c>
      <c r="F524" s="142" t="s">
        <v>401</v>
      </c>
      <c r="I524" s="143"/>
      <c r="L524" s="33"/>
      <c r="M524" s="144"/>
      <c r="T524" s="54"/>
      <c r="AT524" s="18" t="s">
        <v>160</v>
      </c>
      <c r="AU524" s="18" t="s">
        <v>82</v>
      </c>
    </row>
    <row r="525" spans="2:65" s="12" customFormat="1">
      <c r="B525" s="145"/>
      <c r="D525" s="146" t="s">
        <v>162</v>
      </c>
      <c r="E525" s="147" t="s">
        <v>19</v>
      </c>
      <c r="F525" s="148" t="s">
        <v>402</v>
      </c>
      <c r="H525" s="147" t="s">
        <v>19</v>
      </c>
      <c r="I525" s="149"/>
      <c r="L525" s="145"/>
      <c r="M525" s="150"/>
      <c r="T525" s="151"/>
      <c r="AT525" s="147" t="s">
        <v>162</v>
      </c>
      <c r="AU525" s="147" t="s">
        <v>82</v>
      </c>
      <c r="AV525" s="12" t="s">
        <v>80</v>
      </c>
      <c r="AW525" s="12" t="s">
        <v>33</v>
      </c>
      <c r="AX525" s="12" t="s">
        <v>72</v>
      </c>
      <c r="AY525" s="147" t="s">
        <v>150</v>
      </c>
    </row>
    <row r="526" spans="2:65" s="13" customFormat="1">
      <c r="B526" s="152"/>
      <c r="D526" s="146" t="s">
        <v>162</v>
      </c>
      <c r="E526" s="153" t="s">
        <v>19</v>
      </c>
      <c r="F526" s="154" t="s">
        <v>403</v>
      </c>
      <c r="H526" s="155">
        <v>2E-3</v>
      </c>
      <c r="I526" s="156"/>
      <c r="L526" s="152"/>
      <c r="M526" s="157"/>
      <c r="T526" s="158"/>
      <c r="AT526" s="153" t="s">
        <v>162</v>
      </c>
      <c r="AU526" s="153" t="s">
        <v>82</v>
      </c>
      <c r="AV526" s="13" t="s">
        <v>82</v>
      </c>
      <c r="AW526" s="13" t="s">
        <v>33</v>
      </c>
      <c r="AX526" s="13" t="s">
        <v>72</v>
      </c>
      <c r="AY526" s="153" t="s">
        <v>150</v>
      </c>
    </row>
    <row r="527" spans="2:65" s="13" customFormat="1">
      <c r="B527" s="152"/>
      <c r="D527" s="146" t="s">
        <v>162</v>
      </c>
      <c r="E527" s="153" t="s">
        <v>19</v>
      </c>
      <c r="F527" s="154" t="s">
        <v>404</v>
      </c>
      <c r="H527" s="155">
        <v>5.0000000000000001E-3</v>
      </c>
      <c r="I527" s="156"/>
      <c r="L527" s="152"/>
      <c r="M527" s="157"/>
      <c r="T527" s="158"/>
      <c r="AT527" s="153" t="s">
        <v>162</v>
      </c>
      <c r="AU527" s="153" t="s">
        <v>82</v>
      </c>
      <c r="AV527" s="13" t="s">
        <v>82</v>
      </c>
      <c r="AW527" s="13" t="s">
        <v>33</v>
      </c>
      <c r="AX527" s="13" t="s">
        <v>72</v>
      </c>
      <c r="AY527" s="153" t="s">
        <v>150</v>
      </c>
    </row>
    <row r="528" spans="2:65" s="14" customFormat="1">
      <c r="B528" s="159"/>
      <c r="D528" s="146" t="s">
        <v>162</v>
      </c>
      <c r="E528" s="160" t="s">
        <v>19</v>
      </c>
      <c r="F528" s="161" t="s">
        <v>169</v>
      </c>
      <c r="H528" s="162">
        <v>7.0000000000000001E-3</v>
      </c>
      <c r="I528" s="163"/>
      <c r="L528" s="159"/>
      <c r="M528" s="164"/>
      <c r="T528" s="165"/>
      <c r="AT528" s="160" t="s">
        <v>162</v>
      </c>
      <c r="AU528" s="160" t="s">
        <v>82</v>
      </c>
      <c r="AV528" s="14" t="s">
        <v>158</v>
      </c>
      <c r="AW528" s="14" t="s">
        <v>33</v>
      </c>
      <c r="AX528" s="14" t="s">
        <v>80</v>
      </c>
      <c r="AY528" s="160" t="s">
        <v>150</v>
      </c>
    </row>
    <row r="529" spans="2:65" s="1" customFormat="1" ht="24.2" customHeight="1">
      <c r="B529" s="33"/>
      <c r="C529" s="128" t="s">
        <v>405</v>
      </c>
      <c r="D529" s="128" t="s">
        <v>153</v>
      </c>
      <c r="E529" s="129" t="s">
        <v>406</v>
      </c>
      <c r="F529" s="130" t="s">
        <v>407</v>
      </c>
      <c r="G529" s="131" t="s">
        <v>375</v>
      </c>
      <c r="H529" s="132">
        <v>2.9000000000000001E-2</v>
      </c>
      <c r="I529" s="133"/>
      <c r="J529" s="134">
        <f>ROUND(I529*H529,2)</f>
        <v>0</v>
      </c>
      <c r="K529" s="130" t="s">
        <v>157</v>
      </c>
      <c r="L529" s="33"/>
      <c r="M529" s="135" t="s">
        <v>19</v>
      </c>
      <c r="N529" s="136" t="s">
        <v>43</v>
      </c>
      <c r="P529" s="137">
        <f>O529*H529</f>
        <v>0</v>
      </c>
      <c r="Q529" s="137">
        <v>0</v>
      </c>
      <c r="R529" s="137">
        <f>Q529*H529</f>
        <v>0</v>
      </c>
      <c r="S529" s="137">
        <v>0</v>
      </c>
      <c r="T529" s="138">
        <f>S529*H529</f>
        <v>0</v>
      </c>
      <c r="AR529" s="139" t="s">
        <v>158</v>
      </c>
      <c r="AT529" s="139" t="s">
        <v>153</v>
      </c>
      <c r="AU529" s="139" t="s">
        <v>82</v>
      </c>
      <c r="AY529" s="18" t="s">
        <v>150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8" t="s">
        <v>80</v>
      </c>
      <c r="BK529" s="140">
        <f>ROUND(I529*H529,2)</f>
        <v>0</v>
      </c>
      <c r="BL529" s="18" t="s">
        <v>158</v>
      </c>
      <c r="BM529" s="139" t="s">
        <v>408</v>
      </c>
    </row>
    <row r="530" spans="2:65" s="1" customFormat="1">
      <c r="B530" s="33"/>
      <c r="D530" s="141" t="s">
        <v>160</v>
      </c>
      <c r="F530" s="142" t="s">
        <v>409</v>
      </c>
      <c r="I530" s="143"/>
      <c r="L530" s="33"/>
      <c r="M530" s="144"/>
      <c r="T530" s="54"/>
      <c r="AT530" s="18" t="s">
        <v>160</v>
      </c>
      <c r="AU530" s="18" t="s">
        <v>82</v>
      </c>
    </row>
    <row r="531" spans="2:65" s="12" customFormat="1">
      <c r="B531" s="145"/>
      <c r="D531" s="146" t="s">
        <v>162</v>
      </c>
      <c r="E531" s="147" t="s">
        <v>19</v>
      </c>
      <c r="F531" s="148" t="s">
        <v>410</v>
      </c>
      <c r="H531" s="147" t="s">
        <v>19</v>
      </c>
      <c r="I531" s="149"/>
      <c r="L531" s="145"/>
      <c r="M531" s="150"/>
      <c r="T531" s="151"/>
      <c r="AT531" s="147" t="s">
        <v>162</v>
      </c>
      <c r="AU531" s="147" t="s">
        <v>82</v>
      </c>
      <c r="AV531" s="12" t="s">
        <v>80</v>
      </c>
      <c r="AW531" s="12" t="s">
        <v>33</v>
      </c>
      <c r="AX531" s="12" t="s">
        <v>72</v>
      </c>
      <c r="AY531" s="147" t="s">
        <v>150</v>
      </c>
    </row>
    <row r="532" spans="2:65" s="13" customFormat="1">
      <c r="B532" s="152"/>
      <c r="D532" s="146" t="s">
        <v>162</v>
      </c>
      <c r="E532" s="153" t="s">
        <v>19</v>
      </c>
      <c r="F532" s="154" t="s">
        <v>411</v>
      </c>
      <c r="H532" s="155">
        <v>2.9000000000000001E-2</v>
      </c>
      <c r="I532" s="156"/>
      <c r="L532" s="152"/>
      <c r="M532" s="157"/>
      <c r="T532" s="158"/>
      <c r="AT532" s="153" t="s">
        <v>162</v>
      </c>
      <c r="AU532" s="153" t="s">
        <v>82</v>
      </c>
      <c r="AV532" s="13" t="s">
        <v>82</v>
      </c>
      <c r="AW532" s="13" t="s">
        <v>33</v>
      </c>
      <c r="AX532" s="13" t="s">
        <v>72</v>
      </c>
      <c r="AY532" s="153" t="s">
        <v>150</v>
      </c>
    </row>
    <row r="533" spans="2:65" s="14" customFormat="1">
      <c r="B533" s="159"/>
      <c r="D533" s="146" t="s">
        <v>162</v>
      </c>
      <c r="E533" s="160" t="s">
        <v>19</v>
      </c>
      <c r="F533" s="161" t="s">
        <v>169</v>
      </c>
      <c r="H533" s="162">
        <v>2.9000000000000001E-2</v>
      </c>
      <c r="I533" s="163"/>
      <c r="L533" s="159"/>
      <c r="M533" s="164"/>
      <c r="T533" s="165"/>
      <c r="AT533" s="160" t="s">
        <v>162</v>
      </c>
      <c r="AU533" s="160" t="s">
        <v>82</v>
      </c>
      <c r="AV533" s="14" t="s">
        <v>158</v>
      </c>
      <c r="AW533" s="14" t="s">
        <v>33</v>
      </c>
      <c r="AX533" s="14" t="s">
        <v>80</v>
      </c>
      <c r="AY533" s="160" t="s">
        <v>150</v>
      </c>
    </row>
    <row r="534" spans="2:65" s="11" customFormat="1" ht="22.9" customHeight="1">
      <c r="B534" s="116"/>
      <c r="D534" s="117" t="s">
        <v>71</v>
      </c>
      <c r="E534" s="126" t="s">
        <v>412</v>
      </c>
      <c r="F534" s="126" t="s">
        <v>413</v>
      </c>
      <c r="I534" s="119"/>
      <c r="J534" s="127">
        <f>BK534</f>
        <v>0</v>
      </c>
      <c r="L534" s="116"/>
      <c r="M534" s="121"/>
      <c r="P534" s="122">
        <f>SUM(P535:P536)</f>
        <v>0</v>
      </c>
      <c r="R534" s="122">
        <f>SUM(R535:R536)</f>
        <v>0</v>
      </c>
      <c r="T534" s="123">
        <f>SUM(T535:T536)</f>
        <v>0</v>
      </c>
      <c r="AR534" s="117" t="s">
        <v>80</v>
      </c>
      <c r="AT534" s="124" t="s">
        <v>71</v>
      </c>
      <c r="AU534" s="124" t="s">
        <v>80</v>
      </c>
      <c r="AY534" s="117" t="s">
        <v>150</v>
      </c>
      <c r="BK534" s="125">
        <f>SUM(BK535:BK536)</f>
        <v>0</v>
      </c>
    </row>
    <row r="535" spans="2:65" s="1" customFormat="1" ht="33" customHeight="1">
      <c r="B535" s="33"/>
      <c r="C535" s="128" t="s">
        <v>414</v>
      </c>
      <c r="D535" s="128" t="s">
        <v>153</v>
      </c>
      <c r="E535" s="129" t="s">
        <v>415</v>
      </c>
      <c r="F535" s="130" t="s">
        <v>416</v>
      </c>
      <c r="G535" s="131" t="s">
        <v>375</v>
      </c>
      <c r="H535" s="132">
        <v>1.855</v>
      </c>
      <c r="I535" s="133"/>
      <c r="J535" s="134">
        <f>ROUND(I535*H535,2)</f>
        <v>0</v>
      </c>
      <c r="K535" s="130" t="s">
        <v>157</v>
      </c>
      <c r="L535" s="33"/>
      <c r="M535" s="135" t="s">
        <v>19</v>
      </c>
      <c r="N535" s="136" t="s">
        <v>43</v>
      </c>
      <c r="P535" s="137">
        <f>O535*H535</f>
        <v>0</v>
      </c>
      <c r="Q535" s="137">
        <v>0</v>
      </c>
      <c r="R535" s="137">
        <f>Q535*H535</f>
        <v>0</v>
      </c>
      <c r="S535" s="137">
        <v>0</v>
      </c>
      <c r="T535" s="138">
        <f>S535*H535</f>
        <v>0</v>
      </c>
      <c r="AR535" s="139" t="s">
        <v>158</v>
      </c>
      <c r="AT535" s="139" t="s">
        <v>153</v>
      </c>
      <c r="AU535" s="139" t="s">
        <v>82</v>
      </c>
      <c r="AY535" s="18" t="s">
        <v>150</v>
      </c>
      <c r="BE535" s="140">
        <f>IF(N535="základní",J535,0)</f>
        <v>0</v>
      </c>
      <c r="BF535" s="140">
        <f>IF(N535="snížená",J535,0)</f>
        <v>0</v>
      </c>
      <c r="BG535" s="140">
        <f>IF(N535="zákl. přenesená",J535,0)</f>
        <v>0</v>
      </c>
      <c r="BH535" s="140">
        <f>IF(N535="sníž. přenesená",J535,0)</f>
        <v>0</v>
      </c>
      <c r="BI535" s="140">
        <f>IF(N535="nulová",J535,0)</f>
        <v>0</v>
      </c>
      <c r="BJ535" s="18" t="s">
        <v>80</v>
      </c>
      <c r="BK535" s="140">
        <f>ROUND(I535*H535,2)</f>
        <v>0</v>
      </c>
      <c r="BL535" s="18" t="s">
        <v>158</v>
      </c>
      <c r="BM535" s="139" t="s">
        <v>417</v>
      </c>
    </row>
    <row r="536" spans="2:65" s="1" customFormat="1">
      <c r="B536" s="33"/>
      <c r="D536" s="141" t="s">
        <v>160</v>
      </c>
      <c r="F536" s="142" t="s">
        <v>418</v>
      </c>
      <c r="I536" s="143"/>
      <c r="L536" s="33"/>
      <c r="M536" s="144"/>
      <c r="T536" s="54"/>
      <c r="AT536" s="18" t="s">
        <v>160</v>
      </c>
      <c r="AU536" s="18" t="s">
        <v>82</v>
      </c>
    </row>
    <row r="537" spans="2:65" s="11" customFormat="1" ht="25.9" customHeight="1">
      <c r="B537" s="116"/>
      <c r="D537" s="117" t="s">
        <v>71</v>
      </c>
      <c r="E537" s="118" t="s">
        <v>419</v>
      </c>
      <c r="F537" s="118" t="s">
        <v>420</v>
      </c>
      <c r="I537" s="119"/>
      <c r="J537" s="120">
        <f>BK537</f>
        <v>0</v>
      </c>
      <c r="L537" s="116"/>
      <c r="M537" s="121"/>
      <c r="P537" s="122">
        <f>P538+P681+P692+P790</f>
        <v>0</v>
      </c>
      <c r="R537" s="122">
        <f>R538+R681+R692+R790</f>
        <v>0.60567518889999994</v>
      </c>
      <c r="T537" s="123">
        <f>T538+T681+T692+T790</f>
        <v>0.74292079999999994</v>
      </c>
      <c r="AR537" s="117" t="s">
        <v>82</v>
      </c>
      <c r="AT537" s="124" t="s">
        <v>71</v>
      </c>
      <c r="AU537" s="124" t="s">
        <v>72</v>
      </c>
      <c r="AY537" s="117" t="s">
        <v>150</v>
      </c>
      <c r="BK537" s="125">
        <f>BK538+BK681+BK692+BK790</f>
        <v>0</v>
      </c>
    </row>
    <row r="538" spans="2:65" s="11" customFormat="1" ht="22.9" customHeight="1">
      <c r="B538" s="116"/>
      <c r="D538" s="117" t="s">
        <v>71</v>
      </c>
      <c r="E538" s="126" t="s">
        <v>421</v>
      </c>
      <c r="F538" s="126" t="s">
        <v>422</v>
      </c>
      <c r="I538" s="119"/>
      <c r="J538" s="127">
        <f>BK538</f>
        <v>0</v>
      </c>
      <c r="L538" s="116"/>
      <c r="M538" s="121"/>
      <c r="P538" s="122">
        <f>SUM(P539:P680)</f>
        <v>0</v>
      </c>
      <c r="R538" s="122">
        <f>SUM(R539:R680)</f>
        <v>0.49359512039999998</v>
      </c>
      <c r="T538" s="123">
        <f>SUM(T539:T680)</f>
        <v>0.73847079999999998</v>
      </c>
      <c r="AR538" s="117" t="s">
        <v>82</v>
      </c>
      <c r="AT538" s="124" t="s">
        <v>71</v>
      </c>
      <c r="AU538" s="124" t="s">
        <v>80</v>
      </c>
      <c r="AY538" s="117" t="s">
        <v>150</v>
      </c>
      <c r="BK538" s="125">
        <f>SUM(BK539:BK680)</f>
        <v>0</v>
      </c>
    </row>
    <row r="539" spans="2:65" s="1" customFormat="1" ht="24.2" customHeight="1">
      <c r="B539" s="33"/>
      <c r="C539" s="128" t="s">
        <v>423</v>
      </c>
      <c r="D539" s="128" t="s">
        <v>153</v>
      </c>
      <c r="E539" s="129" t="s">
        <v>424</v>
      </c>
      <c r="F539" s="130" t="s">
        <v>425</v>
      </c>
      <c r="G539" s="131" t="s">
        <v>174</v>
      </c>
      <c r="H539" s="132">
        <v>0.84</v>
      </c>
      <c r="I539" s="133"/>
      <c r="J539" s="134">
        <f>ROUND(I539*H539,2)</f>
        <v>0</v>
      </c>
      <c r="K539" s="130" t="s">
        <v>157</v>
      </c>
      <c r="L539" s="33"/>
      <c r="M539" s="135" t="s">
        <v>19</v>
      </c>
      <c r="N539" s="136" t="s">
        <v>43</v>
      </c>
      <c r="P539" s="137">
        <f>O539*H539</f>
        <v>0</v>
      </c>
      <c r="Q539" s="137">
        <v>1.2256E-2</v>
      </c>
      <c r="R539" s="137">
        <f>Q539*H539</f>
        <v>1.029504E-2</v>
      </c>
      <c r="S539" s="137">
        <v>1.0120000000000001E-2</v>
      </c>
      <c r="T539" s="138">
        <f>S539*H539</f>
        <v>8.5007999999999993E-3</v>
      </c>
      <c r="AR539" s="139" t="s">
        <v>389</v>
      </c>
      <c r="AT539" s="139" t="s">
        <v>153</v>
      </c>
      <c r="AU539" s="139" t="s">
        <v>82</v>
      </c>
      <c r="AY539" s="18" t="s">
        <v>150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8" t="s">
        <v>80</v>
      </c>
      <c r="BK539" s="140">
        <f>ROUND(I539*H539,2)</f>
        <v>0</v>
      </c>
      <c r="BL539" s="18" t="s">
        <v>389</v>
      </c>
      <c r="BM539" s="139" t="s">
        <v>426</v>
      </c>
    </row>
    <row r="540" spans="2:65" s="1" customFormat="1">
      <c r="B540" s="33"/>
      <c r="D540" s="141" t="s">
        <v>160</v>
      </c>
      <c r="F540" s="142" t="s">
        <v>427</v>
      </c>
      <c r="I540" s="143"/>
      <c r="L540" s="33"/>
      <c r="M540" s="144"/>
      <c r="T540" s="54"/>
      <c r="AT540" s="18" t="s">
        <v>160</v>
      </c>
      <c r="AU540" s="18" t="s">
        <v>82</v>
      </c>
    </row>
    <row r="541" spans="2:65" s="12" customFormat="1">
      <c r="B541" s="145"/>
      <c r="D541" s="146" t="s">
        <v>162</v>
      </c>
      <c r="E541" s="147" t="s">
        <v>19</v>
      </c>
      <c r="F541" s="148" t="s">
        <v>428</v>
      </c>
      <c r="H541" s="147" t="s">
        <v>19</v>
      </c>
      <c r="I541" s="149"/>
      <c r="L541" s="145"/>
      <c r="M541" s="150"/>
      <c r="T541" s="151"/>
      <c r="AT541" s="147" t="s">
        <v>162</v>
      </c>
      <c r="AU541" s="147" t="s">
        <v>82</v>
      </c>
      <c r="AV541" s="12" t="s">
        <v>80</v>
      </c>
      <c r="AW541" s="12" t="s">
        <v>33</v>
      </c>
      <c r="AX541" s="12" t="s">
        <v>72</v>
      </c>
      <c r="AY541" s="147" t="s">
        <v>150</v>
      </c>
    </row>
    <row r="542" spans="2:65" s="12" customFormat="1">
      <c r="B542" s="145"/>
      <c r="D542" s="146" t="s">
        <v>162</v>
      </c>
      <c r="E542" s="147" t="s">
        <v>19</v>
      </c>
      <c r="F542" s="148" t="s">
        <v>164</v>
      </c>
      <c r="H542" s="147" t="s">
        <v>19</v>
      </c>
      <c r="I542" s="149"/>
      <c r="L542" s="145"/>
      <c r="M542" s="150"/>
      <c r="T542" s="151"/>
      <c r="AT542" s="147" t="s">
        <v>162</v>
      </c>
      <c r="AU542" s="147" t="s">
        <v>82</v>
      </c>
      <c r="AV542" s="12" t="s">
        <v>80</v>
      </c>
      <c r="AW542" s="12" t="s">
        <v>33</v>
      </c>
      <c r="AX542" s="12" t="s">
        <v>72</v>
      </c>
      <c r="AY542" s="147" t="s">
        <v>150</v>
      </c>
    </row>
    <row r="543" spans="2:65" s="12" customFormat="1">
      <c r="B543" s="145"/>
      <c r="D543" s="146" t="s">
        <v>162</v>
      </c>
      <c r="E543" s="147" t="s">
        <v>19</v>
      </c>
      <c r="F543" s="148" t="s">
        <v>165</v>
      </c>
      <c r="H543" s="147" t="s">
        <v>19</v>
      </c>
      <c r="I543" s="149"/>
      <c r="L543" s="145"/>
      <c r="M543" s="150"/>
      <c r="T543" s="151"/>
      <c r="AT543" s="147" t="s">
        <v>162</v>
      </c>
      <c r="AU543" s="147" t="s">
        <v>82</v>
      </c>
      <c r="AV543" s="12" t="s">
        <v>80</v>
      </c>
      <c r="AW543" s="12" t="s">
        <v>33</v>
      </c>
      <c r="AX543" s="12" t="s">
        <v>72</v>
      </c>
      <c r="AY543" s="147" t="s">
        <v>150</v>
      </c>
    </row>
    <row r="544" spans="2:65" s="12" customFormat="1">
      <c r="B544" s="145"/>
      <c r="D544" s="146" t="s">
        <v>162</v>
      </c>
      <c r="E544" s="147" t="s">
        <v>19</v>
      </c>
      <c r="F544" s="148" t="s">
        <v>429</v>
      </c>
      <c r="H544" s="147" t="s">
        <v>19</v>
      </c>
      <c r="I544" s="149"/>
      <c r="L544" s="145"/>
      <c r="M544" s="150"/>
      <c r="T544" s="151"/>
      <c r="AT544" s="147" t="s">
        <v>162</v>
      </c>
      <c r="AU544" s="147" t="s">
        <v>82</v>
      </c>
      <c r="AV544" s="12" t="s">
        <v>80</v>
      </c>
      <c r="AW544" s="12" t="s">
        <v>33</v>
      </c>
      <c r="AX544" s="12" t="s">
        <v>72</v>
      </c>
      <c r="AY544" s="147" t="s">
        <v>150</v>
      </c>
    </row>
    <row r="545" spans="2:65" s="12" customFormat="1">
      <c r="B545" s="145"/>
      <c r="D545" s="146" t="s">
        <v>162</v>
      </c>
      <c r="E545" s="147" t="s">
        <v>19</v>
      </c>
      <c r="F545" s="148" t="s">
        <v>430</v>
      </c>
      <c r="H545" s="147" t="s">
        <v>19</v>
      </c>
      <c r="I545" s="149"/>
      <c r="L545" s="145"/>
      <c r="M545" s="150"/>
      <c r="T545" s="151"/>
      <c r="AT545" s="147" t="s">
        <v>162</v>
      </c>
      <c r="AU545" s="147" t="s">
        <v>82</v>
      </c>
      <c r="AV545" s="12" t="s">
        <v>80</v>
      </c>
      <c r="AW545" s="12" t="s">
        <v>33</v>
      </c>
      <c r="AX545" s="12" t="s">
        <v>72</v>
      </c>
      <c r="AY545" s="147" t="s">
        <v>150</v>
      </c>
    </row>
    <row r="546" spans="2:65" s="13" customFormat="1">
      <c r="B546" s="152"/>
      <c r="D546" s="146" t="s">
        <v>162</v>
      </c>
      <c r="E546" s="153" t="s">
        <v>19</v>
      </c>
      <c r="F546" s="154" t="s">
        <v>431</v>
      </c>
      <c r="H546" s="155">
        <v>0.84</v>
      </c>
      <c r="I546" s="156"/>
      <c r="L546" s="152"/>
      <c r="M546" s="157"/>
      <c r="T546" s="158"/>
      <c r="AT546" s="153" t="s">
        <v>162</v>
      </c>
      <c r="AU546" s="153" t="s">
        <v>82</v>
      </c>
      <c r="AV546" s="13" t="s">
        <v>82</v>
      </c>
      <c r="AW546" s="13" t="s">
        <v>33</v>
      </c>
      <c r="AX546" s="13" t="s">
        <v>72</v>
      </c>
      <c r="AY546" s="153" t="s">
        <v>150</v>
      </c>
    </row>
    <row r="547" spans="2:65" s="12" customFormat="1">
      <c r="B547" s="145"/>
      <c r="D547" s="146" t="s">
        <v>162</v>
      </c>
      <c r="E547" s="147" t="s">
        <v>19</v>
      </c>
      <c r="F547" s="148" t="s">
        <v>432</v>
      </c>
      <c r="H547" s="147" t="s">
        <v>19</v>
      </c>
      <c r="I547" s="149"/>
      <c r="L547" s="145"/>
      <c r="M547" s="150"/>
      <c r="T547" s="151"/>
      <c r="AT547" s="147" t="s">
        <v>162</v>
      </c>
      <c r="AU547" s="147" t="s">
        <v>82</v>
      </c>
      <c r="AV547" s="12" t="s">
        <v>80</v>
      </c>
      <c r="AW547" s="12" t="s">
        <v>33</v>
      </c>
      <c r="AX547" s="12" t="s">
        <v>72</v>
      </c>
      <c r="AY547" s="147" t="s">
        <v>150</v>
      </c>
    </row>
    <row r="548" spans="2:65" s="14" customFormat="1">
      <c r="B548" s="159"/>
      <c r="D548" s="146" t="s">
        <v>162</v>
      </c>
      <c r="E548" s="160" t="s">
        <v>19</v>
      </c>
      <c r="F548" s="161" t="s">
        <v>169</v>
      </c>
      <c r="H548" s="162">
        <v>0.84</v>
      </c>
      <c r="I548" s="163"/>
      <c r="L548" s="159"/>
      <c r="M548" s="164"/>
      <c r="T548" s="165"/>
      <c r="AT548" s="160" t="s">
        <v>162</v>
      </c>
      <c r="AU548" s="160" t="s">
        <v>82</v>
      </c>
      <c r="AV548" s="14" t="s">
        <v>158</v>
      </c>
      <c r="AW548" s="14" t="s">
        <v>33</v>
      </c>
      <c r="AX548" s="14" t="s">
        <v>80</v>
      </c>
      <c r="AY548" s="160" t="s">
        <v>150</v>
      </c>
    </row>
    <row r="549" spans="2:65" s="1" customFormat="1" ht="24.2" customHeight="1">
      <c r="B549" s="33"/>
      <c r="C549" s="128" t="s">
        <v>7</v>
      </c>
      <c r="D549" s="128" t="s">
        <v>153</v>
      </c>
      <c r="E549" s="129" t="s">
        <v>433</v>
      </c>
      <c r="F549" s="130" t="s">
        <v>434</v>
      </c>
      <c r="G549" s="131" t="s">
        <v>156</v>
      </c>
      <c r="H549" s="132">
        <v>50.06</v>
      </c>
      <c r="I549" s="133"/>
      <c r="J549" s="134">
        <f>ROUND(I549*H549,2)</f>
        <v>0</v>
      </c>
      <c r="K549" s="130" t="s">
        <v>157</v>
      </c>
      <c r="L549" s="33"/>
      <c r="M549" s="135" t="s">
        <v>19</v>
      </c>
      <c r="N549" s="136" t="s">
        <v>43</v>
      </c>
      <c r="P549" s="137">
        <f>O549*H549</f>
        <v>0</v>
      </c>
      <c r="Q549" s="137">
        <v>1.2547400000000001E-3</v>
      </c>
      <c r="R549" s="137">
        <f>Q549*H549</f>
        <v>6.2812284400000001E-2</v>
      </c>
      <c r="S549" s="137">
        <v>0</v>
      </c>
      <c r="T549" s="138">
        <f>S549*H549</f>
        <v>0</v>
      </c>
      <c r="AR549" s="139" t="s">
        <v>389</v>
      </c>
      <c r="AT549" s="139" t="s">
        <v>153</v>
      </c>
      <c r="AU549" s="139" t="s">
        <v>82</v>
      </c>
      <c r="AY549" s="18" t="s">
        <v>150</v>
      </c>
      <c r="BE549" s="140">
        <f>IF(N549="základní",J549,0)</f>
        <v>0</v>
      </c>
      <c r="BF549" s="140">
        <f>IF(N549="snížená",J549,0)</f>
        <v>0</v>
      </c>
      <c r="BG549" s="140">
        <f>IF(N549="zákl. přenesená",J549,0)</f>
        <v>0</v>
      </c>
      <c r="BH549" s="140">
        <f>IF(N549="sníž. přenesená",J549,0)</f>
        <v>0</v>
      </c>
      <c r="BI549" s="140">
        <f>IF(N549="nulová",J549,0)</f>
        <v>0</v>
      </c>
      <c r="BJ549" s="18" t="s">
        <v>80</v>
      </c>
      <c r="BK549" s="140">
        <f>ROUND(I549*H549,2)</f>
        <v>0</v>
      </c>
      <c r="BL549" s="18" t="s">
        <v>389</v>
      </c>
      <c r="BM549" s="139" t="s">
        <v>435</v>
      </c>
    </row>
    <row r="550" spans="2:65" s="1" customFormat="1">
      <c r="B550" s="33"/>
      <c r="D550" s="141" t="s">
        <v>160</v>
      </c>
      <c r="F550" s="142" t="s">
        <v>436</v>
      </c>
      <c r="I550" s="143"/>
      <c r="L550" s="33"/>
      <c r="M550" s="144"/>
      <c r="T550" s="54"/>
      <c r="AT550" s="18" t="s">
        <v>160</v>
      </c>
      <c r="AU550" s="18" t="s">
        <v>82</v>
      </c>
    </row>
    <row r="551" spans="2:65" s="12" customFormat="1">
      <c r="B551" s="145"/>
      <c r="D551" s="146" t="s">
        <v>162</v>
      </c>
      <c r="E551" s="147" t="s">
        <v>19</v>
      </c>
      <c r="F551" s="148" t="s">
        <v>437</v>
      </c>
      <c r="H551" s="147" t="s">
        <v>19</v>
      </c>
      <c r="I551" s="149"/>
      <c r="L551" s="145"/>
      <c r="M551" s="150"/>
      <c r="T551" s="151"/>
      <c r="AT551" s="147" t="s">
        <v>162</v>
      </c>
      <c r="AU551" s="147" t="s">
        <v>82</v>
      </c>
      <c r="AV551" s="12" t="s">
        <v>80</v>
      </c>
      <c r="AW551" s="12" t="s">
        <v>33</v>
      </c>
      <c r="AX551" s="12" t="s">
        <v>72</v>
      </c>
      <c r="AY551" s="147" t="s">
        <v>150</v>
      </c>
    </row>
    <row r="552" spans="2:65" s="12" customFormat="1">
      <c r="B552" s="145"/>
      <c r="D552" s="146" t="s">
        <v>162</v>
      </c>
      <c r="E552" s="147" t="s">
        <v>19</v>
      </c>
      <c r="F552" s="148" t="s">
        <v>164</v>
      </c>
      <c r="H552" s="147" t="s">
        <v>19</v>
      </c>
      <c r="I552" s="149"/>
      <c r="L552" s="145"/>
      <c r="M552" s="150"/>
      <c r="T552" s="151"/>
      <c r="AT552" s="147" t="s">
        <v>162</v>
      </c>
      <c r="AU552" s="147" t="s">
        <v>82</v>
      </c>
      <c r="AV552" s="12" t="s">
        <v>80</v>
      </c>
      <c r="AW552" s="12" t="s">
        <v>33</v>
      </c>
      <c r="AX552" s="12" t="s">
        <v>72</v>
      </c>
      <c r="AY552" s="147" t="s">
        <v>150</v>
      </c>
    </row>
    <row r="553" spans="2:65" s="12" customFormat="1">
      <c r="B553" s="145"/>
      <c r="D553" s="146" t="s">
        <v>162</v>
      </c>
      <c r="E553" s="147" t="s">
        <v>19</v>
      </c>
      <c r="F553" s="148" t="s">
        <v>209</v>
      </c>
      <c r="H553" s="147" t="s">
        <v>19</v>
      </c>
      <c r="I553" s="149"/>
      <c r="L553" s="145"/>
      <c r="M553" s="150"/>
      <c r="T553" s="151"/>
      <c r="AT553" s="147" t="s">
        <v>162</v>
      </c>
      <c r="AU553" s="147" t="s">
        <v>82</v>
      </c>
      <c r="AV553" s="12" t="s">
        <v>80</v>
      </c>
      <c r="AW553" s="12" t="s">
        <v>33</v>
      </c>
      <c r="AX553" s="12" t="s">
        <v>72</v>
      </c>
      <c r="AY553" s="147" t="s">
        <v>150</v>
      </c>
    </row>
    <row r="554" spans="2:65" s="12" customFormat="1">
      <c r="B554" s="145"/>
      <c r="D554" s="146" t="s">
        <v>162</v>
      </c>
      <c r="E554" s="147" t="s">
        <v>19</v>
      </c>
      <c r="F554" s="148" t="s">
        <v>438</v>
      </c>
      <c r="H554" s="147" t="s">
        <v>19</v>
      </c>
      <c r="I554" s="149"/>
      <c r="L554" s="145"/>
      <c r="M554" s="150"/>
      <c r="T554" s="151"/>
      <c r="AT554" s="147" t="s">
        <v>162</v>
      </c>
      <c r="AU554" s="147" t="s">
        <v>82</v>
      </c>
      <c r="AV554" s="12" t="s">
        <v>80</v>
      </c>
      <c r="AW554" s="12" t="s">
        <v>33</v>
      </c>
      <c r="AX554" s="12" t="s">
        <v>72</v>
      </c>
      <c r="AY554" s="147" t="s">
        <v>150</v>
      </c>
    </row>
    <row r="555" spans="2:65" s="12" customFormat="1">
      <c r="B555" s="145"/>
      <c r="D555" s="146" t="s">
        <v>162</v>
      </c>
      <c r="E555" s="147" t="s">
        <v>19</v>
      </c>
      <c r="F555" s="148" t="s">
        <v>167</v>
      </c>
      <c r="H555" s="147" t="s">
        <v>19</v>
      </c>
      <c r="I555" s="149"/>
      <c r="L555" s="145"/>
      <c r="M555" s="150"/>
      <c r="T555" s="151"/>
      <c r="AT555" s="147" t="s">
        <v>162</v>
      </c>
      <c r="AU555" s="147" t="s">
        <v>82</v>
      </c>
      <c r="AV555" s="12" t="s">
        <v>80</v>
      </c>
      <c r="AW555" s="12" t="s">
        <v>33</v>
      </c>
      <c r="AX555" s="12" t="s">
        <v>72</v>
      </c>
      <c r="AY555" s="147" t="s">
        <v>150</v>
      </c>
    </row>
    <row r="556" spans="2:65" s="13" customFormat="1">
      <c r="B556" s="152"/>
      <c r="D556" s="146" t="s">
        <v>162</v>
      </c>
      <c r="E556" s="153" t="s">
        <v>19</v>
      </c>
      <c r="F556" s="154" t="s">
        <v>305</v>
      </c>
      <c r="H556" s="155">
        <v>3.84</v>
      </c>
      <c r="I556" s="156"/>
      <c r="L556" s="152"/>
      <c r="M556" s="157"/>
      <c r="T556" s="158"/>
      <c r="AT556" s="153" t="s">
        <v>162</v>
      </c>
      <c r="AU556" s="153" t="s">
        <v>82</v>
      </c>
      <c r="AV556" s="13" t="s">
        <v>82</v>
      </c>
      <c r="AW556" s="13" t="s">
        <v>33</v>
      </c>
      <c r="AX556" s="13" t="s">
        <v>72</v>
      </c>
      <c r="AY556" s="153" t="s">
        <v>150</v>
      </c>
    </row>
    <row r="557" spans="2:65" s="12" customFormat="1">
      <c r="B557" s="145"/>
      <c r="D557" s="146" t="s">
        <v>162</v>
      </c>
      <c r="E557" s="147" t="s">
        <v>19</v>
      </c>
      <c r="F557" s="148" t="s">
        <v>164</v>
      </c>
      <c r="H557" s="147" t="s">
        <v>19</v>
      </c>
      <c r="I557" s="149"/>
      <c r="L557" s="145"/>
      <c r="M557" s="150"/>
      <c r="T557" s="151"/>
      <c r="AT557" s="147" t="s">
        <v>162</v>
      </c>
      <c r="AU557" s="147" t="s">
        <v>82</v>
      </c>
      <c r="AV557" s="12" t="s">
        <v>80</v>
      </c>
      <c r="AW557" s="12" t="s">
        <v>33</v>
      </c>
      <c r="AX557" s="12" t="s">
        <v>72</v>
      </c>
      <c r="AY557" s="147" t="s">
        <v>150</v>
      </c>
    </row>
    <row r="558" spans="2:65" s="12" customFormat="1">
      <c r="B558" s="145"/>
      <c r="D558" s="146" t="s">
        <v>162</v>
      </c>
      <c r="E558" s="147" t="s">
        <v>19</v>
      </c>
      <c r="F558" s="148" t="s">
        <v>222</v>
      </c>
      <c r="H558" s="147" t="s">
        <v>19</v>
      </c>
      <c r="I558" s="149"/>
      <c r="L558" s="145"/>
      <c r="M558" s="150"/>
      <c r="T558" s="151"/>
      <c r="AT558" s="147" t="s">
        <v>162</v>
      </c>
      <c r="AU558" s="147" t="s">
        <v>82</v>
      </c>
      <c r="AV558" s="12" t="s">
        <v>80</v>
      </c>
      <c r="AW558" s="12" t="s">
        <v>33</v>
      </c>
      <c r="AX558" s="12" t="s">
        <v>72</v>
      </c>
      <c r="AY558" s="147" t="s">
        <v>150</v>
      </c>
    </row>
    <row r="559" spans="2:65" s="12" customFormat="1">
      <c r="B559" s="145"/>
      <c r="D559" s="146" t="s">
        <v>162</v>
      </c>
      <c r="E559" s="147" t="s">
        <v>19</v>
      </c>
      <c r="F559" s="148" t="s">
        <v>439</v>
      </c>
      <c r="H559" s="147" t="s">
        <v>19</v>
      </c>
      <c r="I559" s="149"/>
      <c r="L559" s="145"/>
      <c r="M559" s="150"/>
      <c r="T559" s="151"/>
      <c r="AT559" s="147" t="s">
        <v>162</v>
      </c>
      <c r="AU559" s="147" t="s">
        <v>82</v>
      </c>
      <c r="AV559" s="12" t="s">
        <v>80</v>
      </c>
      <c r="AW559" s="12" t="s">
        <v>33</v>
      </c>
      <c r="AX559" s="12" t="s">
        <v>72</v>
      </c>
      <c r="AY559" s="147" t="s">
        <v>150</v>
      </c>
    </row>
    <row r="560" spans="2:65" s="12" customFormat="1">
      <c r="B560" s="145"/>
      <c r="D560" s="146" t="s">
        <v>162</v>
      </c>
      <c r="E560" s="147" t="s">
        <v>19</v>
      </c>
      <c r="F560" s="148" t="s">
        <v>167</v>
      </c>
      <c r="H560" s="147" t="s">
        <v>19</v>
      </c>
      <c r="I560" s="149"/>
      <c r="L560" s="145"/>
      <c r="M560" s="150"/>
      <c r="T560" s="151"/>
      <c r="AT560" s="147" t="s">
        <v>162</v>
      </c>
      <c r="AU560" s="147" t="s">
        <v>82</v>
      </c>
      <c r="AV560" s="12" t="s">
        <v>80</v>
      </c>
      <c r="AW560" s="12" t="s">
        <v>33</v>
      </c>
      <c r="AX560" s="12" t="s">
        <v>72</v>
      </c>
      <c r="AY560" s="147" t="s">
        <v>150</v>
      </c>
    </row>
    <row r="561" spans="2:51" s="13" customFormat="1">
      <c r="B561" s="152"/>
      <c r="D561" s="146" t="s">
        <v>162</v>
      </c>
      <c r="E561" s="153" t="s">
        <v>19</v>
      </c>
      <c r="F561" s="154" t="s">
        <v>308</v>
      </c>
      <c r="H561" s="155">
        <v>3.7</v>
      </c>
      <c r="I561" s="156"/>
      <c r="L561" s="152"/>
      <c r="M561" s="157"/>
      <c r="T561" s="158"/>
      <c r="AT561" s="153" t="s">
        <v>162</v>
      </c>
      <c r="AU561" s="153" t="s">
        <v>82</v>
      </c>
      <c r="AV561" s="13" t="s">
        <v>82</v>
      </c>
      <c r="AW561" s="13" t="s">
        <v>33</v>
      </c>
      <c r="AX561" s="13" t="s">
        <v>72</v>
      </c>
      <c r="AY561" s="153" t="s">
        <v>150</v>
      </c>
    </row>
    <row r="562" spans="2:51" s="12" customFormat="1">
      <c r="B562" s="145"/>
      <c r="D562" s="146" t="s">
        <v>162</v>
      </c>
      <c r="E562" s="147" t="s">
        <v>19</v>
      </c>
      <c r="F562" s="148" t="s">
        <v>164</v>
      </c>
      <c r="H562" s="147" t="s">
        <v>19</v>
      </c>
      <c r="I562" s="149"/>
      <c r="L562" s="145"/>
      <c r="M562" s="150"/>
      <c r="T562" s="151"/>
      <c r="AT562" s="147" t="s">
        <v>162</v>
      </c>
      <c r="AU562" s="147" t="s">
        <v>82</v>
      </c>
      <c r="AV562" s="12" t="s">
        <v>80</v>
      </c>
      <c r="AW562" s="12" t="s">
        <v>33</v>
      </c>
      <c r="AX562" s="12" t="s">
        <v>72</v>
      </c>
      <c r="AY562" s="147" t="s">
        <v>150</v>
      </c>
    </row>
    <row r="563" spans="2:51" s="12" customFormat="1">
      <c r="B563" s="145"/>
      <c r="D563" s="146" t="s">
        <v>162</v>
      </c>
      <c r="E563" s="147" t="s">
        <v>19</v>
      </c>
      <c r="F563" s="148" t="s">
        <v>225</v>
      </c>
      <c r="H563" s="147" t="s">
        <v>19</v>
      </c>
      <c r="I563" s="149"/>
      <c r="L563" s="145"/>
      <c r="M563" s="150"/>
      <c r="T563" s="151"/>
      <c r="AT563" s="147" t="s">
        <v>162</v>
      </c>
      <c r="AU563" s="147" t="s">
        <v>82</v>
      </c>
      <c r="AV563" s="12" t="s">
        <v>80</v>
      </c>
      <c r="AW563" s="12" t="s">
        <v>33</v>
      </c>
      <c r="AX563" s="12" t="s">
        <v>72</v>
      </c>
      <c r="AY563" s="147" t="s">
        <v>150</v>
      </c>
    </row>
    <row r="564" spans="2:51" s="12" customFormat="1">
      <c r="B564" s="145"/>
      <c r="D564" s="146" t="s">
        <v>162</v>
      </c>
      <c r="E564" s="147" t="s">
        <v>19</v>
      </c>
      <c r="F564" s="148" t="s">
        <v>440</v>
      </c>
      <c r="H564" s="147" t="s">
        <v>19</v>
      </c>
      <c r="I564" s="149"/>
      <c r="L564" s="145"/>
      <c r="M564" s="150"/>
      <c r="T564" s="151"/>
      <c r="AT564" s="147" t="s">
        <v>162</v>
      </c>
      <c r="AU564" s="147" t="s">
        <v>82</v>
      </c>
      <c r="AV564" s="12" t="s">
        <v>80</v>
      </c>
      <c r="AW564" s="12" t="s">
        <v>33</v>
      </c>
      <c r="AX564" s="12" t="s">
        <v>72</v>
      </c>
      <c r="AY564" s="147" t="s">
        <v>150</v>
      </c>
    </row>
    <row r="565" spans="2:51" s="12" customFormat="1">
      <c r="B565" s="145"/>
      <c r="D565" s="146" t="s">
        <v>162</v>
      </c>
      <c r="E565" s="147" t="s">
        <v>19</v>
      </c>
      <c r="F565" s="148" t="s">
        <v>167</v>
      </c>
      <c r="H565" s="147" t="s">
        <v>19</v>
      </c>
      <c r="I565" s="149"/>
      <c r="L565" s="145"/>
      <c r="M565" s="150"/>
      <c r="T565" s="151"/>
      <c r="AT565" s="147" t="s">
        <v>162</v>
      </c>
      <c r="AU565" s="147" t="s">
        <v>82</v>
      </c>
      <c r="AV565" s="12" t="s">
        <v>80</v>
      </c>
      <c r="AW565" s="12" t="s">
        <v>33</v>
      </c>
      <c r="AX565" s="12" t="s">
        <v>72</v>
      </c>
      <c r="AY565" s="147" t="s">
        <v>150</v>
      </c>
    </row>
    <row r="566" spans="2:51" s="13" customFormat="1">
      <c r="B566" s="152"/>
      <c r="D566" s="146" t="s">
        <v>162</v>
      </c>
      <c r="E566" s="153" t="s">
        <v>19</v>
      </c>
      <c r="F566" s="154" t="s">
        <v>309</v>
      </c>
      <c r="H566" s="155">
        <v>4.41</v>
      </c>
      <c r="I566" s="156"/>
      <c r="L566" s="152"/>
      <c r="M566" s="157"/>
      <c r="T566" s="158"/>
      <c r="AT566" s="153" t="s">
        <v>162</v>
      </c>
      <c r="AU566" s="153" t="s">
        <v>82</v>
      </c>
      <c r="AV566" s="13" t="s">
        <v>82</v>
      </c>
      <c r="AW566" s="13" t="s">
        <v>33</v>
      </c>
      <c r="AX566" s="13" t="s">
        <v>72</v>
      </c>
      <c r="AY566" s="153" t="s">
        <v>150</v>
      </c>
    </row>
    <row r="567" spans="2:51" s="12" customFormat="1">
      <c r="B567" s="145"/>
      <c r="D567" s="146" t="s">
        <v>162</v>
      </c>
      <c r="E567" s="147" t="s">
        <v>19</v>
      </c>
      <c r="F567" s="148" t="s">
        <v>164</v>
      </c>
      <c r="H567" s="147" t="s">
        <v>19</v>
      </c>
      <c r="I567" s="149"/>
      <c r="L567" s="145"/>
      <c r="M567" s="150"/>
      <c r="T567" s="151"/>
      <c r="AT567" s="147" t="s">
        <v>162</v>
      </c>
      <c r="AU567" s="147" t="s">
        <v>82</v>
      </c>
      <c r="AV567" s="12" t="s">
        <v>80</v>
      </c>
      <c r="AW567" s="12" t="s">
        <v>33</v>
      </c>
      <c r="AX567" s="12" t="s">
        <v>72</v>
      </c>
      <c r="AY567" s="147" t="s">
        <v>150</v>
      </c>
    </row>
    <row r="568" spans="2:51" s="12" customFormat="1">
      <c r="B568" s="145"/>
      <c r="D568" s="146" t="s">
        <v>162</v>
      </c>
      <c r="E568" s="147" t="s">
        <v>19</v>
      </c>
      <c r="F568" s="148" t="s">
        <v>252</v>
      </c>
      <c r="H568" s="147" t="s">
        <v>19</v>
      </c>
      <c r="I568" s="149"/>
      <c r="L568" s="145"/>
      <c r="M568" s="150"/>
      <c r="T568" s="151"/>
      <c r="AT568" s="147" t="s">
        <v>162</v>
      </c>
      <c r="AU568" s="147" t="s">
        <v>82</v>
      </c>
      <c r="AV568" s="12" t="s">
        <v>80</v>
      </c>
      <c r="AW568" s="12" t="s">
        <v>33</v>
      </c>
      <c r="AX568" s="12" t="s">
        <v>72</v>
      </c>
      <c r="AY568" s="147" t="s">
        <v>150</v>
      </c>
    </row>
    <row r="569" spans="2:51" s="12" customFormat="1">
      <c r="B569" s="145"/>
      <c r="D569" s="146" t="s">
        <v>162</v>
      </c>
      <c r="E569" s="147" t="s">
        <v>19</v>
      </c>
      <c r="F569" s="148" t="s">
        <v>441</v>
      </c>
      <c r="H569" s="147" t="s">
        <v>19</v>
      </c>
      <c r="I569" s="149"/>
      <c r="L569" s="145"/>
      <c r="M569" s="150"/>
      <c r="T569" s="151"/>
      <c r="AT569" s="147" t="s">
        <v>162</v>
      </c>
      <c r="AU569" s="147" t="s">
        <v>82</v>
      </c>
      <c r="AV569" s="12" t="s">
        <v>80</v>
      </c>
      <c r="AW569" s="12" t="s">
        <v>33</v>
      </c>
      <c r="AX569" s="12" t="s">
        <v>72</v>
      </c>
      <c r="AY569" s="147" t="s">
        <v>150</v>
      </c>
    </row>
    <row r="570" spans="2:51" s="12" customFormat="1">
      <c r="B570" s="145"/>
      <c r="D570" s="146" t="s">
        <v>162</v>
      </c>
      <c r="E570" s="147" t="s">
        <v>19</v>
      </c>
      <c r="F570" s="148" t="s">
        <v>167</v>
      </c>
      <c r="H570" s="147" t="s">
        <v>19</v>
      </c>
      <c r="I570" s="149"/>
      <c r="L570" s="145"/>
      <c r="M570" s="150"/>
      <c r="T570" s="151"/>
      <c r="AT570" s="147" t="s">
        <v>162</v>
      </c>
      <c r="AU570" s="147" t="s">
        <v>82</v>
      </c>
      <c r="AV570" s="12" t="s">
        <v>80</v>
      </c>
      <c r="AW570" s="12" t="s">
        <v>33</v>
      </c>
      <c r="AX570" s="12" t="s">
        <v>72</v>
      </c>
      <c r="AY570" s="147" t="s">
        <v>150</v>
      </c>
    </row>
    <row r="571" spans="2:51" s="13" customFormat="1">
      <c r="B571" s="152"/>
      <c r="D571" s="146" t="s">
        <v>162</v>
      </c>
      <c r="E571" s="153" t="s">
        <v>19</v>
      </c>
      <c r="F571" s="154" t="s">
        <v>310</v>
      </c>
      <c r="H571" s="155">
        <v>1.73</v>
      </c>
      <c r="I571" s="156"/>
      <c r="L571" s="152"/>
      <c r="M571" s="157"/>
      <c r="T571" s="158"/>
      <c r="AT571" s="153" t="s">
        <v>162</v>
      </c>
      <c r="AU571" s="153" t="s">
        <v>82</v>
      </c>
      <c r="AV571" s="13" t="s">
        <v>82</v>
      </c>
      <c r="AW571" s="13" t="s">
        <v>33</v>
      </c>
      <c r="AX571" s="13" t="s">
        <v>72</v>
      </c>
      <c r="AY571" s="153" t="s">
        <v>150</v>
      </c>
    </row>
    <row r="572" spans="2:51" s="12" customFormat="1">
      <c r="B572" s="145"/>
      <c r="D572" s="146" t="s">
        <v>162</v>
      </c>
      <c r="E572" s="147" t="s">
        <v>19</v>
      </c>
      <c r="F572" s="148" t="s">
        <v>164</v>
      </c>
      <c r="H572" s="147" t="s">
        <v>19</v>
      </c>
      <c r="I572" s="149"/>
      <c r="L572" s="145"/>
      <c r="M572" s="150"/>
      <c r="T572" s="151"/>
      <c r="AT572" s="147" t="s">
        <v>162</v>
      </c>
      <c r="AU572" s="147" t="s">
        <v>82</v>
      </c>
      <c r="AV572" s="12" t="s">
        <v>80</v>
      </c>
      <c r="AW572" s="12" t="s">
        <v>33</v>
      </c>
      <c r="AX572" s="12" t="s">
        <v>72</v>
      </c>
      <c r="AY572" s="147" t="s">
        <v>150</v>
      </c>
    </row>
    <row r="573" spans="2:51" s="12" customFormat="1">
      <c r="B573" s="145"/>
      <c r="D573" s="146" t="s">
        <v>162</v>
      </c>
      <c r="E573" s="147" t="s">
        <v>19</v>
      </c>
      <c r="F573" s="148" t="s">
        <v>233</v>
      </c>
      <c r="H573" s="147" t="s">
        <v>19</v>
      </c>
      <c r="I573" s="149"/>
      <c r="L573" s="145"/>
      <c r="M573" s="150"/>
      <c r="T573" s="151"/>
      <c r="AT573" s="147" t="s">
        <v>162</v>
      </c>
      <c r="AU573" s="147" t="s">
        <v>82</v>
      </c>
      <c r="AV573" s="12" t="s">
        <v>80</v>
      </c>
      <c r="AW573" s="12" t="s">
        <v>33</v>
      </c>
      <c r="AX573" s="12" t="s">
        <v>72</v>
      </c>
      <c r="AY573" s="147" t="s">
        <v>150</v>
      </c>
    </row>
    <row r="574" spans="2:51" s="12" customFormat="1">
      <c r="B574" s="145"/>
      <c r="D574" s="146" t="s">
        <v>162</v>
      </c>
      <c r="E574" s="147" t="s">
        <v>19</v>
      </c>
      <c r="F574" s="148" t="s">
        <v>442</v>
      </c>
      <c r="H574" s="147" t="s">
        <v>19</v>
      </c>
      <c r="I574" s="149"/>
      <c r="L574" s="145"/>
      <c r="M574" s="150"/>
      <c r="T574" s="151"/>
      <c r="AT574" s="147" t="s">
        <v>162</v>
      </c>
      <c r="AU574" s="147" t="s">
        <v>82</v>
      </c>
      <c r="AV574" s="12" t="s">
        <v>80</v>
      </c>
      <c r="AW574" s="12" t="s">
        <v>33</v>
      </c>
      <c r="AX574" s="12" t="s">
        <v>72</v>
      </c>
      <c r="AY574" s="147" t="s">
        <v>150</v>
      </c>
    </row>
    <row r="575" spans="2:51" s="12" customFormat="1">
      <c r="B575" s="145"/>
      <c r="D575" s="146" t="s">
        <v>162</v>
      </c>
      <c r="E575" s="147" t="s">
        <v>19</v>
      </c>
      <c r="F575" s="148" t="s">
        <v>167</v>
      </c>
      <c r="H575" s="147" t="s">
        <v>19</v>
      </c>
      <c r="I575" s="149"/>
      <c r="L575" s="145"/>
      <c r="M575" s="150"/>
      <c r="T575" s="151"/>
      <c r="AT575" s="147" t="s">
        <v>162</v>
      </c>
      <c r="AU575" s="147" t="s">
        <v>82</v>
      </c>
      <c r="AV575" s="12" t="s">
        <v>80</v>
      </c>
      <c r="AW575" s="12" t="s">
        <v>33</v>
      </c>
      <c r="AX575" s="12" t="s">
        <v>72</v>
      </c>
      <c r="AY575" s="147" t="s">
        <v>150</v>
      </c>
    </row>
    <row r="576" spans="2:51" s="13" customFormat="1">
      <c r="B576" s="152"/>
      <c r="D576" s="146" t="s">
        <v>162</v>
      </c>
      <c r="E576" s="153" t="s">
        <v>19</v>
      </c>
      <c r="F576" s="154" t="s">
        <v>311</v>
      </c>
      <c r="H576" s="155">
        <v>1.1399999999999999</v>
      </c>
      <c r="I576" s="156"/>
      <c r="L576" s="152"/>
      <c r="M576" s="157"/>
      <c r="T576" s="158"/>
      <c r="AT576" s="153" t="s">
        <v>162</v>
      </c>
      <c r="AU576" s="153" t="s">
        <v>82</v>
      </c>
      <c r="AV576" s="13" t="s">
        <v>82</v>
      </c>
      <c r="AW576" s="13" t="s">
        <v>33</v>
      </c>
      <c r="AX576" s="13" t="s">
        <v>72</v>
      </c>
      <c r="AY576" s="153" t="s">
        <v>150</v>
      </c>
    </row>
    <row r="577" spans="2:65" s="12" customFormat="1">
      <c r="B577" s="145"/>
      <c r="D577" s="146" t="s">
        <v>162</v>
      </c>
      <c r="E577" s="147" t="s">
        <v>19</v>
      </c>
      <c r="F577" s="148" t="s">
        <v>164</v>
      </c>
      <c r="H577" s="147" t="s">
        <v>19</v>
      </c>
      <c r="I577" s="149"/>
      <c r="L577" s="145"/>
      <c r="M577" s="150"/>
      <c r="T577" s="151"/>
      <c r="AT577" s="147" t="s">
        <v>162</v>
      </c>
      <c r="AU577" s="147" t="s">
        <v>82</v>
      </c>
      <c r="AV577" s="12" t="s">
        <v>80</v>
      </c>
      <c r="AW577" s="12" t="s">
        <v>33</v>
      </c>
      <c r="AX577" s="12" t="s">
        <v>72</v>
      </c>
      <c r="AY577" s="147" t="s">
        <v>150</v>
      </c>
    </row>
    <row r="578" spans="2:65" s="12" customFormat="1">
      <c r="B578" s="145"/>
      <c r="D578" s="146" t="s">
        <v>162</v>
      </c>
      <c r="E578" s="147" t="s">
        <v>19</v>
      </c>
      <c r="F578" s="148" t="s">
        <v>239</v>
      </c>
      <c r="H578" s="147" t="s">
        <v>19</v>
      </c>
      <c r="I578" s="149"/>
      <c r="L578" s="145"/>
      <c r="M578" s="150"/>
      <c r="T578" s="151"/>
      <c r="AT578" s="147" t="s">
        <v>162</v>
      </c>
      <c r="AU578" s="147" t="s">
        <v>82</v>
      </c>
      <c r="AV578" s="12" t="s">
        <v>80</v>
      </c>
      <c r="AW578" s="12" t="s">
        <v>33</v>
      </c>
      <c r="AX578" s="12" t="s">
        <v>72</v>
      </c>
      <c r="AY578" s="147" t="s">
        <v>150</v>
      </c>
    </row>
    <row r="579" spans="2:65" s="12" customFormat="1">
      <c r="B579" s="145"/>
      <c r="D579" s="146" t="s">
        <v>162</v>
      </c>
      <c r="E579" s="147" t="s">
        <v>19</v>
      </c>
      <c r="F579" s="148" t="s">
        <v>443</v>
      </c>
      <c r="H579" s="147" t="s">
        <v>19</v>
      </c>
      <c r="I579" s="149"/>
      <c r="L579" s="145"/>
      <c r="M579" s="150"/>
      <c r="T579" s="151"/>
      <c r="AT579" s="147" t="s">
        <v>162</v>
      </c>
      <c r="AU579" s="147" t="s">
        <v>82</v>
      </c>
      <c r="AV579" s="12" t="s">
        <v>80</v>
      </c>
      <c r="AW579" s="12" t="s">
        <v>33</v>
      </c>
      <c r="AX579" s="12" t="s">
        <v>72</v>
      </c>
      <c r="AY579" s="147" t="s">
        <v>150</v>
      </c>
    </row>
    <row r="580" spans="2:65" s="12" customFormat="1">
      <c r="B580" s="145"/>
      <c r="D580" s="146" t="s">
        <v>162</v>
      </c>
      <c r="E580" s="147" t="s">
        <v>19</v>
      </c>
      <c r="F580" s="148" t="s">
        <v>167</v>
      </c>
      <c r="H580" s="147" t="s">
        <v>19</v>
      </c>
      <c r="I580" s="149"/>
      <c r="L580" s="145"/>
      <c r="M580" s="150"/>
      <c r="T580" s="151"/>
      <c r="AT580" s="147" t="s">
        <v>162</v>
      </c>
      <c r="AU580" s="147" t="s">
        <v>82</v>
      </c>
      <c r="AV580" s="12" t="s">
        <v>80</v>
      </c>
      <c r="AW580" s="12" t="s">
        <v>33</v>
      </c>
      <c r="AX580" s="12" t="s">
        <v>72</v>
      </c>
      <c r="AY580" s="147" t="s">
        <v>150</v>
      </c>
    </row>
    <row r="581" spans="2:65" s="13" customFormat="1">
      <c r="B581" s="152"/>
      <c r="D581" s="146" t="s">
        <v>162</v>
      </c>
      <c r="E581" s="153" t="s">
        <v>19</v>
      </c>
      <c r="F581" s="154" t="s">
        <v>312</v>
      </c>
      <c r="H581" s="155">
        <v>35.24</v>
      </c>
      <c r="I581" s="156"/>
      <c r="L581" s="152"/>
      <c r="M581" s="157"/>
      <c r="T581" s="158"/>
      <c r="AT581" s="153" t="s">
        <v>162</v>
      </c>
      <c r="AU581" s="153" t="s">
        <v>82</v>
      </c>
      <c r="AV581" s="13" t="s">
        <v>82</v>
      </c>
      <c r="AW581" s="13" t="s">
        <v>33</v>
      </c>
      <c r="AX581" s="13" t="s">
        <v>72</v>
      </c>
      <c r="AY581" s="153" t="s">
        <v>150</v>
      </c>
    </row>
    <row r="582" spans="2:65" s="14" customFormat="1">
      <c r="B582" s="159"/>
      <c r="D582" s="146" t="s">
        <v>162</v>
      </c>
      <c r="E582" s="160" t="s">
        <v>19</v>
      </c>
      <c r="F582" s="161" t="s">
        <v>169</v>
      </c>
      <c r="H582" s="162">
        <v>50.06</v>
      </c>
      <c r="I582" s="163"/>
      <c r="L582" s="159"/>
      <c r="M582" s="164"/>
      <c r="T582" s="165"/>
      <c r="AT582" s="160" t="s">
        <v>162</v>
      </c>
      <c r="AU582" s="160" t="s">
        <v>82</v>
      </c>
      <c r="AV582" s="14" t="s">
        <v>158</v>
      </c>
      <c r="AW582" s="14" t="s">
        <v>33</v>
      </c>
      <c r="AX582" s="14" t="s">
        <v>80</v>
      </c>
      <c r="AY582" s="160" t="s">
        <v>150</v>
      </c>
    </row>
    <row r="583" spans="2:65" s="1" customFormat="1" ht="24.2" customHeight="1">
      <c r="B583" s="33"/>
      <c r="C583" s="173" t="s">
        <v>444</v>
      </c>
      <c r="D583" s="173" t="s">
        <v>445</v>
      </c>
      <c r="E583" s="174" t="s">
        <v>446</v>
      </c>
      <c r="F583" s="175" t="s">
        <v>447</v>
      </c>
      <c r="G583" s="176" t="s">
        <v>156</v>
      </c>
      <c r="H583" s="177">
        <v>50.06</v>
      </c>
      <c r="I583" s="178"/>
      <c r="J583" s="179">
        <f>ROUND(I583*H583,2)</f>
        <v>0</v>
      </c>
      <c r="K583" s="175" t="s">
        <v>19</v>
      </c>
      <c r="L583" s="180"/>
      <c r="M583" s="181" t="s">
        <v>19</v>
      </c>
      <c r="N583" s="182" t="s">
        <v>43</v>
      </c>
      <c r="P583" s="137">
        <f>O583*H583</f>
        <v>0</v>
      </c>
      <c r="Q583" s="137">
        <v>8.0000000000000002E-3</v>
      </c>
      <c r="R583" s="137">
        <f>Q583*H583</f>
        <v>0.40048</v>
      </c>
      <c r="S583" s="137">
        <v>0</v>
      </c>
      <c r="T583" s="138">
        <f>S583*H583</f>
        <v>0</v>
      </c>
      <c r="AR583" s="139" t="s">
        <v>448</v>
      </c>
      <c r="AT583" s="139" t="s">
        <v>445</v>
      </c>
      <c r="AU583" s="139" t="s">
        <v>82</v>
      </c>
      <c r="AY583" s="18" t="s">
        <v>150</v>
      </c>
      <c r="BE583" s="140">
        <f>IF(N583="základní",J583,0)</f>
        <v>0</v>
      </c>
      <c r="BF583" s="140">
        <f>IF(N583="snížená",J583,0)</f>
        <v>0</v>
      </c>
      <c r="BG583" s="140">
        <f>IF(N583="zákl. přenesená",J583,0)</f>
        <v>0</v>
      </c>
      <c r="BH583" s="140">
        <f>IF(N583="sníž. přenesená",J583,0)</f>
        <v>0</v>
      </c>
      <c r="BI583" s="140">
        <f>IF(N583="nulová",J583,0)</f>
        <v>0</v>
      </c>
      <c r="BJ583" s="18" t="s">
        <v>80</v>
      </c>
      <c r="BK583" s="140">
        <f>ROUND(I583*H583,2)</f>
        <v>0</v>
      </c>
      <c r="BL583" s="18" t="s">
        <v>389</v>
      </c>
      <c r="BM583" s="139" t="s">
        <v>449</v>
      </c>
    </row>
    <row r="584" spans="2:65" s="12" customFormat="1">
      <c r="B584" s="145"/>
      <c r="D584" s="146" t="s">
        <v>162</v>
      </c>
      <c r="E584" s="147" t="s">
        <v>19</v>
      </c>
      <c r="F584" s="148" t="s">
        <v>437</v>
      </c>
      <c r="H584" s="147" t="s">
        <v>19</v>
      </c>
      <c r="I584" s="149"/>
      <c r="L584" s="145"/>
      <c r="M584" s="150"/>
      <c r="T584" s="151"/>
      <c r="AT584" s="147" t="s">
        <v>162</v>
      </c>
      <c r="AU584" s="147" t="s">
        <v>82</v>
      </c>
      <c r="AV584" s="12" t="s">
        <v>80</v>
      </c>
      <c r="AW584" s="12" t="s">
        <v>33</v>
      </c>
      <c r="AX584" s="12" t="s">
        <v>72</v>
      </c>
      <c r="AY584" s="147" t="s">
        <v>150</v>
      </c>
    </row>
    <row r="585" spans="2:65" s="12" customFormat="1">
      <c r="B585" s="145"/>
      <c r="D585" s="146" t="s">
        <v>162</v>
      </c>
      <c r="E585" s="147" t="s">
        <v>19</v>
      </c>
      <c r="F585" s="148" t="s">
        <v>164</v>
      </c>
      <c r="H585" s="147" t="s">
        <v>19</v>
      </c>
      <c r="I585" s="149"/>
      <c r="L585" s="145"/>
      <c r="M585" s="150"/>
      <c r="T585" s="151"/>
      <c r="AT585" s="147" t="s">
        <v>162</v>
      </c>
      <c r="AU585" s="147" t="s">
        <v>82</v>
      </c>
      <c r="AV585" s="12" t="s">
        <v>80</v>
      </c>
      <c r="AW585" s="12" t="s">
        <v>33</v>
      </c>
      <c r="AX585" s="12" t="s">
        <v>72</v>
      </c>
      <c r="AY585" s="147" t="s">
        <v>150</v>
      </c>
    </row>
    <row r="586" spans="2:65" s="12" customFormat="1">
      <c r="B586" s="145"/>
      <c r="D586" s="146" t="s">
        <v>162</v>
      </c>
      <c r="E586" s="147" t="s">
        <v>19</v>
      </c>
      <c r="F586" s="148" t="s">
        <v>209</v>
      </c>
      <c r="H586" s="147" t="s">
        <v>19</v>
      </c>
      <c r="I586" s="149"/>
      <c r="L586" s="145"/>
      <c r="M586" s="150"/>
      <c r="T586" s="151"/>
      <c r="AT586" s="147" t="s">
        <v>162</v>
      </c>
      <c r="AU586" s="147" t="s">
        <v>82</v>
      </c>
      <c r="AV586" s="12" t="s">
        <v>80</v>
      </c>
      <c r="AW586" s="12" t="s">
        <v>33</v>
      </c>
      <c r="AX586" s="12" t="s">
        <v>72</v>
      </c>
      <c r="AY586" s="147" t="s">
        <v>150</v>
      </c>
    </row>
    <row r="587" spans="2:65" s="12" customFormat="1">
      <c r="B587" s="145"/>
      <c r="D587" s="146" t="s">
        <v>162</v>
      </c>
      <c r="E587" s="147" t="s">
        <v>19</v>
      </c>
      <c r="F587" s="148" t="s">
        <v>438</v>
      </c>
      <c r="H587" s="147" t="s">
        <v>19</v>
      </c>
      <c r="I587" s="149"/>
      <c r="L587" s="145"/>
      <c r="M587" s="150"/>
      <c r="T587" s="151"/>
      <c r="AT587" s="147" t="s">
        <v>162</v>
      </c>
      <c r="AU587" s="147" t="s">
        <v>82</v>
      </c>
      <c r="AV587" s="12" t="s">
        <v>80</v>
      </c>
      <c r="AW587" s="12" t="s">
        <v>33</v>
      </c>
      <c r="AX587" s="12" t="s">
        <v>72</v>
      </c>
      <c r="AY587" s="147" t="s">
        <v>150</v>
      </c>
    </row>
    <row r="588" spans="2:65" s="12" customFormat="1">
      <c r="B588" s="145"/>
      <c r="D588" s="146" t="s">
        <v>162</v>
      </c>
      <c r="E588" s="147" t="s">
        <v>19</v>
      </c>
      <c r="F588" s="148" t="s">
        <v>167</v>
      </c>
      <c r="H588" s="147" t="s">
        <v>19</v>
      </c>
      <c r="I588" s="149"/>
      <c r="L588" s="145"/>
      <c r="M588" s="150"/>
      <c r="T588" s="151"/>
      <c r="AT588" s="147" t="s">
        <v>162</v>
      </c>
      <c r="AU588" s="147" t="s">
        <v>82</v>
      </c>
      <c r="AV588" s="12" t="s">
        <v>80</v>
      </c>
      <c r="AW588" s="12" t="s">
        <v>33</v>
      </c>
      <c r="AX588" s="12" t="s">
        <v>72</v>
      </c>
      <c r="AY588" s="147" t="s">
        <v>150</v>
      </c>
    </row>
    <row r="589" spans="2:65" s="13" customFormat="1">
      <c r="B589" s="152"/>
      <c r="D589" s="146" t="s">
        <v>162</v>
      </c>
      <c r="E589" s="153" t="s">
        <v>19</v>
      </c>
      <c r="F589" s="154" t="s">
        <v>305</v>
      </c>
      <c r="H589" s="155">
        <v>3.84</v>
      </c>
      <c r="I589" s="156"/>
      <c r="L589" s="152"/>
      <c r="M589" s="157"/>
      <c r="T589" s="158"/>
      <c r="AT589" s="153" t="s">
        <v>162</v>
      </c>
      <c r="AU589" s="153" t="s">
        <v>82</v>
      </c>
      <c r="AV589" s="13" t="s">
        <v>82</v>
      </c>
      <c r="AW589" s="13" t="s">
        <v>33</v>
      </c>
      <c r="AX589" s="13" t="s">
        <v>72</v>
      </c>
      <c r="AY589" s="153" t="s">
        <v>150</v>
      </c>
    </row>
    <row r="590" spans="2:65" s="12" customFormat="1">
      <c r="B590" s="145"/>
      <c r="D590" s="146" t="s">
        <v>162</v>
      </c>
      <c r="E590" s="147" t="s">
        <v>19</v>
      </c>
      <c r="F590" s="148" t="s">
        <v>164</v>
      </c>
      <c r="H590" s="147" t="s">
        <v>19</v>
      </c>
      <c r="I590" s="149"/>
      <c r="L590" s="145"/>
      <c r="M590" s="150"/>
      <c r="T590" s="151"/>
      <c r="AT590" s="147" t="s">
        <v>162</v>
      </c>
      <c r="AU590" s="147" t="s">
        <v>82</v>
      </c>
      <c r="AV590" s="12" t="s">
        <v>80</v>
      </c>
      <c r="AW590" s="12" t="s">
        <v>33</v>
      </c>
      <c r="AX590" s="12" t="s">
        <v>72</v>
      </c>
      <c r="AY590" s="147" t="s">
        <v>150</v>
      </c>
    </row>
    <row r="591" spans="2:65" s="12" customFormat="1">
      <c r="B591" s="145"/>
      <c r="D591" s="146" t="s">
        <v>162</v>
      </c>
      <c r="E591" s="147" t="s">
        <v>19</v>
      </c>
      <c r="F591" s="148" t="s">
        <v>222</v>
      </c>
      <c r="H591" s="147" t="s">
        <v>19</v>
      </c>
      <c r="I591" s="149"/>
      <c r="L591" s="145"/>
      <c r="M591" s="150"/>
      <c r="T591" s="151"/>
      <c r="AT591" s="147" t="s">
        <v>162</v>
      </c>
      <c r="AU591" s="147" t="s">
        <v>82</v>
      </c>
      <c r="AV591" s="12" t="s">
        <v>80</v>
      </c>
      <c r="AW591" s="12" t="s">
        <v>33</v>
      </c>
      <c r="AX591" s="12" t="s">
        <v>72</v>
      </c>
      <c r="AY591" s="147" t="s">
        <v>150</v>
      </c>
    </row>
    <row r="592" spans="2:65" s="12" customFormat="1">
      <c r="B592" s="145"/>
      <c r="D592" s="146" t="s">
        <v>162</v>
      </c>
      <c r="E592" s="147" t="s">
        <v>19</v>
      </c>
      <c r="F592" s="148" t="s">
        <v>439</v>
      </c>
      <c r="H592" s="147" t="s">
        <v>19</v>
      </c>
      <c r="I592" s="149"/>
      <c r="L592" s="145"/>
      <c r="M592" s="150"/>
      <c r="T592" s="151"/>
      <c r="AT592" s="147" t="s">
        <v>162</v>
      </c>
      <c r="AU592" s="147" t="s">
        <v>82</v>
      </c>
      <c r="AV592" s="12" t="s">
        <v>80</v>
      </c>
      <c r="AW592" s="12" t="s">
        <v>33</v>
      </c>
      <c r="AX592" s="12" t="s">
        <v>72</v>
      </c>
      <c r="AY592" s="147" t="s">
        <v>150</v>
      </c>
    </row>
    <row r="593" spans="2:51" s="12" customFormat="1">
      <c r="B593" s="145"/>
      <c r="D593" s="146" t="s">
        <v>162</v>
      </c>
      <c r="E593" s="147" t="s">
        <v>19</v>
      </c>
      <c r="F593" s="148" t="s">
        <v>167</v>
      </c>
      <c r="H593" s="147" t="s">
        <v>19</v>
      </c>
      <c r="I593" s="149"/>
      <c r="L593" s="145"/>
      <c r="M593" s="150"/>
      <c r="T593" s="151"/>
      <c r="AT593" s="147" t="s">
        <v>162</v>
      </c>
      <c r="AU593" s="147" t="s">
        <v>82</v>
      </c>
      <c r="AV593" s="12" t="s">
        <v>80</v>
      </c>
      <c r="AW593" s="12" t="s">
        <v>33</v>
      </c>
      <c r="AX593" s="12" t="s">
        <v>72</v>
      </c>
      <c r="AY593" s="147" t="s">
        <v>150</v>
      </c>
    </row>
    <row r="594" spans="2:51" s="13" customFormat="1">
      <c r="B594" s="152"/>
      <c r="D594" s="146" t="s">
        <v>162</v>
      </c>
      <c r="E594" s="153" t="s">
        <v>19</v>
      </c>
      <c r="F594" s="154" t="s">
        <v>308</v>
      </c>
      <c r="H594" s="155">
        <v>3.7</v>
      </c>
      <c r="I594" s="156"/>
      <c r="L594" s="152"/>
      <c r="M594" s="157"/>
      <c r="T594" s="158"/>
      <c r="AT594" s="153" t="s">
        <v>162</v>
      </c>
      <c r="AU594" s="153" t="s">
        <v>82</v>
      </c>
      <c r="AV594" s="13" t="s">
        <v>82</v>
      </c>
      <c r="AW594" s="13" t="s">
        <v>33</v>
      </c>
      <c r="AX594" s="13" t="s">
        <v>72</v>
      </c>
      <c r="AY594" s="153" t="s">
        <v>150</v>
      </c>
    </row>
    <row r="595" spans="2:51" s="12" customFormat="1">
      <c r="B595" s="145"/>
      <c r="D595" s="146" t="s">
        <v>162</v>
      </c>
      <c r="E595" s="147" t="s">
        <v>19</v>
      </c>
      <c r="F595" s="148" t="s">
        <v>164</v>
      </c>
      <c r="H595" s="147" t="s">
        <v>19</v>
      </c>
      <c r="I595" s="149"/>
      <c r="L595" s="145"/>
      <c r="M595" s="150"/>
      <c r="T595" s="151"/>
      <c r="AT595" s="147" t="s">
        <v>162</v>
      </c>
      <c r="AU595" s="147" t="s">
        <v>82</v>
      </c>
      <c r="AV595" s="12" t="s">
        <v>80</v>
      </c>
      <c r="AW595" s="12" t="s">
        <v>33</v>
      </c>
      <c r="AX595" s="12" t="s">
        <v>72</v>
      </c>
      <c r="AY595" s="147" t="s">
        <v>150</v>
      </c>
    </row>
    <row r="596" spans="2:51" s="12" customFormat="1">
      <c r="B596" s="145"/>
      <c r="D596" s="146" t="s">
        <v>162</v>
      </c>
      <c r="E596" s="147" t="s">
        <v>19</v>
      </c>
      <c r="F596" s="148" t="s">
        <v>225</v>
      </c>
      <c r="H596" s="147" t="s">
        <v>19</v>
      </c>
      <c r="I596" s="149"/>
      <c r="L596" s="145"/>
      <c r="M596" s="150"/>
      <c r="T596" s="151"/>
      <c r="AT596" s="147" t="s">
        <v>162</v>
      </c>
      <c r="AU596" s="147" t="s">
        <v>82</v>
      </c>
      <c r="AV596" s="12" t="s">
        <v>80</v>
      </c>
      <c r="AW596" s="12" t="s">
        <v>33</v>
      </c>
      <c r="AX596" s="12" t="s">
        <v>72</v>
      </c>
      <c r="AY596" s="147" t="s">
        <v>150</v>
      </c>
    </row>
    <row r="597" spans="2:51" s="12" customFormat="1">
      <c r="B597" s="145"/>
      <c r="D597" s="146" t="s">
        <v>162</v>
      </c>
      <c r="E597" s="147" t="s">
        <v>19</v>
      </c>
      <c r="F597" s="148" t="s">
        <v>440</v>
      </c>
      <c r="H597" s="147" t="s">
        <v>19</v>
      </c>
      <c r="I597" s="149"/>
      <c r="L597" s="145"/>
      <c r="M597" s="150"/>
      <c r="T597" s="151"/>
      <c r="AT597" s="147" t="s">
        <v>162</v>
      </c>
      <c r="AU597" s="147" t="s">
        <v>82</v>
      </c>
      <c r="AV597" s="12" t="s">
        <v>80</v>
      </c>
      <c r="AW597" s="12" t="s">
        <v>33</v>
      </c>
      <c r="AX597" s="12" t="s">
        <v>72</v>
      </c>
      <c r="AY597" s="147" t="s">
        <v>150</v>
      </c>
    </row>
    <row r="598" spans="2:51" s="12" customFormat="1">
      <c r="B598" s="145"/>
      <c r="D598" s="146" t="s">
        <v>162</v>
      </c>
      <c r="E598" s="147" t="s">
        <v>19</v>
      </c>
      <c r="F598" s="148" t="s">
        <v>167</v>
      </c>
      <c r="H598" s="147" t="s">
        <v>19</v>
      </c>
      <c r="I598" s="149"/>
      <c r="L598" s="145"/>
      <c r="M598" s="150"/>
      <c r="T598" s="151"/>
      <c r="AT598" s="147" t="s">
        <v>162</v>
      </c>
      <c r="AU598" s="147" t="s">
        <v>82</v>
      </c>
      <c r="AV598" s="12" t="s">
        <v>80</v>
      </c>
      <c r="AW598" s="12" t="s">
        <v>33</v>
      </c>
      <c r="AX598" s="12" t="s">
        <v>72</v>
      </c>
      <c r="AY598" s="147" t="s">
        <v>150</v>
      </c>
    </row>
    <row r="599" spans="2:51" s="13" customFormat="1">
      <c r="B599" s="152"/>
      <c r="D599" s="146" t="s">
        <v>162</v>
      </c>
      <c r="E599" s="153" t="s">
        <v>19</v>
      </c>
      <c r="F599" s="154" t="s">
        <v>309</v>
      </c>
      <c r="H599" s="155">
        <v>4.41</v>
      </c>
      <c r="I599" s="156"/>
      <c r="L599" s="152"/>
      <c r="M599" s="157"/>
      <c r="T599" s="158"/>
      <c r="AT599" s="153" t="s">
        <v>162</v>
      </c>
      <c r="AU599" s="153" t="s">
        <v>82</v>
      </c>
      <c r="AV599" s="13" t="s">
        <v>82</v>
      </c>
      <c r="AW599" s="13" t="s">
        <v>33</v>
      </c>
      <c r="AX599" s="13" t="s">
        <v>72</v>
      </c>
      <c r="AY599" s="153" t="s">
        <v>150</v>
      </c>
    </row>
    <row r="600" spans="2:51" s="12" customFormat="1">
      <c r="B600" s="145"/>
      <c r="D600" s="146" t="s">
        <v>162</v>
      </c>
      <c r="E600" s="147" t="s">
        <v>19</v>
      </c>
      <c r="F600" s="148" t="s">
        <v>164</v>
      </c>
      <c r="H600" s="147" t="s">
        <v>19</v>
      </c>
      <c r="I600" s="149"/>
      <c r="L600" s="145"/>
      <c r="M600" s="150"/>
      <c r="T600" s="151"/>
      <c r="AT600" s="147" t="s">
        <v>162</v>
      </c>
      <c r="AU600" s="147" t="s">
        <v>82</v>
      </c>
      <c r="AV600" s="12" t="s">
        <v>80</v>
      </c>
      <c r="AW600" s="12" t="s">
        <v>33</v>
      </c>
      <c r="AX600" s="12" t="s">
        <v>72</v>
      </c>
      <c r="AY600" s="147" t="s">
        <v>150</v>
      </c>
    </row>
    <row r="601" spans="2:51" s="12" customFormat="1">
      <c r="B601" s="145"/>
      <c r="D601" s="146" t="s">
        <v>162</v>
      </c>
      <c r="E601" s="147" t="s">
        <v>19</v>
      </c>
      <c r="F601" s="148" t="s">
        <v>252</v>
      </c>
      <c r="H601" s="147" t="s">
        <v>19</v>
      </c>
      <c r="I601" s="149"/>
      <c r="L601" s="145"/>
      <c r="M601" s="150"/>
      <c r="T601" s="151"/>
      <c r="AT601" s="147" t="s">
        <v>162</v>
      </c>
      <c r="AU601" s="147" t="s">
        <v>82</v>
      </c>
      <c r="AV601" s="12" t="s">
        <v>80</v>
      </c>
      <c r="AW601" s="12" t="s">
        <v>33</v>
      </c>
      <c r="AX601" s="12" t="s">
        <v>72</v>
      </c>
      <c r="AY601" s="147" t="s">
        <v>150</v>
      </c>
    </row>
    <row r="602" spans="2:51" s="12" customFormat="1">
      <c r="B602" s="145"/>
      <c r="D602" s="146" t="s">
        <v>162</v>
      </c>
      <c r="E602" s="147" t="s">
        <v>19</v>
      </c>
      <c r="F602" s="148" t="s">
        <v>441</v>
      </c>
      <c r="H602" s="147" t="s">
        <v>19</v>
      </c>
      <c r="I602" s="149"/>
      <c r="L602" s="145"/>
      <c r="M602" s="150"/>
      <c r="T602" s="151"/>
      <c r="AT602" s="147" t="s">
        <v>162</v>
      </c>
      <c r="AU602" s="147" t="s">
        <v>82</v>
      </c>
      <c r="AV602" s="12" t="s">
        <v>80</v>
      </c>
      <c r="AW602" s="12" t="s">
        <v>33</v>
      </c>
      <c r="AX602" s="12" t="s">
        <v>72</v>
      </c>
      <c r="AY602" s="147" t="s">
        <v>150</v>
      </c>
    </row>
    <row r="603" spans="2:51" s="12" customFormat="1">
      <c r="B603" s="145"/>
      <c r="D603" s="146" t="s">
        <v>162</v>
      </c>
      <c r="E603" s="147" t="s">
        <v>19</v>
      </c>
      <c r="F603" s="148" t="s">
        <v>167</v>
      </c>
      <c r="H603" s="147" t="s">
        <v>19</v>
      </c>
      <c r="I603" s="149"/>
      <c r="L603" s="145"/>
      <c r="M603" s="150"/>
      <c r="T603" s="151"/>
      <c r="AT603" s="147" t="s">
        <v>162</v>
      </c>
      <c r="AU603" s="147" t="s">
        <v>82</v>
      </c>
      <c r="AV603" s="12" t="s">
        <v>80</v>
      </c>
      <c r="AW603" s="12" t="s">
        <v>33</v>
      </c>
      <c r="AX603" s="12" t="s">
        <v>72</v>
      </c>
      <c r="AY603" s="147" t="s">
        <v>150</v>
      </c>
    </row>
    <row r="604" spans="2:51" s="13" customFormat="1">
      <c r="B604" s="152"/>
      <c r="D604" s="146" t="s">
        <v>162</v>
      </c>
      <c r="E604" s="153" t="s">
        <v>19</v>
      </c>
      <c r="F604" s="154" t="s">
        <v>310</v>
      </c>
      <c r="H604" s="155">
        <v>1.73</v>
      </c>
      <c r="I604" s="156"/>
      <c r="L604" s="152"/>
      <c r="M604" s="157"/>
      <c r="T604" s="158"/>
      <c r="AT604" s="153" t="s">
        <v>162</v>
      </c>
      <c r="AU604" s="153" t="s">
        <v>82</v>
      </c>
      <c r="AV604" s="13" t="s">
        <v>82</v>
      </c>
      <c r="AW604" s="13" t="s">
        <v>33</v>
      </c>
      <c r="AX604" s="13" t="s">
        <v>72</v>
      </c>
      <c r="AY604" s="153" t="s">
        <v>150</v>
      </c>
    </row>
    <row r="605" spans="2:51" s="12" customFormat="1">
      <c r="B605" s="145"/>
      <c r="D605" s="146" t="s">
        <v>162</v>
      </c>
      <c r="E605" s="147" t="s">
        <v>19</v>
      </c>
      <c r="F605" s="148" t="s">
        <v>164</v>
      </c>
      <c r="H605" s="147" t="s">
        <v>19</v>
      </c>
      <c r="I605" s="149"/>
      <c r="L605" s="145"/>
      <c r="M605" s="150"/>
      <c r="T605" s="151"/>
      <c r="AT605" s="147" t="s">
        <v>162</v>
      </c>
      <c r="AU605" s="147" t="s">
        <v>82</v>
      </c>
      <c r="AV605" s="12" t="s">
        <v>80</v>
      </c>
      <c r="AW605" s="12" t="s">
        <v>33</v>
      </c>
      <c r="AX605" s="12" t="s">
        <v>72</v>
      </c>
      <c r="AY605" s="147" t="s">
        <v>150</v>
      </c>
    </row>
    <row r="606" spans="2:51" s="12" customFormat="1">
      <c r="B606" s="145"/>
      <c r="D606" s="146" t="s">
        <v>162</v>
      </c>
      <c r="E606" s="147" t="s">
        <v>19</v>
      </c>
      <c r="F606" s="148" t="s">
        <v>233</v>
      </c>
      <c r="H606" s="147" t="s">
        <v>19</v>
      </c>
      <c r="I606" s="149"/>
      <c r="L606" s="145"/>
      <c r="M606" s="150"/>
      <c r="T606" s="151"/>
      <c r="AT606" s="147" t="s">
        <v>162</v>
      </c>
      <c r="AU606" s="147" t="s">
        <v>82</v>
      </c>
      <c r="AV606" s="12" t="s">
        <v>80</v>
      </c>
      <c r="AW606" s="12" t="s">
        <v>33</v>
      </c>
      <c r="AX606" s="12" t="s">
        <v>72</v>
      </c>
      <c r="AY606" s="147" t="s">
        <v>150</v>
      </c>
    </row>
    <row r="607" spans="2:51" s="12" customFormat="1">
      <c r="B607" s="145"/>
      <c r="D607" s="146" t="s">
        <v>162</v>
      </c>
      <c r="E607" s="147" t="s">
        <v>19</v>
      </c>
      <c r="F607" s="148" t="s">
        <v>442</v>
      </c>
      <c r="H607" s="147" t="s">
        <v>19</v>
      </c>
      <c r="I607" s="149"/>
      <c r="L607" s="145"/>
      <c r="M607" s="150"/>
      <c r="T607" s="151"/>
      <c r="AT607" s="147" t="s">
        <v>162</v>
      </c>
      <c r="AU607" s="147" t="s">
        <v>82</v>
      </c>
      <c r="AV607" s="12" t="s">
        <v>80</v>
      </c>
      <c r="AW607" s="12" t="s">
        <v>33</v>
      </c>
      <c r="AX607" s="12" t="s">
        <v>72</v>
      </c>
      <c r="AY607" s="147" t="s">
        <v>150</v>
      </c>
    </row>
    <row r="608" spans="2:51" s="12" customFormat="1">
      <c r="B608" s="145"/>
      <c r="D608" s="146" t="s">
        <v>162</v>
      </c>
      <c r="E608" s="147" t="s">
        <v>19</v>
      </c>
      <c r="F608" s="148" t="s">
        <v>167</v>
      </c>
      <c r="H608" s="147" t="s">
        <v>19</v>
      </c>
      <c r="I608" s="149"/>
      <c r="L608" s="145"/>
      <c r="M608" s="150"/>
      <c r="T608" s="151"/>
      <c r="AT608" s="147" t="s">
        <v>162</v>
      </c>
      <c r="AU608" s="147" t="s">
        <v>82</v>
      </c>
      <c r="AV608" s="12" t="s">
        <v>80</v>
      </c>
      <c r="AW608" s="12" t="s">
        <v>33</v>
      </c>
      <c r="AX608" s="12" t="s">
        <v>72</v>
      </c>
      <c r="AY608" s="147" t="s">
        <v>150</v>
      </c>
    </row>
    <row r="609" spans="2:65" s="13" customFormat="1">
      <c r="B609" s="152"/>
      <c r="D609" s="146" t="s">
        <v>162</v>
      </c>
      <c r="E609" s="153" t="s">
        <v>19</v>
      </c>
      <c r="F609" s="154" t="s">
        <v>311</v>
      </c>
      <c r="H609" s="155">
        <v>1.1399999999999999</v>
      </c>
      <c r="I609" s="156"/>
      <c r="L609" s="152"/>
      <c r="M609" s="157"/>
      <c r="T609" s="158"/>
      <c r="AT609" s="153" t="s">
        <v>162</v>
      </c>
      <c r="AU609" s="153" t="s">
        <v>82</v>
      </c>
      <c r="AV609" s="13" t="s">
        <v>82</v>
      </c>
      <c r="AW609" s="13" t="s">
        <v>33</v>
      </c>
      <c r="AX609" s="13" t="s">
        <v>72</v>
      </c>
      <c r="AY609" s="153" t="s">
        <v>150</v>
      </c>
    </row>
    <row r="610" spans="2:65" s="12" customFormat="1">
      <c r="B610" s="145"/>
      <c r="D610" s="146" t="s">
        <v>162</v>
      </c>
      <c r="E610" s="147" t="s">
        <v>19</v>
      </c>
      <c r="F610" s="148" t="s">
        <v>164</v>
      </c>
      <c r="H610" s="147" t="s">
        <v>19</v>
      </c>
      <c r="I610" s="149"/>
      <c r="L610" s="145"/>
      <c r="M610" s="150"/>
      <c r="T610" s="151"/>
      <c r="AT610" s="147" t="s">
        <v>162</v>
      </c>
      <c r="AU610" s="147" t="s">
        <v>82</v>
      </c>
      <c r="AV610" s="12" t="s">
        <v>80</v>
      </c>
      <c r="AW610" s="12" t="s">
        <v>33</v>
      </c>
      <c r="AX610" s="12" t="s">
        <v>72</v>
      </c>
      <c r="AY610" s="147" t="s">
        <v>150</v>
      </c>
    </row>
    <row r="611" spans="2:65" s="12" customFormat="1">
      <c r="B611" s="145"/>
      <c r="D611" s="146" t="s">
        <v>162</v>
      </c>
      <c r="E611" s="147" t="s">
        <v>19</v>
      </c>
      <c r="F611" s="148" t="s">
        <v>239</v>
      </c>
      <c r="H611" s="147" t="s">
        <v>19</v>
      </c>
      <c r="I611" s="149"/>
      <c r="L611" s="145"/>
      <c r="M611" s="150"/>
      <c r="T611" s="151"/>
      <c r="AT611" s="147" t="s">
        <v>162</v>
      </c>
      <c r="AU611" s="147" t="s">
        <v>82</v>
      </c>
      <c r="AV611" s="12" t="s">
        <v>80</v>
      </c>
      <c r="AW611" s="12" t="s">
        <v>33</v>
      </c>
      <c r="AX611" s="12" t="s">
        <v>72</v>
      </c>
      <c r="AY611" s="147" t="s">
        <v>150</v>
      </c>
    </row>
    <row r="612" spans="2:65" s="12" customFormat="1">
      <c r="B612" s="145"/>
      <c r="D612" s="146" t="s">
        <v>162</v>
      </c>
      <c r="E612" s="147" t="s">
        <v>19</v>
      </c>
      <c r="F612" s="148" t="s">
        <v>443</v>
      </c>
      <c r="H612" s="147" t="s">
        <v>19</v>
      </c>
      <c r="I612" s="149"/>
      <c r="L612" s="145"/>
      <c r="M612" s="150"/>
      <c r="T612" s="151"/>
      <c r="AT612" s="147" t="s">
        <v>162</v>
      </c>
      <c r="AU612" s="147" t="s">
        <v>82</v>
      </c>
      <c r="AV612" s="12" t="s">
        <v>80</v>
      </c>
      <c r="AW612" s="12" t="s">
        <v>33</v>
      </c>
      <c r="AX612" s="12" t="s">
        <v>72</v>
      </c>
      <c r="AY612" s="147" t="s">
        <v>150</v>
      </c>
    </row>
    <row r="613" spans="2:65" s="12" customFormat="1">
      <c r="B613" s="145"/>
      <c r="D613" s="146" t="s">
        <v>162</v>
      </c>
      <c r="E613" s="147" t="s">
        <v>19</v>
      </c>
      <c r="F613" s="148" t="s">
        <v>167</v>
      </c>
      <c r="H613" s="147" t="s">
        <v>19</v>
      </c>
      <c r="I613" s="149"/>
      <c r="L613" s="145"/>
      <c r="M613" s="150"/>
      <c r="T613" s="151"/>
      <c r="AT613" s="147" t="s">
        <v>162</v>
      </c>
      <c r="AU613" s="147" t="s">
        <v>82</v>
      </c>
      <c r="AV613" s="12" t="s">
        <v>80</v>
      </c>
      <c r="AW613" s="12" t="s">
        <v>33</v>
      </c>
      <c r="AX613" s="12" t="s">
        <v>72</v>
      </c>
      <c r="AY613" s="147" t="s">
        <v>150</v>
      </c>
    </row>
    <row r="614" spans="2:65" s="13" customFormat="1">
      <c r="B614" s="152"/>
      <c r="D614" s="146" t="s">
        <v>162</v>
      </c>
      <c r="E614" s="153" t="s">
        <v>19</v>
      </c>
      <c r="F614" s="154" t="s">
        <v>312</v>
      </c>
      <c r="H614" s="155">
        <v>35.24</v>
      </c>
      <c r="I614" s="156"/>
      <c r="L614" s="152"/>
      <c r="M614" s="157"/>
      <c r="T614" s="158"/>
      <c r="AT614" s="153" t="s">
        <v>162</v>
      </c>
      <c r="AU614" s="153" t="s">
        <v>82</v>
      </c>
      <c r="AV614" s="13" t="s">
        <v>82</v>
      </c>
      <c r="AW614" s="13" t="s">
        <v>33</v>
      </c>
      <c r="AX614" s="13" t="s">
        <v>72</v>
      </c>
      <c r="AY614" s="153" t="s">
        <v>150</v>
      </c>
    </row>
    <row r="615" spans="2:65" s="14" customFormat="1">
      <c r="B615" s="159"/>
      <c r="D615" s="146" t="s">
        <v>162</v>
      </c>
      <c r="E615" s="160" t="s">
        <v>19</v>
      </c>
      <c r="F615" s="161" t="s">
        <v>169</v>
      </c>
      <c r="H615" s="162">
        <v>50.06</v>
      </c>
      <c r="I615" s="163"/>
      <c r="L615" s="159"/>
      <c r="M615" s="164"/>
      <c r="T615" s="165"/>
      <c r="AT615" s="160" t="s">
        <v>162</v>
      </c>
      <c r="AU615" s="160" t="s">
        <v>82</v>
      </c>
      <c r="AV615" s="14" t="s">
        <v>158</v>
      </c>
      <c r="AW615" s="14" t="s">
        <v>33</v>
      </c>
      <c r="AX615" s="14" t="s">
        <v>80</v>
      </c>
      <c r="AY615" s="160" t="s">
        <v>150</v>
      </c>
    </row>
    <row r="616" spans="2:65" s="1" customFormat="1" ht="24.2" customHeight="1">
      <c r="B616" s="33"/>
      <c r="C616" s="128" t="s">
        <v>450</v>
      </c>
      <c r="D616" s="128" t="s">
        <v>153</v>
      </c>
      <c r="E616" s="129" t="s">
        <v>451</v>
      </c>
      <c r="F616" s="130" t="s">
        <v>452</v>
      </c>
      <c r="G616" s="131" t="s">
        <v>156</v>
      </c>
      <c r="H616" s="132">
        <v>1.73</v>
      </c>
      <c r="I616" s="133"/>
      <c r="J616" s="134">
        <f>ROUND(I616*H616,2)</f>
        <v>0</v>
      </c>
      <c r="K616" s="130" t="s">
        <v>157</v>
      </c>
      <c r="L616" s="33"/>
      <c r="M616" s="135" t="s">
        <v>19</v>
      </c>
      <c r="N616" s="136" t="s">
        <v>43</v>
      </c>
      <c r="P616" s="137">
        <f>O616*H616</f>
        <v>0</v>
      </c>
      <c r="Q616" s="137">
        <v>2.5652000000000001E-3</v>
      </c>
      <c r="R616" s="137">
        <f>Q616*H616</f>
        <v>4.4377959999999999E-3</v>
      </c>
      <c r="S616" s="137">
        <v>0</v>
      </c>
      <c r="T616" s="138">
        <f>S616*H616</f>
        <v>0</v>
      </c>
      <c r="AR616" s="139" t="s">
        <v>389</v>
      </c>
      <c r="AT616" s="139" t="s">
        <v>153</v>
      </c>
      <c r="AU616" s="139" t="s">
        <v>82</v>
      </c>
      <c r="AY616" s="18" t="s">
        <v>150</v>
      </c>
      <c r="BE616" s="140">
        <f>IF(N616="základní",J616,0)</f>
        <v>0</v>
      </c>
      <c r="BF616" s="140">
        <f>IF(N616="snížená",J616,0)</f>
        <v>0</v>
      </c>
      <c r="BG616" s="140">
        <f>IF(N616="zákl. přenesená",J616,0)</f>
        <v>0</v>
      </c>
      <c r="BH616" s="140">
        <f>IF(N616="sníž. přenesená",J616,0)</f>
        <v>0</v>
      </c>
      <c r="BI616" s="140">
        <f>IF(N616="nulová",J616,0)</f>
        <v>0</v>
      </c>
      <c r="BJ616" s="18" t="s">
        <v>80</v>
      </c>
      <c r="BK616" s="140">
        <f>ROUND(I616*H616,2)</f>
        <v>0</v>
      </c>
      <c r="BL616" s="18" t="s">
        <v>389</v>
      </c>
      <c r="BM616" s="139" t="s">
        <v>453</v>
      </c>
    </row>
    <row r="617" spans="2:65" s="1" customFormat="1">
      <c r="B617" s="33"/>
      <c r="D617" s="141" t="s">
        <v>160</v>
      </c>
      <c r="F617" s="142" t="s">
        <v>454</v>
      </c>
      <c r="I617" s="143"/>
      <c r="L617" s="33"/>
      <c r="M617" s="144"/>
      <c r="T617" s="54"/>
      <c r="AT617" s="18" t="s">
        <v>160</v>
      </c>
      <c r="AU617" s="18" t="s">
        <v>82</v>
      </c>
    </row>
    <row r="618" spans="2:65" s="12" customFormat="1">
      <c r="B618" s="145"/>
      <c r="D618" s="146" t="s">
        <v>162</v>
      </c>
      <c r="E618" s="147" t="s">
        <v>19</v>
      </c>
      <c r="F618" s="148" t="s">
        <v>164</v>
      </c>
      <c r="H618" s="147" t="s">
        <v>19</v>
      </c>
      <c r="I618" s="149"/>
      <c r="L618" s="145"/>
      <c r="M618" s="150"/>
      <c r="T618" s="151"/>
      <c r="AT618" s="147" t="s">
        <v>162</v>
      </c>
      <c r="AU618" s="147" t="s">
        <v>82</v>
      </c>
      <c r="AV618" s="12" t="s">
        <v>80</v>
      </c>
      <c r="AW618" s="12" t="s">
        <v>33</v>
      </c>
      <c r="AX618" s="12" t="s">
        <v>72</v>
      </c>
      <c r="AY618" s="147" t="s">
        <v>150</v>
      </c>
    </row>
    <row r="619" spans="2:65" s="12" customFormat="1">
      <c r="B619" s="145"/>
      <c r="D619" s="146" t="s">
        <v>162</v>
      </c>
      <c r="E619" s="147" t="s">
        <v>19</v>
      </c>
      <c r="F619" s="148" t="s">
        <v>228</v>
      </c>
      <c r="H619" s="147" t="s">
        <v>19</v>
      </c>
      <c r="I619" s="149"/>
      <c r="L619" s="145"/>
      <c r="M619" s="150"/>
      <c r="T619" s="151"/>
      <c r="AT619" s="147" t="s">
        <v>162</v>
      </c>
      <c r="AU619" s="147" t="s">
        <v>82</v>
      </c>
      <c r="AV619" s="12" t="s">
        <v>80</v>
      </c>
      <c r="AW619" s="12" t="s">
        <v>33</v>
      </c>
      <c r="AX619" s="12" t="s">
        <v>72</v>
      </c>
      <c r="AY619" s="147" t="s">
        <v>150</v>
      </c>
    </row>
    <row r="620" spans="2:65" s="12" customFormat="1">
      <c r="B620" s="145"/>
      <c r="D620" s="146" t="s">
        <v>162</v>
      </c>
      <c r="E620" s="147" t="s">
        <v>19</v>
      </c>
      <c r="F620" s="148" t="s">
        <v>441</v>
      </c>
      <c r="H620" s="147" t="s">
        <v>19</v>
      </c>
      <c r="I620" s="149"/>
      <c r="L620" s="145"/>
      <c r="M620" s="150"/>
      <c r="T620" s="151"/>
      <c r="AT620" s="147" t="s">
        <v>162</v>
      </c>
      <c r="AU620" s="147" t="s">
        <v>82</v>
      </c>
      <c r="AV620" s="12" t="s">
        <v>80</v>
      </c>
      <c r="AW620" s="12" t="s">
        <v>33</v>
      </c>
      <c r="AX620" s="12" t="s">
        <v>72</v>
      </c>
      <c r="AY620" s="147" t="s">
        <v>150</v>
      </c>
    </row>
    <row r="621" spans="2:65" s="12" customFormat="1">
      <c r="B621" s="145"/>
      <c r="D621" s="146" t="s">
        <v>162</v>
      </c>
      <c r="E621" s="147" t="s">
        <v>19</v>
      </c>
      <c r="F621" s="148" t="s">
        <v>167</v>
      </c>
      <c r="H621" s="147" t="s">
        <v>19</v>
      </c>
      <c r="I621" s="149"/>
      <c r="L621" s="145"/>
      <c r="M621" s="150"/>
      <c r="T621" s="151"/>
      <c r="AT621" s="147" t="s">
        <v>162</v>
      </c>
      <c r="AU621" s="147" t="s">
        <v>82</v>
      </c>
      <c r="AV621" s="12" t="s">
        <v>80</v>
      </c>
      <c r="AW621" s="12" t="s">
        <v>33</v>
      </c>
      <c r="AX621" s="12" t="s">
        <v>72</v>
      </c>
      <c r="AY621" s="147" t="s">
        <v>150</v>
      </c>
    </row>
    <row r="622" spans="2:65" s="13" customFormat="1">
      <c r="B622" s="152"/>
      <c r="D622" s="146" t="s">
        <v>162</v>
      </c>
      <c r="E622" s="153" t="s">
        <v>19</v>
      </c>
      <c r="F622" s="154" t="s">
        <v>310</v>
      </c>
      <c r="H622" s="155">
        <v>1.73</v>
      </c>
      <c r="I622" s="156"/>
      <c r="L622" s="152"/>
      <c r="M622" s="157"/>
      <c r="T622" s="158"/>
      <c r="AT622" s="153" t="s">
        <v>162</v>
      </c>
      <c r="AU622" s="153" t="s">
        <v>82</v>
      </c>
      <c r="AV622" s="13" t="s">
        <v>82</v>
      </c>
      <c r="AW622" s="13" t="s">
        <v>33</v>
      </c>
      <c r="AX622" s="13" t="s">
        <v>72</v>
      </c>
      <c r="AY622" s="153" t="s">
        <v>150</v>
      </c>
    </row>
    <row r="623" spans="2:65" s="12" customFormat="1">
      <c r="B623" s="145"/>
      <c r="D623" s="146" t="s">
        <v>162</v>
      </c>
      <c r="E623" s="147" t="s">
        <v>19</v>
      </c>
      <c r="F623" s="148" t="s">
        <v>455</v>
      </c>
      <c r="H623" s="147" t="s">
        <v>19</v>
      </c>
      <c r="I623" s="149"/>
      <c r="L623" s="145"/>
      <c r="M623" s="150"/>
      <c r="T623" s="151"/>
      <c r="AT623" s="147" t="s">
        <v>162</v>
      </c>
      <c r="AU623" s="147" t="s">
        <v>82</v>
      </c>
      <c r="AV623" s="12" t="s">
        <v>80</v>
      </c>
      <c r="AW623" s="12" t="s">
        <v>33</v>
      </c>
      <c r="AX623" s="12" t="s">
        <v>72</v>
      </c>
      <c r="AY623" s="147" t="s">
        <v>150</v>
      </c>
    </row>
    <row r="624" spans="2:65" s="14" customFormat="1">
      <c r="B624" s="159"/>
      <c r="D624" s="146" t="s">
        <v>162</v>
      </c>
      <c r="E624" s="160" t="s">
        <v>19</v>
      </c>
      <c r="F624" s="161" t="s">
        <v>169</v>
      </c>
      <c r="H624" s="162">
        <v>1.73</v>
      </c>
      <c r="I624" s="163"/>
      <c r="L624" s="159"/>
      <c r="M624" s="164"/>
      <c r="T624" s="165"/>
      <c r="AT624" s="160" t="s">
        <v>162</v>
      </c>
      <c r="AU624" s="160" t="s">
        <v>82</v>
      </c>
      <c r="AV624" s="14" t="s">
        <v>158</v>
      </c>
      <c r="AW624" s="14" t="s">
        <v>33</v>
      </c>
      <c r="AX624" s="14" t="s">
        <v>80</v>
      </c>
      <c r="AY624" s="160" t="s">
        <v>150</v>
      </c>
    </row>
    <row r="625" spans="2:65" s="1" customFormat="1" ht="16.5" customHeight="1">
      <c r="B625" s="33"/>
      <c r="C625" s="173" t="s">
        <v>456</v>
      </c>
      <c r="D625" s="173" t="s">
        <v>445</v>
      </c>
      <c r="E625" s="174" t="s">
        <v>457</v>
      </c>
      <c r="F625" s="175" t="s">
        <v>458</v>
      </c>
      <c r="G625" s="176" t="s">
        <v>156</v>
      </c>
      <c r="H625" s="177">
        <v>1.73</v>
      </c>
      <c r="I625" s="178"/>
      <c r="J625" s="179">
        <f>ROUND(I625*H625,2)</f>
        <v>0</v>
      </c>
      <c r="K625" s="175" t="s">
        <v>19</v>
      </c>
      <c r="L625" s="180"/>
      <c r="M625" s="181" t="s">
        <v>19</v>
      </c>
      <c r="N625" s="182" t="s">
        <v>43</v>
      </c>
      <c r="P625" s="137">
        <f>O625*H625</f>
        <v>0</v>
      </c>
      <c r="Q625" s="137">
        <v>8.9999999999999993E-3</v>
      </c>
      <c r="R625" s="137">
        <f>Q625*H625</f>
        <v>1.5569999999999999E-2</v>
      </c>
      <c r="S625" s="137">
        <v>0</v>
      </c>
      <c r="T625" s="138">
        <f>S625*H625</f>
        <v>0</v>
      </c>
      <c r="AR625" s="139" t="s">
        <v>448</v>
      </c>
      <c r="AT625" s="139" t="s">
        <v>445</v>
      </c>
      <c r="AU625" s="139" t="s">
        <v>82</v>
      </c>
      <c r="AY625" s="18" t="s">
        <v>150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8" t="s">
        <v>80</v>
      </c>
      <c r="BK625" s="140">
        <f>ROUND(I625*H625,2)</f>
        <v>0</v>
      </c>
      <c r="BL625" s="18" t="s">
        <v>389</v>
      </c>
      <c r="BM625" s="139" t="s">
        <v>459</v>
      </c>
    </row>
    <row r="626" spans="2:65" s="1" customFormat="1" ht="16.5" customHeight="1">
      <c r="B626" s="33"/>
      <c r="C626" s="128" t="s">
        <v>460</v>
      </c>
      <c r="D626" s="128" t="s">
        <v>153</v>
      </c>
      <c r="E626" s="129" t="s">
        <v>461</v>
      </c>
      <c r="F626" s="130" t="s">
        <v>462</v>
      </c>
      <c r="G626" s="131" t="s">
        <v>156</v>
      </c>
      <c r="H626" s="132">
        <v>89.3</v>
      </c>
      <c r="I626" s="133"/>
      <c r="J626" s="134">
        <f>ROUND(I626*H626,2)</f>
        <v>0</v>
      </c>
      <c r="K626" s="130" t="s">
        <v>157</v>
      </c>
      <c r="L626" s="33"/>
      <c r="M626" s="135" t="s">
        <v>19</v>
      </c>
      <c r="N626" s="136" t="s">
        <v>43</v>
      </c>
      <c r="P626" s="137">
        <f>O626*H626</f>
        <v>0</v>
      </c>
      <c r="Q626" s="137">
        <v>0</v>
      </c>
      <c r="R626" s="137">
        <f>Q626*H626</f>
        <v>0</v>
      </c>
      <c r="S626" s="137">
        <v>8.0000000000000002E-3</v>
      </c>
      <c r="T626" s="138">
        <f>S626*H626</f>
        <v>0.71440000000000003</v>
      </c>
      <c r="AR626" s="139" t="s">
        <v>389</v>
      </c>
      <c r="AT626" s="139" t="s">
        <v>153</v>
      </c>
      <c r="AU626" s="139" t="s">
        <v>82</v>
      </c>
      <c r="AY626" s="18" t="s">
        <v>150</v>
      </c>
      <c r="BE626" s="140">
        <f>IF(N626="základní",J626,0)</f>
        <v>0</v>
      </c>
      <c r="BF626" s="140">
        <f>IF(N626="snížená",J626,0)</f>
        <v>0</v>
      </c>
      <c r="BG626" s="140">
        <f>IF(N626="zákl. přenesená",J626,0)</f>
        <v>0</v>
      </c>
      <c r="BH626" s="140">
        <f>IF(N626="sníž. přenesená",J626,0)</f>
        <v>0</v>
      </c>
      <c r="BI626" s="140">
        <f>IF(N626="nulová",J626,0)</f>
        <v>0</v>
      </c>
      <c r="BJ626" s="18" t="s">
        <v>80</v>
      </c>
      <c r="BK626" s="140">
        <f>ROUND(I626*H626,2)</f>
        <v>0</v>
      </c>
      <c r="BL626" s="18" t="s">
        <v>389</v>
      </c>
      <c r="BM626" s="139" t="s">
        <v>463</v>
      </c>
    </row>
    <row r="627" spans="2:65" s="1" customFormat="1">
      <c r="B627" s="33"/>
      <c r="D627" s="141" t="s">
        <v>160</v>
      </c>
      <c r="F627" s="142" t="s">
        <v>464</v>
      </c>
      <c r="I627" s="143"/>
      <c r="L627" s="33"/>
      <c r="M627" s="144"/>
      <c r="T627" s="54"/>
      <c r="AT627" s="18" t="s">
        <v>160</v>
      </c>
      <c r="AU627" s="18" t="s">
        <v>82</v>
      </c>
    </row>
    <row r="628" spans="2:65" s="12" customFormat="1">
      <c r="B628" s="145"/>
      <c r="D628" s="146" t="s">
        <v>162</v>
      </c>
      <c r="E628" s="147" t="s">
        <v>19</v>
      </c>
      <c r="F628" s="148" t="s">
        <v>465</v>
      </c>
      <c r="H628" s="147" t="s">
        <v>19</v>
      </c>
      <c r="I628" s="149"/>
      <c r="L628" s="145"/>
      <c r="M628" s="150"/>
      <c r="T628" s="151"/>
      <c r="AT628" s="147" t="s">
        <v>162</v>
      </c>
      <c r="AU628" s="147" t="s">
        <v>82</v>
      </c>
      <c r="AV628" s="12" t="s">
        <v>80</v>
      </c>
      <c r="AW628" s="12" t="s">
        <v>33</v>
      </c>
      <c r="AX628" s="12" t="s">
        <v>72</v>
      </c>
      <c r="AY628" s="147" t="s">
        <v>150</v>
      </c>
    </row>
    <row r="629" spans="2:65" s="12" customFormat="1">
      <c r="B629" s="145"/>
      <c r="D629" s="146" t="s">
        <v>162</v>
      </c>
      <c r="E629" s="147" t="s">
        <v>19</v>
      </c>
      <c r="F629" s="148" t="s">
        <v>164</v>
      </c>
      <c r="H629" s="147" t="s">
        <v>19</v>
      </c>
      <c r="I629" s="149"/>
      <c r="L629" s="145"/>
      <c r="M629" s="150"/>
      <c r="T629" s="151"/>
      <c r="AT629" s="147" t="s">
        <v>162</v>
      </c>
      <c r="AU629" s="147" t="s">
        <v>82</v>
      </c>
      <c r="AV629" s="12" t="s">
        <v>80</v>
      </c>
      <c r="AW629" s="12" t="s">
        <v>33</v>
      </c>
      <c r="AX629" s="12" t="s">
        <v>72</v>
      </c>
      <c r="AY629" s="147" t="s">
        <v>150</v>
      </c>
    </row>
    <row r="630" spans="2:65" s="12" customFormat="1">
      <c r="B630" s="145"/>
      <c r="D630" s="146" t="s">
        <v>162</v>
      </c>
      <c r="E630" s="147" t="s">
        <v>19</v>
      </c>
      <c r="F630" s="148" t="s">
        <v>209</v>
      </c>
      <c r="H630" s="147" t="s">
        <v>19</v>
      </c>
      <c r="I630" s="149"/>
      <c r="L630" s="145"/>
      <c r="M630" s="150"/>
      <c r="T630" s="151"/>
      <c r="AT630" s="147" t="s">
        <v>162</v>
      </c>
      <c r="AU630" s="147" t="s">
        <v>82</v>
      </c>
      <c r="AV630" s="12" t="s">
        <v>80</v>
      </c>
      <c r="AW630" s="12" t="s">
        <v>33</v>
      </c>
      <c r="AX630" s="12" t="s">
        <v>72</v>
      </c>
      <c r="AY630" s="147" t="s">
        <v>150</v>
      </c>
    </row>
    <row r="631" spans="2:65" s="12" customFormat="1">
      <c r="B631" s="145"/>
      <c r="D631" s="146" t="s">
        <v>162</v>
      </c>
      <c r="E631" s="147" t="s">
        <v>19</v>
      </c>
      <c r="F631" s="148" t="s">
        <v>466</v>
      </c>
      <c r="H631" s="147" t="s">
        <v>19</v>
      </c>
      <c r="I631" s="149"/>
      <c r="L631" s="145"/>
      <c r="M631" s="150"/>
      <c r="T631" s="151"/>
      <c r="AT631" s="147" t="s">
        <v>162</v>
      </c>
      <c r="AU631" s="147" t="s">
        <v>82</v>
      </c>
      <c r="AV631" s="12" t="s">
        <v>80</v>
      </c>
      <c r="AW631" s="12" t="s">
        <v>33</v>
      </c>
      <c r="AX631" s="12" t="s">
        <v>72</v>
      </c>
      <c r="AY631" s="147" t="s">
        <v>150</v>
      </c>
    </row>
    <row r="632" spans="2:65" s="12" customFormat="1">
      <c r="B632" s="145"/>
      <c r="D632" s="146" t="s">
        <v>162</v>
      </c>
      <c r="E632" s="147" t="s">
        <v>19</v>
      </c>
      <c r="F632" s="148" t="s">
        <v>167</v>
      </c>
      <c r="H632" s="147" t="s">
        <v>19</v>
      </c>
      <c r="I632" s="149"/>
      <c r="L632" s="145"/>
      <c r="M632" s="150"/>
      <c r="T632" s="151"/>
      <c r="AT632" s="147" t="s">
        <v>162</v>
      </c>
      <c r="AU632" s="147" t="s">
        <v>82</v>
      </c>
      <c r="AV632" s="12" t="s">
        <v>80</v>
      </c>
      <c r="AW632" s="12" t="s">
        <v>33</v>
      </c>
      <c r="AX632" s="12" t="s">
        <v>72</v>
      </c>
      <c r="AY632" s="147" t="s">
        <v>150</v>
      </c>
    </row>
    <row r="633" spans="2:65" s="13" customFormat="1">
      <c r="B633" s="152"/>
      <c r="D633" s="146" t="s">
        <v>162</v>
      </c>
      <c r="E633" s="153" t="s">
        <v>19</v>
      </c>
      <c r="F633" s="154" t="s">
        <v>305</v>
      </c>
      <c r="H633" s="155">
        <v>3.84</v>
      </c>
      <c r="I633" s="156"/>
      <c r="L633" s="152"/>
      <c r="M633" s="157"/>
      <c r="T633" s="158"/>
      <c r="AT633" s="153" t="s">
        <v>162</v>
      </c>
      <c r="AU633" s="153" t="s">
        <v>82</v>
      </c>
      <c r="AV633" s="13" t="s">
        <v>82</v>
      </c>
      <c r="AW633" s="13" t="s">
        <v>33</v>
      </c>
      <c r="AX633" s="13" t="s">
        <v>72</v>
      </c>
      <c r="AY633" s="153" t="s">
        <v>150</v>
      </c>
    </row>
    <row r="634" spans="2:65" s="12" customFormat="1">
      <c r="B634" s="145"/>
      <c r="D634" s="146" t="s">
        <v>162</v>
      </c>
      <c r="E634" s="147" t="s">
        <v>19</v>
      </c>
      <c r="F634" s="148" t="s">
        <v>164</v>
      </c>
      <c r="H634" s="147" t="s">
        <v>19</v>
      </c>
      <c r="I634" s="149"/>
      <c r="L634" s="145"/>
      <c r="M634" s="150"/>
      <c r="T634" s="151"/>
      <c r="AT634" s="147" t="s">
        <v>162</v>
      </c>
      <c r="AU634" s="147" t="s">
        <v>82</v>
      </c>
      <c r="AV634" s="12" t="s">
        <v>80</v>
      </c>
      <c r="AW634" s="12" t="s">
        <v>33</v>
      </c>
      <c r="AX634" s="12" t="s">
        <v>72</v>
      </c>
      <c r="AY634" s="147" t="s">
        <v>150</v>
      </c>
    </row>
    <row r="635" spans="2:65" s="12" customFormat="1">
      <c r="B635" s="145"/>
      <c r="D635" s="146" t="s">
        <v>162</v>
      </c>
      <c r="E635" s="147" t="s">
        <v>19</v>
      </c>
      <c r="F635" s="148" t="s">
        <v>165</v>
      </c>
      <c r="H635" s="147" t="s">
        <v>19</v>
      </c>
      <c r="I635" s="149"/>
      <c r="L635" s="145"/>
      <c r="M635" s="150"/>
      <c r="T635" s="151"/>
      <c r="AT635" s="147" t="s">
        <v>162</v>
      </c>
      <c r="AU635" s="147" t="s">
        <v>82</v>
      </c>
      <c r="AV635" s="12" t="s">
        <v>80</v>
      </c>
      <c r="AW635" s="12" t="s">
        <v>33</v>
      </c>
      <c r="AX635" s="12" t="s">
        <v>72</v>
      </c>
      <c r="AY635" s="147" t="s">
        <v>150</v>
      </c>
    </row>
    <row r="636" spans="2:65" s="12" customFormat="1">
      <c r="B636" s="145"/>
      <c r="D636" s="146" t="s">
        <v>162</v>
      </c>
      <c r="E636" s="147" t="s">
        <v>19</v>
      </c>
      <c r="F636" s="148" t="s">
        <v>467</v>
      </c>
      <c r="H636" s="147" t="s">
        <v>19</v>
      </c>
      <c r="I636" s="149"/>
      <c r="L636" s="145"/>
      <c r="M636" s="150"/>
      <c r="T636" s="151"/>
      <c r="AT636" s="147" t="s">
        <v>162</v>
      </c>
      <c r="AU636" s="147" t="s">
        <v>82</v>
      </c>
      <c r="AV636" s="12" t="s">
        <v>80</v>
      </c>
      <c r="AW636" s="12" t="s">
        <v>33</v>
      </c>
      <c r="AX636" s="12" t="s">
        <v>72</v>
      </c>
      <c r="AY636" s="147" t="s">
        <v>150</v>
      </c>
    </row>
    <row r="637" spans="2:65" s="12" customFormat="1">
      <c r="B637" s="145"/>
      <c r="D637" s="146" t="s">
        <v>162</v>
      </c>
      <c r="E637" s="147" t="s">
        <v>19</v>
      </c>
      <c r="F637" s="148" t="s">
        <v>167</v>
      </c>
      <c r="H637" s="147" t="s">
        <v>19</v>
      </c>
      <c r="I637" s="149"/>
      <c r="L637" s="145"/>
      <c r="M637" s="150"/>
      <c r="T637" s="151"/>
      <c r="AT637" s="147" t="s">
        <v>162</v>
      </c>
      <c r="AU637" s="147" t="s">
        <v>82</v>
      </c>
      <c r="AV637" s="12" t="s">
        <v>80</v>
      </c>
      <c r="AW637" s="12" t="s">
        <v>33</v>
      </c>
      <c r="AX637" s="12" t="s">
        <v>72</v>
      </c>
      <c r="AY637" s="147" t="s">
        <v>150</v>
      </c>
    </row>
    <row r="638" spans="2:65" s="13" customFormat="1">
      <c r="B638" s="152"/>
      <c r="D638" s="146" t="s">
        <v>162</v>
      </c>
      <c r="E638" s="153" t="s">
        <v>19</v>
      </c>
      <c r="F638" s="154" t="s">
        <v>306</v>
      </c>
      <c r="H638" s="155">
        <v>10.33</v>
      </c>
      <c r="I638" s="156"/>
      <c r="L638" s="152"/>
      <c r="M638" s="157"/>
      <c r="T638" s="158"/>
      <c r="AT638" s="153" t="s">
        <v>162</v>
      </c>
      <c r="AU638" s="153" t="s">
        <v>82</v>
      </c>
      <c r="AV638" s="13" t="s">
        <v>82</v>
      </c>
      <c r="AW638" s="13" t="s">
        <v>33</v>
      </c>
      <c r="AX638" s="13" t="s">
        <v>72</v>
      </c>
      <c r="AY638" s="153" t="s">
        <v>150</v>
      </c>
    </row>
    <row r="639" spans="2:65" s="12" customFormat="1">
      <c r="B639" s="145"/>
      <c r="D639" s="146" t="s">
        <v>162</v>
      </c>
      <c r="E639" s="147" t="s">
        <v>19</v>
      </c>
      <c r="F639" s="148" t="s">
        <v>164</v>
      </c>
      <c r="H639" s="147" t="s">
        <v>19</v>
      </c>
      <c r="I639" s="149"/>
      <c r="L639" s="145"/>
      <c r="M639" s="150"/>
      <c r="T639" s="151"/>
      <c r="AT639" s="147" t="s">
        <v>162</v>
      </c>
      <c r="AU639" s="147" t="s">
        <v>82</v>
      </c>
      <c r="AV639" s="12" t="s">
        <v>80</v>
      </c>
      <c r="AW639" s="12" t="s">
        <v>33</v>
      </c>
      <c r="AX639" s="12" t="s">
        <v>72</v>
      </c>
      <c r="AY639" s="147" t="s">
        <v>150</v>
      </c>
    </row>
    <row r="640" spans="2:65" s="12" customFormat="1">
      <c r="B640" s="145"/>
      <c r="D640" s="146" t="s">
        <v>162</v>
      </c>
      <c r="E640" s="147" t="s">
        <v>19</v>
      </c>
      <c r="F640" s="148" t="s">
        <v>177</v>
      </c>
      <c r="H640" s="147" t="s">
        <v>19</v>
      </c>
      <c r="I640" s="149"/>
      <c r="L640" s="145"/>
      <c r="M640" s="150"/>
      <c r="T640" s="151"/>
      <c r="AT640" s="147" t="s">
        <v>162</v>
      </c>
      <c r="AU640" s="147" t="s">
        <v>82</v>
      </c>
      <c r="AV640" s="12" t="s">
        <v>80</v>
      </c>
      <c r="AW640" s="12" t="s">
        <v>33</v>
      </c>
      <c r="AX640" s="12" t="s">
        <v>72</v>
      </c>
      <c r="AY640" s="147" t="s">
        <v>150</v>
      </c>
    </row>
    <row r="641" spans="2:51" s="12" customFormat="1">
      <c r="B641" s="145"/>
      <c r="D641" s="146" t="s">
        <v>162</v>
      </c>
      <c r="E641" s="147" t="s">
        <v>19</v>
      </c>
      <c r="F641" s="148" t="s">
        <v>468</v>
      </c>
      <c r="H641" s="147" t="s">
        <v>19</v>
      </c>
      <c r="I641" s="149"/>
      <c r="L641" s="145"/>
      <c r="M641" s="150"/>
      <c r="T641" s="151"/>
      <c r="AT641" s="147" t="s">
        <v>162</v>
      </c>
      <c r="AU641" s="147" t="s">
        <v>82</v>
      </c>
      <c r="AV641" s="12" t="s">
        <v>80</v>
      </c>
      <c r="AW641" s="12" t="s">
        <v>33</v>
      </c>
      <c r="AX641" s="12" t="s">
        <v>72</v>
      </c>
      <c r="AY641" s="147" t="s">
        <v>150</v>
      </c>
    </row>
    <row r="642" spans="2:51" s="12" customFormat="1">
      <c r="B642" s="145"/>
      <c r="D642" s="146" t="s">
        <v>162</v>
      </c>
      <c r="E642" s="147" t="s">
        <v>19</v>
      </c>
      <c r="F642" s="148" t="s">
        <v>167</v>
      </c>
      <c r="H642" s="147" t="s">
        <v>19</v>
      </c>
      <c r="I642" s="149"/>
      <c r="L642" s="145"/>
      <c r="M642" s="150"/>
      <c r="T642" s="151"/>
      <c r="AT642" s="147" t="s">
        <v>162</v>
      </c>
      <c r="AU642" s="147" t="s">
        <v>82</v>
      </c>
      <c r="AV642" s="12" t="s">
        <v>80</v>
      </c>
      <c r="AW642" s="12" t="s">
        <v>33</v>
      </c>
      <c r="AX642" s="12" t="s">
        <v>72</v>
      </c>
      <c r="AY642" s="147" t="s">
        <v>150</v>
      </c>
    </row>
    <row r="643" spans="2:51" s="13" customFormat="1">
      <c r="B643" s="152"/>
      <c r="D643" s="146" t="s">
        <v>162</v>
      </c>
      <c r="E643" s="153" t="s">
        <v>19</v>
      </c>
      <c r="F643" s="154" t="s">
        <v>307</v>
      </c>
      <c r="H643" s="155">
        <v>28.91</v>
      </c>
      <c r="I643" s="156"/>
      <c r="L643" s="152"/>
      <c r="M643" s="157"/>
      <c r="T643" s="158"/>
      <c r="AT643" s="153" t="s">
        <v>162</v>
      </c>
      <c r="AU643" s="153" t="s">
        <v>82</v>
      </c>
      <c r="AV643" s="13" t="s">
        <v>82</v>
      </c>
      <c r="AW643" s="13" t="s">
        <v>33</v>
      </c>
      <c r="AX643" s="13" t="s">
        <v>72</v>
      </c>
      <c r="AY643" s="153" t="s">
        <v>150</v>
      </c>
    </row>
    <row r="644" spans="2:51" s="12" customFormat="1">
      <c r="B644" s="145"/>
      <c r="D644" s="146" t="s">
        <v>162</v>
      </c>
      <c r="E644" s="147" t="s">
        <v>19</v>
      </c>
      <c r="F644" s="148" t="s">
        <v>164</v>
      </c>
      <c r="H644" s="147" t="s">
        <v>19</v>
      </c>
      <c r="I644" s="149"/>
      <c r="L644" s="145"/>
      <c r="M644" s="150"/>
      <c r="T644" s="151"/>
      <c r="AT644" s="147" t="s">
        <v>162</v>
      </c>
      <c r="AU644" s="147" t="s">
        <v>82</v>
      </c>
      <c r="AV644" s="12" t="s">
        <v>80</v>
      </c>
      <c r="AW644" s="12" t="s">
        <v>33</v>
      </c>
      <c r="AX644" s="12" t="s">
        <v>72</v>
      </c>
      <c r="AY644" s="147" t="s">
        <v>150</v>
      </c>
    </row>
    <row r="645" spans="2:51" s="12" customFormat="1">
      <c r="B645" s="145"/>
      <c r="D645" s="146" t="s">
        <v>162</v>
      </c>
      <c r="E645" s="147" t="s">
        <v>19</v>
      </c>
      <c r="F645" s="148" t="s">
        <v>222</v>
      </c>
      <c r="H645" s="147" t="s">
        <v>19</v>
      </c>
      <c r="I645" s="149"/>
      <c r="L645" s="145"/>
      <c r="M645" s="150"/>
      <c r="T645" s="151"/>
      <c r="AT645" s="147" t="s">
        <v>162</v>
      </c>
      <c r="AU645" s="147" t="s">
        <v>82</v>
      </c>
      <c r="AV645" s="12" t="s">
        <v>80</v>
      </c>
      <c r="AW645" s="12" t="s">
        <v>33</v>
      </c>
      <c r="AX645" s="12" t="s">
        <v>72</v>
      </c>
      <c r="AY645" s="147" t="s">
        <v>150</v>
      </c>
    </row>
    <row r="646" spans="2:51" s="12" customFormat="1">
      <c r="B646" s="145"/>
      <c r="D646" s="146" t="s">
        <v>162</v>
      </c>
      <c r="E646" s="147" t="s">
        <v>19</v>
      </c>
      <c r="F646" s="148" t="s">
        <v>469</v>
      </c>
      <c r="H646" s="147" t="s">
        <v>19</v>
      </c>
      <c r="I646" s="149"/>
      <c r="L646" s="145"/>
      <c r="M646" s="150"/>
      <c r="T646" s="151"/>
      <c r="AT646" s="147" t="s">
        <v>162</v>
      </c>
      <c r="AU646" s="147" t="s">
        <v>82</v>
      </c>
      <c r="AV646" s="12" t="s">
        <v>80</v>
      </c>
      <c r="AW646" s="12" t="s">
        <v>33</v>
      </c>
      <c r="AX646" s="12" t="s">
        <v>72</v>
      </c>
      <c r="AY646" s="147" t="s">
        <v>150</v>
      </c>
    </row>
    <row r="647" spans="2:51" s="12" customFormat="1">
      <c r="B647" s="145"/>
      <c r="D647" s="146" t="s">
        <v>162</v>
      </c>
      <c r="E647" s="147" t="s">
        <v>19</v>
      </c>
      <c r="F647" s="148" t="s">
        <v>167</v>
      </c>
      <c r="H647" s="147" t="s">
        <v>19</v>
      </c>
      <c r="I647" s="149"/>
      <c r="L647" s="145"/>
      <c r="M647" s="150"/>
      <c r="T647" s="151"/>
      <c r="AT647" s="147" t="s">
        <v>162</v>
      </c>
      <c r="AU647" s="147" t="s">
        <v>82</v>
      </c>
      <c r="AV647" s="12" t="s">
        <v>80</v>
      </c>
      <c r="AW647" s="12" t="s">
        <v>33</v>
      </c>
      <c r="AX647" s="12" t="s">
        <v>72</v>
      </c>
      <c r="AY647" s="147" t="s">
        <v>150</v>
      </c>
    </row>
    <row r="648" spans="2:51" s="13" customFormat="1">
      <c r="B648" s="152"/>
      <c r="D648" s="146" t="s">
        <v>162</v>
      </c>
      <c r="E648" s="153" t="s">
        <v>19</v>
      </c>
      <c r="F648" s="154" t="s">
        <v>308</v>
      </c>
      <c r="H648" s="155">
        <v>3.7</v>
      </c>
      <c r="I648" s="156"/>
      <c r="L648" s="152"/>
      <c r="M648" s="157"/>
      <c r="T648" s="158"/>
      <c r="AT648" s="153" t="s">
        <v>162</v>
      </c>
      <c r="AU648" s="153" t="s">
        <v>82</v>
      </c>
      <c r="AV648" s="13" t="s">
        <v>82</v>
      </c>
      <c r="AW648" s="13" t="s">
        <v>33</v>
      </c>
      <c r="AX648" s="13" t="s">
        <v>72</v>
      </c>
      <c r="AY648" s="153" t="s">
        <v>150</v>
      </c>
    </row>
    <row r="649" spans="2:51" s="12" customFormat="1">
      <c r="B649" s="145"/>
      <c r="D649" s="146" t="s">
        <v>162</v>
      </c>
      <c r="E649" s="147" t="s">
        <v>19</v>
      </c>
      <c r="F649" s="148" t="s">
        <v>164</v>
      </c>
      <c r="H649" s="147" t="s">
        <v>19</v>
      </c>
      <c r="I649" s="149"/>
      <c r="L649" s="145"/>
      <c r="M649" s="150"/>
      <c r="T649" s="151"/>
      <c r="AT649" s="147" t="s">
        <v>162</v>
      </c>
      <c r="AU649" s="147" t="s">
        <v>82</v>
      </c>
      <c r="AV649" s="12" t="s">
        <v>80</v>
      </c>
      <c r="AW649" s="12" t="s">
        <v>33</v>
      </c>
      <c r="AX649" s="12" t="s">
        <v>72</v>
      </c>
      <c r="AY649" s="147" t="s">
        <v>150</v>
      </c>
    </row>
    <row r="650" spans="2:51" s="12" customFormat="1">
      <c r="B650" s="145"/>
      <c r="D650" s="146" t="s">
        <v>162</v>
      </c>
      <c r="E650" s="147" t="s">
        <v>19</v>
      </c>
      <c r="F650" s="148" t="s">
        <v>225</v>
      </c>
      <c r="H650" s="147" t="s">
        <v>19</v>
      </c>
      <c r="I650" s="149"/>
      <c r="L650" s="145"/>
      <c r="M650" s="150"/>
      <c r="T650" s="151"/>
      <c r="AT650" s="147" t="s">
        <v>162</v>
      </c>
      <c r="AU650" s="147" t="s">
        <v>82</v>
      </c>
      <c r="AV650" s="12" t="s">
        <v>80</v>
      </c>
      <c r="AW650" s="12" t="s">
        <v>33</v>
      </c>
      <c r="AX650" s="12" t="s">
        <v>72</v>
      </c>
      <c r="AY650" s="147" t="s">
        <v>150</v>
      </c>
    </row>
    <row r="651" spans="2:51" s="12" customFormat="1">
      <c r="B651" s="145"/>
      <c r="D651" s="146" t="s">
        <v>162</v>
      </c>
      <c r="E651" s="147" t="s">
        <v>19</v>
      </c>
      <c r="F651" s="148" t="s">
        <v>470</v>
      </c>
      <c r="H651" s="147" t="s">
        <v>19</v>
      </c>
      <c r="I651" s="149"/>
      <c r="L651" s="145"/>
      <c r="M651" s="150"/>
      <c r="T651" s="151"/>
      <c r="AT651" s="147" t="s">
        <v>162</v>
      </c>
      <c r="AU651" s="147" t="s">
        <v>82</v>
      </c>
      <c r="AV651" s="12" t="s">
        <v>80</v>
      </c>
      <c r="AW651" s="12" t="s">
        <v>33</v>
      </c>
      <c r="AX651" s="12" t="s">
        <v>72</v>
      </c>
      <c r="AY651" s="147" t="s">
        <v>150</v>
      </c>
    </row>
    <row r="652" spans="2:51" s="12" customFormat="1">
      <c r="B652" s="145"/>
      <c r="D652" s="146" t="s">
        <v>162</v>
      </c>
      <c r="E652" s="147" t="s">
        <v>19</v>
      </c>
      <c r="F652" s="148" t="s">
        <v>167</v>
      </c>
      <c r="H652" s="147" t="s">
        <v>19</v>
      </c>
      <c r="I652" s="149"/>
      <c r="L652" s="145"/>
      <c r="M652" s="150"/>
      <c r="T652" s="151"/>
      <c r="AT652" s="147" t="s">
        <v>162</v>
      </c>
      <c r="AU652" s="147" t="s">
        <v>82</v>
      </c>
      <c r="AV652" s="12" t="s">
        <v>80</v>
      </c>
      <c r="AW652" s="12" t="s">
        <v>33</v>
      </c>
      <c r="AX652" s="12" t="s">
        <v>72</v>
      </c>
      <c r="AY652" s="147" t="s">
        <v>150</v>
      </c>
    </row>
    <row r="653" spans="2:51" s="13" customFormat="1">
      <c r="B653" s="152"/>
      <c r="D653" s="146" t="s">
        <v>162</v>
      </c>
      <c r="E653" s="153" t="s">
        <v>19</v>
      </c>
      <c r="F653" s="154" t="s">
        <v>309</v>
      </c>
      <c r="H653" s="155">
        <v>4.41</v>
      </c>
      <c r="I653" s="156"/>
      <c r="L653" s="152"/>
      <c r="M653" s="157"/>
      <c r="T653" s="158"/>
      <c r="AT653" s="153" t="s">
        <v>162</v>
      </c>
      <c r="AU653" s="153" t="s">
        <v>82</v>
      </c>
      <c r="AV653" s="13" t="s">
        <v>82</v>
      </c>
      <c r="AW653" s="13" t="s">
        <v>33</v>
      </c>
      <c r="AX653" s="13" t="s">
        <v>72</v>
      </c>
      <c r="AY653" s="153" t="s">
        <v>150</v>
      </c>
    </row>
    <row r="654" spans="2:51" s="12" customFormat="1">
      <c r="B654" s="145"/>
      <c r="D654" s="146" t="s">
        <v>162</v>
      </c>
      <c r="E654" s="147" t="s">
        <v>19</v>
      </c>
      <c r="F654" s="148" t="s">
        <v>164</v>
      </c>
      <c r="H654" s="147" t="s">
        <v>19</v>
      </c>
      <c r="I654" s="149"/>
      <c r="L654" s="145"/>
      <c r="M654" s="150"/>
      <c r="T654" s="151"/>
      <c r="AT654" s="147" t="s">
        <v>162</v>
      </c>
      <c r="AU654" s="147" t="s">
        <v>82</v>
      </c>
      <c r="AV654" s="12" t="s">
        <v>80</v>
      </c>
      <c r="AW654" s="12" t="s">
        <v>33</v>
      </c>
      <c r="AX654" s="12" t="s">
        <v>72</v>
      </c>
      <c r="AY654" s="147" t="s">
        <v>150</v>
      </c>
    </row>
    <row r="655" spans="2:51" s="12" customFormat="1">
      <c r="B655" s="145"/>
      <c r="D655" s="146" t="s">
        <v>162</v>
      </c>
      <c r="E655" s="147" t="s">
        <v>19</v>
      </c>
      <c r="F655" s="148" t="s">
        <v>252</v>
      </c>
      <c r="H655" s="147" t="s">
        <v>19</v>
      </c>
      <c r="I655" s="149"/>
      <c r="L655" s="145"/>
      <c r="M655" s="150"/>
      <c r="T655" s="151"/>
      <c r="AT655" s="147" t="s">
        <v>162</v>
      </c>
      <c r="AU655" s="147" t="s">
        <v>82</v>
      </c>
      <c r="AV655" s="12" t="s">
        <v>80</v>
      </c>
      <c r="AW655" s="12" t="s">
        <v>33</v>
      </c>
      <c r="AX655" s="12" t="s">
        <v>72</v>
      </c>
      <c r="AY655" s="147" t="s">
        <v>150</v>
      </c>
    </row>
    <row r="656" spans="2:51" s="12" customFormat="1">
      <c r="B656" s="145"/>
      <c r="D656" s="146" t="s">
        <v>162</v>
      </c>
      <c r="E656" s="147" t="s">
        <v>19</v>
      </c>
      <c r="F656" s="148" t="s">
        <v>471</v>
      </c>
      <c r="H656" s="147" t="s">
        <v>19</v>
      </c>
      <c r="I656" s="149"/>
      <c r="L656" s="145"/>
      <c r="M656" s="150"/>
      <c r="T656" s="151"/>
      <c r="AT656" s="147" t="s">
        <v>162</v>
      </c>
      <c r="AU656" s="147" t="s">
        <v>82</v>
      </c>
      <c r="AV656" s="12" t="s">
        <v>80</v>
      </c>
      <c r="AW656" s="12" t="s">
        <v>33</v>
      </c>
      <c r="AX656" s="12" t="s">
        <v>72</v>
      </c>
      <c r="AY656" s="147" t="s">
        <v>150</v>
      </c>
    </row>
    <row r="657" spans="2:65" s="12" customFormat="1">
      <c r="B657" s="145"/>
      <c r="D657" s="146" t="s">
        <v>162</v>
      </c>
      <c r="E657" s="147" t="s">
        <v>19</v>
      </c>
      <c r="F657" s="148" t="s">
        <v>167</v>
      </c>
      <c r="H657" s="147" t="s">
        <v>19</v>
      </c>
      <c r="I657" s="149"/>
      <c r="L657" s="145"/>
      <c r="M657" s="150"/>
      <c r="T657" s="151"/>
      <c r="AT657" s="147" t="s">
        <v>162</v>
      </c>
      <c r="AU657" s="147" t="s">
        <v>82</v>
      </c>
      <c r="AV657" s="12" t="s">
        <v>80</v>
      </c>
      <c r="AW657" s="12" t="s">
        <v>33</v>
      </c>
      <c r="AX657" s="12" t="s">
        <v>72</v>
      </c>
      <c r="AY657" s="147" t="s">
        <v>150</v>
      </c>
    </row>
    <row r="658" spans="2:65" s="13" customFormat="1">
      <c r="B658" s="152"/>
      <c r="D658" s="146" t="s">
        <v>162</v>
      </c>
      <c r="E658" s="153" t="s">
        <v>19</v>
      </c>
      <c r="F658" s="154" t="s">
        <v>310</v>
      </c>
      <c r="H658" s="155">
        <v>1.73</v>
      </c>
      <c r="I658" s="156"/>
      <c r="L658" s="152"/>
      <c r="M658" s="157"/>
      <c r="T658" s="158"/>
      <c r="AT658" s="153" t="s">
        <v>162</v>
      </c>
      <c r="AU658" s="153" t="s">
        <v>82</v>
      </c>
      <c r="AV658" s="13" t="s">
        <v>82</v>
      </c>
      <c r="AW658" s="13" t="s">
        <v>33</v>
      </c>
      <c r="AX658" s="13" t="s">
        <v>72</v>
      </c>
      <c r="AY658" s="153" t="s">
        <v>150</v>
      </c>
    </row>
    <row r="659" spans="2:65" s="12" customFormat="1">
      <c r="B659" s="145"/>
      <c r="D659" s="146" t="s">
        <v>162</v>
      </c>
      <c r="E659" s="147" t="s">
        <v>19</v>
      </c>
      <c r="F659" s="148" t="s">
        <v>164</v>
      </c>
      <c r="H659" s="147" t="s">
        <v>19</v>
      </c>
      <c r="I659" s="149"/>
      <c r="L659" s="145"/>
      <c r="M659" s="150"/>
      <c r="T659" s="151"/>
      <c r="AT659" s="147" t="s">
        <v>162</v>
      </c>
      <c r="AU659" s="147" t="s">
        <v>82</v>
      </c>
      <c r="AV659" s="12" t="s">
        <v>80</v>
      </c>
      <c r="AW659" s="12" t="s">
        <v>33</v>
      </c>
      <c r="AX659" s="12" t="s">
        <v>72</v>
      </c>
      <c r="AY659" s="147" t="s">
        <v>150</v>
      </c>
    </row>
    <row r="660" spans="2:65" s="12" customFormat="1">
      <c r="B660" s="145"/>
      <c r="D660" s="146" t="s">
        <v>162</v>
      </c>
      <c r="E660" s="147" t="s">
        <v>19</v>
      </c>
      <c r="F660" s="148" t="s">
        <v>233</v>
      </c>
      <c r="H660" s="147" t="s">
        <v>19</v>
      </c>
      <c r="I660" s="149"/>
      <c r="L660" s="145"/>
      <c r="M660" s="150"/>
      <c r="T660" s="151"/>
      <c r="AT660" s="147" t="s">
        <v>162</v>
      </c>
      <c r="AU660" s="147" t="s">
        <v>82</v>
      </c>
      <c r="AV660" s="12" t="s">
        <v>80</v>
      </c>
      <c r="AW660" s="12" t="s">
        <v>33</v>
      </c>
      <c r="AX660" s="12" t="s">
        <v>72</v>
      </c>
      <c r="AY660" s="147" t="s">
        <v>150</v>
      </c>
    </row>
    <row r="661" spans="2:65" s="12" customFormat="1">
      <c r="B661" s="145"/>
      <c r="D661" s="146" t="s">
        <v>162</v>
      </c>
      <c r="E661" s="147" t="s">
        <v>19</v>
      </c>
      <c r="F661" s="148" t="s">
        <v>472</v>
      </c>
      <c r="H661" s="147" t="s">
        <v>19</v>
      </c>
      <c r="I661" s="149"/>
      <c r="L661" s="145"/>
      <c r="M661" s="150"/>
      <c r="T661" s="151"/>
      <c r="AT661" s="147" t="s">
        <v>162</v>
      </c>
      <c r="AU661" s="147" t="s">
        <v>82</v>
      </c>
      <c r="AV661" s="12" t="s">
        <v>80</v>
      </c>
      <c r="AW661" s="12" t="s">
        <v>33</v>
      </c>
      <c r="AX661" s="12" t="s">
        <v>72</v>
      </c>
      <c r="AY661" s="147" t="s">
        <v>150</v>
      </c>
    </row>
    <row r="662" spans="2:65" s="12" customFormat="1">
      <c r="B662" s="145"/>
      <c r="D662" s="146" t="s">
        <v>162</v>
      </c>
      <c r="E662" s="147" t="s">
        <v>19</v>
      </c>
      <c r="F662" s="148" t="s">
        <v>167</v>
      </c>
      <c r="H662" s="147" t="s">
        <v>19</v>
      </c>
      <c r="I662" s="149"/>
      <c r="L662" s="145"/>
      <c r="M662" s="150"/>
      <c r="T662" s="151"/>
      <c r="AT662" s="147" t="s">
        <v>162</v>
      </c>
      <c r="AU662" s="147" t="s">
        <v>82</v>
      </c>
      <c r="AV662" s="12" t="s">
        <v>80</v>
      </c>
      <c r="AW662" s="12" t="s">
        <v>33</v>
      </c>
      <c r="AX662" s="12" t="s">
        <v>72</v>
      </c>
      <c r="AY662" s="147" t="s">
        <v>150</v>
      </c>
    </row>
    <row r="663" spans="2:65" s="13" customFormat="1">
      <c r="B663" s="152"/>
      <c r="D663" s="146" t="s">
        <v>162</v>
      </c>
      <c r="E663" s="153" t="s">
        <v>19</v>
      </c>
      <c r="F663" s="154" t="s">
        <v>311</v>
      </c>
      <c r="H663" s="155">
        <v>1.1399999999999999</v>
      </c>
      <c r="I663" s="156"/>
      <c r="L663" s="152"/>
      <c r="M663" s="157"/>
      <c r="T663" s="158"/>
      <c r="AT663" s="153" t="s">
        <v>162</v>
      </c>
      <c r="AU663" s="153" t="s">
        <v>82</v>
      </c>
      <c r="AV663" s="13" t="s">
        <v>82</v>
      </c>
      <c r="AW663" s="13" t="s">
        <v>33</v>
      </c>
      <c r="AX663" s="13" t="s">
        <v>72</v>
      </c>
      <c r="AY663" s="153" t="s">
        <v>150</v>
      </c>
    </row>
    <row r="664" spans="2:65" s="12" customFormat="1">
      <c r="B664" s="145"/>
      <c r="D664" s="146" t="s">
        <v>162</v>
      </c>
      <c r="E664" s="147" t="s">
        <v>19</v>
      </c>
      <c r="F664" s="148" t="s">
        <v>164</v>
      </c>
      <c r="H664" s="147" t="s">
        <v>19</v>
      </c>
      <c r="I664" s="149"/>
      <c r="L664" s="145"/>
      <c r="M664" s="150"/>
      <c r="T664" s="151"/>
      <c r="AT664" s="147" t="s">
        <v>162</v>
      </c>
      <c r="AU664" s="147" t="s">
        <v>82</v>
      </c>
      <c r="AV664" s="12" t="s">
        <v>80</v>
      </c>
      <c r="AW664" s="12" t="s">
        <v>33</v>
      </c>
      <c r="AX664" s="12" t="s">
        <v>72</v>
      </c>
      <c r="AY664" s="147" t="s">
        <v>150</v>
      </c>
    </row>
    <row r="665" spans="2:65" s="12" customFormat="1">
      <c r="B665" s="145"/>
      <c r="D665" s="146" t="s">
        <v>162</v>
      </c>
      <c r="E665" s="147" t="s">
        <v>19</v>
      </c>
      <c r="F665" s="148" t="s">
        <v>239</v>
      </c>
      <c r="H665" s="147" t="s">
        <v>19</v>
      </c>
      <c r="I665" s="149"/>
      <c r="L665" s="145"/>
      <c r="M665" s="150"/>
      <c r="T665" s="151"/>
      <c r="AT665" s="147" t="s">
        <v>162</v>
      </c>
      <c r="AU665" s="147" t="s">
        <v>82</v>
      </c>
      <c r="AV665" s="12" t="s">
        <v>80</v>
      </c>
      <c r="AW665" s="12" t="s">
        <v>33</v>
      </c>
      <c r="AX665" s="12" t="s">
        <v>72</v>
      </c>
      <c r="AY665" s="147" t="s">
        <v>150</v>
      </c>
    </row>
    <row r="666" spans="2:65" s="12" customFormat="1">
      <c r="B666" s="145"/>
      <c r="D666" s="146" t="s">
        <v>162</v>
      </c>
      <c r="E666" s="147" t="s">
        <v>19</v>
      </c>
      <c r="F666" s="148" t="s">
        <v>473</v>
      </c>
      <c r="H666" s="147" t="s">
        <v>19</v>
      </c>
      <c r="I666" s="149"/>
      <c r="L666" s="145"/>
      <c r="M666" s="150"/>
      <c r="T666" s="151"/>
      <c r="AT666" s="147" t="s">
        <v>162</v>
      </c>
      <c r="AU666" s="147" t="s">
        <v>82</v>
      </c>
      <c r="AV666" s="12" t="s">
        <v>80</v>
      </c>
      <c r="AW666" s="12" t="s">
        <v>33</v>
      </c>
      <c r="AX666" s="12" t="s">
        <v>72</v>
      </c>
      <c r="AY666" s="147" t="s">
        <v>150</v>
      </c>
    </row>
    <row r="667" spans="2:65" s="12" customFormat="1">
      <c r="B667" s="145"/>
      <c r="D667" s="146" t="s">
        <v>162</v>
      </c>
      <c r="E667" s="147" t="s">
        <v>19</v>
      </c>
      <c r="F667" s="148" t="s">
        <v>167</v>
      </c>
      <c r="H667" s="147" t="s">
        <v>19</v>
      </c>
      <c r="I667" s="149"/>
      <c r="L667" s="145"/>
      <c r="M667" s="150"/>
      <c r="T667" s="151"/>
      <c r="AT667" s="147" t="s">
        <v>162</v>
      </c>
      <c r="AU667" s="147" t="s">
        <v>82</v>
      </c>
      <c r="AV667" s="12" t="s">
        <v>80</v>
      </c>
      <c r="AW667" s="12" t="s">
        <v>33</v>
      </c>
      <c r="AX667" s="12" t="s">
        <v>72</v>
      </c>
      <c r="AY667" s="147" t="s">
        <v>150</v>
      </c>
    </row>
    <row r="668" spans="2:65" s="13" customFormat="1">
      <c r="B668" s="152"/>
      <c r="D668" s="146" t="s">
        <v>162</v>
      </c>
      <c r="E668" s="153" t="s">
        <v>19</v>
      </c>
      <c r="F668" s="154" t="s">
        <v>312</v>
      </c>
      <c r="H668" s="155">
        <v>35.24</v>
      </c>
      <c r="I668" s="156"/>
      <c r="L668" s="152"/>
      <c r="M668" s="157"/>
      <c r="T668" s="158"/>
      <c r="AT668" s="153" t="s">
        <v>162</v>
      </c>
      <c r="AU668" s="153" t="s">
        <v>82</v>
      </c>
      <c r="AV668" s="13" t="s">
        <v>82</v>
      </c>
      <c r="AW668" s="13" t="s">
        <v>33</v>
      </c>
      <c r="AX668" s="13" t="s">
        <v>72</v>
      </c>
      <c r="AY668" s="153" t="s">
        <v>150</v>
      </c>
    </row>
    <row r="669" spans="2:65" s="14" customFormat="1">
      <c r="B669" s="159"/>
      <c r="D669" s="146" t="s">
        <v>162</v>
      </c>
      <c r="E669" s="160" t="s">
        <v>19</v>
      </c>
      <c r="F669" s="161" t="s">
        <v>169</v>
      </c>
      <c r="H669" s="162">
        <v>89.3</v>
      </c>
      <c r="I669" s="163"/>
      <c r="L669" s="159"/>
      <c r="M669" s="164"/>
      <c r="T669" s="165"/>
      <c r="AT669" s="160" t="s">
        <v>162</v>
      </c>
      <c r="AU669" s="160" t="s">
        <v>82</v>
      </c>
      <c r="AV669" s="14" t="s">
        <v>158</v>
      </c>
      <c r="AW669" s="14" t="s">
        <v>33</v>
      </c>
      <c r="AX669" s="14" t="s">
        <v>80</v>
      </c>
      <c r="AY669" s="160" t="s">
        <v>150</v>
      </c>
    </row>
    <row r="670" spans="2:65" s="1" customFormat="1" ht="16.5" customHeight="1">
      <c r="B670" s="33"/>
      <c r="C670" s="128" t="s">
        <v>474</v>
      </c>
      <c r="D670" s="128" t="s">
        <v>153</v>
      </c>
      <c r="E670" s="129" t="s">
        <v>475</v>
      </c>
      <c r="F670" s="130" t="s">
        <v>476</v>
      </c>
      <c r="G670" s="131" t="s">
        <v>156</v>
      </c>
      <c r="H670" s="132">
        <v>1.73</v>
      </c>
      <c r="I670" s="133"/>
      <c r="J670" s="134">
        <f>ROUND(I670*H670,2)</f>
        <v>0</v>
      </c>
      <c r="K670" s="130" t="s">
        <v>157</v>
      </c>
      <c r="L670" s="33"/>
      <c r="M670" s="135" t="s">
        <v>19</v>
      </c>
      <c r="N670" s="136" t="s">
        <v>43</v>
      </c>
      <c r="P670" s="137">
        <f>O670*H670</f>
        <v>0</v>
      </c>
      <c r="Q670" s="137">
        <v>0</v>
      </c>
      <c r="R670" s="137">
        <f>Q670*H670</f>
        <v>0</v>
      </c>
      <c r="S670" s="137">
        <v>8.9999999999999993E-3</v>
      </c>
      <c r="T670" s="138">
        <f>S670*H670</f>
        <v>1.5569999999999999E-2</v>
      </c>
      <c r="AR670" s="139" t="s">
        <v>389</v>
      </c>
      <c r="AT670" s="139" t="s">
        <v>153</v>
      </c>
      <c r="AU670" s="139" t="s">
        <v>82</v>
      </c>
      <c r="AY670" s="18" t="s">
        <v>150</v>
      </c>
      <c r="BE670" s="140">
        <f>IF(N670="základní",J670,0)</f>
        <v>0</v>
      </c>
      <c r="BF670" s="140">
        <f>IF(N670="snížená",J670,0)</f>
        <v>0</v>
      </c>
      <c r="BG670" s="140">
        <f>IF(N670="zákl. přenesená",J670,0)</f>
        <v>0</v>
      </c>
      <c r="BH670" s="140">
        <f>IF(N670="sníž. přenesená",J670,0)</f>
        <v>0</v>
      </c>
      <c r="BI670" s="140">
        <f>IF(N670="nulová",J670,0)</f>
        <v>0</v>
      </c>
      <c r="BJ670" s="18" t="s">
        <v>80</v>
      </c>
      <c r="BK670" s="140">
        <f>ROUND(I670*H670,2)</f>
        <v>0</v>
      </c>
      <c r="BL670" s="18" t="s">
        <v>389</v>
      </c>
      <c r="BM670" s="139" t="s">
        <v>477</v>
      </c>
    </row>
    <row r="671" spans="2:65" s="1" customFormat="1">
      <c r="B671" s="33"/>
      <c r="D671" s="141" t="s">
        <v>160</v>
      </c>
      <c r="F671" s="142" t="s">
        <v>478</v>
      </c>
      <c r="I671" s="143"/>
      <c r="L671" s="33"/>
      <c r="M671" s="144"/>
      <c r="T671" s="54"/>
      <c r="AT671" s="18" t="s">
        <v>160</v>
      </c>
      <c r="AU671" s="18" t="s">
        <v>82</v>
      </c>
    </row>
    <row r="672" spans="2:65" s="12" customFormat="1">
      <c r="B672" s="145"/>
      <c r="D672" s="146" t="s">
        <v>162</v>
      </c>
      <c r="E672" s="147" t="s">
        <v>19</v>
      </c>
      <c r="F672" s="148" t="s">
        <v>164</v>
      </c>
      <c r="H672" s="147" t="s">
        <v>19</v>
      </c>
      <c r="I672" s="149"/>
      <c r="L672" s="145"/>
      <c r="M672" s="150"/>
      <c r="T672" s="151"/>
      <c r="AT672" s="147" t="s">
        <v>162</v>
      </c>
      <c r="AU672" s="147" t="s">
        <v>82</v>
      </c>
      <c r="AV672" s="12" t="s">
        <v>80</v>
      </c>
      <c r="AW672" s="12" t="s">
        <v>33</v>
      </c>
      <c r="AX672" s="12" t="s">
        <v>72</v>
      </c>
      <c r="AY672" s="147" t="s">
        <v>150</v>
      </c>
    </row>
    <row r="673" spans="2:65" s="12" customFormat="1">
      <c r="B673" s="145"/>
      <c r="D673" s="146" t="s">
        <v>162</v>
      </c>
      <c r="E673" s="147" t="s">
        <v>19</v>
      </c>
      <c r="F673" s="148" t="s">
        <v>228</v>
      </c>
      <c r="H673" s="147" t="s">
        <v>19</v>
      </c>
      <c r="I673" s="149"/>
      <c r="L673" s="145"/>
      <c r="M673" s="150"/>
      <c r="T673" s="151"/>
      <c r="AT673" s="147" t="s">
        <v>162</v>
      </c>
      <c r="AU673" s="147" t="s">
        <v>82</v>
      </c>
      <c r="AV673" s="12" t="s">
        <v>80</v>
      </c>
      <c r="AW673" s="12" t="s">
        <v>33</v>
      </c>
      <c r="AX673" s="12" t="s">
        <v>72</v>
      </c>
      <c r="AY673" s="147" t="s">
        <v>150</v>
      </c>
    </row>
    <row r="674" spans="2:65" s="12" customFormat="1">
      <c r="B674" s="145"/>
      <c r="D674" s="146" t="s">
        <v>162</v>
      </c>
      <c r="E674" s="147" t="s">
        <v>19</v>
      </c>
      <c r="F674" s="148" t="s">
        <v>471</v>
      </c>
      <c r="H674" s="147" t="s">
        <v>19</v>
      </c>
      <c r="I674" s="149"/>
      <c r="L674" s="145"/>
      <c r="M674" s="150"/>
      <c r="T674" s="151"/>
      <c r="AT674" s="147" t="s">
        <v>162</v>
      </c>
      <c r="AU674" s="147" t="s">
        <v>82</v>
      </c>
      <c r="AV674" s="12" t="s">
        <v>80</v>
      </c>
      <c r="AW674" s="12" t="s">
        <v>33</v>
      </c>
      <c r="AX674" s="12" t="s">
        <v>72</v>
      </c>
      <c r="AY674" s="147" t="s">
        <v>150</v>
      </c>
    </row>
    <row r="675" spans="2:65" s="12" customFormat="1">
      <c r="B675" s="145"/>
      <c r="D675" s="146" t="s">
        <v>162</v>
      </c>
      <c r="E675" s="147" t="s">
        <v>19</v>
      </c>
      <c r="F675" s="148" t="s">
        <v>167</v>
      </c>
      <c r="H675" s="147" t="s">
        <v>19</v>
      </c>
      <c r="I675" s="149"/>
      <c r="L675" s="145"/>
      <c r="M675" s="150"/>
      <c r="T675" s="151"/>
      <c r="AT675" s="147" t="s">
        <v>162</v>
      </c>
      <c r="AU675" s="147" t="s">
        <v>82</v>
      </c>
      <c r="AV675" s="12" t="s">
        <v>80</v>
      </c>
      <c r="AW675" s="12" t="s">
        <v>33</v>
      </c>
      <c r="AX675" s="12" t="s">
        <v>72</v>
      </c>
      <c r="AY675" s="147" t="s">
        <v>150</v>
      </c>
    </row>
    <row r="676" spans="2:65" s="13" customFormat="1">
      <c r="B676" s="152"/>
      <c r="D676" s="146" t="s">
        <v>162</v>
      </c>
      <c r="E676" s="153" t="s">
        <v>19</v>
      </c>
      <c r="F676" s="154" t="s">
        <v>310</v>
      </c>
      <c r="H676" s="155">
        <v>1.73</v>
      </c>
      <c r="I676" s="156"/>
      <c r="L676" s="152"/>
      <c r="M676" s="157"/>
      <c r="T676" s="158"/>
      <c r="AT676" s="153" t="s">
        <v>162</v>
      </c>
      <c r="AU676" s="153" t="s">
        <v>82</v>
      </c>
      <c r="AV676" s="13" t="s">
        <v>82</v>
      </c>
      <c r="AW676" s="13" t="s">
        <v>33</v>
      </c>
      <c r="AX676" s="13" t="s">
        <v>72</v>
      </c>
      <c r="AY676" s="153" t="s">
        <v>150</v>
      </c>
    </row>
    <row r="677" spans="2:65" s="12" customFormat="1">
      <c r="B677" s="145"/>
      <c r="D677" s="146" t="s">
        <v>162</v>
      </c>
      <c r="E677" s="147" t="s">
        <v>19</v>
      </c>
      <c r="F677" s="148" t="s">
        <v>455</v>
      </c>
      <c r="H677" s="147" t="s">
        <v>19</v>
      </c>
      <c r="I677" s="149"/>
      <c r="L677" s="145"/>
      <c r="M677" s="150"/>
      <c r="T677" s="151"/>
      <c r="AT677" s="147" t="s">
        <v>162</v>
      </c>
      <c r="AU677" s="147" t="s">
        <v>82</v>
      </c>
      <c r="AV677" s="12" t="s">
        <v>80</v>
      </c>
      <c r="AW677" s="12" t="s">
        <v>33</v>
      </c>
      <c r="AX677" s="12" t="s">
        <v>72</v>
      </c>
      <c r="AY677" s="147" t="s">
        <v>150</v>
      </c>
    </row>
    <row r="678" spans="2:65" s="14" customFormat="1">
      <c r="B678" s="159"/>
      <c r="D678" s="146" t="s">
        <v>162</v>
      </c>
      <c r="E678" s="160" t="s">
        <v>19</v>
      </c>
      <c r="F678" s="161" t="s">
        <v>169</v>
      </c>
      <c r="H678" s="162">
        <v>1.73</v>
      </c>
      <c r="I678" s="163"/>
      <c r="L678" s="159"/>
      <c r="M678" s="164"/>
      <c r="T678" s="165"/>
      <c r="AT678" s="160" t="s">
        <v>162</v>
      </c>
      <c r="AU678" s="160" t="s">
        <v>82</v>
      </c>
      <c r="AV678" s="14" t="s">
        <v>158</v>
      </c>
      <c r="AW678" s="14" t="s">
        <v>33</v>
      </c>
      <c r="AX678" s="14" t="s">
        <v>80</v>
      </c>
      <c r="AY678" s="160" t="s">
        <v>150</v>
      </c>
    </row>
    <row r="679" spans="2:65" s="1" customFormat="1" ht="37.9" customHeight="1">
      <c r="B679" s="33"/>
      <c r="C679" s="128" t="s">
        <v>479</v>
      </c>
      <c r="D679" s="128" t="s">
        <v>153</v>
      </c>
      <c r="E679" s="129" t="s">
        <v>480</v>
      </c>
      <c r="F679" s="130" t="s">
        <v>481</v>
      </c>
      <c r="G679" s="131" t="s">
        <v>375</v>
      </c>
      <c r="H679" s="132">
        <v>0.49399999999999999</v>
      </c>
      <c r="I679" s="133"/>
      <c r="J679" s="134">
        <f>ROUND(I679*H679,2)</f>
        <v>0</v>
      </c>
      <c r="K679" s="130" t="s">
        <v>157</v>
      </c>
      <c r="L679" s="33"/>
      <c r="M679" s="135" t="s">
        <v>19</v>
      </c>
      <c r="N679" s="136" t="s">
        <v>43</v>
      </c>
      <c r="P679" s="137">
        <f>O679*H679</f>
        <v>0</v>
      </c>
      <c r="Q679" s="137">
        <v>0</v>
      </c>
      <c r="R679" s="137">
        <f>Q679*H679</f>
        <v>0</v>
      </c>
      <c r="S679" s="137">
        <v>0</v>
      </c>
      <c r="T679" s="138">
        <f>S679*H679</f>
        <v>0</v>
      </c>
      <c r="AR679" s="139" t="s">
        <v>389</v>
      </c>
      <c r="AT679" s="139" t="s">
        <v>153</v>
      </c>
      <c r="AU679" s="139" t="s">
        <v>82</v>
      </c>
      <c r="AY679" s="18" t="s">
        <v>150</v>
      </c>
      <c r="BE679" s="140">
        <f>IF(N679="základní",J679,0)</f>
        <v>0</v>
      </c>
      <c r="BF679" s="140">
        <f>IF(N679="snížená",J679,0)</f>
        <v>0</v>
      </c>
      <c r="BG679" s="140">
        <f>IF(N679="zákl. přenesená",J679,0)</f>
        <v>0</v>
      </c>
      <c r="BH679" s="140">
        <f>IF(N679="sníž. přenesená",J679,0)</f>
        <v>0</v>
      </c>
      <c r="BI679" s="140">
        <f>IF(N679="nulová",J679,0)</f>
        <v>0</v>
      </c>
      <c r="BJ679" s="18" t="s">
        <v>80</v>
      </c>
      <c r="BK679" s="140">
        <f>ROUND(I679*H679,2)</f>
        <v>0</v>
      </c>
      <c r="BL679" s="18" t="s">
        <v>389</v>
      </c>
      <c r="BM679" s="139" t="s">
        <v>482</v>
      </c>
    </row>
    <row r="680" spans="2:65" s="1" customFormat="1">
      <c r="B680" s="33"/>
      <c r="D680" s="141" t="s">
        <v>160</v>
      </c>
      <c r="F680" s="142" t="s">
        <v>483</v>
      </c>
      <c r="I680" s="143"/>
      <c r="L680" s="33"/>
      <c r="M680" s="144"/>
      <c r="T680" s="54"/>
      <c r="AT680" s="18" t="s">
        <v>160</v>
      </c>
      <c r="AU680" s="18" t="s">
        <v>82</v>
      </c>
    </row>
    <row r="681" spans="2:65" s="11" customFormat="1" ht="22.9" customHeight="1">
      <c r="B681" s="116"/>
      <c r="D681" s="117" t="s">
        <v>71</v>
      </c>
      <c r="E681" s="126" t="s">
        <v>484</v>
      </c>
      <c r="F681" s="126" t="s">
        <v>485</v>
      </c>
      <c r="I681" s="119"/>
      <c r="J681" s="127">
        <f>BK681</f>
        <v>0</v>
      </c>
      <c r="L681" s="116"/>
      <c r="M681" s="121"/>
      <c r="P681" s="122">
        <f>SUM(P682:P691)</f>
        <v>0</v>
      </c>
      <c r="R681" s="122">
        <f>SUM(R682:R691)</f>
        <v>4.1650000000000003E-3</v>
      </c>
      <c r="T681" s="123">
        <f>SUM(T682:T691)</f>
        <v>0</v>
      </c>
      <c r="AR681" s="117" t="s">
        <v>82</v>
      </c>
      <c r="AT681" s="124" t="s">
        <v>71</v>
      </c>
      <c r="AU681" s="124" t="s">
        <v>80</v>
      </c>
      <c r="AY681" s="117" t="s">
        <v>150</v>
      </c>
      <c r="BK681" s="125">
        <f>SUM(BK682:BK691)</f>
        <v>0</v>
      </c>
    </row>
    <row r="682" spans="2:65" s="1" customFormat="1" ht="21.75" customHeight="1">
      <c r="B682" s="33"/>
      <c r="C682" s="128" t="s">
        <v>486</v>
      </c>
      <c r="D682" s="128" t="s">
        <v>153</v>
      </c>
      <c r="E682" s="129" t="s">
        <v>487</v>
      </c>
      <c r="F682" s="130" t="s">
        <v>488</v>
      </c>
      <c r="G682" s="131" t="s">
        <v>190</v>
      </c>
      <c r="H682" s="132">
        <v>8.5</v>
      </c>
      <c r="I682" s="133"/>
      <c r="J682" s="134">
        <f>ROUND(I682*H682,2)</f>
        <v>0</v>
      </c>
      <c r="K682" s="130" t="s">
        <v>19</v>
      </c>
      <c r="L682" s="33"/>
      <c r="M682" s="135" t="s">
        <v>19</v>
      </c>
      <c r="N682" s="136" t="s">
        <v>43</v>
      </c>
      <c r="P682" s="137">
        <f>O682*H682</f>
        <v>0</v>
      </c>
      <c r="Q682" s="137">
        <v>4.8999999999999998E-4</v>
      </c>
      <c r="R682" s="137">
        <f>Q682*H682</f>
        <v>4.1650000000000003E-3</v>
      </c>
      <c r="S682" s="137">
        <v>0</v>
      </c>
      <c r="T682" s="138">
        <f>S682*H682</f>
        <v>0</v>
      </c>
      <c r="AR682" s="139" t="s">
        <v>389</v>
      </c>
      <c r="AT682" s="139" t="s">
        <v>153</v>
      </c>
      <c r="AU682" s="139" t="s">
        <v>82</v>
      </c>
      <c r="AY682" s="18" t="s">
        <v>150</v>
      </c>
      <c r="BE682" s="140">
        <f>IF(N682="základní",J682,0)</f>
        <v>0</v>
      </c>
      <c r="BF682" s="140">
        <f>IF(N682="snížená",J682,0)</f>
        <v>0</v>
      </c>
      <c r="BG682" s="140">
        <f>IF(N682="zákl. přenesená",J682,0)</f>
        <v>0</v>
      </c>
      <c r="BH682" s="140">
        <f>IF(N682="sníž. přenesená",J682,0)</f>
        <v>0</v>
      </c>
      <c r="BI682" s="140">
        <f>IF(N682="nulová",J682,0)</f>
        <v>0</v>
      </c>
      <c r="BJ682" s="18" t="s">
        <v>80</v>
      </c>
      <c r="BK682" s="140">
        <f>ROUND(I682*H682,2)</f>
        <v>0</v>
      </c>
      <c r="BL682" s="18" t="s">
        <v>389</v>
      </c>
      <c r="BM682" s="139" t="s">
        <v>489</v>
      </c>
    </row>
    <row r="683" spans="2:65" s="12" customFormat="1">
      <c r="B683" s="145"/>
      <c r="D683" s="146" t="s">
        <v>162</v>
      </c>
      <c r="E683" s="147" t="s">
        <v>19</v>
      </c>
      <c r="F683" s="148" t="s">
        <v>490</v>
      </c>
      <c r="H683" s="147" t="s">
        <v>19</v>
      </c>
      <c r="I683" s="149"/>
      <c r="L683" s="145"/>
      <c r="M683" s="150"/>
      <c r="T683" s="151"/>
      <c r="AT683" s="147" t="s">
        <v>162</v>
      </c>
      <c r="AU683" s="147" t="s">
        <v>82</v>
      </c>
      <c r="AV683" s="12" t="s">
        <v>80</v>
      </c>
      <c r="AW683" s="12" t="s">
        <v>33</v>
      </c>
      <c r="AX683" s="12" t="s">
        <v>72</v>
      </c>
      <c r="AY683" s="147" t="s">
        <v>150</v>
      </c>
    </row>
    <row r="684" spans="2:65" s="12" customFormat="1">
      <c r="B684" s="145"/>
      <c r="D684" s="146" t="s">
        <v>162</v>
      </c>
      <c r="E684" s="147" t="s">
        <v>19</v>
      </c>
      <c r="F684" s="148" t="s">
        <v>164</v>
      </c>
      <c r="H684" s="147" t="s">
        <v>19</v>
      </c>
      <c r="I684" s="149"/>
      <c r="L684" s="145"/>
      <c r="M684" s="150"/>
      <c r="T684" s="151"/>
      <c r="AT684" s="147" t="s">
        <v>162</v>
      </c>
      <c r="AU684" s="147" t="s">
        <v>82</v>
      </c>
      <c r="AV684" s="12" t="s">
        <v>80</v>
      </c>
      <c r="AW684" s="12" t="s">
        <v>33</v>
      </c>
      <c r="AX684" s="12" t="s">
        <v>72</v>
      </c>
      <c r="AY684" s="147" t="s">
        <v>150</v>
      </c>
    </row>
    <row r="685" spans="2:65" s="12" customFormat="1">
      <c r="B685" s="145"/>
      <c r="D685" s="146" t="s">
        <v>162</v>
      </c>
      <c r="E685" s="147" t="s">
        <v>19</v>
      </c>
      <c r="F685" s="148" t="s">
        <v>165</v>
      </c>
      <c r="H685" s="147" t="s">
        <v>19</v>
      </c>
      <c r="I685" s="149"/>
      <c r="L685" s="145"/>
      <c r="M685" s="150"/>
      <c r="T685" s="151"/>
      <c r="AT685" s="147" t="s">
        <v>162</v>
      </c>
      <c r="AU685" s="147" t="s">
        <v>82</v>
      </c>
      <c r="AV685" s="12" t="s">
        <v>80</v>
      </c>
      <c r="AW685" s="12" t="s">
        <v>33</v>
      </c>
      <c r="AX685" s="12" t="s">
        <v>72</v>
      </c>
      <c r="AY685" s="147" t="s">
        <v>150</v>
      </c>
    </row>
    <row r="686" spans="2:65" s="12" customFormat="1">
      <c r="B686" s="145"/>
      <c r="D686" s="146" t="s">
        <v>162</v>
      </c>
      <c r="E686" s="147" t="s">
        <v>19</v>
      </c>
      <c r="F686" s="148" t="s">
        <v>491</v>
      </c>
      <c r="H686" s="147" t="s">
        <v>19</v>
      </c>
      <c r="I686" s="149"/>
      <c r="L686" s="145"/>
      <c r="M686" s="150"/>
      <c r="T686" s="151"/>
      <c r="AT686" s="147" t="s">
        <v>162</v>
      </c>
      <c r="AU686" s="147" t="s">
        <v>82</v>
      </c>
      <c r="AV686" s="12" t="s">
        <v>80</v>
      </c>
      <c r="AW686" s="12" t="s">
        <v>33</v>
      </c>
      <c r="AX686" s="12" t="s">
        <v>72</v>
      </c>
      <c r="AY686" s="147" t="s">
        <v>150</v>
      </c>
    </row>
    <row r="687" spans="2:65" s="12" customFormat="1">
      <c r="B687" s="145"/>
      <c r="D687" s="146" t="s">
        <v>162</v>
      </c>
      <c r="E687" s="147" t="s">
        <v>19</v>
      </c>
      <c r="F687" s="148" t="s">
        <v>190</v>
      </c>
      <c r="H687" s="147" t="s">
        <v>19</v>
      </c>
      <c r="I687" s="149"/>
      <c r="L687" s="145"/>
      <c r="M687" s="150"/>
      <c r="T687" s="151"/>
      <c r="AT687" s="147" t="s">
        <v>162</v>
      </c>
      <c r="AU687" s="147" t="s">
        <v>82</v>
      </c>
      <c r="AV687" s="12" t="s">
        <v>80</v>
      </c>
      <c r="AW687" s="12" t="s">
        <v>33</v>
      </c>
      <c r="AX687" s="12" t="s">
        <v>72</v>
      </c>
      <c r="AY687" s="147" t="s">
        <v>150</v>
      </c>
    </row>
    <row r="688" spans="2:65" s="13" customFormat="1">
      <c r="B688" s="152"/>
      <c r="D688" s="146" t="s">
        <v>162</v>
      </c>
      <c r="E688" s="153" t="s">
        <v>19</v>
      </c>
      <c r="F688" s="154" t="s">
        <v>492</v>
      </c>
      <c r="H688" s="155">
        <v>8.5</v>
      </c>
      <c r="I688" s="156"/>
      <c r="L688" s="152"/>
      <c r="M688" s="157"/>
      <c r="T688" s="158"/>
      <c r="AT688" s="153" t="s">
        <v>162</v>
      </c>
      <c r="AU688" s="153" t="s">
        <v>82</v>
      </c>
      <c r="AV688" s="13" t="s">
        <v>82</v>
      </c>
      <c r="AW688" s="13" t="s">
        <v>33</v>
      </c>
      <c r="AX688" s="13" t="s">
        <v>72</v>
      </c>
      <c r="AY688" s="153" t="s">
        <v>150</v>
      </c>
    </row>
    <row r="689" spans="2:65" s="14" customFormat="1">
      <c r="B689" s="159"/>
      <c r="D689" s="146" t="s">
        <v>162</v>
      </c>
      <c r="E689" s="160" t="s">
        <v>19</v>
      </c>
      <c r="F689" s="161" t="s">
        <v>169</v>
      </c>
      <c r="H689" s="162">
        <v>8.5</v>
      </c>
      <c r="I689" s="163"/>
      <c r="L689" s="159"/>
      <c r="M689" s="164"/>
      <c r="T689" s="165"/>
      <c r="AT689" s="160" t="s">
        <v>162</v>
      </c>
      <c r="AU689" s="160" t="s">
        <v>82</v>
      </c>
      <c r="AV689" s="14" t="s">
        <v>158</v>
      </c>
      <c r="AW689" s="14" t="s">
        <v>33</v>
      </c>
      <c r="AX689" s="14" t="s">
        <v>80</v>
      </c>
      <c r="AY689" s="160" t="s">
        <v>150</v>
      </c>
    </row>
    <row r="690" spans="2:65" s="1" customFormat="1" ht="33" customHeight="1">
      <c r="B690" s="33"/>
      <c r="C690" s="128" t="s">
        <v>493</v>
      </c>
      <c r="D690" s="128" t="s">
        <v>153</v>
      </c>
      <c r="E690" s="129" t="s">
        <v>494</v>
      </c>
      <c r="F690" s="130" t="s">
        <v>495</v>
      </c>
      <c r="G690" s="131" t="s">
        <v>375</v>
      </c>
      <c r="H690" s="132">
        <v>4.0000000000000001E-3</v>
      </c>
      <c r="I690" s="133"/>
      <c r="J690" s="134">
        <f>ROUND(I690*H690,2)</f>
        <v>0</v>
      </c>
      <c r="K690" s="130" t="s">
        <v>157</v>
      </c>
      <c r="L690" s="33"/>
      <c r="M690" s="135" t="s">
        <v>19</v>
      </c>
      <c r="N690" s="136" t="s">
        <v>43</v>
      </c>
      <c r="P690" s="137">
        <f>O690*H690</f>
        <v>0</v>
      </c>
      <c r="Q690" s="137">
        <v>0</v>
      </c>
      <c r="R690" s="137">
        <f>Q690*H690</f>
        <v>0</v>
      </c>
      <c r="S690" s="137">
        <v>0</v>
      </c>
      <c r="T690" s="138">
        <f>S690*H690</f>
        <v>0</v>
      </c>
      <c r="AR690" s="139" t="s">
        <v>389</v>
      </c>
      <c r="AT690" s="139" t="s">
        <v>153</v>
      </c>
      <c r="AU690" s="139" t="s">
        <v>82</v>
      </c>
      <c r="AY690" s="18" t="s">
        <v>150</v>
      </c>
      <c r="BE690" s="140">
        <f>IF(N690="základní",J690,0)</f>
        <v>0</v>
      </c>
      <c r="BF690" s="140">
        <f>IF(N690="snížená",J690,0)</f>
        <v>0</v>
      </c>
      <c r="BG690" s="140">
        <f>IF(N690="zákl. přenesená",J690,0)</f>
        <v>0</v>
      </c>
      <c r="BH690" s="140">
        <f>IF(N690="sníž. přenesená",J690,0)</f>
        <v>0</v>
      </c>
      <c r="BI690" s="140">
        <f>IF(N690="nulová",J690,0)</f>
        <v>0</v>
      </c>
      <c r="BJ690" s="18" t="s">
        <v>80</v>
      </c>
      <c r="BK690" s="140">
        <f>ROUND(I690*H690,2)</f>
        <v>0</v>
      </c>
      <c r="BL690" s="18" t="s">
        <v>389</v>
      </c>
      <c r="BM690" s="139" t="s">
        <v>496</v>
      </c>
    </row>
    <row r="691" spans="2:65" s="1" customFormat="1">
      <c r="B691" s="33"/>
      <c r="D691" s="141" t="s">
        <v>160</v>
      </c>
      <c r="F691" s="142" t="s">
        <v>497</v>
      </c>
      <c r="I691" s="143"/>
      <c r="L691" s="33"/>
      <c r="M691" s="144"/>
      <c r="T691" s="54"/>
      <c r="AT691" s="18" t="s">
        <v>160</v>
      </c>
      <c r="AU691" s="18" t="s">
        <v>82</v>
      </c>
    </row>
    <row r="692" spans="2:65" s="11" customFormat="1" ht="22.9" customHeight="1">
      <c r="B692" s="116"/>
      <c r="D692" s="117" t="s">
        <v>71</v>
      </c>
      <c r="E692" s="126" t="s">
        <v>498</v>
      </c>
      <c r="F692" s="126" t="s">
        <v>499</v>
      </c>
      <c r="I692" s="119"/>
      <c r="J692" s="127">
        <f>BK692</f>
        <v>0</v>
      </c>
      <c r="L692" s="116"/>
      <c r="M692" s="121"/>
      <c r="P692" s="122">
        <f>SUM(P693:P789)</f>
        <v>0</v>
      </c>
      <c r="R692" s="122">
        <f>SUM(R693:R789)</f>
        <v>2.4328720000000002E-2</v>
      </c>
      <c r="T692" s="123">
        <f>SUM(T693:T789)</f>
        <v>4.45E-3</v>
      </c>
      <c r="AR692" s="117" t="s">
        <v>82</v>
      </c>
      <c r="AT692" s="124" t="s">
        <v>71</v>
      </c>
      <c r="AU692" s="124" t="s">
        <v>80</v>
      </c>
      <c r="AY692" s="117" t="s">
        <v>150</v>
      </c>
      <c r="BK692" s="125">
        <f>SUM(BK693:BK789)</f>
        <v>0</v>
      </c>
    </row>
    <row r="693" spans="2:65" s="1" customFormat="1" ht="16.5" customHeight="1">
      <c r="B693" s="33"/>
      <c r="C693" s="128" t="s">
        <v>500</v>
      </c>
      <c r="D693" s="128" t="s">
        <v>153</v>
      </c>
      <c r="E693" s="129" t="s">
        <v>501</v>
      </c>
      <c r="F693" s="130" t="s">
        <v>502</v>
      </c>
      <c r="G693" s="131" t="s">
        <v>156</v>
      </c>
      <c r="H693" s="132">
        <v>0.92</v>
      </c>
      <c r="I693" s="133"/>
      <c r="J693" s="134">
        <f>ROUND(I693*H693,2)</f>
        <v>0</v>
      </c>
      <c r="K693" s="130" t="s">
        <v>157</v>
      </c>
      <c r="L693" s="33"/>
      <c r="M693" s="135" t="s">
        <v>19</v>
      </c>
      <c r="N693" s="136" t="s">
        <v>43</v>
      </c>
      <c r="P693" s="137">
        <f>O693*H693</f>
        <v>0</v>
      </c>
      <c r="Q693" s="137">
        <v>0</v>
      </c>
      <c r="R693" s="137">
        <f>Q693*H693</f>
        <v>0</v>
      </c>
      <c r="S693" s="137">
        <v>0</v>
      </c>
      <c r="T693" s="138">
        <f>S693*H693</f>
        <v>0</v>
      </c>
      <c r="AR693" s="139" t="s">
        <v>389</v>
      </c>
      <c r="AT693" s="139" t="s">
        <v>153</v>
      </c>
      <c r="AU693" s="139" t="s">
        <v>82</v>
      </c>
      <c r="AY693" s="18" t="s">
        <v>150</v>
      </c>
      <c r="BE693" s="140">
        <f>IF(N693="základní",J693,0)</f>
        <v>0</v>
      </c>
      <c r="BF693" s="140">
        <f>IF(N693="snížená",J693,0)</f>
        <v>0</v>
      </c>
      <c r="BG693" s="140">
        <f>IF(N693="zákl. přenesená",J693,0)</f>
        <v>0</v>
      </c>
      <c r="BH693" s="140">
        <f>IF(N693="sníž. přenesená",J693,0)</f>
        <v>0</v>
      </c>
      <c r="BI693" s="140">
        <f>IF(N693="nulová",J693,0)</f>
        <v>0</v>
      </c>
      <c r="BJ693" s="18" t="s">
        <v>80</v>
      </c>
      <c r="BK693" s="140">
        <f>ROUND(I693*H693,2)</f>
        <v>0</v>
      </c>
      <c r="BL693" s="18" t="s">
        <v>389</v>
      </c>
      <c r="BM693" s="139" t="s">
        <v>503</v>
      </c>
    </row>
    <row r="694" spans="2:65" s="1" customFormat="1">
      <c r="B694" s="33"/>
      <c r="D694" s="141" t="s">
        <v>160</v>
      </c>
      <c r="F694" s="142" t="s">
        <v>504</v>
      </c>
      <c r="I694" s="143"/>
      <c r="L694" s="33"/>
      <c r="M694" s="144"/>
      <c r="T694" s="54"/>
      <c r="AT694" s="18" t="s">
        <v>160</v>
      </c>
      <c r="AU694" s="18" t="s">
        <v>82</v>
      </c>
    </row>
    <row r="695" spans="2:65" s="12" customFormat="1">
      <c r="B695" s="145"/>
      <c r="D695" s="146" t="s">
        <v>162</v>
      </c>
      <c r="E695" s="147" t="s">
        <v>19</v>
      </c>
      <c r="F695" s="148" t="s">
        <v>505</v>
      </c>
      <c r="H695" s="147" t="s">
        <v>19</v>
      </c>
      <c r="I695" s="149"/>
      <c r="L695" s="145"/>
      <c r="M695" s="150"/>
      <c r="T695" s="151"/>
      <c r="AT695" s="147" t="s">
        <v>162</v>
      </c>
      <c r="AU695" s="147" t="s">
        <v>82</v>
      </c>
      <c r="AV695" s="12" t="s">
        <v>80</v>
      </c>
      <c r="AW695" s="12" t="s">
        <v>33</v>
      </c>
      <c r="AX695" s="12" t="s">
        <v>72</v>
      </c>
      <c r="AY695" s="147" t="s">
        <v>150</v>
      </c>
    </row>
    <row r="696" spans="2:65" s="12" customFormat="1">
      <c r="B696" s="145"/>
      <c r="D696" s="146" t="s">
        <v>162</v>
      </c>
      <c r="E696" s="147" t="s">
        <v>19</v>
      </c>
      <c r="F696" s="148" t="s">
        <v>164</v>
      </c>
      <c r="H696" s="147" t="s">
        <v>19</v>
      </c>
      <c r="I696" s="149"/>
      <c r="L696" s="145"/>
      <c r="M696" s="150"/>
      <c r="T696" s="151"/>
      <c r="AT696" s="147" t="s">
        <v>162</v>
      </c>
      <c r="AU696" s="147" t="s">
        <v>82</v>
      </c>
      <c r="AV696" s="12" t="s">
        <v>80</v>
      </c>
      <c r="AW696" s="12" t="s">
        <v>33</v>
      </c>
      <c r="AX696" s="12" t="s">
        <v>72</v>
      </c>
      <c r="AY696" s="147" t="s">
        <v>150</v>
      </c>
    </row>
    <row r="697" spans="2:65" s="12" customFormat="1">
      <c r="B697" s="145"/>
      <c r="D697" s="146" t="s">
        <v>162</v>
      </c>
      <c r="E697" s="147" t="s">
        <v>19</v>
      </c>
      <c r="F697" s="148" t="s">
        <v>177</v>
      </c>
      <c r="H697" s="147" t="s">
        <v>19</v>
      </c>
      <c r="I697" s="149"/>
      <c r="L697" s="145"/>
      <c r="M697" s="150"/>
      <c r="T697" s="151"/>
      <c r="AT697" s="147" t="s">
        <v>162</v>
      </c>
      <c r="AU697" s="147" t="s">
        <v>82</v>
      </c>
      <c r="AV697" s="12" t="s">
        <v>80</v>
      </c>
      <c r="AW697" s="12" t="s">
        <v>33</v>
      </c>
      <c r="AX697" s="12" t="s">
        <v>72</v>
      </c>
      <c r="AY697" s="147" t="s">
        <v>150</v>
      </c>
    </row>
    <row r="698" spans="2:65" s="12" customFormat="1">
      <c r="B698" s="145"/>
      <c r="D698" s="146" t="s">
        <v>162</v>
      </c>
      <c r="E698" s="147" t="s">
        <v>19</v>
      </c>
      <c r="F698" s="148" t="s">
        <v>506</v>
      </c>
      <c r="H698" s="147" t="s">
        <v>19</v>
      </c>
      <c r="I698" s="149"/>
      <c r="L698" s="145"/>
      <c r="M698" s="150"/>
      <c r="T698" s="151"/>
      <c r="AT698" s="147" t="s">
        <v>162</v>
      </c>
      <c r="AU698" s="147" t="s">
        <v>82</v>
      </c>
      <c r="AV698" s="12" t="s">
        <v>80</v>
      </c>
      <c r="AW698" s="12" t="s">
        <v>33</v>
      </c>
      <c r="AX698" s="12" t="s">
        <v>72</v>
      </c>
      <c r="AY698" s="147" t="s">
        <v>150</v>
      </c>
    </row>
    <row r="699" spans="2:65" s="12" customFormat="1">
      <c r="B699" s="145"/>
      <c r="D699" s="146" t="s">
        <v>162</v>
      </c>
      <c r="E699" s="147" t="s">
        <v>19</v>
      </c>
      <c r="F699" s="148" t="s">
        <v>167</v>
      </c>
      <c r="H699" s="147" t="s">
        <v>19</v>
      </c>
      <c r="I699" s="149"/>
      <c r="L699" s="145"/>
      <c r="M699" s="150"/>
      <c r="T699" s="151"/>
      <c r="AT699" s="147" t="s">
        <v>162</v>
      </c>
      <c r="AU699" s="147" t="s">
        <v>82</v>
      </c>
      <c r="AV699" s="12" t="s">
        <v>80</v>
      </c>
      <c r="AW699" s="12" t="s">
        <v>33</v>
      </c>
      <c r="AX699" s="12" t="s">
        <v>72</v>
      </c>
      <c r="AY699" s="147" t="s">
        <v>150</v>
      </c>
    </row>
    <row r="700" spans="2:65" s="13" customFormat="1">
      <c r="B700" s="152"/>
      <c r="D700" s="146" t="s">
        <v>162</v>
      </c>
      <c r="E700" s="153" t="s">
        <v>19</v>
      </c>
      <c r="F700" s="154" t="s">
        <v>507</v>
      </c>
      <c r="H700" s="155">
        <v>0.2</v>
      </c>
      <c r="I700" s="156"/>
      <c r="L700" s="152"/>
      <c r="M700" s="157"/>
      <c r="T700" s="158"/>
      <c r="AT700" s="153" t="s">
        <v>162</v>
      </c>
      <c r="AU700" s="153" t="s">
        <v>82</v>
      </c>
      <c r="AV700" s="13" t="s">
        <v>82</v>
      </c>
      <c r="AW700" s="13" t="s">
        <v>33</v>
      </c>
      <c r="AX700" s="13" t="s">
        <v>72</v>
      </c>
      <c r="AY700" s="153" t="s">
        <v>150</v>
      </c>
    </row>
    <row r="701" spans="2:65" s="12" customFormat="1">
      <c r="B701" s="145"/>
      <c r="D701" s="146" t="s">
        <v>162</v>
      </c>
      <c r="E701" s="147" t="s">
        <v>19</v>
      </c>
      <c r="F701" s="148" t="s">
        <v>164</v>
      </c>
      <c r="H701" s="147" t="s">
        <v>19</v>
      </c>
      <c r="I701" s="149"/>
      <c r="L701" s="145"/>
      <c r="M701" s="150"/>
      <c r="T701" s="151"/>
      <c r="AT701" s="147" t="s">
        <v>162</v>
      </c>
      <c r="AU701" s="147" t="s">
        <v>82</v>
      </c>
      <c r="AV701" s="12" t="s">
        <v>80</v>
      </c>
      <c r="AW701" s="12" t="s">
        <v>33</v>
      </c>
      <c r="AX701" s="12" t="s">
        <v>72</v>
      </c>
      <c r="AY701" s="147" t="s">
        <v>150</v>
      </c>
    </row>
    <row r="702" spans="2:65" s="12" customFormat="1">
      <c r="B702" s="145"/>
      <c r="D702" s="146" t="s">
        <v>162</v>
      </c>
      <c r="E702" s="147" t="s">
        <v>19</v>
      </c>
      <c r="F702" s="148" t="s">
        <v>165</v>
      </c>
      <c r="H702" s="147" t="s">
        <v>19</v>
      </c>
      <c r="I702" s="149"/>
      <c r="L702" s="145"/>
      <c r="M702" s="150"/>
      <c r="T702" s="151"/>
      <c r="AT702" s="147" t="s">
        <v>162</v>
      </c>
      <c r="AU702" s="147" t="s">
        <v>82</v>
      </c>
      <c r="AV702" s="12" t="s">
        <v>80</v>
      </c>
      <c r="AW702" s="12" t="s">
        <v>33</v>
      </c>
      <c r="AX702" s="12" t="s">
        <v>72</v>
      </c>
      <c r="AY702" s="147" t="s">
        <v>150</v>
      </c>
    </row>
    <row r="703" spans="2:65" s="12" customFormat="1">
      <c r="B703" s="145"/>
      <c r="D703" s="146" t="s">
        <v>162</v>
      </c>
      <c r="E703" s="147" t="s">
        <v>19</v>
      </c>
      <c r="F703" s="148" t="s">
        <v>508</v>
      </c>
      <c r="H703" s="147" t="s">
        <v>19</v>
      </c>
      <c r="I703" s="149"/>
      <c r="L703" s="145"/>
      <c r="M703" s="150"/>
      <c r="T703" s="151"/>
      <c r="AT703" s="147" t="s">
        <v>162</v>
      </c>
      <c r="AU703" s="147" t="s">
        <v>82</v>
      </c>
      <c r="AV703" s="12" t="s">
        <v>80</v>
      </c>
      <c r="AW703" s="12" t="s">
        <v>33</v>
      </c>
      <c r="AX703" s="12" t="s">
        <v>72</v>
      </c>
      <c r="AY703" s="147" t="s">
        <v>150</v>
      </c>
    </row>
    <row r="704" spans="2:65" s="12" customFormat="1">
      <c r="B704" s="145"/>
      <c r="D704" s="146" t="s">
        <v>162</v>
      </c>
      <c r="E704" s="147" t="s">
        <v>19</v>
      </c>
      <c r="F704" s="148" t="s">
        <v>167</v>
      </c>
      <c r="H704" s="147" t="s">
        <v>19</v>
      </c>
      <c r="I704" s="149"/>
      <c r="L704" s="145"/>
      <c r="M704" s="150"/>
      <c r="T704" s="151"/>
      <c r="AT704" s="147" t="s">
        <v>162</v>
      </c>
      <c r="AU704" s="147" t="s">
        <v>82</v>
      </c>
      <c r="AV704" s="12" t="s">
        <v>80</v>
      </c>
      <c r="AW704" s="12" t="s">
        <v>33</v>
      </c>
      <c r="AX704" s="12" t="s">
        <v>72</v>
      </c>
      <c r="AY704" s="147" t="s">
        <v>150</v>
      </c>
    </row>
    <row r="705" spans="2:65" s="13" customFormat="1">
      <c r="B705" s="152"/>
      <c r="D705" s="146" t="s">
        <v>162</v>
      </c>
      <c r="E705" s="153" t="s">
        <v>19</v>
      </c>
      <c r="F705" s="154" t="s">
        <v>509</v>
      </c>
      <c r="H705" s="155">
        <v>0.72</v>
      </c>
      <c r="I705" s="156"/>
      <c r="L705" s="152"/>
      <c r="M705" s="157"/>
      <c r="T705" s="158"/>
      <c r="AT705" s="153" t="s">
        <v>162</v>
      </c>
      <c r="AU705" s="153" t="s">
        <v>82</v>
      </c>
      <c r="AV705" s="13" t="s">
        <v>82</v>
      </c>
      <c r="AW705" s="13" t="s">
        <v>33</v>
      </c>
      <c r="AX705" s="13" t="s">
        <v>72</v>
      </c>
      <c r="AY705" s="153" t="s">
        <v>150</v>
      </c>
    </row>
    <row r="706" spans="2:65" s="14" customFormat="1">
      <c r="B706" s="159"/>
      <c r="D706" s="146" t="s">
        <v>162</v>
      </c>
      <c r="E706" s="160" t="s">
        <v>19</v>
      </c>
      <c r="F706" s="161" t="s">
        <v>169</v>
      </c>
      <c r="H706" s="162">
        <v>0.91999999999999993</v>
      </c>
      <c r="I706" s="163"/>
      <c r="L706" s="159"/>
      <c r="M706" s="164"/>
      <c r="T706" s="165"/>
      <c r="AT706" s="160" t="s">
        <v>162</v>
      </c>
      <c r="AU706" s="160" t="s">
        <v>82</v>
      </c>
      <c r="AV706" s="14" t="s">
        <v>158</v>
      </c>
      <c r="AW706" s="14" t="s">
        <v>33</v>
      </c>
      <c r="AX706" s="14" t="s">
        <v>80</v>
      </c>
      <c r="AY706" s="160" t="s">
        <v>150</v>
      </c>
    </row>
    <row r="707" spans="2:65" s="1" customFormat="1" ht="16.5" customHeight="1">
      <c r="B707" s="33"/>
      <c r="C707" s="128" t="s">
        <v>510</v>
      </c>
      <c r="D707" s="128" t="s">
        <v>153</v>
      </c>
      <c r="E707" s="129" t="s">
        <v>511</v>
      </c>
      <c r="F707" s="130" t="s">
        <v>512</v>
      </c>
      <c r="G707" s="131" t="s">
        <v>156</v>
      </c>
      <c r="H707" s="132">
        <v>0.92</v>
      </c>
      <c r="I707" s="133"/>
      <c r="J707" s="134">
        <f>ROUND(I707*H707,2)</f>
        <v>0</v>
      </c>
      <c r="K707" s="130" t="s">
        <v>157</v>
      </c>
      <c r="L707" s="33"/>
      <c r="M707" s="135" t="s">
        <v>19</v>
      </c>
      <c r="N707" s="136" t="s">
        <v>43</v>
      </c>
      <c r="P707" s="137">
        <f>O707*H707</f>
        <v>0</v>
      </c>
      <c r="Q707" s="137">
        <v>2.9999999999999997E-4</v>
      </c>
      <c r="R707" s="137">
        <f>Q707*H707</f>
        <v>2.7599999999999999E-4</v>
      </c>
      <c r="S707" s="137">
        <v>0</v>
      </c>
      <c r="T707" s="138">
        <f>S707*H707</f>
        <v>0</v>
      </c>
      <c r="AR707" s="139" t="s">
        <v>389</v>
      </c>
      <c r="AT707" s="139" t="s">
        <v>153</v>
      </c>
      <c r="AU707" s="139" t="s">
        <v>82</v>
      </c>
      <c r="AY707" s="18" t="s">
        <v>150</v>
      </c>
      <c r="BE707" s="140">
        <f>IF(N707="základní",J707,0)</f>
        <v>0</v>
      </c>
      <c r="BF707" s="140">
        <f>IF(N707="snížená",J707,0)</f>
        <v>0</v>
      </c>
      <c r="BG707" s="140">
        <f>IF(N707="zákl. přenesená",J707,0)</f>
        <v>0</v>
      </c>
      <c r="BH707" s="140">
        <f>IF(N707="sníž. přenesená",J707,0)</f>
        <v>0</v>
      </c>
      <c r="BI707" s="140">
        <f>IF(N707="nulová",J707,0)</f>
        <v>0</v>
      </c>
      <c r="BJ707" s="18" t="s">
        <v>80</v>
      </c>
      <c r="BK707" s="140">
        <f>ROUND(I707*H707,2)</f>
        <v>0</v>
      </c>
      <c r="BL707" s="18" t="s">
        <v>389</v>
      </c>
      <c r="BM707" s="139" t="s">
        <v>513</v>
      </c>
    </row>
    <row r="708" spans="2:65" s="1" customFormat="1">
      <c r="B708" s="33"/>
      <c r="D708" s="141" t="s">
        <v>160</v>
      </c>
      <c r="F708" s="142" t="s">
        <v>514</v>
      </c>
      <c r="I708" s="143"/>
      <c r="L708" s="33"/>
      <c r="M708" s="144"/>
      <c r="T708" s="54"/>
      <c r="AT708" s="18" t="s">
        <v>160</v>
      </c>
      <c r="AU708" s="18" t="s">
        <v>82</v>
      </c>
    </row>
    <row r="709" spans="2:65" s="12" customFormat="1">
      <c r="B709" s="145"/>
      <c r="D709" s="146" t="s">
        <v>162</v>
      </c>
      <c r="E709" s="147" t="s">
        <v>19</v>
      </c>
      <c r="F709" s="148" t="s">
        <v>505</v>
      </c>
      <c r="H709" s="147" t="s">
        <v>19</v>
      </c>
      <c r="I709" s="149"/>
      <c r="L709" s="145"/>
      <c r="M709" s="150"/>
      <c r="T709" s="151"/>
      <c r="AT709" s="147" t="s">
        <v>162</v>
      </c>
      <c r="AU709" s="147" t="s">
        <v>82</v>
      </c>
      <c r="AV709" s="12" t="s">
        <v>80</v>
      </c>
      <c r="AW709" s="12" t="s">
        <v>33</v>
      </c>
      <c r="AX709" s="12" t="s">
        <v>72</v>
      </c>
      <c r="AY709" s="147" t="s">
        <v>150</v>
      </c>
    </row>
    <row r="710" spans="2:65" s="12" customFormat="1">
      <c r="B710" s="145"/>
      <c r="D710" s="146" t="s">
        <v>162</v>
      </c>
      <c r="E710" s="147" t="s">
        <v>19</v>
      </c>
      <c r="F710" s="148" t="s">
        <v>164</v>
      </c>
      <c r="H710" s="147" t="s">
        <v>19</v>
      </c>
      <c r="I710" s="149"/>
      <c r="L710" s="145"/>
      <c r="M710" s="150"/>
      <c r="T710" s="151"/>
      <c r="AT710" s="147" t="s">
        <v>162</v>
      </c>
      <c r="AU710" s="147" t="s">
        <v>82</v>
      </c>
      <c r="AV710" s="12" t="s">
        <v>80</v>
      </c>
      <c r="AW710" s="12" t="s">
        <v>33</v>
      </c>
      <c r="AX710" s="12" t="s">
        <v>72</v>
      </c>
      <c r="AY710" s="147" t="s">
        <v>150</v>
      </c>
    </row>
    <row r="711" spans="2:65" s="12" customFormat="1">
      <c r="B711" s="145"/>
      <c r="D711" s="146" t="s">
        <v>162</v>
      </c>
      <c r="E711" s="147" t="s">
        <v>19</v>
      </c>
      <c r="F711" s="148" t="s">
        <v>177</v>
      </c>
      <c r="H711" s="147" t="s">
        <v>19</v>
      </c>
      <c r="I711" s="149"/>
      <c r="L711" s="145"/>
      <c r="M711" s="150"/>
      <c r="T711" s="151"/>
      <c r="AT711" s="147" t="s">
        <v>162</v>
      </c>
      <c r="AU711" s="147" t="s">
        <v>82</v>
      </c>
      <c r="AV711" s="12" t="s">
        <v>80</v>
      </c>
      <c r="AW711" s="12" t="s">
        <v>33</v>
      </c>
      <c r="AX711" s="12" t="s">
        <v>72</v>
      </c>
      <c r="AY711" s="147" t="s">
        <v>150</v>
      </c>
    </row>
    <row r="712" spans="2:65" s="12" customFormat="1">
      <c r="B712" s="145"/>
      <c r="D712" s="146" t="s">
        <v>162</v>
      </c>
      <c r="E712" s="147" t="s">
        <v>19</v>
      </c>
      <c r="F712" s="148" t="s">
        <v>506</v>
      </c>
      <c r="H712" s="147" t="s">
        <v>19</v>
      </c>
      <c r="I712" s="149"/>
      <c r="L712" s="145"/>
      <c r="M712" s="150"/>
      <c r="T712" s="151"/>
      <c r="AT712" s="147" t="s">
        <v>162</v>
      </c>
      <c r="AU712" s="147" t="s">
        <v>82</v>
      </c>
      <c r="AV712" s="12" t="s">
        <v>80</v>
      </c>
      <c r="AW712" s="12" t="s">
        <v>33</v>
      </c>
      <c r="AX712" s="12" t="s">
        <v>72</v>
      </c>
      <c r="AY712" s="147" t="s">
        <v>150</v>
      </c>
    </row>
    <row r="713" spans="2:65" s="12" customFormat="1">
      <c r="B713" s="145"/>
      <c r="D713" s="146" t="s">
        <v>162</v>
      </c>
      <c r="E713" s="147" t="s">
        <v>19</v>
      </c>
      <c r="F713" s="148" t="s">
        <v>167</v>
      </c>
      <c r="H713" s="147" t="s">
        <v>19</v>
      </c>
      <c r="I713" s="149"/>
      <c r="L713" s="145"/>
      <c r="M713" s="150"/>
      <c r="T713" s="151"/>
      <c r="AT713" s="147" t="s">
        <v>162</v>
      </c>
      <c r="AU713" s="147" t="s">
        <v>82</v>
      </c>
      <c r="AV713" s="12" t="s">
        <v>80</v>
      </c>
      <c r="AW713" s="12" t="s">
        <v>33</v>
      </c>
      <c r="AX713" s="12" t="s">
        <v>72</v>
      </c>
      <c r="AY713" s="147" t="s">
        <v>150</v>
      </c>
    </row>
    <row r="714" spans="2:65" s="13" customFormat="1">
      <c r="B714" s="152"/>
      <c r="D714" s="146" t="s">
        <v>162</v>
      </c>
      <c r="E714" s="153" t="s">
        <v>19</v>
      </c>
      <c r="F714" s="154" t="s">
        <v>507</v>
      </c>
      <c r="H714" s="155">
        <v>0.2</v>
      </c>
      <c r="I714" s="156"/>
      <c r="L714" s="152"/>
      <c r="M714" s="157"/>
      <c r="T714" s="158"/>
      <c r="AT714" s="153" t="s">
        <v>162</v>
      </c>
      <c r="AU714" s="153" t="s">
        <v>82</v>
      </c>
      <c r="AV714" s="13" t="s">
        <v>82</v>
      </c>
      <c r="AW714" s="13" t="s">
        <v>33</v>
      </c>
      <c r="AX714" s="13" t="s">
        <v>72</v>
      </c>
      <c r="AY714" s="153" t="s">
        <v>150</v>
      </c>
    </row>
    <row r="715" spans="2:65" s="12" customFormat="1">
      <c r="B715" s="145"/>
      <c r="D715" s="146" t="s">
        <v>162</v>
      </c>
      <c r="E715" s="147" t="s">
        <v>19</v>
      </c>
      <c r="F715" s="148" t="s">
        <v>164</v>
      </c>
      <c r="H715" s="147" t="s">
        <v>19</v>
      </c>
      <c r="I715" s="149"/>
      <c r="L715" s="145"/>
      <c r="M715" s="150"/>
      <c r="T715" s="151"/>
      <c r="AT715" s="147" t="s">
        <v>162</v>
      </c>
      <c r="AU715" s="147" t="s">
        <v>82</v>
      </c>
      <c r="AV715" s="12" t="s">
        <v>80</v>
      </c>
      <c r="AW715" s="12" t="s">
        <v>33</v>
      </c>
      <c r="AX715" s="12" t="s">
        <v>72</v>
      </c>
      <c r="AY715" s="147" t="s">
        <v>150</v>
      </c>
    </row>
    <row r="716" spans="2:65" s="12" customFormat="1">
      <c r="B716" s="145"/>
      <c r="D716" s="146" t="s">
        <v>162</v>
      </c>
      <c r="E716" s="147" t="s">
        <v>19</v>
      </c>
      <c r="F716" s="148" t="s">
        <v>165</v>
      </c>
      <c r="H716" s="147" t="s">
        <v>19</v>
      </c>
      <c r="I716" s="149"/>
      <c r="L716" s="145"/>
      <c r="M716" s="150"/>
      <c r="T716" s="151"/>
      <c r="AT716" s="147" t="s">
        <v>162</v>
      </c>
      <c r="AU716" s="147" t="s">
        <v>82</v>
      </c>
      <c r="AV716" s="12" t="s">
        <v>80</v>
      </c>
      <c r="AW716" s="12" t="s">
        <v>33</v>
      </c>
      <c r="AX716" s="12" t="s">
        <v>72</v>
      </c>
      <c r="AY716" s="147" t="s">
        <v>150</v>
      </c>
    </row>
    <row r="717" spans="2:65" s="12" customFormat="1">
      <c r="B717" s="145"/>
      <c r="D717" s="146" t="s">
        <v>162</v>
      </c>
      <c r="E717" s="147" t="s">
        <v>19</v>
      </c>
      <c r="F717" s="148" t="s">
        <v>508</v>
      </c>
      <c r="H717" s="147" t="s">
        <v>19</v>
      </c>
      <c r="I717" s="149"/>
      <c r="L717" s="145"/>
      <c r="M717" s="150"/>
      <c r="T717" s="151"/>
      <c r="AT717" s="147" t="s">
        <v>162</v>
      </c>
      <c r="AU717" s="147" t="s">
        <v>82</v>
      </c>
      <c r="AV717" s="12" t="s">
        <v>80</v>
      </c>
      <c r="AW717" s="12" t="s">
        <v>33</v>
      </c>
      <c r="AX717" s="12" t="s">
        <v>72</v>
      </c>
      <c r="AY717" s="147" t="s">
        <v>150</v>
      </c>
    </row>
    <row r="718" spans="2:65" s="12" customFormat="1">
      <c r="B718" s="145"/>
      <c r="D718" s="146" t="s">
        <v>162</v>
      </c>
      <c r="E718" s="147" t="s">
        <v>19</v>
      </c>
      <c r="F718" s="148" t="s">
        <v>167</v>
      </c>
      <c r="H718" s="147" t="s">
        <v>19</v>
      </c>
      <c r="I718" s="149"/>
      <c r="L718" s="145"/>
      <c r="M718" s="150"/>
      <c r="T718" s="151"/>
      <c r="AT718" s="147" t="s">
        <v>162</v>
      </c>
      <c r="AU718" s="147" t="s">
        <v>82</v>
      </c>
      <c r="AV718" s="12" t="s">
        <v>80</v>
      </c>
      <c r="AW718" s="12" t="s">
        <v>33</v>
      </c>
      <c r="AX718" s="12" t="s">
        <v>72</v>
      </c>
      <c r="AY718" s="147" t="s">
        <v>150</v>
      </c>
    </row>
    <row r="719" spans="2:65" s="13" customFormat="1">
      <c r="B719" s="152"/>
      <c r="D719" s="146" t="s">
        <v>162</v>
      </c>
      <c r="E719" s="153" t="s">
        <v>19</v>
      </c>
      <c r="F719" s="154" t="s">
        <v>509</v>
      </c>
      <c r="H719" s="155">
        <v>0.72</v>
      </c>
      <c r="I719" s="156"/>
      <c r="L719" s="152"/>
      <c r="M719" s="157"/>
      <c r="T719" s="158"/>
      <c r="AT719" s="153" t="s">
        <v>162</v>
      </c>
      <c r="AU719" s="153" t="s">
        <v>82</v>
      </c>
      <c r="AV719" s="13" t="s">
        <v>82</v>
      </c>
      <c r="AW719" s="13" t="s">
        <v>33</v>
      </c>
      <c r="AX719" s="13" t="s">
        <v>72</v>
      </c>
      <c r="AY719" s="153" t="s">
        <v>150</v>
      </c>
    </row>
    <row r="720" spans="2:65" s="14" customFormat="1">
      <c r="B720" s="159"/>
      <c r="D720" s="146" t="s">
        <v>162</v>
      </c>
      <c r="E720" s="160" t="s">
        <v>19</v>
      </c>
      <c r="F720" s="161" t="s">
        <v>169</v>
      </c>
      <c r="H720" s="162">
        <v>0.91999999999999993</v>
      </c>
      <c r="I720" s="163"/>
      <c r="L720" s="159"/>
      <c r="M720" s="164"/>
      <c r="T720" s="165"/>
      <c r="AT720" s="160" t="s">
        <v>162</v>
      </c>
      <c r="AU720" s="160" t="s">
        <v>82</v>
      </c>
      <c r="AV720" s="14" t="s">
        <v>158</v>
      </c>
      <c r="AW720" s="14" t="s">
        <v>33</v>
      </c>
      <c r="AX720" s="14" t="s">
        <v>80</v>
      </c>
      <c r="AY720" s="160" t="s">
        <v>150</v>
      </c>
    </row>
    <row r="721" spans="2:65" s="1" customFormat="1" ht="16.5" customHeight="1">
      <c r="B721" s="33"/>
      <c r="C721" s="128" t="s">
        <v>448</v>
      </c>
      <c r="D721" s="128" t="s">
        <v>153</v>
      </c>
      <c r="E721" s="129" t="s">
        <v>515</v>
      </c>
      <c r="F721" s="130" t="s">
        <v>516</v>
      </c>
      <c r="G721" s="131" t="s">
        <v>156</v>
      </c>
      <c r="H721" s="132">
        <v>0.92</v>
      </c>
      <c r="I721" s="133"/>
      <c r="J721" s="134">
        <f>ROUND(I721*H721,2)</f>
        <v>0</v>
      </c>
      <c r="K721" s="130" t="s">
        <v>157</v>
      </c>
      <c r="L721" s="33"/>
      <c r="M721" s="135" t="s">
        <v>19</v>
      </c>
      <c r="N721" s="136" t="s">
        <v>43</v>
      </c>
      <c r="P721" s="137">
        <f>O721*H721</f>
        <v>0</v>
      </c>
      <c r="Q721" s="137">
        <v>1.5E-3</v>
      </c>
      <c r="R721" s="137">
        <f>Q721*H721</f>
        <v>1.3800000000000002E-3</v>
      </c>
      <c r="S721" s="137">
        <v>0</v>
      </c>
      <c r="T721" s="138">
        <f>S721*H721</f>
        <v>0</v>
      </c>
      <c r="AR721" s="139" t="s">
        <v>389</v>
      </c>
      <c r="AT721" s="139" t="s">
        <v>153</v>
      </c>
      <c r="AU721" s="139" t="s">
        <v>82</v>
      </c>
      <c r="AY721" s="18" t="s">
        <v>150</v>
      </c>
      <c r="BE721" s="140">
        <f>IF(N721="základní",J721,0)</f>
        <v>0</v>
      </c>
      <c r="BF721" s="140">
        <f>IF(N721="snížená",J721,0)</f>
        <v>0</v>
      </c>
      <c r="BG721" s="140">
        <f>IF(N721="zákl. přenesená",J721,0)</f>
        <v>0</v>
      </c>
      <c r="BH721" s="140">
        <f>IF(N721="sníž. přenesená",J721,0)</f>
        <v>0</v>
      </c>
      <c r="BI721" s="140">
        <f>IF(N721="nulová",J721,0)</f>
        <v>0</v>
      </c>
      <c r="BJ721" s="18" t="s">
        <v>80</v>
      </c>
      <c r="BK721" s="140">
        <f>ROUND(I721*H721,2)</f>
        <v>0</v>
      </c>
      <c r="BL721" s="18" t="s">
        <v>389</v>
      </c>
      <c r="BM721" s="139" t="s">
        <v>517</v>
      </c>
    </row>
    <row r="722" spans="2:65" s="1" customFormat="1">
      <c r="B722" s="33"/>
      <c r="D722" s="141" t="s">
        <v>160</v>
      </c>
      <c r="F722" s="142" t="s">
        <v>518</v>
      </c>
      <c r="I722" s="143"/>
      <c r="L722" s="33"/>
      <c r="M722" s="144"/>
      <c r="T722" s="54"/>
      <c r="AT722" s="18" t="s">
        <v>160</v>
      </c>
      <c r="AU722" s="18" t="s">
        <v>82</v>
      </c>
    </row>
    <row r="723" spans="2:65" s="12" customFormat="1">
      <c r="B723" s="145"/>
      <c r="D723" s="146" t="s">
        <v>162</v>
      </c>
      <c r="E723" s="147" t="s">
        <v>19</v>
      </c>
      <c r="F723" s="148" t="s">
        <v>505</v>
      </c>
      <c r="H723" s="147" t="s">
        <v>19</v>
      </c>
      <c r="I723" s="149"/>
      <c r="L723" s="145"/>
      <c r="M723" s="150"/>
      <c r="T723" s="151"/>
      <c r="AT723" s="147" t="s">
        <v>162</v>
      </c>
      <c r="AU723" s="147" t="s">
        <v>82</v>
      </c>
      <c r="AV723" s="12" t="s">
        <v>80</v>
      </c>
      <c r="AW723" s="12" t="s">
        <v>33</v>
      </c>
      <c r="AX723" s="12" t="s">
        <v>72</v>
      </c>
      <c r="AY723" s="147" t="s">
        <v>150</v>
      </c>
    </row>
    <row r="724" spans="2:65" s="12" customFormat="1">
      <c r="B724" s="145"/>
      <c r="D724" s="146" t="s">
        <v>162</v>
      </c>
      <c r="E724" s="147" t="s">
        <v>19</v>
      </c>
      <c r="F724" s="148" t="s">
        <v>164</v>
      </c>
      <c r="H724" s="147" t="s">
        <v>19</v>
      </c>
      <c r="I724" s="149"/>
      <c r="L724" s="145"/>
      <c r="M724" s="150"/>
      <c r="T724" s="151"/>
      <c r="AT724" s="147" t="s">
        <v>162</v>
      </c>
      <c r="AU724" s="147" t="s">
        <v>82</v>
      </c>
      <c r="AV724" s="12" t="s">
        <v>80</v>
      </c>
      <c r="AW724" s="12" t="s">
        <v>33</v>
      </c>
      <c r="AX724" s="12" t="s">
        <v>72</v>
      </c>
      <c r="AY724" s="147" t="s">
        <v>150</v>
      </c>
    </row>
    <row r="725" spans="2:65" s="12" customFormat="1">
      <c r="B725" s="145"/>
      <c r="D725" s="146" t="s">
        <v>162</v>
      </c>
      <c r="E725" s="147" t="s">
        <v>19</v>
      </c>
      <c r="F725" s="148" t="s">
        <v>177</v>
      </c>
      <c r="H725" s="147" t="s">
        <v>19</v>
      </c>
      <c r="I725" s="149"/>
      <c r="L725" s="145"/>
      <c r="M725" s="150"/>
      <c r="T725" s="151"/>
      <c r="AT725" s="147" t="s">
        <v>162</v>
      </c>
      <c r="AU725" s="147" t="s">
        <v>82</v>
      </c>
      <c r="AV725" s="12" t="s">
        <v>80</v>
      </c>
      <c r="AW725" s="12" t="s">
        <v>33</v>
      </c>
      <c r="AX725" s="12" t="s">
        <v>72</v>
      </c>
      <c r="AY725" s="147" t="s">
        <v>150</v>
      </c>
    </row>
    <row r="726" spans="2:65" s="12" customFormat="1">
      <c r="B726" s="145"/>
      <c r="D726" s="146" t="s">
        <v>162</v>
      </c>
      <c r="E726" s="147" t="s">
        <v>19</v>
      </c>
      <c r="F726" s="148" t="s">
        <v>506</v>
      </c>
      <c r="H726" s="147" t="s">
        <v>19</v>
      </c>
      <c r="I726" s="149"/>
      <c r="L726" s="145"/>
      <c r="M726" s="150"/>
      <c r="T726" s="151"/>
      <c r="AT726" s="147" t="s">
        <v>162</v>
      </c>
      <c r="AU726" s="147" t="s">
        <v>82</v>
      </c>
      <c r="AV726" s="12" t="s">
        <v>80</v>
      </c>
      <c r="AW726" s="12" t="s">
        <v>33</v>
      </c>
      <c r="AX726" s="12" t="s">
        <v>72</v>
      </c>
      <c r="AY726" s="147" t="s">
        <v>150</v>
      </c>
    </row>
    <row r="727" spans="2:65" s="12" customFormat="1">
      <c r="B727" s="145"/>
      <c r="D727" s="146" t="s">
        <v>162</v>
      </c>
      <c r="E727" s="147" t="s">
        <v>19</v>
      </c>
      <c r="F727" s="148" t="s">
        <v>167</v>
      </c>
      <c r="H727" s="147" t="s">
        <v>19</v>
      </c>
      <c r="I727" s="149"/>
      <c r="L727" s="145"/>
      <c r="M727" s="150"/>
      <c r="T727" s="151"/>
      <c r="AT727" s="147" t="s">
        <v>162</v>
      </c>
      <c r="AU727" s="147" t="s">
        <v>82</v>
      </c>
      <c r="AV727" s="12" t="s">
        <v>80</v>
      </c>
      <c r="AW727" s="12" t="s">
        <v>33</v>
      </c>
      <c r="AX727" s="12" t="s">
        <v>72</v>
      </c>
      <c r="AY727" s="147" t="s">
        <v>150</v>
      </c>
    </row>
    <row r="728" spans="2:65" s="13" customFormat="1">
      <c r="B728" s="152"/>
      <c r="D728" s="146" t="s">
        <v>162</v>
      </c>
      <c r="E728" s="153" t="s">
        <v>19</v>
      </c>
      <c r="F728" s="154" t="s">
        <v>507</v>
      </c>
      <c r="H728" s="155">
        <v>0.2</v>
      </c>
      <c r="I728" s="156"/>
      <c r="L728" s="152"/>
      <c r="M728" s="157"/>
      <c r="T728" s="158"/>
      <c r="AT728" s="153" t="s">
        <v>162</v>
      </c>
      <c r="AU728" s="153" t="s">
        <v>82</v>
      </c>
      <c r="AV728" s="13" t="s">
        <v>82</v>
      </c>
      <c r="AW728" s="13" t="s">
        <v>33</v>
      </c>
      <c r="AX728" s="13" t="s">
        <v>72</v>
      </c>
      <c r="AY728" s="153" t="s">
        <v>150</v>
      </c>
    </row>
    <row r="729" spans="2:65" s="12" customFormat="1">
      <c r="B729" s="145"/>
      <c r="D729" s="146" t="s">
        <v>162</v>
      </c>
      <c r="E729" s="147" t="s">
        <v>19</v>
      </c>
      <c r="F729" s="148" t="s">
        <v>164</v>
      </c>
      <c r="H729" s="147" t="s">
        <v>19</v>
      </c>
      <c r="I729" s="149"/>
      <c r="L729" s="145"/>
      <c r="M729" s="150"/>
      <c r="T729" s="151"/>
      <c r="AT729" s="147" t="s">
        <v>162</v>
      </c>
      <c r="AU729" s="147" t="s">
        <v>82</v>
      </c>
      <c r="AV729" s="12" t="s">
        <v>80</v>
      </c>
      <c r="AW729" s="12" t="s">
        <v>33</v>
      </c>
      <c r="AX729" s="12" t="s">
        <v>72</v>
      </c>
      <c r="AY729" s="147" t="s">
        <v>150</v>
      </c>
    </row>
    <row r="730" spans="2:65" s="12" customFormat="1">
      <c r="B730" s="145"/>
      <c r="D730" s="146" t="s">
        <v>162</v>
      </c>
      <c r="E730" s="147" t="s">
        <v>19</v>
      </c>
      <c r="F730" s="148" t="s">
        <v>165</v>
      </c>
      <c r="H730" s="147" t="s">
        <v>19</v>
      </c>
      <c r="I730" s="149"/>
      <c r="L730" s="145"/>
      <c r="M730" s="150"/>
      <c r="T730" s="151"/>
      <c r="AT730" s="147" t="s">
        <v>162</v>
      </c>
      <c r="AU730" s="147" t="s">
        <v>82</v>
      </c>
      <c r="AV730" s="12" t="s">
        <v>80</v>
      </c>
      <c r="AW730" s="12" t="s">
        <v>33</v>
      </c>
      <c r="AX730" s="12" t="s">
        <v>72</v>
      </c>
      <c r="AY730" s="147" t="s">
        <v>150</v>
      </c>
    </row>
    <row r="731" spans="2:65" s="12" customFormat="1">
      <c r="B731" s="145"/>
      <c r="D731" s="146" t="s">
        <v>162</v>
      </c>
      <c r="E731" s="147" t="s">
        <v>19</v>
      </c>
      <c r="F731" s="148" t="s">
        <v>508</v>
      </c>
      <c r="H731" s="147" t="s">
        <v>19</v>
      </c>
      <c r="I731" s="149"/>
      <c r="L731" s="145"/>
      <c r="M731" s="150"/>
      <c r="T731" s="151"/>
      <c r="AT731" s="147" t="s">
        <v>162</v>
      </c>
      <c r="AU731" s="147" t="s">
        <v>82</v>
      </c>
      <c r="AV731" s="12" t="s">
        <v>80</v>
      </c>
      <c r="AW731" s="12" t="s">
        <v>33</v>
      </c>
      <c r="AX731" s="12" t="s">
        <v>72</v>
      </c>
      <c r="AY731" s="147" t="s">
        <v>150</v>
      </c>
    </row>
    <row r="732" spans="2:65" s="12" customFormat="1">
      <c r="B732" s="145"/>
      <c r="D732" s="146" t="s">
        <v>162</v>
      </c>
      <c r="E732" s="147" t="s">
        <v>19</v>
      </c>
      <c r="F732" s="148" t="s">
        <v>167</v>
      </c>
      <c r="H732" s="147" t="s">
        <v>19</v>
      </c>
      <c r="I732" s="149"/>
      <c r="L732" s="145"/>
      <c r="M732" s="150"/>
      <c r="T732" s="151"/>
      <c r="AT732" s="147" t="s">
        <v>162</v>
      </c>
      <c r="AU732" s="147" t="s">
        <v>82</v>
      </c>
      <c r="AV732" s="12" t="s">
        <v>80</v>
      </c>
      <c r="AW732" s="12" t="s">
        <v>33</v>
      </c>
      <c r="AX732" s="12" t="s">
        <v>72</v>
      </c>
      <c r="AY732" s="147" t="s">
        <v>150</v>
      </c>
    </row>
    <row r="733" spans="2:65" s="13" customFormat="1">
      <c r="B733" s="152"/>
      <c r="D733" s="146" t="s">
        <v>162</v>
      </c>
      <c r="E733" s="153" t="s">
        <v>19</v>
      </c>
      <c r="F733" s="154" t="s">
        <v>509</v>
      </c>
      <c r="H733" s="155">
        <v>0.72</v>
      </c>
      <c r="I733" s="156"/>
      <c r="L733" s="152"/>
      <c r="M733" s="157"/>
      <c r="T733" s="158"/>
      <c r="AT733" s="153" t="s">
        <v>162</v>
      </c>
      <c r="AU733" s="153" t="s">
        <v>82</v>
      </c>
      <c r="AV733" s="13" t="s">
        <v>82</v>
      </c>
      <c r="AW733" s="13" t="s">
        <v>33</v>
      </c>
      <c r="AX733" s="13" t="s">
        <v>72</v>
      </c>
      <c r="AY733" s="153" t="s">
        <v>150</v>
      </c>
    </row>
    <row r="734" spans="2:65" s="14" customFormat="1">
      <c r="B734" s="159"/>
      <c r="D734" s="146" t="s">
        <v>162</v>
      </c>
      <c r="E734" s="160" t="s">
        <v>19</v>
      </c>
      <c r="F734" s="161" t="s">
        <v>169</v>
      </c>
      <c r="H734" s="162">
        <v>0.91999999999999993</v>
      </c>
      <c r="I734" s="163"/>
      <c r="L734" s="159"/>
      <c r="M734" s="164"/>
      <c r="T734" s="165"/>
      <c r="AT734" s="160" t="s">
        <v>162</v>
      </c>
      <c r="AU734" s="160" t="s">
        <v>82</v>
      </c>
      <c r="AV734" s="14" t="s">
        <v>158</v>
      </c>
      <c r="AW734" s="14" t="s">
        <v>33</v>
      </c>
      <c r="AX734" s="14" t="s">
        <v>80</v>
      </c>
      <c r="AY734" s="160" t="s">
        <v>150</v>
      </c>
    </row>
    <row r="735" spans="2:65" s="1" customFormat="1" ht="21.75" customHeight="1">
      <c r="B735" s="33"/>
      <c r="C735" s="128" t="s">
        <v>519</v>
      </c>
      <c r="D735" s="128" t="s">
        <v>153</v>
      </c>
      <c r="E735" s="129" t="s">
        <v>520</v>
      </c>
      <c r="F735" s="130" t="s">
        <v>521</v>
      </c>
      <c r="G735" s="131" t="s">
        <v>156</v>
      </c>
      <c r="H735" s="132">
        <v>0.72</v>
      </c>
      <c r="I735" s="133"/>
      <c r="J735" s="134">
        <f>ROUND(I735*H735,2)</f>
        <v>0</v>
      </c>
      <c r="K735" s="130" t="s">
        <v>157</v>
      </c>
      <c r="L735" s="33"/>
      <c r="M735" s="135" t="s">
        <v>19</v>
      </c>
      <c r="N735" s="136" t="s">
        <v>43</v>
      </c>
      <c r="P735" s="137">
        <f>O735*H735</f>
        <v>0</v>
      </c>
      <c r="Q735" s="137">
        <v>5.3759999999999997E-3</v>
      </c>
      <c r="R735" s="137">
        <f>Q735*H735</f>
        <v>3.8707199999999998E-3</v>
      </c>
      <c r="S735" s="137">
        <v>0</v>
      </c>
      <c r="T735" s="138">
        <f>S735*H735</f>
        <v>0</v>
      </c>
      <c r="AR735" s="139" t="s">
        <v>389</v>
      </c>
      <c r="AT735" s="139" t="s">
        <v>153</v>
      </c>
      <c r="AU735" s="139" t="s">
        <v>82</v>
      </c>
      <c r="AY735" s="18" t="s">
        <v>150</v>
      </c>
      <c r="BE735" s="140">
        <f>IF(N735="základní",J735,0)</f>
        <v>0</v>
      </c>
      <c r="BF735" s="140">
        <f>IF(N735="snížená",J735,0)</f>
        <v>0</v>
      </c>
      <c r="BG735" s="140">
        <f>IF(N735="zákl. přenesená",J735,0)</f>
        <v>0</v>
      </c>
      <c r="BH735" s="140">
        <f>IF(N735="sníž. přenesená",J735,0)</f>
        <v>0</v>
      </c>
      <c r="BI735" s="140">
        <f>IF(N735="nulová",J735,0)</f>
        <v>0</v>
      </c>
      <c r="BJ735" s="18" t="s">
        <v>80</v>
      </c>
      <c r="BK735" s="140">
        <f>ROUND(I735*H735,2)</f>
        <v>0</v>
      </c>
      <c r="BL735" s="18" t="s">
        <v>389</v>
      </c>
      <c r="BM735" s="139" t="s">
        <v>522</v>
      </c>
    </row>
    <row r="736" spans="2:65" s="1" customFormat="1">
      <c r="B736" s="33"/>
      <c r="D736" s="141" t="s">
        <v>160</v>
      </c>
      <c r="F736" s="142" t="s">
        <v>523</v>
      </c>
      <c r="I736" s="143"/>
      <c r="L736" s="33"/>
      <c r="M736" s="144"/>
      <c r="T736" s="54"/>
      <c r="AT736" s="18" t="s">
        <v>160</v>
      </c>
      <c r="AU736" s="18" t="s">
        <v>82</v>
      </c>
    </row>
    <row r="737" spans="2:65" s="12" customFormat="1">
      <c r="B737" s="145"/>
      <c r="D737" s="146" t="s">
        <v>162</v>
      </c>
      <c r="E737" s="147" t="s">
        <v>19</v>
      </c>
      <c r="F737" s="148" t="s">
        <v>164</v>
      </c>
      <c r="H737" s="147" t="s">
        <v>19</v>
      </c>
      <c r="I737" s="149"/>
      <c r="L737" s="145"/>
      <c r="M737" s="150"/>
      <c r="T737" s="151"/>
      <c r="AT737" s="147" t="s">
        <v>162</v>
      </c>
      <c r="AU737" s="147" t="s">
        <v>82</v>
      </c>
      <c r="AV737" s="12" t="s">
        <v>80</v>
      </c>
      <c r="AW737" s="12" t="s">
        <v>33</v>
      </c>
      <c r="AX737" s="12" t="s">
        <v>72</v>
      </c>
      <c r="AY737" s="147" t="s">
        <v>150</v>
      </c>
    </row>
    <row r="738" spans="2:65" s="12" customFormat="1">
      <c r="B738" s="145"/>
      <c r="D738" s="146" t="s">
        <v>162</v>
      </c>
      <c r="E738" s="147" t="s">
        <v>19</v>
      </c>
      <c r="F738" s="148" t="s">
        <v>165</v>
      </c>
      <c r="H738" s="147" t="s">
        <v>19</v>
      </c>
      <c r="I738" s="149"/>
      <c r="L738" s="145"/>
      <c r="M738" s="150"/>
      <c r="T738" s="151"/>
      <c r="AT738" s="147" t="s">
        <v>162</v>
      </c>
      <c r="AU738" s="147" t="s">
        <v>82</v>
      </c>
      <c r="AV738" s="12" t="s">
        <v>80</v>
      </c>
      <c r="AW738" s="12" t="s">
        <v>33</v>
      </c>
      <c r="AX738" s="12" t="s">
        <v>72</v>
      </c>
      <c r="AY738" s="147" t="s">
        <v>150</v>
      </c>
    </row>
    <row r="739" spans="2:65" s="12" customFormat="1">
      <c r="B739" s="145"/>
      <c r="D739" s="146" t="s">
        <v>162</v>
      </c>
      <c r="E739" s="147" t="s">
        <v>19</v>
      </c>
      <c r="F739" s="148" t="s">
        <v>508</v>
      </c>
      <c r="H739" s="147" t="s">
        <v>19</v>
      </c>
      <c r="I739" s="149"/>
      <c r="L739" s="145"/>
      <c r="M739" s="150"/>
      <c r="T739" s="151"/>
      <c r="AT739" s="147" t="s">
        <v>162</v>
      </c>
      <c r="AU739" s="147" t="s">
        <v>82</v>
      </c>
      <c r="AV739" s="12" t="s">
        <v>80</v>
      </c>
      <c r="AW739" s="12" t="s">
        <v>33</v>
      </c>
      <c r="AX739" s="12" t="s">
        <v>72</v>
      </c>
      <c r="AY739" s="147" t="s">
        <v>150</v>
      </c>
    </row>
    <row r="740" spans="2:65" s="12" customFormat="1">
      <c r="B740" s="145"/>
      <c r="D740" s="146" t="s">
        <v>162</v>
      </c>
      <c r="E740" s="147" t="s">
        <v>19</v>
      </c>
      <c r="F740" s="148" t="s">
        <v>167</v>
      </c>
      <c r="H740" s="147" t="s">
        <v>19</v>
      </c>
      <c r="I740" s="149"/>
      <c r="L740" s="145"/>
      <c r="M740" s="150"/>
      <c r="T740" s="151"/>
      <c r="AT740" s="147" t="s">
        <v>162</v>
      </c>
      <c r="AU740" s="147" t="s">
        <v>82</v>
      </c>
      <c r="AV740" s="12" t="s">
        <v>80</v>
      </c>
      <c r="AW740" s="12" t="s">
        <v>33</v>
      </c>
      <c r="AX740" s="12" t="s">
        <v>72</v>
      </c>
      <c r="AY740" s="147" t="s">
        <v>150</v>
      </c>
    </row>
    <row r="741" spans="2:65" s="13" customFormat="1">
      <c r="B741" s="152"/>
      <c r="D741" s="146" t="s">
        <v>162</v>
      </c>
      <c r="E741" s="153" t="s">
        <v>19</v>
      </c>
      <c r="F741" s="154" t="s">
        <v>509</v>
      </c>
      <c r="H741" s="155">
        <v>0.72</v>
      </c>
      <c r="I741" s="156"/>
      <c r="L741" s="152"/>
      <c r="M741" s="157"/>
      <c r="T741" s="158"/>
      <c r="AT741" s="153" t="s">
        <v>162</v>
      </c>
      <c r="AU741" s="153" t="s">
        <v>82</v>
      </c>
      <c r="AV741" s="13" t="s">
        <v>82</v>
      </c>
      <c r="AW741" s="13" t="s">
        <v>33</v>
      </c>
      <c r="AX741" s="13" t="s">
        <v>72</v>
      </c>
      <c r="AY741" s="153" t="s">
        <v>150</v>
      </c>
    </row>
    <row r="742" spans="2:65" s="14" customFormat="1">
      <c r="B742" s="159"/>
      <c r="D742" s="146" t="s">
        <v>162</v>
      </c>
      <c r="E742" s="160" t="s">
        <v>19</v>
      </c>
      <c r="F742" s="161" t="s">
        <v>169</v>
      </c>
      <c r="H742" s="162">
        <v>0.72</v>
      </c>
      <c r="I742" s="163"/>
      <c r="L742" s="159"/>
      <c r="M742" s="164"/>
      <c r="T742" s="165"/>
      <c r="AT742" s="160" t="s">
        <v>162</v>
      </c>
      <c r="AU742" s="160" t="s">
        <v>82</v>
      </c>
      <c r="AV742" s="14" t="s">
        <v>158</v>
      </c>
      <c r="AW742" s="14" t="s">
        <v>33</v>
      </c>
      <c r="AX742" s="14" t="s">
        <v>80</v>
      </c>
      <c r="AY742" s="160" t="s">
        <v>150</v>
      </c>
    </row>
    <row r="743" spans="2:65" s="1" customFormat="1" ht="16.5" customHeight="1">
      <c r="B743" s="33"/>
      <c r="C743" s="173" t="s">
        <v>151</v>
      </c>
      <c r="D743" s="173" t="s">
        <v>445</v>
      </c>
      <c r="E743" s="174" t="s">
        <v>524</v>
      </c>
      <c r="F743" s="175" t="s">
        <v>525</v>
      </c>
      <c r="G743" s="176" t="s">
        <v>156</v>
      </c>
      <c r="H743" s="177">
        <v>0.79200000000000004</v>
      </c>
      <c r="I743" s="178"/>
      <c r="J743" s="179">
        <f>ROUND(I743*H743,2)</f>
        <v>0</v>
      </c>
      <c r="K743" s="175" t="s">
        <v>157</v>
      </c>
      <c r="L743" s="180"/>
      <c r="M743" s="181" t="s">
        <v>19</v>
      </c>
      <c r="N743" s="182" t="s">
        <v>43</v>
      </c>
      <c r="P743" s="137">
        <f>O743*H743</f>
        <v>0</v>
      </c>
      <c r="Q743" s="137">
        <v>1.6E-2</v>
      </c>
      <c r="R743" s="137">
        <f>Q743*H743</f>
        <v>1.2672000000000001E-2</v>
      </c>
      <c r="S743" s="137">
        <v>0</v>
      </c>
      <c r="T743" s="138">
        <f>S743*H743</f>
        <v>0</v>
      </c>
      <c r="AR743" s="139" t="s">
        <v>448</v>
      </c>
      <c r="AT743" s="139" t="s">
        <v>445</v>
      </c>
      <c r="AU743" s="139" t="s">
        <v>82</v>
      </c>
      <c r="AY743" s="18" t="s">
        <v>150</v>
      </c>
      <c r="BE743" s="140">
        <f>IF(N743="základní",J743,0)</f>
        <v>0</v>
      </c>
      <c r="BF743" s="140">
        <f>IF(N743="snížená",J743,0)</f>
        <v>0</v>
      </c>
      <c r="BG743" s="140">
        <f>IF(N743="zákl. přenesená",J743,0)</f>
        <v>0</v>
      </c>
      <c r="BH743" s="140">
        <f>IF(N743="sníž. přenesená",J743,0)</f>
        <v>0</v>
      </c>
      <c r="BI743" s="140">
        <f>IF(N743="nulová",J743,0)</f>
        <v>0</v>
      </c>
      <c r="BJ743" s="18" t="s">
        <v>80</v>
      </c>
      <c r="BK743" s="140">
        <f>ROUND(I743*H743,2)</f>
        <v>0</v>
      </c>
      <c r="BL743" s="18" t="s">
        <v>389</v>
      </c>
      <c r="BM743" s="139" t="s">
        <v>526</v>
      </c>
    </row>
    <row r="744" spans="2:65" s="12" customFormat="1">
      <c r="B744" s="145"/>
      <c r="D744" s="146" t="s">
        <v>162</v>
      </c>
      <c r="E744" s="147" t="s">
        <v>19</v>
      </c>
      <c r="F744" s="148" t="s">
        <v>527</v>
      </c>
      <c r="H744" s="147" t="s">
        <v>19</v>
      </c>
      <c r="I744" s="149"/>
      <c r="L744" s="145"/>
      <c r="M744" s="150"/>
      <c r="T744" s="151"/>
      <c r="AT744" s="147" t="s">
        <v>162</v>
      </c>
      <c r="AU744" s="147" t="s">
        <v>82</v>
      </c>
      <c r="AV744" s="12" t="s">
        <v>80</v>
      </c>
      <c r="AW744" s="12" t="s">
        <v>33</v>
      </c>
      <c r="AX744" s="12" t="s">
        <v>72</v>
      </c>
      <c r="AY744" s="147" t="s">
        <v>150</v>
      </c>
    </row>
    <row r="745" spans="2:65" s="12" customFormat="1">
      <c r="B745" s="145"/>
      <c r="D745" s="146" t="s">
        <v>162</v>
      </c>
      <c r="E745" s="147" t="s">
        <v>19</v>
      </c>
      <c r="F745" s="148" t="s">
        <v>164</v>
      </c>
      <c r="H745" s="147" t="s">
        <v>19</v>
      </c>
      <c r="I745" s="149"/>
      <c r="L745" s="145"/>
      <c r="M745" s="150"/>
      <c r="T745" s="151"/>
      <c r="AT745" s="147" t="s">
        <v>162</v>
      </c>
      <c r="AU745" s="147" t="s">
        <v>82</v>
      </c>
      <c r="AV745" s="12" t="s">
        <v>80</v>
      </c>
      <c r="AW745" s="12" t="s">
        <v>33</v>
      </c>
      <c r="AX745" s="12" t="s">
        <v>72</v>
      </c>
      <c r="AY745" s="147" t="s">
        <v>150</v>
      </c>
    </row>
    <row r="746" spans="2:65" s="12" customFormat="1">
      <c r="B746" s="145"/>
      <c r="D746" s="146" t="s">
        <v>162</v>
      </c>
      <c r="E746" s="147" t="s">
        <v>19</v>
      </c>
      <c r="F746" s="148" t="s">
        <v>165</v>
      </c>
      <c r="H746" s="147" t="s">
        <v>19</v>
      </c>
      <c r="I746" s="149"/>
      <c r="L746" s="145"/>
      <c r="M746" s="150"/>
      <c r="T746" s="151"/>
      <c r="AT746" s="147" t="s">
        <v>162</v>
      </c>
      <c r="AU746" s="147" t="s">
        <v>82</v>
      </c>
      <c r="AV746" s="12" t="s">
        <v>80</v>
      </c>
      <c r="AW746" s="12" t="s">
        <v>33</v>
      </c>
      <c r="AX746" s="12" t="s">
        <v>72</v>
      </c>
      <c r="AY746" s="147" t="s">
        <v>150</v>
      </c>
    </row>
    <row r="747" spans="2:65" s="12" customFormat="1">
      <c r="B747" s="145"/>
      <c r="D747" s="146" t="s">
        <v>162</v>
      </c>
      <c r="E747" s="147" t="s">
        <v>19</v>
      </c>
      <c r="F747" s="148" t="s">
        <v>508</v>
      </c>
      <c r="H747" s="147" t="s">
        <v>19</v>
      </c>
      <c r="I747" s="149"/>
      <c r="L747" s="145"/>
      <c r="M747" s="150"/>
      <c r="T747" s="151"/>
      <c r="AT747" s="147" t="s">
        <v>162</v>
      </c>
      <c r="AU747" s="147" t="s">
        <v>82</v>
      </c>
      <c r="AV747" s="12" t="s">
        <v>80</v>
      </c>
      <c r="AW747" s="12" t="s">
        <v>33</v>
      </c>
      <c r="AX747" s="12" t="s">
        <v>72</v>
      </c>
      <c r="AY747" s="147" t="s">
        <v>150</v>
      </c>
    </row>
    <row r="748" spans="2:65" s="12" customFormat="1">
      <c r="B748" s="145"/>
      <c r="D748" s="146" t="s">
        <v>162</v>
      </c>
      <c r="E748" s="147" t="s">
        <v>19</v>
      </c>
      <c r="F748" s="148" t="s">
        <v>167</v>
      </c>
      <c r="H748" s="147" t="s">
        <v>19</v>
      </c>
      <c r="I748" s="149"/>
      <c r="L748" s="145"/>
      <c r="M748" s="150"/>
      <c r="T748" s="151"/>
      <c r="AT748" s="147" t="s">
        <v>162</v>
      </c>
      <c r="AU748" s="147" t="s">
        <v>82</v>
      </c>
      <c r="AV748" s="12" t="s">
        <v>80</v>
      </c>
      <c r="AW748" s="12" t="s">
        <v>33</v>
      </c>
      <c r="AX748" s="12" t="s">
        <v>72</v>
      </c>
      <c r="AY748" s="147" t="s">
        <v>150</v>
      </c>
    </row>
    <row r="749" spans="2:65" s="13" customFormat="1">
      <c r="B749" s="152"/>
      <c r="D749" s="146" t="s">
        <v>162</v>
      </c>
      <c r="E749" s="153" t="s">
        <v>19</v>
      </c>
      <c r="F749" s="154" t="s">
        <v>509</v>
      </c>
      <c r="H749" s="155">
        <v>0.72</v>
      </c>
      <c r="I749" s="156"/>
      <c r="L749" s="152"/>
      <c r="M749" s="157"/>
      <c r="T749" s="158"/>
      <c r="AT749" s="153" t="s">
        <v>162</v>
      </c>
      <c r="AU749" s="153" t="s">
        <v>82</v>
      </c>
      <c r="AV749" s="13" t="s">
        <v>82</v>
      </c>
      <c r="AW749" s="13" t="s">
        <v>33</v>
      </c>
      <c r="AX749" s="13" t="s">
        <v>72</v>
      </c>
      <c r="AY749" s="153" t="s">
        <v>150</v>
      </c>
    </row>
    <row r="750" spans="2:65" s="14" customFormat="1">
      <c r="B750" s="159"/>
      <c r="D750" s="146" t="s">
        <v>162</v>
      </c>
      <c r="E750" s="160" t="s">
        <v>19</v>
      </c>
      <c r="F750" s="161" t="s">
        <v>169</v>
      </c>
      <c r="H750" s="162">
        <v>0.72</v>
      </c>
      <c r="I750" s="163"/>
      <c r="L750" s="159"/>
      <c r="M750" s="164"/>
      <c r="T750" s="165"/>
      <c r="AT750" s="160" t="s">
        <v>162</v>
      </c>
      <c r="AU750" s="160" t="s">
        <v>82</v>
      </c>
      <c r="AV750" s="14" t="s">
        <v>158</v>
      </c>
      <c r="AW750" s="14" t="s">
        <v>33</v>
      </c>
      <c r="AX750" s="14" t="s">
        <v>80</v>
      </c>
      <c r="AY750" s="160" t="s">
        <v>150</v>
      </c>
    </row>
    <row r="751" spans="2:65" s="13" customFormat="1">
      <c r="B751" s="152"/>
      <c r="D751" s="146" t="s">
        <v>162</v>
      </c>
      <c r="F751" s="154" t="s">
        <v>528</v>
      </c>
      <c r="H751" s="155">
        <v>0.79200000000000004</v>
      </c>
      <c r="I751" s="156"/>
      <c r="L751" s="152"/>
      <c r="M751" s="157"/>
      <c r="T751" s="158"/>
      <c r="AT751" s="153" t="s">
        <v>162</v>
      </c>
      <c r="AU751" s="153" t="s">
        <v>82</v>
      </c>
      <c r="AV751" s="13" t="s">
        <v>82</v>
      </c>
      <c r="AW751" s="13" t="s">
        <v>4</v>
      </c>
      <c r="AX751" s="13" t="s">
        <v>80</v>
      </c>
      <c r="AY751" s="153" t="s">
        <v>150</v>
      </c>
    </row>
    <row r="752" spans="2:65" s="1" customFormat="1" ht="24.2" customHeight="1">
      <c r="B752" s="33"/>
      <c r="C752" s="128" t="s">
        <v>529</v>
      </c>
      <c r="D752" s="128" t="s">
        <v>153</v>
      </c>
      <c r="E752" s="129" t="s">
        <v>530</v>
      </c>
      <c r="F752" s="130" t="s">
        <v>531</v>
      </c>
      <c r="G752" s="131" t="s">
        <v>156</v>
      </c>
      <c r="H752" s="132">
        <v>0.72</v>
      </c>
      <c r="I752" s="133"/>
      <c r="J752" s="134">
        <f>ROUND(I752*H752,2)</f>
        <v>0</v>
      </c>
      <c r="K752" s="130" t="s">
        <v>157</v>
      </c>
      <c r="L752" s="33"/>
      <c r="M752" s="135" t="s">
        <v>19</v>
      </c>
      <c r="N752" s="136" t="s">
        <v>43</v>
      </c>
      <c r="P752" s="137">
        <f>O752*H752</f>
        <v>0</v>
      </c>
      <c r="Q752" s="137">
        <v>0</v>
      </c>
      <c r="R752" s="137">
        <f>Q752*H752</f>
        <v>0</v>
      </c>
      <c r="S752" s="137">
        <v>0</v>
      </c>
      <c r="T752" s="138">
        <f>S752*H752</f>
        <v>0</v>
      </c>
      <c r="AR752" s="139" t="s">
        <v>389</v>
      </c>
      <c r="AT752" s="139" t="s">
        <v>153</v>
      </c>
      <c r="AU752" s="139" t="s">
        <v>82</v>
      </c>
      <c r="AY752" s="18" t="s">
        <v>150</v>
      </c>
      <c r="BE752" s="140">
        <f>IF(N752="základní",J752,0)</f>
        <v>0</v>
      </c>
      <c r="BF752" s="140">
        <f>IF(N752="snížená",J752,0)</f>
        <v>0</v>
      </c>
      <c r="BG752" s="140">
        <f>IF(N752="zákl. přenesená",J752,0)</f>
        <v>0</v>
      </c>
      <c r="BH752" s="140">
        <f>IF(N752="sníž. přenesená",J752,0)</f>
        <v>0</v>
      </c>
      <c r="BI752" s="140">
        <f>IF(N752="nulová",J752,0)</f>
        <v>0</v>
      </c>
      <c r="BJ752" s="18" t="s">
        <v>80</v>
      </c>
      <c r="BK752" s="140">
        <f>ROUND(I752*H752,2)</f>
        <v>0</v>
      </c>
      <c r="BL752" s="18" t="s">
        <v>389</v>
      </c>
      <c r="BM752" s="139" t="s">
        <v>532</v>
      </c>
    </row>
    <row r="753" spans="2:65" s="1" customFormat="1">
      <c r="B753" s="33"/>
      <c r="D753" s="141" t="s">
        <v>160</v>
      </c>
      <c r="F753" s="142" t="s">
        <v>533</v>
      </c>
      <c r="I753" s="143"/>
      <c r="L753" s="33"/>
      <c r="M753" s="144"/>
      <c r="T753" s="54"/>
      <c r="AT753" s="18" t="s">
        <v>160</v>
      </c>
      <c r="AU753" s="18" t="s">
        <v>82</v>
      </c>
    </row>
    <row r="754" spans="2:65" s="12" customFormat="1">
      <c r="B754" s="145"/>
      <c r="D754" s="146" t="s">
        <v>162</v>
      </c>
      <c r="E754" s="147" t="s">
        <v>19</v>
      </c>
      <c r="F754" s="148" t="s">
        <v>527</v>
      </c>
      <c r="H754" s="147" t="s">
        <v>19</v>
      </c>
      <c r="I754" s="149"/>
      <c r="L754" s="145"/>
      <c r="M754" s="150"/>
      <c r="T754" s="151"/>
      <c r="AT754" s="147" t="s">
        <v>162</v>
      </c>
      <c r="AU754" s="147" t="s">
        <v>82</v>
      </c>
      <c r="AV754" s="12" t="s">
        <v>80</v>
      </c>
      <c r="AW754" s="12" t="s">
        <v>33</v>
      </c>
      <c r="AX754" s="12" t="s">
        <v>72</v>
      </c>
      <c r="AY754" s="147" t="s">
        <v>150</v>
      </c>
    </row>
    <row r="755" spans="2:65" s="12" customFormat="1">
      <c r="B755" s="145"/>
      <c r="D755" s="146" t="s">
        <v>162</v>
      </c>
      <c r="E755" s="147" t="s">
        <v>19</v>
      </c>
      <c r="F755" s="148" t="s">
        <v>164</v>
      </c>
      <c r="H755" s="147" t="s">
        <v>19</v>
      </c>
      <c r="I755" s="149"/>
      <c r="L755" s="145"/>
      <c r="M755" s="150"/>
      <c r="T755" s="151"/>
      <c r="AT755" s="147" t="s">
        <v>162</v>
      </c>
      <c r="AU755" s="147" t="s">
        <v>82</v>
      </c>
      <c r="AV755" s="12" t="s">
        <v>80</v>
      </c>
      <c r="AW755" s="12" t="s">
        <v>33</v>
      </c>
      <c r="AX755" s="12" t="s">
        <v>72</v>
      </c>
      <c r="AY755" s="147" t="s">
        <v>150</v>
      </c>
    </row>
    <row r="756" spans="2:65" s="12" customFormat="1">
      <c r="B756" s="145"/>
      <c r="D756" s="146" t="s">
        <v>162</v>
      </c>
      <c r="E756" s="147" t="s">
        <v>19</v>
      </c>
      <c r="F756" s="148" t="s">
        <v>165</v>
      </c>
      <c r="H756" s="147" t="s">
        <v>19</v>
      </c>
      <c r="I756" s="149"/>
      <c r="L756" s="145"/>
      <c r="M756" s="150"/>
      <c r="T756" s="151"/>
      <c r="AT756" s="147" t="s">
        <v>162</v>
      </c>
      <c r="AU756" s="147" t="s">
        <v>82</v>
      </c>
      <c r="AV756" s="12" t="s">
        <v>80</v>
      </c>
      <c r="AW756" s="12" t="s">
        <v>33</v>
      </c>
      <c r="AX756" s="12" t="s">
        <v>72</v>
      </c>
      <c r="AY756" s="147" t="s">
        <v>150</v>
      </c>
    </row>
    <row r="757" spans="2:65" s="12" customFormat="1">
      <c r="B757" s="145"/>
      <c r="D757" s="146" t="s">
        <v>162</v>
      </c>
      <c r="E757" s="147" t="s">
        <v>19</v>
      </c>
      <c r="F757" s="148" t="s">
        <v>508</v>
      </c>
      <c r="H757" s="147" t="s">
        <v>19</v>
      </c>
      <c r="I757" s="149"/>
      <c r="L757" s="145"/>
      <c r="M757" s="150"/>
      <c r="T757" s="151"/>
      <c r="AT757" s="147" t="s">
        <v>162</v>
      </c>
      <c r="AU757" s="147" t="s">
        <v>82</v>
      </c>
      <c r="AV757" s="12" t="s">
        <v>80</v>
      </c>
      <c r="AW757" s="12" t="s">
        <v>33</v>
      </c>
      <c r="AX757" s="12" t="s">
        <v>72</v>
      </c>
      <c r="AY757" s="147" t="s">
        <v>150</v>
      </c>
    </row>
    <row r="758" spans="2:65" s="12" customFormat="1">
      <c r="B758" s="145"/>
      <c r="D758" s="146" t="s">
        <v>162</v>
      </c>
      <c r="E758" s="147" t="s">
        <v>19</v>
      </c>
      <c r="F758" s="148" t="s">
        <v>167</v>
      </c>
      <c r="H758" s="147" t="s">
        <v>19</v>
      </c>
      <c r="I758" s="149"/>
      <c r="L758" s="145"/>
      <c r="M758" s="150"/>
      <c r="T758" s="151"/>
      <c r="AT758" s="147" t="s">
        <v>162</v>
      </c>
      <c r="AU758" s="147" t="s">
        <v>82</v>
      </c>
      <c r="AV758" s="12" t="s">
        <v>80</v>
      </c>
      <c r="AW758" s="12" t="s">
        <v>33</v>
      </c>
      <c r="AX758" s="12" t="s">
        <v>72</v>
      </c>
      <c r="AY758" s="147" t="s">
        <v>150</v>
      </c>
    </row>
    <row r="759" spans="2:65" s="13" customFormat="1">
      <c r="B759" s="152"/>
      <c r="D759" s="146" t="s">
        <v>162</v>
      </c>
      <c r="E759" s="153" t="s">
        <v>19</v>
      </c>
      <c r="F759" s="154" t="s">
        <v>509</v>
      </c>
      <c r="H759" s="155">
        <v>0.72</v>
      </c>
      <c r="I759" s="156"/>
      <c r="L759" s="152"/>
      <c r="M759" s="157"/>
      <c r="T759" s="158"/>
      <c r="AT759" s="153" t="s">
        <v>162</v>
      </c>
      <c r="AU759" s="153" t="s">
        <v>82</v>
      </c>
      <c r="AV759" s="13" t="s">
        <v>82</v>
      </c>
      <c r="AW759" s="13" t="s">
        <v>33</v>
      </c>
      <c r="AX759" s="13" t="s">
        <v>72</v>
      </c>
      <c r="AY759" s="153" t="s">
        <v>150</v>
      </c>
    </row>
    <row r="760" spans="2:65" s="14" customFormat="1">
      <c r="B760" s="159"/>
      <c r="D760" s="146" t="s">
        <v>162</v>
      </c>
      <c r="E760" s="160" t="s">
        <v>19</v>
      </c>
      <c r="F760" s="161" t="s">
        <v>169</v>
      </c>
      <c r="H760" s="162">
        <v>0.72</v>
      </c>
      <c r="I760" s="163"/>
      <c r="L760" s="159"/>
      <c r="M760" s="164"/>
      <c r="T760" s="165"/>
      <c r="AT760" s="160" t="s">
        <v>162</v>
      </c>
      <c r="AU760" s="160" t="s">
        <v>82</v>
      </c>
      <c r="AV760" s="14" t="s">
        <v>158</v>
      </c>
      <c r="AW760" s="14" t="s">
        <v>33</v>
      </c>
      <c r="AX760" s="14" t="s">
        <v>80</v>
      </c>
      <c r="AY760" s="160" t="s">
        <v>150</v>
      </c>
    </row>
    <row r="761" spans="2:65" s="1" customFormat="1" ht="16.5" customHeight="1">
      <c r="B761" s="33"/>
      <c r="C761" s="128" t="s">
        <v>534</v>
      </c>
      <c r="D761" s="128" t="s">
        <v>153</v>
      </c>
      <c r="E761" s="129" t="s">
        <v>535</v>
      </c>
      <c r="F761" s="130" t="s">
        <v>536</v>
      </c>
      <c r="G761" s="131" t="s">
        <v>174</v>
      </c>
      <c r="H761" s="132">
        <v>5</v>
      </c>
      <c r="I761" s="133"/>
      <c r="J761" s="134">
        <f>ROUND(I761*H761,2)</f>
        <v>0</v>
      </c>
      <c r="K761" s="130" t="s">
        <v>157</v>
      </c>
      <c r="L761" s="33"/>
      <c r="M761" s="135" t="s">
        <v>19</v>
      </c>
      <c r="N761" s="136" t="s">
        <v>43</v>
      </c>
      <c r="P761" s="137">
        <f>O761*H761</f>
        <v>0</v>
      </c>
      <c r="Q761" s="137">
        <v>2.4439999999999998E-4</v>
      </c>
      <c r="R761" s="137">
        <f>Q761*H761</f>
        <v>1.222E-3</v>
      </c>
      <c r="S761" s="137">
        <v>8.8999999999999995E-4</v>
      </c>
      <c r="T761" s="138">
        <f>S761*H761</f>
        <v>4.45E-3</v>
      </c>
      <c r="AR761" s="139" t="s">
        <v>389</v>
      </c>
      <c r="AT761" s="139" t="s">
        <v>153</v>
      </c>
      <c r="AU761" s="139" t="s">
        <v>82</v>
      </c>
      <c r="AY761" s="18" t="s">
        <v>150</v>
      </c>
      <c r="BE761" s="140">
        <f>IF(N761="základní",J761,0)</f>
        <v>0</v>
      </c>
      <c r="BF761" s="140">
        <f>IF(N761="snížená",J761,0)</f>
        <v>0</v>
      </c>
      <c r="BG761" s="140">
        <f>IF(N761="zákl. přenesená",J761,0)</f>
        <v>0</v>
      </c>
      <c r="BH761" s="140">
        <f>IF(N761="sníž. přenesená",J761,0)</f>
        <v>0</v>
      </c>
      <c r="BI761" s="140">
        <f>IF(N761="nulová",J761,0)</f>
        <v>0</v>
      </c>
      <c r="BJ761" s="18" t="s">
        <v>80</v>
      </c>
      <c r="BK761" s="140">
        <f>ROUND(I761*H761,2)</f>
        <v>0</v>
      </c>
      <c r="BL761" s="18" t="s">
        <v>389</v>
      </c>
      <c r="BM761" s="139" t="s">
        <v>537</v>
      </c>
    </row>
    <row r="762" spans="2:65" s="1" customFormat="1">
      <c r="B762" s="33"/>
      <c r="D762" s="141" t="s">
        <v>160</v>
      </c>
      <c r="F762" s="142" t="s">
        <v>538</v>
      </c>
      <c r="I762" s="143"/>
      <c r="L762" s="33"/>
      <c r="M762" s="144"/>
      <c r="T762" s="54"/>
      <c r="AT762" s="18" t="s">
        <v>160</v>
      </c>
      <c r="AU762" s="18" t="s">
        <v>82</v>
      </c>
    </row>
    <row r="763" spans="2:65" s="12" customFormat="1">
      <c r="B763" s="145"/>
      <c r="D763" s="146" t="s">
        <v>162</v>
      </c>
      <c r="E763" s="147" t="s">
        <v>19</v>
      </c>
      <c r="F763" s="148" t="s">
        <v>164</v>
      </c>
      <c r="H763" s="147" t="s">
        <v>19</v>
      </c>
      <c r="I763" s="149"/>
      <c r="L763" s="145"/>
      <c r="M763" s="150"/>
      <c r="T763" s="151"/>
      <c r="AT763" s="147" t="s">
        <v>162</v>
      </c>
      <c r="AU763" s="147" t="s">
        <v>82</v>
      </c>
      <c r="AV763" s="12" t="s">
        <v>80</v>
      </c>
      <c r="AW763" s="12" t="s">
        <v>33</v>
      </c>
      <c r="AX763" s="12" t="s">
        <v>72</v>
      </c>
      <c r="AY763" s="147" t="s">
        <v>150</v>
      </c>
    </row>
    <row r="764" spans="2:65" s="12" customFormat="1">
      <c r="B764" s="145"/>
      <c r="D764" s="146" t="s">
        <v>162</v>
      </c>
      <c r="E764" s="147" t="s">
        <v>19</v>
      </c>
      <c r="F764" s="148" t="s">
        <v>177</v>
      </c>
      <c r="H764" s="147" t="s">
        <v>19</v>
      </c>
      <c r="I764" s="149"/>
      <c r="L764" s="145"/>
      <c r="M764" s="150"/>
      <c r="T764" s="151"/>
      <c r="AT764" s="147" t="s">
        <v>162</v>
      </c>
      <c r="AU764" s="147" t="s">
        <v>82</v>
      </c>
      <c r="AV764" s="12" t="s">
        <v>80</v>
      </c>
      <c r="AW764" s="12" t="s">
        <v>33</v>
      </c>
      <c r="AX764" s="12" t="s">
        <v>72</v>
      </c>
      <c r="AY764" s="147" t="s">
        <v>150</v>
      </c>
    </row>
    <row r="765" spans="2:65" s="12" customFormat="1">
      <c r="B765" s="145"/>
      <c r="D765" s="146" t="s">
        <v>162</v>
      </c>
      <c r="E765" s="147" t="s">
        <v>19</v>
      </c>
      <c r="F765" s="148" t="s">
        <v>506</v>
      </c>
      <c r="H765" s="147" t="s">
        <v>19</v>
      </c>
      <c r="I765" s="149"/>
      <c r="L765" s="145"/>
      <c r="M765" s="150"/>
      <c r="T765" s="151"/>
      <c r="AT765" s="147" t="s">
        <v>162</v>
      </c>
      <c r="AU765" s="147" t="s">
        <v>82</v>
      </c>
      <c r="AV765" s="12" t="s">
        <v>80</v>
      </c>
      <c r="AW765" s="12" t="s">
        <v>33</v>
      </c>
      <c r="AX765" s="12" t="s">
        <v>72</v>
      </c>
      <c r="AY765" s="147" t="s">
        <v>150</v>
      </c>
    </row>
    <row r="766" spans="2:65" s="12" customFormat="1">
      <c r="B766" s="145"/>
      <c r="D766" s="146" t="s">
        <v>162</v>
      </c>
      <c r="E766" s="147" t="s">
        <v>19</v>
      </c>
      <c r="F766" s="148" t="s">
        <v>167</v>
      </c>
      <c r="H766" s="147" t="s">
        <v>19</v>
      </c>
      <c r="I766" s="149"/>
      <c r="L766" s="145"/>
      <c r="M766" s="150"/>
      <c r="T766" s="151"/>
      <c r="AT766" s="147" t="s">
        <v>162</v>
      </c>
      <c r="AU766" s="147" t="s">
        <v>82</v>
      </c>
      <c r="AV766" s="12" t="s">
        <v>80</v>
      </c>
      <c r="AW766" s="12" t="s">
        <v>33</v>
      </c>
      <c r="AX766" s="12" t="s">
        <v>72</v>
      </c>
      <c r="AY766" s="147" t="s">
        <v>150</v>
      </c>
    </row>
    <row r="767" spans="2:65" s="12" customFormat="1">
      <c r="B767" s="145"/>
      <c r="D767" s="146" t="s">
        <v>162</v>
      </c>
      <c r="E767" s="147" t="s">
        <v>19</v>
      </c>
      <c r="F767" s="148" t="s">
        <v>539</v>
      </c>
      <c r="H767" s="147" t="s">
        <v>19</v>
      </c>
      <c r="I767" s="149"/>
      <c r="L767" s="145"/>
      <c r="M767" s="150"/>
      <c r="T767" s="151"/>
      <c r="AT767" s="147" t="s">
        <v>162</v>
      </c>
      <c r="AU767" s="147" t="s">
        <v>82</v>
      </c>
      <c r="AV767" s="12" t="s">
        <v>80</v>
      </c>
      <c r="AW767" s="12" t="s">
        <v>33</v>
      </c>
      <c r="AX767" s="12" t="s">
        <v>72</v>
      </c>
      <c r="AY767" s="147" t="s">
        <v>150</v>
      </c>
    </row>
    <row r="768" spans="2:65" s="13" customFormat="1">
      <c r="B768" s="152"/>
      <c r="D768" s="146" t="s">
        <v>162</v>
      </c>
      <c r="E768" s="153" t="s">
        <v>19</v>
      </c>
      <c r="F768" s="154" t="s">
        <v>540</v>
      </c>
      <c r="H768" s="155">
        <v>5</v>
      </c>
      <c r="I768" s="156"/>
      <c r="L768" s="152"/>
      <c r="M768" s="157"/>
      <c r="T768" s="158"/>
      <c r="AT768" s="153" t="s">
        <v>162</v>
      </c>
      <c r="AU768" s="153" t="s">
        <v>82</v>
      </c>
      <c r="AV768" s="13" t="s">
        <v>82</v>
      </c>
      <c r="AW768" s="13" t="s">
        <v>33</v>
      </c>
      <c r="AX768" s="13" t="s">
        <v>72</v>
      </c>
      <c r="AY768" s="153" t="s">
        <v>150</v>
      </c>
    </row>
    <row r="769" spans="2:65" s="14" customFormat="1">
      <c r="B769" s="159"/>
      <c r="D769" s="146" t="s">
        <v>162</v>
      </c>
      <c r="E769" s="160" t="s">
        <v>19</v>
      </c>
      <c r="F769" s="161" t="s">
        <v>169</v>
      </c>
      <c r="H769" s="162">
        <v>5</v>
      </c>
      <c r="I769" s="163"/>
      <c r="L769" s="159"/>
      <c r="M769" s="164"/>
      <c r="T769" s="165"/>
      <c r="AT769" s="160" t="s">
        <v>162</v>
      </c>
      <c r="AU769" s="160" t="s">
        <v>82</v>
      </c>
      <c r="AV769" s="14" t="s">
        <v>158</v>
      </c>
      <c r="AW769" s="14" t="s">
        <v>33</v>
      </c>
      <c r="AX769" s="14" t="s">
        <v>80</v>
      </c>
      <c r="AY769" s="160" t="s">
        <v>150</v>
      </c>
    </row>
    <row r="770" spans="2:65" s="1" customFormat="1" ht="16.5" customHeight="1">
      <c r="B770" s="33"/>
      <c r="C770" s="173" t="s">
        <v>541</v>
      </c>
      <c r="D770" s="173" t="s">
        <v>445</v>
      </c>
      <c r="E770" s="174" t="s">
        <v>542</v>
      </c>
      <c r="F770" s="175" t="s">
        <v>543</v>
      </c>
      <c r="G770" s="176" t="s">
        <v>156</v>
      </c>
      <c r="H770" s="177">
        <v>0.21</v>
      </c>
      <c r="I770" s="178"/>
      <c r="J770" s="179">
        <f>ROUND(I770*H770,2)</f>
        <v>0</v>
      </c>
      <c r="K770" s="175" t="s">
        <v>157</v>
      </c>
      <c r="L770" s="180"/>
      <c r="M770" s="181" t="s">
        <v>19</v>
      </c>
      <c r="N770" s="182" t="s">
        <v>43</v>
      </c>
      <c r="P770" s="137">
        <f>O770*H770</f>
        <v>0</v>
      </c>
      <c r="Q770" s="137">
        <v>1.6E-2</v>
      </c>
      <c r="R770" s="137">
        <f>Q770*H770</f>
        <v>3.3600000000000001E-3</v>
      </c>
      <c r="S770" s="137">
        <v>0</v>
      </c>
      <c r="T770" s="138">
        <f>S770*H770</f>
        <v>0</v>
      </c>
      <c r="AR770" s="139" t="s">
        <v>448</v>
      </c>
      <c r="AT770" s="139" t="s">
        <v>445</v>
      </c>
      <c r="AU770" s="139" t="s">
        <v>82</v>
      </c>
      <c r="AY770" s="18" t="s">
        <v>150</v>
      </c>
      <c r="BE770" s="140">
        <f>IF(N770="základní",J770,0)</f>
        <v>0</v>
      </c>
      <c r="BF770" s="140">
        <f>IF(N770="snížená",J770,0)</f>
        <v>0</v>
      </c>
      <c r="BG770" s="140">
        <f>IF(N770="zákl. přenesená",J770,0)</f>
        <v>0</v>
      </c>
      <c r="BH770" s="140">
        <f>IF(N770="sníž. přenesená",J770,0)</f>
        <v>0</v>
      </c>
      <c r="BI770" s="140">
        <f>IF(N770="nulová",J770,0)</f>
        <v>0</v>
      </c>
      <c r="BJ770" s="18" t="s">
        <v>80</v>
      </c>
      <c r="BK770" s="140">
        <f>ROUND(I770*H770,2)</f>
        <v>0</v>
      </c>
      <c r="BL770" s="18" t="s">
        <v>389</v>
      </c>
      <c r="BM770" s="139" t="s">
        <v>544</v>
      </c>
    </row>
    <row r="771" spans="2:65" s="12" customFormat="1">
      <c r="B771" s="145"/>
      <c r="D771" s="146" t="s">
        <v>162</v>
      </c>
      <c r="E771" s="147" t="s">
        <v>19</v>
      </c>
      <c r="F771" s="148" t="s">
        <v>164</v>
      </c>
      <c r="H771" s="147" t="s">
        <v>19</v>
      </c>
      <c r="I771" s="149"/>
      <c r="L771" s="145"/>
      <c r="M771" s="150"/>
      <c r="T771" s="151"/>
      <c r="AT771" s="147" t="s">
        <v>162</v>
      </c>
      <c r="AU771" s="147" t="s">
        <v>82</v>
      </c>
      <c r="AV771" s="12" t="s">
        <v>80</v>
      </c>
      <c r="AW771" s="12" t="s">
        <v>33</v>
      </c>
      <c r="AX771" s="12" t="s">
        <v>72</v>
      </c>
      <c r="AY771" s="147" t="s">
        <v>150</v>
      </c>
    </row>
    <row r="772" spans="2:65" s="12" customFormat="1">
      <c r="B772" s="145"/>
      <c r="D772" s="146" t="s">
        <v>162</v>
      </c>
      <c r="E772" s="147" t="s">
        <v>19</v>
      </c>
      <c r="F772" s="148" t="s">
        <v>177</v>
      </c>
      <c r="H772" s="147" t="s">
        <v>19</v>
      </c>
      <c r="I772" s="149"/>
      <c r="L772" s="145"/>
      <c r="M772" s="150"/>
      <c r="T772" s="151"/>
      <c r="AT772" s="147" t="s">
        <v>162</v>
      </c>
      <c r="AU772" s="147" t="s">
        <v>82</v>
      </c>
      <c r="AV772" s="12" t="s">
        <v>80</v>
      </c>
      <c r="AW772" s="12" t="s">
        <v>33</v>
      </c>
      <c r="AX772" s="12" t="s">
        <v>72</v>
      </c>
      <c r="AY772" s="147" t="s">
        <v>150</v>
      </c>
    </row>
    <row r="773" spans="2:65" s="12" customFormat="1">
      <c r="B773" s="145"/>
      <c r="D773" s="146" t="s">
        <v>162</v>
      </c>
      <c r="E773" s="147" t="s">
        <v>19</v>
      </c>
      <c r="F773" s="148" t="s">
        <v>506</v>
      </c>
      <c r="H773" s="147" t="s">
        <v>19</v>
      </c>
      <c r="I773" s="149"/>
      <c r="L773" s="145"/>
      <c r="M773" s="150"/>
      <c r="T773" s="151"/>
      <c r="AT773" s="147" t="s">
        <v>162</v>
      </c>
      <c r="AU773" s="147" t="s">
        <v>82</v>
      </c>
      <c r="AV773" s="12" t="s">
        <v>80</v>
      </c>
      <c r="AW773" s="12" t="s">
        <v>33</v>
      </c>
      <c r="AX773" s="12" t="s">
        <v>72</v>
      </c>
      <c r="AY773" s="147" t="s">
        <v>150</v>
      </c>
    </row>
    <row r="774" spans="2:65" s="12" customFormat="1">
      <c r="B774" s="145"/>
      <c r="D774" s="146" t="s">
        <v>162</v>
      </c>
      <c r="E774" s="147" t="s">
        <v>19</v>
      </c>
      <c r="F774" s="148" t="s">
        <v>167</v>
      </c>
      <c r="H774" s="147" t="s">
        <v>19</v>
      </c>
      <c r="I774" s="149"/>
      <c r="L774" s="145"/>
      <c r="M774" s="150"/>
      <c r="T774" s="151"/>
      <c r="AT774" s="147" t="s">
        <v>162</v>
      </c>
      <c r="AU774" s="147" t="s">
        <v>82</v>
      </c>
      <c r="AV774" s="12" t="s">
        <v>80</v>
      </c>
      <c r="AW774" s="12" t="s">
        <v>33</v>
      </c>
      <c r="AX774" s="12" t="s">
        <v>72</v>
      </c>
      <c r="AY774" s="147" t="s">
        <v>150</v>
      </c>
    </row>
    <row r="775" spans="2:65" s="13" customFormat="1">
      <c r="B775" s="152"/>
      <c r="D775" s="146" t="s">
        <v>162</v>
      </c>
      <c r="E775" s="153" t="s">
        <v>19</v>
      </c>
      <c r="F775" s="154" t="s">
        <v>507</v>
      </c>
      <c r="H775" s="155">
        <v>0.2</v>
      </c>
      <c r="I775" s="156"/>
      <c r="L775" s="152"/>
      <c r="M775" s="157"/>
      <c r="T775" s="158"/>
      <c r="AT775" s="153" t="s">
        <v>162</v>
      </c>
      <c r="AU775" s="153" t="s">
        <v>82</v>
      </c>
      <c r="AV775" s="13" t="s">
        <v>82</v>
      </c>
      <c r="AW775" s="13" t="s">
        <v>33</v>
      </c>
      <c r="AX775" s="13" t="s">
        <v>72</v>
      </c>
      <c r="AY775" s="153" t="s">
        <v>150</v>
      </c>
    </row>
    <row r="776" spans="2:65" s="14" customFormat="1">
      <c r="B776" s="159"/>
      <c r="D776" s="146" t="s">
        <v>162</v>
      </c>
      <c r="E776" s="160" t="s">
        <v>19</v>
      </c>
      <c r="F776" s="161" t="s">
        <v>169</v>
      </c>
      <c r="H776" s="162">
        <v>0.2</v>
      </c>
      <c r="I776" s="163"/>
      <c r="L776" s="159"/>
      <c r="M776" s="164"/>
      <c r="T776" s="165"/>
      <c r="AT776" s="160" t="s">
        <v>162</v>
      </c>
      <c r="AU776" s="160" t="s">
        <v>82</v>
      </c>
      <c r="AV776" s="14" t="s">
        <v>158</v>
      </c>
      <c r="AW776" s="14" t="s">
        <v>33</v>
      </c>
      <c r="AX776" s="14" t="s">
        <v>80</v>
      </c>
      <c r="AY776" s="160" t="s">
        <v>150</v>
      </c>
    </row>
    <row r="777" spans="2:65" s="13" customFormat="1">
      <c r="B777" s="152"/>
      <c r="D777" s="146" t="s">
        <v>162</v>
      </c>
      <c r="F777" s="154" t="s">
        <v>545</v>
      </c>
      <c r="H777" s="155">
        <v>0.21</v>
      </c>
      <c r="I777" s="156"/>
      <c r="L777" s="152"/>
      <c r="M777" s="157"/>
      <c r="T777" s="158"/>
      <c r="AT777" s="153" t="s">
        <v>162</v>
      </c>
      <c r="AU777" s="153" t="s">
        <v>82</v>
      </c>
      <c r="AV777" s="13" t="s">
        <v>82</v>
      </c>
      <c r="AW777" s="13" t="s">
        <v>4</v>
      </c>
      <c r="AX777" s="13" t="s">
        <v>80</v>
      </c>
      <c r="AY777" s="153" t="s">
        <v>150</v>
      </c>
    </row>
    <row r="778" spans="2:65" s="1" customFormat="1" ht="16.5" customHeight="1">
      <c r="B778" s="33"/>
      <c r="C778" s="128" t="s">
        <v>546</v>
      </c>
      <c r="D778" s="128" t="s">
        <v>153</v>
      </c>
      <c r="E778" s="129" t="s">
        <v>547</v>
      </c>
      <c r="F778" s="130" t="s">
        <v>548</v>
      </c>
      <c r="G778" s="131" t="s">
        <v>190</v>
      </c>
      <c r="H778" s="132">
        <v>3</v>
      </c>
      <c r="I778" s="133"/>
      <c r="J778" s="134">
        <f>ROUND(I778*H778,2)</f>
        <v>0</v>
      </c>
      <c r="K778" s="130" t="s">
        <v>157</v>
      </c>
      <c r="L778" s="33"/>
      <c r="M778" s="135" t="s">
        <v>19</v>
      </c>
      <c r="N778" s="136" t="s">
        <v>43</v>
      </c>
      <c r="P778" s="137">
        <f>O778*H778</f>
        <v>0</v>
      </c>
      <c r="Q778" s="137">
        <v>1.8000000000000001E-4</v>
      </c>
      <c r="R778" s="137">
        <f>Q778*H778</f>
        <v>5.4000000000000001E-4</v>
      </c>
      <c r="S778" s="137">
        <v>0</v>
      </c>
      <c r="T778" s="138">
        <f>S778*H778</f>
        <v>0</v>
      </c>
      <c r="AR778" s="139" t="s">
        <v>389</v>
      </c>
      <c r="AT778" s="139" t="s">
        <v>153</v>
      </c>
      <c r="AU778" s="139" t="s">
        <v>82</v>
      </c>
      <c r="AY778" s="18" t="s">
        <v>150</v>
      </c>
      <c r="BE778" s="140">
        <f>IF(N778="základní",J778,0)</f>
        <v>0</v>
      </c>
      <c r="BF778" s="140">
        <f>IF(N778="snížená",J778,0)</f>
        <v>0</v>
      </c>
      <c r="BG778" s="140">
        <f>IF(N778="zákl. přenesená",J778,0)</f>
        <v>0</v>
      </c>
      <c r="BH778" s="140">
        <f>IF(N778="sníž. přenesená",J778,0)</f>
        <v>0</v>
      </c>
      <c r="BI778" s="140">
        <f>IF(N778="nulová",J778,0)</f>
        <v>0</v>
      </c>
      <c r="BJ778" s="18" t="s">
        <v>80</v>
      </c>
      <c r="BK778" s="140">
        <f>ROUND(I778*H778,2)</f>
        <v>0</v>
      </c>
      <c r="BL778" s="18" t="s">
        <v>389</v>
      </c>
      <c r="BM778" s="139" t="s">
        <v>549</v>
      </c>
    </row>
    <row r="779" spans="2:65" s="1" customFormat="1">
      <c r="B779" s="33"/>
      <c r="D779" s="141" t="s">
        <v>160</v>
      </c>
      <c r="F779" s="142" t="s">
        <v>550</v>
      </c>
      <c r="I779" s="143"/>
      <c r="L779" s="33"/>
      <c r="M779" s="144"/>
      <c r="T779" s="54"/>
      <c r="AT779" s="18" t="s">
        <v>160</v>
      </c>
      <c r="AU779" s="18" t="s">
        <v>82</v>
      </c>
    </row>
    <row r="780" spans="2:65" s="12" customFormat="1">
      <c r="B780" s="145"/>
      <c r="D780" s="146" t="s">
        <v>162</v>
      </c>
      <c r="E780" s="147" t="s">
        <v>19</v>
      </c>
      <c r="F780" s="148" t="s">
        <v>164</v>
      </c>
      <c r="H780" s="147" t="s">
        <v>19</v>
      </c>
      <c r="I780" s="149"/>
      <c r="L780" s="145"/>
      <c r="M780" s="150"/>
      <c r="T780" s="151"/>
      <c r="AT780" s="147" t="s">
        <v>162</v>
      </c>
      <c r="AU780" s="147" t="s">
        <v>82</v>
      </c>
      <c r="AV780" s="12" t="s">
        <v>80</v>
      </c>
      <c r="AW780" s="12" t="s">
        <v>33</v>
      </c>
      <c r="AX780" s="12" t="s">
        <v>72</v>
      </c>
      <c r="AY780" s="147" t="s">
        <v>150</v>
      </c>
    </row>
    <row r="781" spans="2:65" s="12" customFormat="1">
      <c r="B781" s="145"/>
      <c r="D781" s="146" t="s">
        <v>162</v>
      </c>
      <c r="E781" s="147" t="s">
        <v>19</v>
      </c>
      <c r="F781" s="148" t="s">
        <v>165</v>
      </c>
      <c r="H781" s="147" t="s">
        <v>19</v>
      </c>
      <c r="I781" s="149"/>
      <c r="L781" s="145"/>
      <c r="M781" s="150"/>
      <c r="T781" s="151"/>
      <c r="AT781" s="147" t="s">
        <v>162</v>
      </c>
      <c r="AU781" s="147" t="s">
        <v>82</v>
      </c>
      <c r="AV781" s="12" t="s">
        <v>80</v>
      </c>
      <c r="AW781" s="12" t="s">
        <v>33</v>
      </c>
      <c r="AX781" s="12" t="s">
        <v>72</v>
      </c>
      <c r="AY781" s="147" t="s">
        <v>150</v>
      </c>
    </row>
    <row r="782" spans="2:65" s="12" customFormat="1">
      <c r="B782" s="145"/>
      <c r="D782" s="146" t="s">
        <v>162</v>
      </c>
      <c r="E782" s="147" t="s">
        <v>19</v>
      </c>
      <c r="F782" s="148" t="s">
        <v>551</v>
      </c>
      <c r="H782" s="147" t="s">
        <v>19</v>
      </c>
      <c r="I782" s="149"/>
      <c r="L782" s="145"/>
      <c r="M782" s="150"/>
      <c r="T782" s="151"/>
      <c r="AT782" s="147" t="s">
        <v>162</v>
      </c>
      <c r="AU782" s="147" t="s">
        <v>82</v>
      </c>
      <c r="AV782" s="12" t="s">
        <v>80</v>
      </c>
      <c r="AW782" s="12" t="s">
        <v>33</v>
      </c>
      <c r="AX782" s="12" t="s">
        <v>72</v>
      </c>
      <c r="AY782" s="147" t="s">
        <v>150</v>
      </c>
    </row>
    <row r="783" spans="2:65" s="12" customFormat="1">
      <c r="B783" s="145"/>
      <c r="D783" s="146" t="s">
        <v>162</v>
      </c>
      <c r="E783" s="147" t="s">
        <v>19</v>
      </c>
      <c r="F783" s="148" t="s">
        <v>190</v>
      </c>
      <c r="H783" s="147" t="s">
        <v>19</v>
      </c>
      <c r="I783" s="149"/>
      <c r="L783" s="145"/>
      <c r="M783" s="150"/>
      <c r="T783" s="151"/>
      <c r="AT783" s="147" t="s">
        <v>162</v>
      </c>
      <c r="AU783" s="147" t="s">
        <v>82</v>
      </c>
      <c r="AV783" s="12" t="s">
        <v>80</v>
      </c>
      <c r="AW783" s="12" t="s">
        <v>33</v>
      </c>
      <c r="AX783" s="12" t="s">
        <v>72</v>
      </c>
      <c r="AY783" s="147" t="s">
        <v>150</v>
      </c>
    </row>
    <row r="784" spans="2:65" s="13" customFormat="1">
      <c r="B784" s="152"/>
      <c r="D784" s="146" t="s">
        <v>162</v>
      </c>
      <c r="E784" s="153" t="s">
        <v>19</v>
      </c>
      <c r="F784" s="154" t="s">
        <v>183</v>
      </c>
      <c r="H784" s="155">
        <v>3</v>
      </c>
      <c r="I784" s="156"/>
      <c r="L784" s="152"/>
      <c r="M784" s="157"/>
      <c r="T784" s="158"/>
      <c r="AT784" s="153" t="s">
        <v>162</v>
      </c>
      <c r="AU784" s="153" t="s">
        <v>82</v>
      </c>
      <c r="AV784" s="13" t="s">
        <v>82</v>
      </c>
      <c r="AW784" s="13" t="s">
        <v>33</v>
      </c>
      <c r="AX784" s="13" t="s">
        <v>72</v>
      </c>
      <c r="AY784" s="153" t="s">
        <v>150</v>
      </c>
    </row>
    <row r="785" spans="2:65" s="14" customFormat="1">
      <c r="B785" s="159"/>
      <c r="D785" s="146" t="s">
        <v>162</v>
      </c>
      <c r="E785" s="160" t="s">
        <v>19</v>
      </c>
      <c r="F785" s="161" t="s">
        <v>169</v>
      </c>
      <c r="H785" s="162">
        <v>3</v>
      </c>
      <c r="I785" s="163"/>
      <c r="L785" s="159"/>
      <c r="M785" s="164"/>
      <c r="T785" s="165"/>
      <c r="AT785" s="160" t="s">
        <v>162</v>
      </c>
      <c r="AU785" s="160" t="s">
        <v>82</v>
      </c>
      <c r="AV785" s="14" t="s">
        <v>158</v>
      </c>
      <c r="AW785" s="14" t="s">
        <v>33</v>
      </c>
      <c r="AX785" s="14" t="s">
        <v>80</v>
      </c>
      <c r="AY785" s="160" t="s">
        <v>150</v>
      </c>
    </row>
    <row r="786" spans="2:65" s="1" customFormat="1" ht="16.5" customHeight="1">
      <c r="B786" s="33"/>
      <c r="C786" s="173" t="s">
        <v>552</v>
      </c>
      <c r="D786" s="173" t="s">
        <v>445</v>
      </c>
      <c r="E786" s="174" t="s">
        <v>553</v>
      </c>
      <c r="F786" s="175" t="s">
        <v>554</v>
      </c>
      <c r="G786" s="176" t="s">
        <v>190</v>
      </c>
      <c r="H786" s="177">
        <v>3.15</v>
      </c>
      <c r="I786" s="178"/>
      <c r="J786" s="179">
        <f>ROUND(I786*H786,2)</f>
        <v>0</v>
      </c>
      <c r="K786" s="175" t="s">
        <v>157</v>
      </c>
      <c r="L786" s="180"/>
      <c r="M786" s="181" t="s">
        <v>19</v>
      </c>
      <c r="N786" s="182" t="s">
        <v>43</v>
      </c>
      <c r="P786" s="137">
        <f>O786*H786</f>
        <v>0</v>
      </c>
      <c r="Q786" s="137">
        <v>3.2000000000000003E-4</v>
      </c>
      <c r="R786" s="137">
        <f>Q786*H786</f>
        <v>1.008E-3</v>
      </c>
      <c r="S786" s="137">
        <v>0</v>
      </c>
      <c r="T786" s="138">
        <f>S786*H786</f>
        <v>0</v>
      </c>
      <c r="AR786" s="139" t="s">
        <v>448</v>
      </c>
      <c r="AT786" s="139" t="s">
        <v>445</v>
      </c>
      <c r="AU786" s="139" t="s">
        <v>82</v>
      </c>
      <c r="AY786" s="18" t="s">
        <v>150</v>
      </c>
      <c r="BE786" s="140">
        <f>IF(N786="základní",J786,0)</f>
        <v>0</v>
      </c>
      <c r="BF786" s="140">
        <f>IF(N786="snížená",J786,0)</f>
        <v>0</v>
      </c>
      <c r="BG786" s="140">
        <f>IF(N786="zákl. přenesená",J786,0)</f>
        <v>0</v>
      </c>
      <c r="BH786" s="140">
        <f>IF(N786="sníž. přenesená",J786,0)</f>
        <v>0</v>
      </c>
      <c r="BI786" s="140">
        <f>IF(N786="nulová",J786,0)</f>
        <v>0</v>
      </c>
      <c r="BJ786" s="18" t="s">
        <v>80</v>
      </c>
      <c r="BK786" s="140">
        <f>ROUND(I786*H786,2)</f>
        <v>0</v>
      </c>
      <c r="BL786" s="18" t="s">
        <v>389</v>
      </c>
      <c r="BM786" s="139" t="s">
        <v>555</v>
      </c>
    </row>
    <row r="787" spans="2:65" s="13" customFormat="1">
      <c r="B787" s="152"/>
      <c r="D787" s="146" t="s">
        <v>162</v>
      </c>
      <c r="F787" s="154" t="s">
        <v>556</v>
      </c>
      <c r="H787" s="155">
        <v>3.15</v>
      </c>
      <c r="I787" s="156"/>
      <c r="L787" s="152"/>
      <c r="M787" s="157"/>
      <c r="T787" s="158"/>
      <c r="AT787" s="153" t="s">
        <v>162</v>
      </c>
      <c r="AU787" s="153" t="s">
        <v>82</v>
      </c>
      <c r="AV787" s="13" t="s">
        <v>82</v>
      </c>
      <c r="AW787" s="13" t="s">
        <v>4</v>
      </c>
      <c r="AX787" s="13" t="s">
        <v>80</v>
      </c>
      <c r="AY787" s="153" t="s">
        <v>150</v>
      </c>
    </row>
    <row r="788" spans="2:65" s="1" customFormat="1" ht="24.2" customHeight="1">
      <c r="B788" s="33"/>
      <c r="C788" s="128" t="s">
        <v>557</v>
      </c>
      <c r="D788" s="128" t="s">
        <v>153</v>
      </c>
      <c r="E788" s="129" t="s">
        <v>558</v>
      </c>
      <c r="F788" s="130" t="s">
        <v>559</v>
      </c>
      <c r="G788" s="131" t="s">
        <v>375</v>
      </c>
      <c r="H788" s="132">
        <v>2.4E-2</v>
      </c>
      <c r="I788" s="133"/>
      <c r="J788" s="134">
        <f>ROUND(I788*H788,2)</f>
        <v>0</v>
      </c>
      <c r="K788" s="130" t="s">
        <v>157</v>
      </c>
      <c r="L788" s="33"/>
      <c r="M788" s="135" t="s">
        <v>19</v>
      </c>
      <c r="N788" s="136" t="s">
        <v>43</v>
      </c>
      <c r="P788" s="137">
        <f>O788*H788</f>
        <v>0</v>
      </c>
      <c r="Q788" s="137">
        <v>0</v>
      </c>
      <c r="R788" s="137">
        <f>Q788*H788</f>
        <v>0</v>
      </c>
      <c r="S788" s="137">
        <v>0</v>
      </c>
      <c r="T788" s="138">
        <f>S788*H788</f>
        <v>0</v>
      </c>
      <c r="AR788" s="139" t="s">
        <v>389</v>
      </c>
      <c r="AT788" s="139" t="s">
        <v>153</v>
      </c>
      <c r="AU788" s="139" t="s">
        <v>82</v>
      </c>
      <c r="AY788" s="18" t="s">
        <v>150</v>
      </c>
      <c r="BE788" s="140">
        <f>IF(N788="základní",J788,0)</f>
        <v>0</v>
      </c>
      <c r="BF788" s="140">
        <f>IF(N788="snížená",J788,0)</f>
        <v>0</v>
      </c>
      <c r="BG788" s="140">
        <f>IF(N788="zákl. přenesená",J788,0)</f>
        <v>0</v>
      </c>
      <c r="BH788" s="140">
        <f>IF(N788="sníž. přenesená",J788,0)</f>
        <v>0</v>
      </c>
      <c r="BI788" s="140">
        <f>IF(N788="nulová",J788,0)</f>
        <v>0</v>
      </c>
      <c r="BJ788" s="18" t="s">
        <v>80</v>
      </c>
      <c r="BK788" s="140">
        <f>ROUND(I788*H788,2)</f>
        <v>0</v>
      </c>
      <c r="BL788" s="18" t="s">
        <v>389</v>
      </c>
      <c r="BM788" s="139" t="s">
        <v>560</v>
      </c>
    </row>
    <row r="789" spans="2:65" s="1" customFormat="1">
      <c r="B789" s="33"/>
      <c r="D789" s="141" t="s">
        <v>160</v>
      </c>
      <c r="F789" s="142" t="s">
        <v>561</v>
      </c>
      <c r="I789" s="143"/>
      <c r="L789" s="33"/>
      <c r="M789" s="144"/>
      <c r="T789" s="54"/>
      <c r="AT789" s="18" t="s">
        <v>160</v>
      </c>
      <c r="AU789" s="18" t="s">
        <v>82</v>
      </c>
    </row>
    <row r="790" spans="2:65" s="11" customFormat="1" ht="22.9" customHeight="1">
      <c r="B790" s="116"/>
      <c r="D790" s="117" t="s">
        <v>71</v>
      </c>
      <c r="E790" s="126" t="s">
        <v>562</v>
      </c>
      <c r="F790" s="126" t="s">
        <v>563</v>
      </c>
      <c r="I790" s="119"/>
      <c r="J790" s="127">
        <f>BK790</f>
        <v>0</v>
      </c>
      <c r="L790" s="116"/>
      <c r="M790" s="121"/>
      <c r="P790" s="122">
        <f>SUM(P791:P957)</f>
        <v>0</v>
      </c>
      <c r="R790" s="122">
        <f>SUM(R791:R957)</f>
        <v>8.3586348499999991E-2</v>
      </c>
      <c r="T790" s="123">
        <f>SUM(T791:T957)</f>
        <v>0</v>
      </c>
      <c r="AR790" s="117" t="s">
        <v>82</v>
      </c>
      <c r="AT790" s="124" t="s">
        <v>71</v>
      </c>
      <c r="AU790" s="124" t="s">
        <v>80</v>
      </c>
      <c r="AY790" s="117" t="s">
        <v>150</v>
      </c>
      <c r="BK790" s="125">
        <f>SUM(BK791:BK957)</f>
        <v>0</v>
      </c>
    </row>
    <row r="791" spans="2:65" s="1" customFormat="1" ht="16.5" customHeight="1">
      <c r="B791" s="33"/>
      <c r="C791" s="128" t="s">
        <v>170</v>
      </c>
      <c r="D791" s="128" t="s">
        <v>153</v>
      </c>
      <c r="E791" s="129" t="s">
        <v>564</v>
      </c>
      <c r="F791" s="130" t="s">
        <v>565</v>
      </c>
      <c r="G791" s="131" t="s">
        <v>156</v>
      </c>
      <c r="H791" s="132">
        <v>165.67</v>
      </c>
      <c r="I791" s="133"/>
      <c r="J791" s="134">
        <f>ROUND(I791*H791,2)</f>
        <v>0</v>
      </c>
      <c r="K791" s="130" t="s">
        <v>157</v>
      </c>
      <c r="L791" s="33"/>
      <c r="M791" s="135" t="s">
        <v>19</v>
      </c>
      <c r="N791" s="136" t="s">
        <v>43</v>
      </c>
      <c r="P791" s="137">
        <f>O791*H791</f>
        <v>0</v>
      </c>
      <c r="Q791" s="137">
        <v>2.05E-4</v>
      </c>
      <c r="R791" s="137">
        <f>Q791*H791</f>
        <v>3.3962349999999995E-2</v>
      </c>
      <c r="S791" s="137">
        <v>0</v>
      </c>
      <c r="T791" s="138">
        <f>S791*H791</f>
        <v>0</v>
      </c>
      <c r="AR791" s="139" t="s">
        <v>389</v>
      </c>
      <c r="AT791" s="139" t="s">
        <v>153</v>
      </c>
      <c r="AU791" s="139" t="s">
        <v>82</v>
      </c>
      <c r="AY791" s="18" t="s">
        <v>150</v>
      </c>
      <c r="BE791" s="140">
        <f>IF(N791="základní",J791,0)</f>
        <v>0</v>
      </c>
      <c r="BF791" s="140">
        <f>IF(N791="snížená",J791,0)</f>
        <v>0</v>
      </c>
      <c r="BG791" s="140">
        <f>IF(N791="zákl. přenesená",J791,0)</f>
        <v>0</v>
      </c>
      <c r="BH791" s="140">
        <f>IF(N791="sníž. přenesená",J791,0)</f>
        <v>0</v>
      </c>
      <c r="BI791" s="140">
        <f>IF(N791="nulová",J791,0)</f>
        <v>0</v>
      </c>
      <c r="BJ791" s="18" t="s">
        <v>80</v>
      </c>
      <c r="BK791" s="140">
        <f>ROUND(I791*H791,2)</f>
        <v>0</v>
      </c>
      <c r="BL791" s="18" t="s">
        <v>389</v>
      </c>
      <c r="BM791" s="139" t="s">
        <v>566</v>
      </c>
    </row>
    <row r="792" spans="2:65" s="1" customFormat="1">
      <c r="B792" s="33"/>
      <c r="D792" s="141" t="s">
        <v>160</v>
      </c>
      <c r="F792" s="142" t="s">
        <v>567</v>
      </c>
      <c r="I792" s="143"/>
      <c r="L792" s="33"/>
      <c r="M792" s="144"/>
      <c r="T792" s="54"/>
      <c r="AT792" s="18" t="s">
        <v>160</v>
      </c>
      <c r="AU792" s="18" t="s">
        <v>82</v>
      </c>
    </row>
    <row r="793" spans="2:65" s="12" customFormat="1">
      <c r="B793" s="145"/>
      <c r="D793" s="146" t="s">
        <v>162</v>
      </c>
      <c r="E793" s="147" t="s">
        <v>19</v>
      </c>
      <c r="F793" s="148" t="s">
        <v>568</v>
      </c>
      <c r="H793" s="147" t="s">
        <v>19</v>
      </c>
      <c r="I793" s="149"/>
      <c r="L793" s="145"/>
      <c r="M793" s="150"/>
      <c r="T793" s="151"/>
      <c r="AT793" s="147" t="s">
        <v>162</v>
      </c>
      <c r="AU793" s="147" t="s">
        <v>82</v>
      </c>
      <c r="AV793" s="12" t="s">
        <v>80</v>
      </c>
      <c r="AW793" s="12" t="s">
        <v>33</v>
      </c>
      <c r="AX793" s="12" t="s">
        <v>72</v>
      </c>
      <c r="AY793" s="147" t="s">
        <v>150</v>
      </c>
    </row>
    <row r="794" spans="2:65" s="12" customFormat="1">
      <c r="B794" s="145"/>
      <c r="D794" s="146" t="s">
        <v>162</v>
      </c>
      <c r="E794" s="147" t="s">
        <v>19</v>
      </c>
      <c r="F794" s="148" t="s">
        <v>164</v>
      </c>
      <c r="H794" s="147" t="s">
        <v>19</v>
      </c>
      <c r="I794" s="149"/>
      <c r="L794" s="145"/>
      <c r="M794" s="150"/>
      <c r="T794" s="151"/>
      <c r="AT794" s="147" t="s">
        <v>162</v>
      </c>
      <c r="AU794" s="147" t="s">
        <v>82</v>
      </c>
      <c r="AV794" s="12" t="s">
        <v>80</v>
      </c>
      <c r="AW794" s="12" t="s">
        <v>33</v>
      </c>
      <c r="AX794" s="12" t="s">
        <v>72</v>
      </c>
      <c r="AY794" s="147" t="s">
        <v>150</v>
      </c>
    </row>
    <row r="795" spans="2:65" s="12" customFormat="1">
      <c r="B795" s="145"/>
      <c r="D795" s="146" t="s">
        <v>162</v>
      </c>
      <c r="E795" s="147" t="s">
        <v>19</v>
      </c>
      <c r="F795" s="148" t="s">
        <v>165</v>
      </c>
      <c r="H795" s="147" t="s">
        <v>19</v>
      </c>
      <c r="I795" s="149"/>
      <c r="L795" s="145"/>
      <c r="M795" s="150"/>
      <c r="T795" s="151"/>
      <c r="AT795" s="147" t="s">
        <v>162</v>
      </c>
      <c r="AU795" s="147" t="s">
        <v>82</v>
      </c>
      <c r="AV795" s="12" t="s">
        <v>80</v>
      </c>
      <c r="AW795" s="12" t="s">
        <v>33</v>
      </c>
      <c r="AX795" s="12" t="s">
        <v>72</v>
      </c>
      <c r="AY795" s="147" t="s">
        <v>150</v>
      </c>
    </row>
    <row r="796" spans="2:65" s="12" customFormat="1">
      <c r="B796" s="145"/>
      <c r="D796" s="146" t="s">
        <v>162</v>
      </c>
      <c r="E796" s="147" t="s">
        <v>19</v>
      </c>
      <c r="F796" s="148" t="s">
        <v>569</v>
      </c>
      <c r="H796" s="147" t="s">
        <v>19</v>
      </c>
      <c r="I796" s="149"/>
      <c r="L796" s="145"/>
      <c r="M796" s="150"/>
      <c r="T796" s="151"/>
      <c r="AT796" s="147" t="s">
        <v>162</v>
      </c>
      <c r="AU796" s="147" t="s">
        <v>82</v>
      </c>
      <c r="AV796" s="12" t="s">
        <v>80</v>
      </c>
      <c r="AW796" s="12" t="s">
        <v>33</v>
      </c>
      <c r="AX796" s="12" t="s">
        <v>72</v>
      </c>
      <c r="AY796" s="147" t="s">
        <v>150</v>
      </c>
    </row>
    <row r="797" spans="2:65" s="12" customFormat="1">
      <c r="B797" s="145"/>
      <c r="D797" s="146" t="s">
        <v>162</v>
      </c>
      <c r="E797" s="147" t="s">
        <v>19</v>
      </c>
      <c r="F797" s="148" t="s">
        <v>167</v>
      </c>
      <c r="H797" s="147" t="s">
        <v>19</v>
      </c>
      <c r="I797" s="149"/>
      <c r="L797" s="145"/>
      <c r="M797" s="150"/>
      <c r="T797" s="151"/>
      <c r="AT797" s="147" t="s">
        <v>162</v>
      </c>
      <c r="AU797" s="147" t="s">
        <v>82</v>
      </c>
      <c r="AV797" s="12" t="s">
        <v>80</v>
      </c>
      <c r="AW797" s="12" t="s">
        <v>33</v>
      </c>
      <c r="AX797" s="12" t="s">
        <v>72</v>
      </c>
      <c r="AY797" s="147" t="s">
        <v>150</v>
      </c>
    </row>
    <row r="798" spans="2:65" s="13" customFormat="1">
      <c r="B798" s="152"/>
      <c r="D798" s="146" t="s">
        <v>162</v>
      </c>
      <c r="E798" s="153" t="s">
        <v>19</v>
      </c>
      <c r="F798" s="154" t="s">
        <v>570</v>
      </c>
      <c r="H798" s="155">
        <v>74.59</v>
      </c>
      <c r="I798" s="156"/>
      <c r="L798" s="152"/>
      <c r="M798" s="157"/>
      <c r="T798" s="158"/>
      <c r="AT798" s="153" t="s">
        <v>162</v>
      </c>
      <c r="AU798" s="153" t="s">
        <v>82</v>
      </c>
      <c r="AV798" s="13" t="s">
        <v>82</v>
      </c>
      <c r="AW798" s="13" t="s">
        <v>33</v>
      </c>
      <c r="AX798" s="13" t="s">
        <v>72</v>
      </c>
      <c r="AY798" s="153" t="s">
        <v>150</v>
      </c>
    </row>
    <row r="799" spans="2:65" s="12" customFormat="1">
      <c r="B799" s="145"/>
      <c r="D799" s="146" t="s">
        <v>162</v>
      </c>
      <c r="E799" s="147" t="s">
        <v>19</v>
      </c>
      <c r="F799" s="148" t="s">
        <v>164</v>
      </c>
      <c r="H799" s="147" t="s">
        <v>19</v>
      </c>
      <c r="I799" s="149"/>
      <c r="L799" s="145"/>
      <c r="M799" s="150"/>
      <c r="T799" s="151"/>
      <c r="AT799" s="147" t="s">
        <v>162</v>
      </c>
      <c r="AU799" s="147" t="s">
        <v>82</v>
      </c>
      <c r="AV799" s="12" t="s">
        <v>80</v>
      </c>
      <c r="AW799" s="12" t="s">
        <v>33</v>
      </c>
      <c r="AX799" s="12" t="s">
        <v>72</v>
      </c>
      <c r="AY799" s="147" t="s">
        <v>150</v>
      </c>
    </row>
    <row r="800" spans="2:65" s="12" customFormat="1">
      <c r="B800" s="145"/>
      <c r="D800" s="146" t="s">
        <v>162</v>
      </c>
      <c r="E800" s="147" t="s">
        <v>19</v>
      </c>
      <c r="F800" s="148" t="s">
        <v>177</v>
      </c>
      <c r="H800" s="147" t="s">
        <v>19</v>
      </c>
      <c r="I800" s="149"/>
      <c r="L800" s="145"/>
      <c r="M800" s="150"/>
      <c r="T800" s="151"/>
      <c r="AT800" s="147" t="s">
        <v>162</v>
      </c>
      <c r="AU800" s="147" t="s">
        <v>82</v>
      </c>
      <c r="AV800" s="12" t="s">
        <v>80</v>
      </c>
      <c r="AW800" s="12" t="s">
        <v>33</v>
      </c>
      <c r="AX800" s="12" t="s">
        <v>72</v>
      </c>
      <c r="AY800" s="147" t="s">
        <v>150</v>
      </c>
    </row>
    <row r="801" spans="2:65" s="12" customFormat="1">
      <c r="B801" s="145"/>
      <c r="D801" s="146" t="s">
        <v>162</v>
      </c>
      <c r="E801" s="147" t="s">
        <v>19</v>
      </c>
      <c r="F801" s="148" t="s">
        <v>571</v>
      </c>
      <c r="H801" s="147" t="s">
        <v>19</v>
      </c>
      <c r="I801" s="149"/>
      <c r="L801" s="145"/>
      <c r="M801" s="150"/>
      <c r="T801" s="151"/>
      <c r="AT801" s="147" t="s">
        <v>162</v>
      </c>
      <c r="AU801" s="147" t="s">
        <v>82</v>
      </c>
      <c r="AV801" s="12" t="s">
        <v>80</v>
      </c>
      <c r="AW801" s="12" t="s">
        <v>33</v>
      </c>
      <c r="AX801" s="12" t="s">
        <v>72</v>
      </c>
      <c r="AY801" s="147" t="s">
        <v>150</v>
      </c>
    </row>
    <row r="802" spans="2:65" s="12" customFormat="1">
      <c r="B802" s="145"/>
      <c r="D802" s="146" t="s">
        <v>162</v>
      </c>
      <c r="E802" s="147" t="s">
        <v>19</v>
      </c>
      <c r="F802" s="148" t="s">
        <v>167</v>
      </c>
      <c r="H802" s="147" t="s">
        <v>19</v>
      </c>
      <c r="I802" s="149"/>
      <c r="L802" s="145"/>
      <c r="M802" s="150"/>
      <c r="T802" s="151"/>
      <c r="AT802" s="147" t="s">
        <v>162</v>
      </c>
      <c r="AU802" s="147" t="s">
        <v>82</v>
      </c>
      <c r="AV802" s="12" t="s">
        <v>80</v>
      </c>
      <c r="AW802" s="12" t="s">
        <v>33</v>
      </c>
      <c r="AX802" s="12" t="s">
        <v>72</v>
      </c>
      <c r="AY802" s="147" t="s">
        <v>150</v>
      </c>
    </row>
    <row r="803" spans="2:65" s="13" customFormat="1">
      <c r="B803" s="152"/>
      <c r="D803" s="146" t="s">
        <v>162</v>
      </c>
      <c r="E803" s="153" t="s">
        <v>19</v>
      </c>
      <c r="F803" s="154" t="s">
        <v>572</v>
      </c>
      <c r="H803" s="155">
        <v>69.760000000000005</v>
      </c>
      <c r="I803" s="156"/>
      <c r="L803" s="152"/>
      <c r="M803" s="157"/>
      <c r="T803" s="158"/>
      <c r="AT803" s="153" t="s">
        <v>162</v>
      </c>
      <c r="AU803" s="153" t="s">
        <v>82</v>
      </c>
      <c r="AV803" s="13" t="s">
        <v>82</v>
      </c>
      <c r="AW803" s="13" t="s">
        <v>33</v>
      </c>
      <c r="AX803" s="13" t="s">
        <v>72</v>
      </c>
      <c r="AY803" s="153" t="s">
        <v>150</v>
      </c>
    </row>
    <row r="804" spans="2:65" s="12" customFormat="1">
      <c r="B804" s="145"/>
      <c r="D804" s="146" t="s">
        <v>162</v>
      </c>
      <c r="E804" s="147" t="s">
        <v>19</v>
      </c>
      <c r="F804" s="148" t="s">
        <v>164</v>
      </c>
      <c r="H804" s="147" t="s">
        <v>19</v>
      </c>
      <c r="I804" s="149"/>
      <c r="L804" s="145"/>
      <c r="M804" s="150"/>
      <c r="T804" s="151"/>
      <c r="AT804" s="147" t="s">
        <v>162</v>
      </c>
      <c r="AU804" s="147" t="s">
        <v>82</v>
      </c>
      <c r="AV804" s="12" t="s">
        <v>80</v>
      </c>
      <c r="AW804" s="12" t="s">
        <v>33</v>
      </c>
      <c r="AX804" s="12" t="s">
        <v>72</v>
      </c>
      <c r="AY804" s="147" t="s">
        <v>150</v>
      </c>
    </row>
    <row r="805" spans="2:65" s="12" customFormat="1">
      <c r="B805" s="145"/>
      <c r="D805" s="146" t="s">
        <v>162</v>
      </c>
      <c r="E805" s="147" t="s">
        <v>19</v>
      </c>
      <c r="F805" s="148" t="s">
        <v>214</v>
      </c>
      <c r="H805" s="147" t="s">
        <v>19</v>
      </c>
      <c r="I805" s="149"/>
      <c r="L805" s="145"/>
      <c r="M805" s="150"/>
      <c r="T805" s="151"/>
      <c r="AT805" s="147" t="s">
        <v>162</v>
      </c>
      <c r="AU805" s="147" t="s">
        <v>82</v>
      </c>
      <c r="AV805" s="12" t="s">
        <v>80</v>
      </c>
      <c r="AW805" s="12" t="s">
        <v>33</v>
      </c>
      <c r="AX805" s="12" t="s">
        <v>72</v>
      </c>
      <c r="AY805" s="147" t="s">
        <v>150</v>
      </c>
    </row>
    <row r="806" spans="2:65" s="12" customFormat="1">
      <c r="B806" s="145"/>
      <c r="D806" s="146" t="s">
        <v>162</v>
      </c>
      <c r="E806" s="147" t="s">
        <v>19</v>
      </c>
      <c r="F806" s="148" t="s">
        <v>573</v>
      </c>
      <c r="H806" s="147" t="s">
        <v>19</v>
      </c>
      <c r="I806" s="149"/>
      <c r="L806" s="145"/>
      <c r="M806" s="150"/>
      <c r="T806" s="151"/>
      <c r="AT806" s="147" t="s">
        <v>162</v>
      </c>
      <c r="AU806" s="147" t="s">
        <v>82</v>
      </c>
      <c r="AV806" s="12" t="s">
        <v>80</v>
      </c>
      <c r="AW806" s="12" t="s">
        <v>33</v>
      </c>
      <c r="AX806" s="12" t="s">
        <v>72</v>
      </c>
      <c r="AY806" s="147" t="s">
        <v>150</v>
      </c>
    </row>
    <row r="807" spans="2:65" s="12" customFormat="1">
      <c r="B807" s="145"/>
      <c r="D807" s="146" t="s">
        <v>162</v>
      </c>
      <c r="E807" s="147" t="s">
        <v>19</v>
      </c>
      <c r="F807" s="148" t="s">
        <v>167</v>
      </c>
      <c r="H807" s="147" t="s">
        <v>19</v>
      </c>
      <c r="I807" s="149"/>
      <c r="L807" s="145"/>
      <c r="M807" s="150"/>
      <c r="T807" s="151"/>
      <c r="AT807" s="147" t="s">
        <v>162</v>
      </c>
      <c r="AU807" s="147" t="s">
        <v>82</v>
      </c>
      <c r="AV807" s="12" t="s">
        <v>80</v>
      </c>
      <c r="AW807" s="12" t="s">
        <v>33</v>
      </c>
      <c r="AX807" s="12" t="s">
        <v>72</v>
      </c>
      <c r="AY807" s="147" t="s">
        <v>150</v>
      </c>
    </row>
    <row r="808" spans="2:65" s="13" customFormat="1">
      <c r="B808" s="152"/>
      <c r="D808" s="146" t="s">
        <v>162</v>
      </c>
      <c r="E808" s="153" t="s">
        <v>19</v>
      </c>
      <c r="F808" s="154" t="s">
        <v>574</v>
      </c>
      <c r="H808" s="155">
        <v>21.32</v>
      </c>
      <c r="I808" s="156"/>
      <c r="L808" s="152"/>
      <c r="M808" s="157"/>
      <c r="T808" s="158"/>
      <c r="AT808" s="153" t="s">
        <v>162</v>
      </c>
      <c r="AU808" s="153" t="s">
        <v>82</v>
      </c>
      <c r="AV808" s="13" t="s">
        <v>82</v>
      </c>
      <c r="AW808" s="13" t="s">
        <v>33</v>
      </c>
      <c r="AX808" s="13" t="s">
        <v>72</v>
      </c>
      <c r="AY808" s="153" t="s">
        <v>150</v>
      </c>
    </row>
    <row r="809" spans="2:65" s="14" customFormat="1">
      <c r="B809" s="159"/>
      <c r="D809" s="146" t="s">
        <v>162</v>
      </c>
      <c r="E809" s="160" t="s">
        <v>19</v>
      </c>
      <c r="F809" s="161" t="s">
        <v>169</v>
      </c>
      <c r="H809" s="162">
        <v>165.67000000000002</v>
      </c>
      <c r="I809" s="163"/>
      <c r="L809" s="159"/>
      <c r="M809" s="164"/>
      <c r="T809" s="165"/>
      <c r="AT809" s="160" t="s">
        <v>162</v>
      </c>
      <c r="AU809" s="160" t="s">
        <v>82</v>
      </c>
      <c r="AV809" s="14" t="s">
        <v>158</v>
      </c>
      <c r="AW809" s="14" t="s">
        <v>33</v>
      </c>
      <c r="AX809" s="14" t="s">
        <v>80</v>
      </c>
      <c r="AY809" s="160" t="s">
        <v>150</v>
      </c>
    </row>
    <row r="810" spans="2:65" s="1" customFormat="1" ht="24.2" customHeight="1">
      <c r="B810" s="33"/>
      <c r="C810" s="128" t="s">
        <v>575</v>
      </c>
      <c r="D810" s="128" t="s">
        <v>153</v>
      </c>
      <c r="E810" s="129" t="s">
        <v>576</v>
      </c>
      <c r="F810" s="130" t="s">
        <v>577</v>
      </c>
      <c r="G810" s="131" t="s">
        <v>156</v>
      </c>
      <c r="H810" s="132">
        <v>24.1</v>
      </c>
      <c r="I810" s="133"/>
      <c r="J810" s="134">
        <f>ROUND(I810*H810,2)</f>
        <v>0</v>
      </c>
      <c r="K810" s="130" t="s">
        <v>157</v>
      </c>
      <c r="L810" s="33"/>
      <c r="M810" s="135" t="s">
        <v>19</v>
      </c>
      <c r="N810" s="136" t="s">
        <v>43</v>
      </c>
      <c r="P810" s="137">
        <f>O810*H810</f>
        <v>0</v>
      </c>
      <c r="Q810" s="137">
        <v>8.0499999999999992E-6</v>
      </c>
      <c r="R810" s="137">
        <f>Q810*H810</f>
        <v>1.94005E-4</v>
      </c>
      <c r="S810" s="137">
        <v>0</v>
      </c>
      <c r="T810" s="138">
        <f>S810*H810</f>
        <v>0</v>
      </c>
      <c r="AR810" s="139" t="s">
        <v>389</v>
      </c>
      <c r="AT810" s="139" t="s">
        <v>153</v>
      </c>
      <c r="AU810" s="139" t="s">
        <v>82</v>
      </c>
      <c r="AY810" s="18" t="s">
        <v>150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18" t="s">
        <v>80</v>
      </c>
      <c r="BK810" s="140">
        <f>ROUND(I810*H810,2)</f>
        <v>0</v>
      </c>
      <c r="BL810" s="18" t="s">
        <v>389</v>
      </c>
      <c r="BM810" s="139" t="s">
        <v>578</v>
      </c>
    </row>
    <row r="811" spans="2:65" s="1" customFormat="1">
      <c r="B811" s="33"/>
      <c r="D811" s="141" t="s">
        <v>160</v>
      </c>
      <c r="F811" s="142" t="s">
        <v>579</v>
      </c>
      <c r="I811" s="143"/>
      <c r="L811" s="33"/>
      <c r="M811" s="144"/>
      <c r="T811" s="54"/>
      <c r="AT811" s="18" t="s">
        <v>160</v>
      </c>
      <c r="AU811" s="18" t="s">
        <v>82</v>
      </c>
    </row>
    <row r="812" spans="2:65" s="12" customFormat="1">
      <c r="B812" s="145"/>
      <c r="D812" s="146" t="s">
        <v>162</v>
      </c>
      <c r="E812" s="147" t="s">
        <v>19</v>
      </c>
      <c r="F812" s="148" t="s">
        <v>580</v>
      </c>
      <c r="H812" s="147" t="s">
        <v>19</v>
      </c>
      <c r="I812" s="149"/>
      <c r="L812" s="145"/>
      <c r="M812" s="150"/>
      <c r="T812" s="151"/>
      <c r="AT812" s="147" t="s">
        <v>162</v>
      </c>
      <c r="AU812" s="147" t="s">
        <v>82</v>
      </c>
      <c r="AV812" s="12" t="s">
        <v>80</v>
      </c>
      <c r="AW812" s="12" t="s">
        <v>33</v>
      </c>
      <c r="AX812" s="12" t="s">
        <v>72</v>
      </c>
      <c r="AY812" s="147" t="s">
        <v>150</v>
      </c>
    </row>
    <row r="813" spans="2:65" s="12" customFormat="1">
      <c r="B813" s="145"/>
      <c r="D813" s="146" t="s">
        <v>162</v>
      </c>
      <c r="E813" s="147" t="s">
        <v>19</v>
      </c>
      <c r="F813" s="148" t="s">
        <v>164</v>
      </c>
      <c r="H813" s="147" t="s">
        <v>19</v>
      </c>
      <c r="I813" s="149"/>
      <c r="L813" s="145"/>
      <c r="M813" s="150"/>
      <c r="T813" s="151"/>
      <c r="AT813" s="147" t="s">
        <v>162</v>
      </c>
      <c r="AU813" s="147" t="s">
        <v>82</v>
      </c>
      <c r="AV813" s="12" t="s">
        <v>80</v>
      </c>
      <c r="AW813" s="12" t="s">
        <v>33</v>
      </c>
      <c r="AX813" s="12" t="s">
        <v>72</v>
      </c>
      <c r="AY813" s="147" t="s">
        <v>150</v>
      </c>
    </row>
    <row r="814" spans="2:65" s="12" customFormat="1">
      <c r="B814" s="145"/>
      <c r="D814" s="146" t="s">
        <v>162</v>
      </c>
      <c r="E814" s="147" t="s">
        <v>19</v>
      </c>
      <c r="F814" s="148" t="s">
        <v>165</v>
      </c>
      <c r="H814" s="147" t="s">
        <v>19</v>
      </c>
      <c r="I814" s="149"/>
      <c r="L814" s="145"/>
      <c r="M814" s="150"/>
      <c r="T814" s="151"/>
      <c r="AT814" s="147" t="s">
        <v>162</v>
      </c>
      <c r="AU814" s="147" t="s">
        <v>82</v>
      </c>
      <c r="AV814" s="12" t="s">
        <v>80</v>
      </c>
      <c r="AW814" s="12" t="s">
        <v>33</v>
      </c>
      <c r="AX814" s="12" t="s">
        <v>72</v>
      </c>
      <c r="AY814" s="147" t="s">
        <v>150</v>
      </c>
    </row>
    <row r="815" spans="2:65" s="12" customFormat="1">
      <c r="B815" s="145"/>
      <c r="D815" s="146" t="s">
        <v>162</v>
      </c>
      <c r="E815" s="147" t="s">
        <v>19</v>
      </c>
      <c r="F815" s="148" t="s">
        <v>581</v>
      </c>
      <c r="H815" s="147" t="s">
        <v>19</v>
      </c>
      <c r="I815" s="149"/>
      <c r="L815" s="145"/>
      <c r="M815" s="150"/>
      <c r="T815" s="151"/>
      <c r="AT815" s="147" t="s">
        <v>162</v>
      </c>
      <c r="AU815" s="147" t="s">
        <v>82</v>
      </c>
      <c r="AV815" s="12" t="s">
        <v>80</v>
      </c>
      <c r="AW815" s="12" t="s">
        <v>33</v>
      </c>
      <c r="AX815" s="12" t="s">
        <v>72</v>
      </c>
      <c r="AY815" s="147" t="s">
        <v>150</v>
      </c>
    </row>
    <row r="816" spans="2:65" s="12" customFormat="1">
      <c r="B816" s="145"/>
      <c r="D816" s="146" t="s">
        <v>162</v>
      </c>
      <c r="E816" s="147" t="s">
        <v>19</v>
      </c>
      <c r="F816" s="148" t="s">
        <v>167</v>
      </c>
      <c r="H816" s="147" t="s">
        <v>19</v>
      </c>
      <c r="I816" s="149"/>
      <c r="L816" s="145"/>
      <c r="M816" s="150"/>
      <c r="T816" s="151"/>
      <c r="AT816" s="147" t="s">
        <v>162</v>
      </c>
      <c r="AU816" s="147" t="s">
        <v>82</v>
      </c>
      <c r="AV816" s="12" t="s">
        <v>80</v>
      </c>
      <c r="AW816" s="12" t="s">
        <v>33</v>
      </c>
      <c r="AX816" s="12" t="s">
        <v>72</v>
      </c>
      <c r="AY816" s="147" t="s">
        <v>150</v>
      </c>
    </row>
    <row r="817" spans="2:51" s="13" customFormat="1">
      <c r="B817" s="152"/>
      <c r="D817" s="146" t="s">
        <v>162</v>
      </c>
      <c r="E817" s="153" t="s">
        <v>19</v>
      </c>
      <c r="F817" s="154" t="s">
        <v>278</v>
      </c>
      <c r="H817" s="155">
        <v>4.55</v>
      </c>
      <c r="I817" s="156"/>
      <c r="L817" s="152"/>
      <c r="M817" s="157"/>
      <c r="T817" s="158"/>
      <c r="AT817" s="153" t="s">
        <v>162</v>
      </c>
      <c r="AU817" s="153" t="s">
        <v>82</v>
      </c>
      <c r="AV817" s="13" t="s">
        <v>82</v>
      </c>
      <c r="AW817" s="13" t="s">
        <v>33</v>
      </c>
      <c r="AX817" s="13" t="s">
        <v>72</v>
      </c>
      <c r="AY817" s="153" t="s">
        <v>150</v>
      </c>
    </row>
    <row r="818" spans="2:51" s="12" customFormat="1">
      <c r="B818" s="145"/>
      <c r="D818" s="146" t="s">
        <v>162</v>
      </c>
      <c r="E818" s="147" t="s">
        <v>19</v>
      </c>
      <c r="F818" s="148" t="s">
        <v>164</v>
      </c>
      <c r="H818" s="147" t="s">
        <v>19</v>
      </c>
      <c r="I818" s="149"/>
      <c r="L818" s="145"/>
      <c r="M818" s="150"/>
      <c r="T818" s="151"/>
      <c r="AT818" s="147" t="s">
        <v>162</v>
      </c>
      <c r="AU818" s="147" t="s">
        <v>82</v>
      </c>
      <c r="AV818" s="12" t="s">
        <v>80</v>
      </c>
      <c r="AW818" s="12" t="s">
        <v>33</v>
      </c>
      <c r="AX818" s="12" t="s">
        <v>72</v>
      </c>
      <c r="AY818" s="147" t="s">
        <v>150</v>
      </c>
    </row>
    <row r="819" spans="2:51" s="12" customFormat="1">
      <c r="B819" s="145"/>
      <c r="D819" s="146" t="s">
        <v>162</v>
      </c>
      <c r="E819" s="147" t="s">
        <v>19</v>
      </c>
      <c r="F819" s="148" t="s">
        <v>177</v>
      </c>
      <c r="H819" s="147" t="s">
        <v>19</v>
      </c>
      <c r="I819" s="149"/>
      <c r="L819" s="145"/>
      <c r="M819" s="150"/>
      <c r="T819" s="151"/>
      <c r="AT819" s="147" t="s">
        <v>162</v>
      </c>
      <c r="AU819" s="147" t="s">
        <v>82</v>
      </c>
      <c r="AV819" s="12" t="s">
        <v>80</v>
      </c>
      <c r="AW819" s="12" t="s">
        <v>33</v>
      </c>
      <c r="AX819" s="12" t="s">
        <v>72</v>
      </c>
      <c r="AY819" s="147" t="s">
        <v>150</v>
      </c>
    </row>
    <row r="820" spans="2:51" s="12" customFormat="1">
      <c r="B820" s="145"/>
      <c r="D820" s="146" t="s">
        <v>162</v>
      </c>
      <c r="E820" s="147" t="s">
        <v>19</v>
      </c>
      <c r="F820" s="148" t="s">
        <v>581</v>
      </c>
      <c r="H820" s="147" t="s">
        <v>19</v>
      </c>
      <c r="I820" s="149"/>
      <c r="L820" s="145"/>
      <c r="M820" s="150"/>
      <c r="T820" s="151"/>
      <c r="AT820" s="147" t="s">
        <v>162</v>
      </c>
      <c r="AU820" s="147" t="s">
        <v>82</v>
      </c>
      <c r="AV820" s="12" t="s">
        <v>80</v>
      </c>
      <c r="AW820" s="12" t="s">
        <v>33</v>
      </c>
      <c r="AX820" s="12" t="s">
        <v>72</v>
      </c>
      <c r="AY820" s="147" t="s">
        <v>150</v>
      </c>
    </row>
    <row r="821" spans="2:51" s="12" customFormat="1">
      <c r="B821" s="145"/>
      <c r="D821" s="146" t="s">
        <v>162</v>
      </c>
      <c r="E821" s="147" t="s">
        <v>19</v>
      </c>
      <c r="F821" s="148" t="s">
        <v>167</v>
      </c>
      <c r="H821" s="147" t="s">
        <v>19</v>
      </c>
      <c r="I821" s="149"/>
      <c r="L821" s="145"/>
      <c r="M821" s="150"/>
      <c r="T821" s="151"/>
      <c r="AT821" s="147" t="s">
        <v>162</v>
      </c>
      <c r="AU821" s="147" t="s">
        <v>82</v>
      </c>
      <c r="AV821" s="12" t="s">
        <v>80</v>
      </c>
      <c r="AW821" s="12" t="s">
        <v>33</v>
      </c>
      <c r="AX821" s="12" t="s">
        <v>72</v>
      </c>
      <c r="AY821" s="147" t="s">
        <v>150</v>
      </c>
    </row>
    <row r="822" spans="2:51" s="13" customFormat="1">
      <c r="B822" s="152"/>
      <c r="D822" s="146" t="s">
        <v>162</v>
      </c>
      <c r="E822" s="153" t="s">
        <v>19</v>
      </c>
      <c r="F822" s="154" t="s">
        <v>278</v>
      </c>
      <c r="H822" s="155">
        <v>4.55</v>
      </c>
      <c r="I822" s="156"/>
      <c r="L822" s="152"/>
      <c r="M822" s="157"/>
      <c r="T822" s="158"/>
      <c r="AT822" s="153" t="s">
        <v>162</v>
      </c>
      <c r="AU822" s="153" t="s">
        <v>82</v>
      </c>
      <c r="AV822" s="13" t="s">
        <v>82</v>
      </c>
      <c r="AW822" s="13" t="s">
        <v>33</v>
      </c>
      <c r="AX822" s="13" t="s">
        <v>72</v>
      </c>
      <c r="AY822" s="153" t="s">
        <v>150</v>
      </c>
    </row>
    <row r="823" spans="2:51" s="12" customFormat="1">
      <c r="B823" s="145"/>
      <c r="D823" s="146" t="s">
        <v>162</v>
      </c>
      <c r="E823" s="147" t="s">
        <v>19</v>
      </c>
      <c r="F823" s="148" t="s">
        <v>164</v>
      </c>
      <c r="H823" s="147" t="s">
        <v>19</v>
      </c>
      <c r="I823" s="149"/>
      <c r="L823" s="145"/>
      <c r="M823" s="150"/>
      <c r="T823" s="151"/>
      <c r="AT823" s="147" t="s">
        <v>162</v>
      </c>
      <c r="AU823" s="147" t="s">
        <v>82</v>
      </c>
      <c r="AV823" s="12" t="s">
        <v>80</v>
      </c>
      <c r="AW823" s="12" t="s">
        <v>33</v>
      </c>
      <c r="AX823" s="12" t="s">
        <v>72</v>
      </c>
      <c r="AY823" s="147" t="s">
        <v>150</v>
      </c>
    </row>
    <row r="824" spans="2:51" s="12" customFormat="1">
      <c r="B824" s="145"/>
      <c r="D824" s="146" t="s">
        <v>162</v>
      </c>
      <c r="E824" s="147" t="s">
        <v>19</v>
      </c>
      <c r="F824" s="148" t="s">
        <v>222</v>
      </c>
      <c r="H824" s="147" t="s">
        <v>19</v>
      </c>
      <c r="I824" s="149"/>
      <c r="L824" s="145"/>
      <c r="M824" s="150"/>
      <c r="T824" s="151"/>
      <c r="AT824" s="147" t="s">
        <v>162</v>
      </c>
      <c r="AU824" s="147" t="s">
        <v>82</v>
      </c>
      <c r="AV824" s="12" t="s">
        <v>80</v>
      </c>
      <c r="AW824" s="12" t="s">
        <v>33</v>
      </c>
      <c r="AX824" s="12" t="s">
        <v>72</v>
      </c>
      <c r="AY824" s="147" t="s">
        <v>150</v>
      </c>
    </row>
    <row r="825" spans="2:51" s="12" customFormat="1">
      <c r="B825" s="145"/>
      <c r="D825" s="146" t="s">
        <v>162</v>
      </c>
      <c r="E825" s="147" t="s">
        <v>19</v>
      </c>
      <c r="F825" s="148" t="s">
        <v>582</v>
      </c>
      <c r="H825" s="147" t="s">
        <v>19</v>
      </c>
      <c r="I825" s="149"/>
      <c r="L825" s="145"/>
      <c r="M825" s="150"/>
      <c r="T825" s="151"/>
      <c r="AT825" s="147" t="s">
        <v>162</v>
      </c>
      <c r="AU825" s="147" t="s">
        <v>82</v>
      </c>
      <c r="AV825" s="12" t="s">
        <v>80</v>
      </c>
      <c r="AW825" s="12" t="s">
        <v>33</v>
      </c>
      <c r="AX825" s="12" t="s">
        <v>72</v>
      </c>
      <c r="AY825" s="147" t="s">
        <v>150</v>
      </c>
    </row>
    <row r="826" spans="2:51" s="12" customFormat="1">
      <c r="B826" s="145"/>
      <c r="D826" s="146" t="s">
        <v>162</v>
      </c>
      <c r="E826" s="147" t="s">
        <v>19</v>
      </c>
      <c r="F826" s="148" t="s">
        <v>167</v>
      </c>
      <c r="H826" s="147" t="s">
        <v>19</v>
      </c>
      <c r="I826" s="149"/>
      <c r="L826" s="145"/>
      <c r="M826" s="150"/>
      <c r="T826" s="151"/>
      <c r="AT826" s="147" t="s">
        <v>162</v>
      </c>
      <c r="AU826" s="147" t="s">
        <v>82</v>
      </c>
      <c r="AV826" s="12" t="s">
        <v>80</v>
      </c>
      <c r="AW826" s="12" t="s">
        <v>33</v>
      </c>
      <c r="AX826" s="12" t="s">
        <v>72</v>
      </c>
      <c r="AY826" s="147" t="s">
        <v>150</v>
      </c>
    </row>
    <row r="827" spans="2:51" s="13" customFormat="1">
      <c r="B827" s="152"/>
      <c r="D827" s="146" t="s">
        <v>162</v>
      </c>
      <c r="E827" s="153" t="s">
        <v>19</v>
      </c>
      <c r="F827" s="154" t="s">
        <v>280</v>
      </c>
      <c r="H827" s="155">
        <v>2.54</v>
      </c>
      <c r="I827" s="156"/>
      <c r="L827" s="152"/>
      <c r="M827" s="157"/>
      <c r="T827" s="158"/>
      <c r="AT827" s="153" t="s">
        <v>162</v>
      </c>
      <c r="AU827" s="153" t="s">
        <v>82</v>
      </c>
      <c r="AV827" s="13" t="s">
        <v>82</v>
      </c>
      <c r="AW827" s="13" t="s">
        <v>33</v>
      </c>
      <c r="AX827" s="13" t="s">
        <v>72</v>
      </c>
      <c r="AY827" s="153" t="s">
        <v>150</v>
      </c>
    </row>
    <row r="828" spans="2:51" s="12" customFormat="1">
      <c r="B828" s="145"/>
      <c r="D828" s="146" t="s">
        <v>162</v>
      </c>
      <c r="E828" s="147" t="s">
        <v>19</v>
      </c>
      <c r="F828" s="148" t="s">
        <v>164</v>
      </c>
      <c r="H828" s="147" t="s">
        <v>19</v>
      </c>
      <c r="I828" s="149"/>
      <c r="L828" s="145"/>
      <c r="M828" s="150"/>
      <c r="T828" s="151"/>
      <c r="AT828" s="147" t="s">
        <v>162</v>
      </c>
      <c r="AU828" s="147" t="s">
        <v>82</v>
      </c>
      <c r="AV828" s="12" t="s">
        <v>80</v>
      </c>
      <c r="AW828" s="12" t="s">
        <v>33</v>
      </c>
      <c r="AX828" s="12" t="s">
        <v>72</v>
      </c>
      <c r="AY828" s="147" t="s">
        <v>150</v>
      </c>
    </row>
    <row r="829" spans="2:51" s="12" customFormat="1">
      <c r="B829" s="145"/>
      <c r="D829" s="146" t="s">
        <v>162</v>
      </c>
      <c r="E829" s="147" t="s">
        <v>19</v>
      </c>
      <c r="F829" s="148" t="s">
        <v>225</v>
      </c>
      <c r="H829" s="147" t="s">
        <v>19</v>
      </c>
      <c r="I829" s="149"/>
      <c r="L829" s="145"/>
      <c r="M829" s="150"/>
      <c r="T829" s="151"/>
      <c r="AT829" s="147" t="s">
        <v>162</v>
      </c>
      <c r="AU829" s="147" t="s">
        <v>82</v>
      </c>
      <c r="AV829" s="12" t="s">
        <v>80</v>
      </c>
      <c r="AW829" s="12" t="s">
        <v>33</v>
      </c>
      <c r="AX829" s="12" t="s">
        <v>72</v>
      </c>
      <c r="AY829" s="147" t="s">
        <v>150</v>
      </c>
    </row>
    <row r="830" spans="2:51" s="12" customFormat="1">
      <c r="B830" s="145"/>
      <c r="D830" s="146" t="s">
        <v>162</v>
      </c>
      <c r="E830" s="147" t="s">
        <v>19</v>
      </c>
      <c r="F830" s="148" t="s">
        <v>583</v>
      </c>
      <c r="H830" s="147" t="s">
        <v>19</v>
      </c>
      <c r="I830" s="149"/>
      <c r="L830" s="145"/>
      <c r="M830" s="150"/>
      <c r="T830" s="151"/>
      <c r="AT830" s="147" t="s">
        <v>162</v>
      </c>
      <c r="AU830" s="147" t="s">
        <v>82</v>
      </c>
      <c r="AV830" s="12" t="s">
        <v>80</v>
      </c>
      <c r="AW830" s="12" t="s">
        <v>33</v>
      </c>
      <c r="AX830" s="12" t="s">
        <v>72</v>
      </c>
      <c r="AY830" s="147" t="s">
        <v>150</v>
      </c>
    </row>
    <row r="831" spans="2:51" s="12" customFormat="1">
      <c r="B831" s="145"/>
      <c r="D831" s="146" t="s">
        <v>162</v>
      </c>
      <c r="E831" s="147" t="s">
        <v>19</v>
      </c>
      <c r="F831" s="148" t="s">
        <v>167</v>
      </c>
      <c r="H831" s="147" t="s">
        <v>19</v>
      </c>
      <c r="I831" s="149"/>
      <c r="L831" s="145"/>
      <c r="M831" s="150"/>
      <c r="T831" s="151"/>
      <c r="AT831" s="147" t="s">
        <v>162</v>
      </c>
      <c r="AU831" s="147" t="s">
        <v>82</v>
      </c>
      <c r="AV831" s="12" t="s">
        <v>80</v>
      </c>
      <c r="AW831" s="12" t="s">
        <v>33</v>
      </c>
      <c r="AX831" s="12" t="s">
        <v>72</v>
      </c>
      <c r="AY831" s="147" t="s">
        <v>150</v>
      </c>
    </row>
    <row r="832" spans="2:51" s="13" customFormat="1">
      <c r="B832" s="152"/>
      <c r="D832" s="146" t="s">
        <v>162</v>
      </c>
      <c r="E832" s="153" t="s">
        <v>19</v>
      </c>
      <c r="F832" s="154" t="s">
        <v>282</v>
      </c>
      <c r="H832" s="155">
        <v>5.94</v>
      </c>
      <c r="I832" s="156"/>
      <c r="L832" s="152"/>
      <c r="M832" s="157"/>
      <c r="T832" s="158"/>
      <c r="AT832" s="153" t="s">
        <v>162</v>
      </c>
      <c r="AU832" s="153" t="s">
        <v>82</v>
      </c>
      <c r="AV832" s="13" t="s">
        <v>82</v>
      </c>
      <c r="AW832" s="13" t="s">
        <v>33</v>
      </c>
      <c r="AX832" s="13" t="s">
        <v>72</v>
      </c>
      <c r="AY832" s="153" t="s">
        <v>150</v>
      </c>
    </row>
    <row r="833" spans="2:51" s="15" customFormat="1">
      <c r="B833" s="166"/>
      <c r="D833" s="146" t="s">
        <v>162</v>
      </c>
      <c r="E833" s="167" t="s">
        <v>19</v>
      </c>
      <c r="F833" s="168" t="s">
        <v>275</v>
      </c>
      <c r="H833" s="169">
        <v>17.580000000000002</v>
      </c>
      <c r="I833" s="170"/>
      <c r="L833" s="166"/>
      <c r="M833" s="171"/>
      <c r="T833" s="172"/>
      <c r="AT833" s="167" t="s">
        <v>162</v>
      </c>
      <c r="AU833" s="167" t="s">
        <v>82</v>
      </c>
      <c r="AV833" s="15" t="s">
        <v>183</v>
      </c>
      <c r="AW833" s="15" t="s">
        <v>33</v>
      </c>
      <c r="AX833" s="15" t="s">
        <v>72</v>
      </c>
      <c r="AY833" s="167" t="s">
        <v>150</v>
      </c>
    </row>
    <row r="834" spans="2:51" s="12" customFormat="1">
      <c r="B834" s="145"/>
      <c r="D834" s="146" t="s">
        <v>162</v>
      </c>
      <c r="E834" s="147" t="s">
        <v>19</v>
      </c>
      <c r="F834" s="148" t="s">
        <v>584</v>
      </c>
      <c r="H834" s="147" t="s">
        <v>19</v>
      </c>
      <c r="I834" s="149"/>
      <c r="L834" s="145"/>
      <c r="M834" s="150"/>
      <c r="T834" s="151"/>
      <c r="AT834" s="147" t="s">
        <v>162</v>
      </c>
      <c r="AU834" s="147" t="s">
        <v>82</v>
      </c>
      <c r="AV834" s="12" t="s">
        <v>80</v>
      </c>
      <c r="AW834" s="12" t="s">
        <v>33</v>
      </c>
      <c r="AX834" s="12" t="s">
        <v>72</v>
      </c>
      <c r="AY834" s="147" t="s">
        <v>150</v>
      </c>
    </row>
    <row r="835" spans="2:51" s="12" customFormat="1">
      <c r="B835" s="145"/>
      <c r="D835" s="146" t="s">
        <v>162</v>
      </c>
      <c r="E835" s="147" t="s">
        <v>19</v>
      </c>
      <c r="F835" s="148" t="s">
        <v>164</v>
      </c>
      <c r="H835" s="147" t="s">
        <v>19</v>
      </c>
      <c r="I835" s="149"/>
      <c r="L835" s="145"/>
      <c r="M835" s="150"/>
      <c r="T835" s="151"/>
      <c r="AT835" s="147" t="s">
        <v>162</v>
      </c>
      <c r="AU835" s="147" t="s">
        <v>82</v>
      </c>
      <c r="AV835" s="12" t="s">
        <v>80</v>
      </c>
      <c r="AW835" s="12" t="s">
        <v>33</v>
      </c>
      <c r="AX835" s="12" t="s">
        <v>72</v>
      </c>
      <c r="AY835" s="147" t="s">
        <v>150</v>
      </c>
    </row>
    <row r="836" spans="2:51" s="12" customFormat="1">
      <c r="B836" s="145"/>
      <c r="D836" s="146" t="s">
        <v>162</v>
      </c>
      <c r="E836" s="147" t="s">
        <v>19</v>
      </c>
      <c r="F836" s="148" t="s">
        <v>165</v>
      </c>
      <c r="H836" s="147" t="s">
        <v>19</v>
      </c>
      <c r="I836" s="149"/>
      <c r="L836" s="145"/>
      <c r="M836" s="150"/>
      <c r="T836" s="151"/>
      <c r="AT836" s="147" t="s">
        <v>162</v>
      </c>
      <c r="AU836" s="147" t="s">
        <v>82</v>
      </c>
      <c r="AV836" s="12" t="s">
        <v>80</v>
      </c>
      <c r="AW836" s="12" t="s">
        <v>33</v>
      </c>
      <c r="AX836" s="12" t="s">
        <v>72</v>
      </c>
      <c r="AY836" s="147" t="s">
        <v>150</v>
      </c>
    </row>
    <row r="837" spans="2:51" s="12" customFormat="1">
      <c r="B837" s="145"/>
      <c r="D837" s="146" t="s">
        <v>162</v>
      </c>
      <c r="E837" s="147" t="s">
        <v>19</v>
      </c>
      <c r="F837" s="148" t="s">
        <v>585</v>
      </c>
      <c r="H837" s="147" t="s">
        <v>19</v>
      </c>
      <c r="I837" s="149"/>
      <c r="L837" s="145"/>
      <c r="M837" s="150"/>
      <c r="T837" s="151"/>
      <c r="AT837" s="147" t="s">
        <v>162</v>
      </c>
      <c r="AU837" s="147" t="s">
        <v>82</v>
      </c>
      <c r="AV837" s="12" t="s">
        <v>80</v>
      </c>
      <c r="AW837" s="12" t="s">
        <v>33</v>
      </c>
      <c r="AX837" s="12" t="s">
        <v>72</v>
      </c>
      <c r="AY837" s="147" t="s">
        <v>150</v>
      </c>
    </row>
    <row r="838" spans="2:51" s="12" customFormat="1">
      <c r="B838" s="145"/>
      <c r="D838" s="146" t="s">
        <v>162</v>
      </c>
      <c r="E838" s="147" t="s">
        <v>19</v>
      </c>
      <c r="F838" s="148" t="s">
        <v>167</v>
      </c>
      <c r="H838" s="147" t="s">
        <v>19</v>
      </c>
      <c r="I838" s="149"/>
      <c r="L838" s="145"/>
      <c r="M838" s="150"/>
      <c r="T838" s="151"/>
      <c r="AT838" s="147" t="s">
        <v>162</v>
      </c>
      <c r="AU838" s="147" t="s">
        <v>82</v>
      </c>
      <c r="AV838" s="12" t="s">
        <v>80</v>
      </c>
      <c r="AW838" s="12" t="s">
        <v>33</v>
      </c>
      <c r="AX838" s="12" t="s">
        <v>72</v>
      </c>
      <c r="AY838" s="147" t="s">
        <v>150</v>
      </c>
    </row>
    <row r="839" spans="2:51" s="13" customFormat="1">
      <c r="B839" s="152"/>
      <c r="D839" s="146" t="s">
        <v>162</v>
      </c>
      <c r="E839" s="153" t="s">
        <v>19</v>
      </c>
      <c r="F839" s="154" t="s">
        <v>586</v>
      </c>
      <c r="H839" s="155">
        <v>1.24</v>
      </c>
      <c r="I839" s="156"/>
      <c r="L839" s="152"/>
      <c r="M839" s="157"/>
      <c r="T839" s="158"/>
      <c r="AT839" s="153" t="s">
        <v>162</v>
      </c>
      <c r="AU839" s="153" t="s">
        <v>82</v>
      </c>
      <c r="AV839" s="13" t="s">
        <v>82</v>
      </c>
      <c r="AW839" s="13" t="s">
        <v>33</v>
      </c>
      <c r="AX839" s="13" t="s">
        <v>72</v>
      </c>
      <c r="AY839" s="153" t="s">
        <v>150</v>
      </c>
    </row>
    <row r="840" spans="2:51" s="12" customFormat="1">
      <c r="B840" s="145"/>
      <c r="D840" s="146" t="s">
        <v>162</v>
      </c>
      <c r="E840" s="147" t="s">
        <v>19</v>
      </c>
      <c r="F840" s="148" t="s">
        <v>164</v>
      </c>
      <c r="H840" s="147" t="s">
        <v>19</v>
      </c>
      <c r="I840" s="149"/>
      <c r="L840" s="145"/>
      <c r="M840" s="150"/>
      <c r="T840" s="151"/>
      <c r="AT840" s="147" t="s">
        <v>162</v>
      </c>
      <c r="AU840" s="147" t="s">
        <v>82</v>
      </c>
      <c r="AV840" s="12" t="s">
        <v>80</v>
      </c>
      <c r="AW840" s="12" t="s">
        <v>33</v>
      </c>
      <c r="AX840" s="12" t="s">
        <v>72</v>
      </c>
      <c r="AY840" s="147" t="s">
        <v>150</v>
      </c>
    </row>
    <row r="841" spans="2:51" s="12" customFormat="1">
      <c r="B841" s="145"/>
      <c r="D841" s="146" t="s">
        <v>162</v>
      </c>
      <c r="E841" s="147" t="s">
        <v>19</v>
      </c>
      <c r="F841" s="148" t="s">
        <v>177</v>
      </c>
      <c r="H841" s="147" t="s">
        <v>19</v>
      </c>
      <c r="I841" s="149"/>
      <c r="L841" s="145"/>
      <c r="M841" s="150"/>
      <c r="T841" s="151"/>
      <c r="AT841" s="147" t="s">
        <v>162</v>
      </c>
      <c r="AU841" s="147" t="s">
        <v>82</v>
      </c>
      <c r="AV841" s="12" t="s">
        <v>80</v>
      </c>
      <c r="AW841" s="12" t="s">
        <v>33</v>
      </c>
      <c r="AX841" s="12" t="s">
        <v>72</v>
      </c>
      <c r="AY841" s="147" t="s">
        <v>150</v>
      </c>
    </row>
    <row r="842" spans="2:51" s="12" customFormat="1">
      <c r="B842" s="145"/>
      <c r="D842" s="146" t="s">
        <v>162</v>
      </c>
      <c r="E842" s="147" t="s">
        <v>19</v>
      </c>
      <c r="F842" s="148" t="s">
        <v>587</v>
      </c>
      <c r="H842" s="147" t="s">
        <v>19</v>
      </c>
      <c r="I842" s="149"/>
      <c r="L842" s="145"/>
      <c r="M842" s="150"/>
      <c r="T842" s="151"/>
      <c r="AT842" s="147" t="s">
        <v>162</v>
      </c>
      <c r="AU842" s="147" t="s">
        <v>82</v>
      </c>
      <c r="AV842" s="12" t="s">
        <v>80</v>
      </c>
      <c r="AW842" s="12" t="s">
        <v>33</v>
      </c>
      <c r="AX842" s="12" t="s">
        <v>72</v>
      </c>
      <c r="AY842" s="147" t="s">
        <v>150</v>
      </c>
    </row>
    <row r="843" spans="2:51" s="12" customFormat="1">
      <c r="B843" s="145"/>
      <c r="D843" s="146" t="s">
        <v>162</v>
      </c>
      <c r="E843" s="147" t="s">
        <v>19</v>
      </c>
      <c r="F843" s="148" t="s">
        <v>167</v>
      </c>
      <c r="H843" s="147" t="s">
        <v>19</v>
      </c>
      <c r="I843" s="149"/>
      <c r="L843" s="145"/>
      <c r="M843" s="150"/>
      <c r="T843" s="151"/>
      <c r="AT843" s="147" t="s">
        <v>162</v>
      </c>
      <c r="AU843" s="147" t="s">
        <v>82</v>
      </c>
      <c r="AV843" s="12" t="s">
        <v>80</v>
      </c>
      <c r="AW843" s="12" t="s">
        <v>33</v>
      </c>
      <c r="AX843" s="12" t="s">
        <v>72</v>
      </c>
      <c r="AY843" s="147" t="s">
        <v>150</v>
      </c>
    </row>
    <row r="844" spans="2:51" s="13" customFormat="1">
      <c r="B844" s="152"/>
      <c r="D844" s="146" t="s">
        <v>162</v>
      </c>
      <c r="E844" s="153" t="s">
        <v>19</v>
      </c>
      <c r="F844" s="154" t="s">
        <v>588</v>
      </c>
      <c r="H844" s="155">
        <v>1.56</v>
      </c>
      <c r="I844" s="156"/>
      <c r="L844" s="152"/>
      <c r="M844" s="157"/>
      <c r="T844" s="158"/>
      <c r="AT844" s="153" t="s">
        <v>162</v>
      </c>
      <c r="AU844" s="153" t="s">
        <v>82</v>
      </c>
      <c r="AV844" s="13" t="s">
        <v>82</v>
      </c>
      <c r="AW844" s="13" t="s">
        <v>33</v>
      </c>
      <c r="AX844" s="13" t="s">
        <v>72</v>
      </c>
      <c r="AY844" s="153" t="s">
        <v>150</v>
      </c>
    </row>
    <row r="845" spans="2:51" s="12" customFormat="1">
      <c r="B845" s="145"/>
      <c r="D845" s="146" t="s">
        <v>162</v>
      </c>
      <c r="E845" s="147" t="s">
        <v>19</v>
      </c>
      <c r="F845" s="148" t="s">
        <v>164</v>
      </c>
      <c r="H845" s="147" t="s">
        <v>19</v>
      </c>
      <c r="I845" s="149"/>
      <c r="L845" s="145"/>
      <c r="M845" s="150"/>
      <c r="T845" s="151"/>
      <c r="AT845" s="147" t="s">
        <v>162</v>
      </c>
      <c r="AU845" s="147" t="s">
        <v>82</v>
      </c>
      <c r="AV845" s="12" t="s">
        <v>80</v>
      </c>
      <c r="AW845" s="12" t="s">
        <v>33</v>
      </c>
      <c r="AX845" s="12" t="s">
        <v>72</v>
      </c>
      <c r="AY845" s="147" t="s">
        <v>150</v>
      </c>
    </row>
    <row r="846" spans="2:51" s="12" customFormat="1">
      <c r="B846" s="145"/>
      <c r="D846" s="146" t="s">
        <v>162</v>
      </c>
      <c r="E846" s="147" t="s">
        <v>19</v>
      </c>
      <c r="F846" s="148" t="s">
        <v>222</v>
      </c>
      <c r="H846" s="147" t="s">
        <v>19</v>
      </c>
      <c r="I846" s="149"/>
      <c r="L846" s="145"/>
      <c r="M846" s="150"/>
      <c r="T846" s="151"/>
      <c r="AT846" s="147" t="s">
        <v>162</v>
      </c>
      <c r="AU846" s="147" t="s">
        <v>82</v>
      </c>
      <c r="AV846" s="12" t="s">
        <v>80</v>
      </c>
      <c r="AW846" s="12" t="s">
        <v>33</v>
      </c>
      <c r="AX846" s="12" t="s">
        <v>72</v>
      </c>
      <c r="AY846" s="147" t="s">
        <v>150</v>
      </c>
    </row>
    <row r="847" spans="2:51" s="12" customFormat="1">
      <c r="B847" s="145"/>
      <c r="D847" s="146" t="s">
        <v>162</v>
      </c>
      <c r="E847" s="147" t="s">
        <v>19</v>
      </c>
      <c r="F847" s="148" t="s">
        <v>589</v>
      </c>
      <c r="H847" s="147" t="s">
        <v>19</v>
      </c>
      <c r="I847" s="149"/>
      <c r="L847" s="145"/>
      <c r="M847" s="150"/>
      <c r="T847" s="151"/>
      <c r="AT847" s="147" t="s">
        <v>162</v>
      </c>
      <c r="AU847" s="147" t="s">
        <v>82</v>
      </c>
      <c r="AV847" s="12" t="s">
        <v>80</v>
      </c>
      <c r="AW847" s="12" t="s">
        <v>33</v>
      </c>
      <c r="AX847" s="12" t="s">
        <v>72</v>
      </c>
      <c r="AY847" s="147" t="s">
        <v>150</v>
      </c>
    </row>
    <row r="848" spans="2:51" s="12" customFormat="1">
      <c r="B848" s="145"/>
      <c r="D848" s="146" t="s">
        <v>162</v>
      </c>
      <c r="E848" s="147" t="s">
        <v>19</v>
      </c>
      <c r="F848" s="148" t="s">
        <v>167</v>
      </c>
      <c r="H848" s="147" t="s">
        <v>19</v>
      </c>
      <c r="I848" s="149"/>
      <c r="L848" s="145"/>
      <c r="M848" s="150"/>
      <c r="T848" s="151"/>
      <c r="AT848" s="147" t="s">
        <v>162</v>
      </c>
      <c r="AU848" s="147" t="s">
        <v>82</v>
      </c>
      <c r="AV848" s="12" t="s">
        <v>80</v>
      </c>
      <c r="AW848" s="12" t="s">
        <v>33</v>
      </c>
      <c r="AX848" s="12" t="s">
        <v>72</v>
      </c>
      <c r="AY848" s="147" t="s">
        <v>150</v>
      </c>
    </row>
    <row r="849" spans="2:65" s="13" customFormat="1">
      <c r="B849" s="152"/>
      <c r="D849" s="146" t="s">
        <v>162</v>
      </c>
      <c r="E849" s="153" t="s">
        <v>19</v>
      </c>
      <c r="F849" s="154" t="s">
        <v>590</v>
      </c>
      <c r="H849" s="155">
        <v>1.08</v>
      </c>
      <c r="I849" s="156"/>
      <c r="L849" s="152"/>
      <c r="M849" s="157"/>
      <c r="T849" s="158"/>
      <c r="AT849" s="153" t="s">
        <v>162</v>
      </c>
      <c r="AU849" s="153" t="s">
        <v>82</v>
      </c>
      <c r="AV849" s="13" t="s">
        <v>82</v>
      </c>
      <c r="AW849" s="13" t="s">
        <v>33</v>
      </c>
      <c r="AX849" s="13" t="s">
        <v>72</v>
      </c>
      <c r="AY849" s="153" t="s">
        <v>150</v>
      </c>
    </row>
    <row r="850" spans="2:65" s="12" customFormat="1">
      <c r="B850" s="145"/>
      <c r="D850" s="146" t="s">
        <v>162</v>
      </c>
      <c r="E850" s="147" t="s">
        <v>19</v>
      </c>
      <c r="F850" s="148" t="s">
        <v>164</v>
      </c>
      <c r="H850" s="147" t="s">
        <v>19</v>
      </c>
      <c r="I850" s="149"/>
      <c r="L850" s="145"/>
      <c r="M850" s="150"/>
      <c r="T850" s="151"/>
      <c r="AT850" s="147" t="s">
        <v>162</v>
      </c>
      <c r="AU850" s="147" t="s">
        <v>82</v>
      </c>
      <c r="AV850" s="12" t="s">
        <v>80</v>
      </c>
      <c r="AW850" s="12" t="s">
        <v>33</v>
      </c>
      <c r="AX850" s="12" t="s">
        <v>72</v>
      </c>
      <c r="AY850" s="147" t="s">
        <v>150</v>
      </c>
    </row>
    <row r="851" spans="2:65" s="12" customFormat="1">
      <c r="B851" s="145"/>
      <c r="D851" s="146" t="s">
        <v>162</v>
      </c>
      <c r="E851" s="147" t="s">
        <v>19</v>
      </c>
      <c r="F851" s="148" t="s">
        <v>225</v>
      </c>
      <c r="H851" s="147" t="s">
        <v>19</v>
      </c>
      <c r="I851" s="149"/>
      <c r="L851" s="145"/>
      <c r="M851" s="150"/>
      <c r="T851" s="151"/>
      <c r="AT851" s="147" t="s">
        <v>162</v>
      </c>
      <c r="AU851" s="147" t="s">
        <v>82</v>
      </c>
      <c r="AV851" s="12" t="s">
        <v>80</v>
      </c>
      <c r="AW851" s="12" t="s">
        <v>33</v>
      </c>
      <c r="AX851" s="12" t="s">
        <v>72</v>
      </c>
      <c r="AY851" s="147" t="s">
        <v>150</v>
      </c>
    </row>
    <row r="852" spans="2:65" s="12" customFormat="1">
      <c r="B852" s="145"/>
      <c r="D852" s="146" t="s">
        <v>162</v>
      </c>
      <c r="E852" s="147" t="s">
        <v>19</v>
      </c>
      <c r="F852" s="148" t="s">
        <v>591</v>
      </c>
      <c r="H852" s="147" t="s">
        <v>19</v>
      </c>
      <c r="I852" s="149"/>
      <c r="L852" s="145"/>
      <c r="M852" s="150"/>
      <c r="T852" s="151"/>
      <c r="AT852" s="147" t="s">
        <v>162</v>
      </c>
      <c r="AU852" s="147" t="s">
        <v>82</v>
      </c>
      <c r="AV852" s="12" t="s">
        <v>80</v>
      </c>
      <c r="AW852" s="12" t="s">
        <v>33</v>
      </c>
      <c r="AX852" s="12" t="s">
        <v>72</v>
      </c>
      <c r="AY852" s="147" t="s">
        <v>150</v>
      </c>
    </row>
    <row r="853" spans="2:65" s="12" customFormat="1">
      <c r="B853" s="145"/>
      <c r="D853" s="146" t="s">
        <v>162</v>
      </c>
      <c r="E853" s="147" t="s">
        <v>19</v>
      </c>
      <c r="F853" s="148" t="s">
        <v>167</v>
      </c>
      <c r="H853" s="147" t="s">
        <v>19</v>
      </c>
      <c r="I853" s="149"/>
      <c r="L853" s="145"/>
      <c r="M853" s="150"/>
      <c r="T853" s="151"/>
      <c r="AT853" s="147" t="s">
        <v>162</v>
      </c>
      <c r="AU853" s="147" t="s">
        <v>82</v>
      </c>
      <c r="AV853" s="12" t="s">
        <v>80</v>
      </c>
      <c r="AW853" s="12" t="s">
        <v>33</v>
      </c>
      <c r="AX853" s="12" t="s">
        <v>72</v>
      </c>
      <c r="AY853" s="147" t="s">
        <v>150</v>
      </c>
    </row>
    <row r="854" spans="2:65" s="13" customFormat="1">
      <c r="B854" s="152"/>
      <c r="D854" s="146" t="s">
        <v>162</v>
      </c>
      <c r="E854" s="153" t="s">
        <v>19</v>
      </c>
      <c r="F854" s="154" t="s">
        <v>592</v>
      </c>
      <c r="H854" s="155">
        <v>2.64</v>
      </c>
      <c r="I854" s="156"/>
      <c r="L854" s="152"/>
      <c r="M854" s="157"/>
      <c r="T854" s="158"/>
      <c r="AT854" s="153" t="s">
        <v>162</v>
      </c>
      <c r="AU854" s="153" t="s">
        <v>82</v>
      </c>
      <c r="AV854" s="13" t="s">
        <v>82</v>
      </c>
      <c r="AW854" s="13" t="s">
        <v>33</v>
      </c>
      <c r="AX854" s="13" t="s">
        <v>72</v>
      </c>
      <c r="AY854" s="153" t="s">
        <v>150</v>
      </c>
    </row>
    <row r="855" spans="2:65" s="15" customFormat="1">
      <c r="B855" s="166"/>
      <c r="D855" s="146" t="s">
        <v>162</v>
      </c>
      <c r="E855" s="167" t="s">
        <v>19</v>
      </c>
      <c r="F855" s="168" t="s">
        <v>275</v>
      </c>
      <c r="H855" s="169">
        <v>6.52</v>
      </c>
      <c r="I855" s="170"/>
      <c r="L855" s="166"/>
      <c r="M855" s="171"/>
      <c r="T855" s="172"/>
      <c r="AT855" s="167" t="s">
        <v>162</v>
      </c>
      <c r="AU855" s="167" t="s">
        <v>82</v>
      </c>
      <c r="AV855" s="15" t="s">
        <v>183</v>
      </c>
      <c r="AW855" s="15" t="s">
        <v>33</v>
      </c>
      <c r="AX855" s="15" t="s">
        <v>72</v>
      </c>
      <c r="AY855" s="167" t="s">
        <v>150</v>
      </c>
    </row>
    <row r="856" spans="2:65" s="14" customFormat="1">
      <c r="B856" s="159"/>
      <c r="D856" s="146" t="s">
        <v>162</v>
      </c>
      <c r="E856" s="160" t="s">
        <v>19</v>
      </c>
      <c r="F856" s="161" t="s">
        <v>169</v>
      </c>
      <c r="H856" s="162">
        <v>24.1</v>
      </c>
      <c r="I856" s="163"/>
      <c r="L856" s="159"/>
      <c r="M856" s="164"/>
      <c r="T856" s="165"/>
      <c r="AT856" s="160" t="s">
        <v>162</v>
      </c>
      <c r="AU856" s="160" t="s">
        <v>82</v>
      </c>
      <c r="AV856" s="14" t="s">
        <v>158</v>
      </c>
      <c r="AW856" s="14" t="s">
        <v>33</v>
      </c>
      <c r="AX856" s="14" t="s">
        <v>80</v>
      </c>
      <c r="AY856" s="160" t="s">
        <v>150</v>
      </c>
    </row>
    <row r="857" spans="2:65" s="1" customFormat="1" ht="16.5" customHeight="1">
      <c r="B857" s="33"/>
      <c r="C857" s="128" t="s">
        <v>593</v>
      </c>
      <c r="D857" s="128" t="s">
        <v>153</v>
      </c>
      <c r="E857" s="129" t="s">
        <v>594</v>
      </c>
      <c r="F857" s="130" t="s">
        <v>595</v>
      </c>
      <c r="G857" s="131" t="s">
        <v>156</v>
      </c>
      <c r="H857" s="132">
        <v>164.84</v>
      </c>
      <c r="I857" s="133"/>
      <c r="J857" s="134">
        <f>ROUND(I857*H857,2)</f>
        <v>0</v>
      </c>
      <c r="K857" s="130" t="s">
        <v>157</v>
      </c>
      <c r="L857" s="33"/>
      <c r="M857" s="135" t="s">
        <v>19</v>
      </c>
      <c r="N857" s="136" t="s">
        <v>43</v>
      </c>
      <c r="P857" s="137">
        <f>O857*H857</f>
        <v>0</v>
      </c>
      <c r="Q857" s="137">
        <v>7.1500000000000002E-6</v>
      </c>
      <c r="R857" s="137">
        <f>Q857*H857</f>
        <v>1.178606E-3</v>
      </c>
      <c r="S857" s="137">
        <v>0</v>
      </c>
      <c r="T857" s="138">
        <f>S857*H857</f>
        <v>0</v>
      </c>
      <c r="AR857" s="139" t="s">
        <v>389</v>
      </c>
      <c r="AT857" s="139" t="s">
        <v>153</v>
      </c>
      <c r="AU857" s="139" t="s">
        <v>82</v>
      </c>
      <c r="AY857" s="18" t="s">
        <v>150</v>
      </c>
      <c r="BE857" s="140">
        <f>IF(N857="základní",J857,0)</f>
        <v>0</v>
      </c>
      <c r="BF857" s="140">
        <f>IF(N857="snížená",J857,0)</f>
        <v>0</v>
      </c>
      <c r="BG857" s="140">
        <f>IF(N857="zákl. přenesená",J857,0)</f>
        <v>0</v>
      </c>
      <c r="BH857" s="140">
        <f>IF(N857="sníž. přenesená",J857,0)</f>
        <v>0</v>
      </c>
      <c r="BI857" s="140">
        <f>IF(N857="nulová",J857,0)</f>
        <v>0</v>
      </c>
      <c r="BJ857" s="18" t="s">
        <v>80</v>
      </c>
      <c r="BK857" s="140">
        <f>ROUND(I857*H857,2)</f>
        <v>0</v>
      </c>
      <c r="BL857" s="18" t="s">
        <v>389</v>
      </c>
      <c r="BM857" s="139" t="s">
        <v>596</v>
      </c>
    </row>
    <row r="858" spans="2:65" s="1" customFormat="1">
      <c r="B858" s="33"/>
      <c r="D858" s="141" t="s">
        <v>160</v>
      </c>
      <c r="F858" s="142" t="s">
        <v>597</v>
      </c>
      <c r="I858" s="143"/>
      <c r="L858" s="33"/>
      <c r="M858" s="144"/>
      <c r="T858" s="54"/>
      <c r="AT858" s="18" t="s">
        <v>160</v>
      </c>
      <c r="AU858" s="18" t="s">
        <v>82</v>
      </c>
    </row>
    <row r="859" spans="2:65" s="12" customFormat="1">
      <c r="B859" s="145"/>
      <c r="D859" s="146" t="s">
        <v>162</v>
      </c>
      <c r="E859" s="147" t="s">
        <v>19</v>
      </c>
      <c r="F859" s="148" t="s">
        <v>598</v>
      </c>
      <c r="H859" s="147" t="s">
        <v>19</v>
      </c>
      <c r="I859" s="149"/>
      <c r="L859" s="145"/>
      <c r="M859" s="150"/>
      <c r="T859" s="151"/>
      <c r="AT859" s="147" t="s">
        <v>162</v>
      </c>
      <c r="AU859" s="147" t="s">
        <v>82</v>
      </c>
      <c r="AV859" s="12" t="s">
        <v>80</v>
      </c>
      <c r="AW859" s="12" t="s">
        <v>33</v>
      </c>
      <c r="AX859" s="12" t="s">
        <v>72</v>
      </c>
      <c r="AY859" s="147" t="s">
        <v>150</v>
      </c>
    </row>
    <row r="860" spans="2:65" s="12" customFormat="1">
      <c r="B860" s="145"/>
      <c r="D860" s="146" t="s">
        <v>162</v>
      </c>
      <c r="E860" s="147" t="s">
        <v>19</v>
      </c>
      <c r="F860" s="148" t="s">
        <v>164</v>
      </c>
      <c r="H860" s="147" t="s">
        <v>19</v>
      </c>
      <c r="I860" s="149"/>
      <c r="L860" s="145"/>
      <c r="M860" s="150"/>
      <c r="T860" s="151"/>
      <c r="AT860" s="147" t="s">
        <v>162</v>
      </c>
      <c r="AU860" s="147" t="s">
        <v>82</v>
      </c>
      <c r="AV860" s="12" t="s">
        <v>80</v>
      </c>
      <c r="AW860" s="12" t="s">
        <v>33</v>
      </c>
      <c r="AX860" s="12" t="s">
        <v>72</v>
      </c>
      <c r="AY860" s="147" t="s">
        <v>150</v>
      </c>
    </row>
    <row r="861" spans="2:65" s="12" customFormat="1">
      <c r="B861" s="145"/>
      <c r="D861" s="146" t="s">
        <v>162</v>
      </c>
      <c r="E861" s="147" t="s">
        <v>19</v>
      </c>
      <c r="F861" s="148" t="s">
        <v>329</v>
      </c>
      <c r="H861" s="147" t="s">
        <v>19</v>
      </c>
      <c r="I861" s="149"/>
      <c r="L861" s="145"/>
      <c r="M861" s="150"/>
      <c r="T861" s="151"/>
      <c r="AT861" s="147" t="s">
        <v>162</v>
      </c>
      <c r="AU861" s="147" t="s">
        <v>82</v>
      </c>
      <c r="AV861" s="12" t="s">
        <v>80</v>
      </c>
      <c r="AW861" s="12" t="s">
        <v>33</v>
      </c>
      <c r="AX861" s="12" t="s">
        <v>72</v>
      </c>
      <c r="AY861" s="147" t="s">
        <v>150</v>
      </c>
    </row>
    <row r="862" spans="2:65" s="12" customFormat="1">
      <c r="B862" s="145"/>
      <c r="D862" s="146" t="s">
        <v>162</v>
      </c>
      <c r="E862" s="147" t="s">
        <v>19</v>
      </c>
      <c r="F862" s="148" t="s">
        <v>248</v>
      </c>
      <c r="H862" s="147" t="s">
        <v>19</v>
      </c>
      <c r="I862" s="149"/>
      <c r="L862" s="145"/>
      <c r="M862" s="150"/>
      <c r="T862" s="151"/>
      <c r="AT862" s="147" t="s">
        <v>162</v>
      </c>
      <c r="AU862" s="147" t="s">
        <v>82</v>
      </c>
      <c r="AV862" s="12" t="s">
        <v>80</v>
      </c>
      <c r="AW862" s="12" t="s">
        <v>33</v>
      </c>
      <c r="AX862" s="12" t="s">
        <v>72</v>
      </c>
      <c r="AY862" s="147" t="s">
        <v>150</v>
      </c>
    </row>
    <row r="863" spans="2:65" s="12" customFormat="1">
      <c r="B863" s="145"/>
      <c r="D863" s="146" t="s">
        <v>162</v>
      </c>
      <c r="E863" s="147" t="s">
        <v>19</v>
      </c>
      <c r="F863" s="148" t="s">
        <v>167</v>
      </c>
      <c r="H863" s="147" t="s">
        <v>19</v>
      </c>
      <c r="I863" s="149"/>
      <c r="L863" s="145"/>
      <c r="M863" s="150"/>
      <c r="T863" s="151"/>
      <c r="AT863" s="147" t="s">
        <v>162</v>
      </c>
      <c r="AU863" s="147" t="s">
        <v>82</v>
      </c>
      <c r="AV863" s="12" t="s">
        <v>80</v>
      </c>
      <c r="AW863" s="12" t="s">
        <v>33</v>
      </c>
      <c r="AX863" s="12" t="s">
        <v>72</v>
      </c>
      <c r="AY863" s="147" t="s">
        <v>150</v>
      </c>
    </row>
    <row r="864" spans="2:65" s="13" customFormat="1">
      <c r="B864" s="152"/>
      <c r="D864" s="146" t="s">
        <v>162</v>
      </c>
      <c r="E864" s="153" t="s">
        <v>19</v>
      </c>
      <c r="F864" s="154" t="s">
        <v>249</v>
      </c>
      <c r="H864" s="155">
        <v>63.66</v>
      </c>
      <c r="I864" s="156"/>
      <c r="L864" s="152"/>
      <c r="M864" s="157"/>
      <c r="T864" s="158"/>
      <c r="AT864" s="153" t="s">
        <v>162</v>
      </c>
      <c r="AU864" s="153" t="s">
        <v>82</v>
      </c>
      <c r="AV864" s="13" t="s">
        <v>82</v>
      </c>
      <c r="AW864" s="13" t="s">
        <v>33</v>
      </c>
      <c r="AX864" s="13" t="s">
        <v>72</v>
      </c>
      <c r="AY864" s="153" t="s">
        <v>150</v>
      </c>
    </row>
    <row r="865" spans="2:51" s="12" customFormat="1">
      <c r="B865" s="145"/>
      <c r="D865" s="146" t="s">
        <v>162</v>
      </c>
      <c r="E865" s="147" t="s">
        <v>19</v>
      </c>
      <c r="F865" s="148" t="s">
        <v>164</v>
      </c>
      <c r="H865" s="147" t="s">
        <v>19</v>
      </c>
      <c r="I865" s="149"/>
      <c r="L865" s="145"/>
      <c r="M865" s="150"/>
      <c r="T865" s="151"/>
      <c r="AT865" s="147" t="s">
        <v>162</v>
      </c>
      <c r="AU865" s="147" t="s">
        <v>82</v>
      </c>
      <c r="AV865" s="12" t="s">
        <v>80</v>
      </c>
      <c r="AW865" s="12" t="s">
        <v>33</v>
      </c>
      <c r="AX865" s="12" t="s">
        <v>72</v>
      </c>
      <c r="AY865" s="147" t="s">
        <v>150</v>
      </c>
    </row>
    <row r="866" spans="2:51" s="12" customFormat="1">
      <c r="B866" s="145"/>
      <c r="D866" s="146" t="s">
        <v>162</v>
      </c>
      <c r="E866" s="147" t="s">
        <v>19</v>
      </c>
      <c r="F866" s="148" t="s">
        <v>331</v>
      </c>
      <c r="H866" s="147" t="s">
        <v>19</v>
      </c>
      <c r="I866" s="149"/>
      <c r="L866" s="145"/>
      <c r="M866" s="150"/>
      <c r="T866" s="151"/>
      <c r="AT866" s="147" t="s">
        <v>162</v>
      </c>
      <c r="AU866" s="147" t="s">
        <v>82</v>
      </c>
      <c r="AV866" s="12" t="s">
        <v>80</v>
      </c>
      <c r="AW866" s="12" t="s">
        <v>33</v>
      </c>
      <c r="AX866" s="12" t="s">
        <v>72</v>
      </c>
      <c r="AY866" s="147" t="s">
        <v>150</v>
      </c>
    </row>
    <row r="867" spans="2:51" s="12" customFormat="1">
      <c r="B867" s="145"/>
      <c r="D867" s="146" t="s">
        <v>162</v>
      </c>
      <c r="E867" s="147" t="s">
        <v>19</v>
      </c>
      <c r="F867" s="148" t="s">
        <v>250</v>
      </c>
      <c r="H867" s="147" t="s">
        <v>19</v>
      </c>
      <c r="I867" s="149"/>
      <c r="L867" s="145"/>
      <c r="M867" s="150"/>
      <c r="T867" s="151"/>
      <c r="AT867" s="147" t="s">
        <v>162</v>
      </c>
      <c r="AU867" s="147" t="s">
        <v>82</v>
      </c>
      <c r="AV867" s="12" t="s">
        <v>80</v>
      </c>
      <c r="AW867" s="12" t="s">
        <v>33</v>
      </c>
      <c r="AX867" s="12" t="s">
        <v>72</v>
      </c>
      <c r="AY867" s="147" t="s">
        <v>150</v>
      </c>
    </row>
    <row r="868" spans="2:51" s="12" customFormat="1">
      <c r="B868" s="145"/>
      <c r="D868" s="146" t="s">
        <v>162</v>
      </c>
      <c r="E868" s="147" t="s">
        <v>19</v>
      </c>
      <c r="F868" s="148" t="s">
        <v>167</v>
      </c>
      <c r="H868" s="147" t="s">
        <v>19</v>
      </c>
      <c r="I868" s="149"/>
      <c r="L868" s="145"/>
      <c r="M868" s="150"/>
      <c r="T868" s="151"/>
      <c r="AT868" s="147" t="s">
        <v>162</v>
      </c>
      <c r="AU868" s="147" t="s">
        <v>82</v>
      </c>
      <c r="AV868" s="12" t="s">
        <v>80</v>
      </c>
      <c r="AW868" s="12" t="s">
        <v>33</v>
      </c>
      <c r="AX868" s="12" t="s">
        <v>72</v>
      </c>
      <c r="AY868" s="147" t="s">
        <v>150</v>
      </c>
    </row>
    <row r="869" spans="2:51" s="13" customFormat="1">
      <c r="B869" s="152"/>
      <c r="D869" s="146" t="s">
        <v>162</v>
      </c>
      <c r="E869" s="153" t="s">
        <v>19</v>
      </c>
      <c r="F869" s="154" t="s">
        <v>251</v>
      </c>
      <c r="H869" s="155">
        <v>29.88</v>
      </c>
      <c r="I869" s="156"/>
      <c r="L869" s="152"/>
      <c r="M869" s="157"/>
      <c r="T869" s="158"/>
      <c r="AT869" s="153" t="s">
        <v>162</v>
      </c>
      <c r="AU869" s="153" t="s">
        <v>82</v>
      </c>
      <c r="AV869" s="13" t="s">
        <v>82</v>
      </c>
      <c r="AW869" s="13" t="s">
        <v>33</v>
      </c>
      <c r="AX869" s="13" t="s">
        <v>72</v>
      </c>
      <c r="AY869" s="153" t="s">
        <v>150</v>
      </c>
    </row>
    <row r="870" spans="2:51" s="12" customFormat="1">
      <c r="B870" s="145"/>
      <c r="D870" s="146" t="s">
        <v>162</v>
      </c>
      <c r="E870" s="147" t="s">
        <v>19</v>
      </c>
      <c r="F870" s="148" t="s">
        <v>164</v>
      </c>
      <c r="H870" s="147" t="s">
        <v>19</v>
      </c>
      <c r="I870" s="149"/>
      <c r="L870" s="145"/>
      <c r="M870" s="150"/>
      <c r="T870" s="151"/>
      <c r="AT870" s="147" t="s">
        <v>162</v>
      </c>
      <c r="AU870" s="147" t="s">
        <v>82</v>
      </c>
      <c r="AV870" s="12" t="s">
        <v>80</v>
      </c>
      <c r="AW870" s="12" t="s">
        <v>33</v>
      </c>
      <c r="AX870" s="12" t="s">
        <v>72</v>
      </c>
      <c r="AY870" s="147" t="s">
        <v>150</v>
      </c>
    </row>
    <row r="871" spans="2:51" s="12" customFormat="1">
      <c r="B871" s="145"/>
      <c r="D871" s="146" t="s">
        <v>162</v>
      </c>
      <c r="E871" s="147" t="s">
        <v>19</v>
      </c>
      <c r="F871" s="148" t="s">
        <v>599</v>
      </c>
      <c r="H871" s="147" t="s">
        <v>19</v>
      </c>
      <c r="I871" s="149"/>
      <c r="L871" s="145"/>
      <c r="M871" s="150"/>
      <c r="T871" s="151"/>
      <c r="AT871" s="147" t="s">
        <v>162</v>
      </c>
      <c r="AU871" s="147" t="s">
        <v>82</v>
      </c>
      <c r="AV871" s="12" t="s">
        <v>80</v>
      </c>
      <c r="AW871" s="12" t="s">
        <v>33</v>
      </c>
      <c r="AX871" s="12" t="s">
        <v>72</v>
      </c>
      <c r="AY871" s="147" t="s">
        <v>150</v>
      </c>
    </row>
    <row r="872" spans="2:51" s="12" customFormat="1">
      <c r="B872" s="145"/>
      <c r="D872" s="146" t="s">
        <v>162</v>
      </c>
      <c r="E872" s="147" t="s">
        <v>19</v>
      </c>
      <c r="F872" s="148" t="s">
        <v>600</v>
      </c>
      <c r="H872" s="147" t="s">
        <v>19</v>
      </c>
      <c r="I872" s="149"/>
      <c r="L872" s="145"/>
      <c r="M872" s="150"/>
      <c r="T872" s="151"/>
      <c r="AT872" s="147" t="s">
        <v>162</v>
      </c>
      <c r="AU872" s="147" t="s">
        <v>82</v>
      </c>
      <c r="AV872" s="12" t="s">
        <v>80</v>
      </c>
      <c r="AW872" s="12" t="s">
        <v>33</v>
      </c>
      <c r="AX872" s="12" t="s">
        <v>72</v>
      </c>
      <c r="AY872" s="147" t="s">
        <v>150</v>
      </c>
    </row>
    <row r="873" spans="2:51" s="12" customFormat="1">
      <c r="B873" s="145"/>
      <c r="D873" s="146" t="s">
        <v>162</v>
      </c>
      <c r="E873" s="147" t="s">
        <v>19</v>
      </c>
      <c r="F873" s="148" t="s">
        <v>167</v>
      </c>
      <c r="H873" s="147" t="s">
        <v>19</v>
      </c>
      <c r="I873" s="149"/>
      <c r="L873" s="145"/>
      <c r="M873" s="150"/>
      <c r="T873" s="151"/>
      <c r="AT873" s="147" t="s">
        <v>162</v>
      </c>
      <c r="AU873" s="147" t="s">
        <v>82</v>
      </c>
      <c r="AV873" s="12" t="s">
        <v>80</v>
      </c>
      <c r="AW873" s="12" t="s">
        <v>33</v>
      </c>
      <c r="AX873" s="12" t="s">
        <v>72</v>
      </c>
      <c r="AY873" s="147" t="s">
        <v>150</v>
      </c>
    </row>
    <row r="874" spans="2:51" s="13" customFormat="1">
      <c r="B874" s="152"/>
      <c r="D874" s="146" t="s">
        <v>162</v>
      </c>
      <c r="E874" s="153" t="s">
        <v>19</v>
      </c>
      <c r="F874" s="154" t="s">
        <v>254</v>
      </c>
      <c r="H874" s="155">
        <v>3.68</v>
      </c>
      <c r="I874" s="156"/>
      <c r="L874" s="152"/>
      <c r="M874" s="157"/>
      <c r="T874" s="158"/>
      <c r="AT874" s="153" t="s">
        <v>162</v>
      </c>
      <c r="AU874" s="153" t="s">
        <v>82</v>
      </c>
      <c r="AV874" s="13" t="s">
        <v>82</v>
      </c>
      <c r="AW874" s="13" t="s">
        <v>33</v>
      </c>
      <c r="AX874" s="13" t="s">
        <v>72</v>
      </c>
      <c r="AY874" s="153" t="s">
        <v>150</v>
      </c>
    </row>
    <row r="875" spans="2:51" s="12" customFormat="1">
      <c r="B875" s="145"/>
      <c r="D875" s="146" t="s">
        <v>162</v>
      </c>
      <c r="E875" s="147" t="s">
        <v>19</v>
      </c>
      <c r="F875" s="148" t="s">
        <v>164</v>
      </c>
      <c r="H875" s="147" t="s">
        <v>19</v>
      </c>
      <c r="I875" s="149"/>
      <c r="L875" s="145"/>
      <c r="M875" s="150"/>
      <c r="T875" s="151"/>
      <c r="AT875" s="147" t="s">
        <v>162</v>
      </c>
      <c r="AU875" s="147" t="s">
        <v>82</v>
      </c>
      <c r="AV875" s="12" t="s">
        <v>80</v>
      </c>
      <c r="AW875" s="12" t="s">
        <v>33</v>
      </c>
      <c r="AX875" s="12" t="s">
        <v>72</v>
      </c>
      <c r="AY875" s="147" t="s">
        <v>150</v>
      </c>
    </row>
    <row r="876" spans="2:51" s="12" customFormat="1">
      <c r="B876" s="145"/>
      <c r="D876" s="146" t="s">
        <v>162</v>
      </c>
      <c r="E876" s="147" t="s">
        <v>19</v>
      </c>
      <c r="F876" s="148" t="s">
        <v>233</v>
      </c>
      <c r="H876" s="147" t="s">
        <v>19</v>
      </c>
      <c r="I876" s="149"/>
      <c r="L876" s="145"/>
      <c r="M876" s="150"/>
      <c r="T876" s="151"/>
      <c r="AT876" s="147" t="s">
        <v>162</v>
      </c>
      <c r="AU876" s="147" t="s">
        <v>82</v>
      </c>
      <c r="AV876" s="12" t="s">
        <v>80</v>
      </c>
      <c r="AW876" s="12" t="s">
        <v>33</v>
      </c>
      <c r="AX876" s="12" t="s">
        <v>72</v>
      </c>
      <c r="AY876" s="147" t="s">
        <v>150</v>
      </c>
    </row>
    <row r="877" spans="2:51" s="12" customFormat="1">
      <c r="B877" s="145"/>
      <c r="D877" s="146" t="s">
        <v>162</v>
      </c>
      <c r="E877" s="147" t="s">
        <v>19</v>
      </c>
      <c r="F877" s="148" t="s">
        <v>601</v>
      </c>
      <c r="H877" s="147" t="s">
        <v>19</v>
      </c>
      <c r="I877" s="149"/>
      <c r="L877" s="145"/>
      <c r="M877" s="150"/>
      <c r="T877" s="151"/>
      <c r="AT877" s="147" t="s">
        <v>162</v>
      </c>
      <c r="AU877" s="147" t="s">
        <v>82</v>
      </c>
      <c r="AV877" s="12" t="s">
        <v>80</v>
      </c>
      <c r="AW877" s="12" t="s">
        <v>33</v>
      </c>
      <c r="AX877" s="12" t="s">
        <v>72</v>
      </c>
      <c r="AY877" s="147" t="s">
        <v>150</v>
      </c>
    </row>
    <row r="878" spans="2:51" s="12" customFormat="1">
      <c r="B878" s="145"/>
      <c r="D878" s="146" t="s">
        <v>162</v>
      </c>
      <c r="E878" s="147" t="s">
        <v>19</v>
      </c>
      <c r="F878" s="148" t="s">
        <v>167</v>
      </c>
      <c r="H878" s="147" t="s">
        <v>19</v>
      </c>
      <c r="I878" s="149"/>
      <c r="L878" s="145"/>
      <c r="M878" s="150"/>
      <c r="T878" s="151"/>
      <c r="AT878" s="147" t="s">
        <v>162</v>
      </c>
      <c r="AU878" s="147" t="s">
        <v>82</v>
      </c>
      <c r="AV878" s="12" t="s">
        <v>80</v>
      </c>
      <c r="AW878" s="12" t="s">
        <v>33</v>
      </c>
      <c r="AX878" s="12" t="s">
        <v>72</v>
      </c>
      <c r="AY878" s="147" t="s">
        <v>150</v>
      </c>
    </row>
    <row r="879" spans="2:51" s="13" customFormat="1">
      <c r="B879" s="152"/>
      <c r="D879" s="146" t="s">
        <v>162</v>
      </c>
      <c r="E879" s="153" t="s">
        <v>19</v>
      </c>
      <c r="F879" s="154" t="s">
        <v>256</v>
      </c>
      <c r="H879" s="155">
        <v>13.43</v>
      </c>
      <c r="I879" s="156"/>
      <c r="L879" s="152"/>
      <c r="M879" s="157"/>
      <c r="T879" s="158"/>
      <c r="AT879" s="153" t="s">
        <v>162</v>
      </c>
      <c r="AU879" s="153" t="s">
        <v>82</v>
      </c>
      <c r="AV879" s="13" t="s">
        <v>82</v>
      </c>
      <c r="AW879" s="13" t="s">
        <v>33</v>
      </c>
      <c r="AX879" s="13" t="s">
        <v>72</v>
      </c>
      <c r="AY879" s="153" t="s">
        <v>150</v>
      </c>
    </row>
    <row r="880" spans="2:51" s="12" customFormat="1">
      <c r="B880" s="145"/>
      <c r="D880" s="146" t="s">
        <v>162</v>
      </c>
      <c r="E880" s="147" t="s">
        <v>19</v>
      </c>
      <c r="F880" s="148" t="s">
        <v>164</v>
      </c>
      <c r="H880" s="147" t="s">
        <v>19</v>
      </c>
      <c r="I880" s="149"/>
      <c r="L880" s="145"/>
      <c r="M880" s="150"/>
      <c r="T880" s="151"/>
      <c r="AT880" s="147" t="s">
        <v>162</v>
      </c>
      <c r="AU880" s="147" t="s">
        <v>82</v>
      </c>
      <c r="AV880" s="12" t="s">
        <v>80</v>
      </c>
      <c r="AW880" s="12" t="s">
        <v>33</v>
      </c>
      <c r="AX880" s="12" t="s">
        <v>72</v>
      </c>
      <c r="AY880" s="147" t="s">
        <v>150</v>
      </c>
    </row>
    <row r="881" spans="2:51" s="12" customFormat="1">
      <c r="B881" s="145"/>
      <c r="D881" s="146" t="s">
        <v>162</v>
      </c>
      <c r="E881" s="147" t="s">
        <v>19</v>
      </c>
      <c r="F881" s="148" t="s">
        <v>602</v>
      </c>
      <c r="H881" s="147" t="s">
        <v>19</v>
      </c>
      <c r="I881" s="149"/>
      <c r="L881" s="145"/>
      <c r="M881" s="150"/>
      <c r="T881" s="151"/>
      <c r="AT881" s="147" t="s">
        <v>162</v>
      </c>
      <c r="AU881" s="147" t="s">
        <v>82</v>
      </c>
      <c r="AV881" s="12" t="s">
        <v>80</v>
      </c>
      <c r="AW881" s="12" t="s">
        <v>33</v>
      </c>
      <c r="AX881" s="12" t="s">
        <v>72</v>
      </c>
      <c r="AY881" s="147" t="s">
        <v>150</v>
      </c>
    </row>
    <row r="882" spans="2:51" s="12" customFormat="1">
      <c r="B882" s="145"/>
      <c r="D882" s="146" t="s">
        <v>162</v>
      </c>
      <c r="E882" s="147" t="s">
        <v>19</v>
      </c>
      <c r="F882" s="148" t="s">
        <v>258</v>
      </c>
      <c r="H882" s="147" t="s">
        <v>19</v>
      </c>
      <c r="I882" s="149"/>
      <c r="L882" s="145"/>
      <c r="M882" s="150"/>
      <c r="T882" s="151"/>
      <c r="AT882" s="147" t="s">
        <v>162</v>
      </c>
      <c r="AU882" s="147" t="s">
        <v>82</v>
      </c>
      <c r="AV882" s="12" t="s">
        <v>80</v>
      </c>
      <c r="AW882" s="12" t="s">
        <v>33</v>
      </c>
      <c r="AX882" s="12" t="s">
        <v>72</v>
      </c>
      <c r="AY882" s="147" t="s">
        <v>150</v>
      </c>
    </row>
    <row r="883" spans="2:51" s="12" customFormat="1">
      <c r="B883" s="145"/>
      <c r="D883" s="146" t="s">
        <v>162</v>
      </c>
      <c r="E883" s="147" t="s">
        <v>19</v>
      </c>
      <c r="F883" s="148" t="s">
        <v>167</v>
      </c>
      <c r="H883" s="147" t="s">
        <v>19</v>
      </c>
      <c r="I883" s="149"/>
      <c r="L883" s="145"/>
      <c r="M883" s="150"/>
      <c r="T883" s="151"/>
      <c r="AT883" s="147" t="s">
        <v>162</v>
      </c>
      <c r="AU883" s="147" t="s">
        <v>82</v>
      </c>
      <c r="AV883" s="12" t="s">
        <v>80</v>
      </c>
      <c r="AW883" s="12" t="s">
        <v>33</v>
      </c>
      <c r="AX883" s="12" t="s">
        <v>72</v>
      </c>
      <c r="AY883" s="147" t="s">
        <v>150</v>
      </c>
    </row>
    <row r="884" spans="2:51" s="13" customFormat="1">
      <c r="B884" s="152"/>
      <c r="D884" s="146" t="s">
        <v>162</v>
      </c>
      <c r="E884" s="153" t="s">
        <v>19</v>
      </c>
      <c r="F884" s="154" t="s">
        <v>259</v>
      </c>
      <c r="H884" s="155">
        <v>3.46</v>
      </c>
      <c r="I884" s="156"/>
      <c r="L884" s="152"/>
      <c r="M884" s="157"/>
      <c r="T884" s="158"/>
      <c r="AT884" s="153" t="s">
        <v>162</v>
      </c>
      <c r="AU884" s="153" t="s">
        <v>82</v>
      </c>
      <c r="AV884" s="13" t="s">
        <v>82</v>
      </c>
      <c r="AW884" s="13" t="s">
        <v>33</v>
      </c>
      <c r="AX884" s="13" t="s">
        <v>72</v>
      </c>
      <c r="AY884" s="153" t="s">
        <v>150</v>
      </c>
    </row>
    <row r="885" spans="2:51" s="12" customFormat="1">
      <c r="B885" s="145"/>
      <c r="D885" s="146" t="s">
        <v>162</v>
      </c>
      <c r="E885" s="147" t="s">
        <v>19</v>
      </c>
      <c r="F885" s="148" t="s">
        <v>164</v>
      </c>
      <c r="H885" s="147" t="s">
        <v>19</v>
      </c>
      <c r="I885" s="149"/>
      <c r="L885" s="145"/>
      <c r="M885" s="150"/>
      <c r="T885" s="151"/>
      <c r="AT885" s="147" t="s">
        <v>162</v>
      </c>
      <c r="AU885" s="147" t="s">
        <v>82</v>
      </c>
      <c r="AV885" s="12" t="s">
        <v>80</v>
      </c>
      <c r="AW885" s="12" t="s">
        <v>33</v>
      </c>
      <c r="AX885" s="12" t="s">
        <v>72</v>
      </c>
      <c r="AY885" s="147" t="s">
        <v>150</v>
      </c>
    </row>
    <row r="886" spans="2:51" s="12" customFormat="1">
      <c r="B886" s="145"/>
      <c r="D886" s="146" t="s">
        <v>162</v>
      </c>
      <c r="E886" s="147" t="s">
        <v>19</v>
      </c>
      <c r="F886" s="148" t="s">
        <v>165</v>
      </c>
      <c r="H886" s="147" t="s">
        <v>19</v>
      </c>
      <c r="I886" s="149"/>
      <c r="L886" s="145"/>
      <c r="M886" s="150"/>
      <c r="T886" s="151"/>
      <c r="AT886" s="147" t="s">
        <v>162</v>
      </c>
      <c r="AU886" s="147" t="s">
        <v>82</v>
      </c>
      <c r="AV886" s="12" t="s">
        <v>80</v>
      </c>
      <c r="AW886" s="12" t="s">
        <v>33</v>
      </c>
      <c r="AX886" s="12" t="s">
        <v>72</v>
      </c>
      <c r="AY886" s="147" t="s">
        <v>150</v>
      </c>
    </row>
    <row r="887" spans="2:51" s="12" customFormat="1">
      <c r="B887" s="145"/>
      <c r="D887" s="146" t="s">
        <v>162</v>
      </c>
      <c r="E887" s="147" t="s">
        <v>19</v>
      </c>
      <c r="F887" s="148" t="s">
        <v>603</v>
      </c>
      <c r="H887" s="147" t="s">
        <v>19</v>
      </c>
      <c r="I887" s="149"/>
      <c r="L887" s="145"/>
      <c r="M887" s="150"/>
      <c r="T887" s="151"/>
      <c r="AT887" s="147" t="s">
        <v>162</v>
      </c>
      <c r="AU887" s="147" t="s">
        <v>82</v>
      </c>
      <c r="AV887" s="12" t="s">
        <v>80</v>
      </c>
      <c r="AW887" s="12" t="s">
        <v>33</v>
      </c>
      <c r="AX887" s="12" t="s">
        <v>72</v>
      </c>
      <c r="AY887" s="147" t="s">
        <v>150</v>
      </c>
    </row>
    <row r="888" spans="2:51" s="12" customFormat="1">
      <c r="B888" s="145"/>
      <c r="D888" s="146" t="s">
        <v>162</v>
      </c>
      <c r="E888" s="147" t="s">
        <v>19</v>
      </c>
      <c r="F888" s="148" t="s">
        <v>167</v>
      </c>
      <c r="H888" s="147" t="s">
        <v>19</v>
      </c>
      <c r="I888" s="149"/>
      <c r="L888" s="145"/>
      <c r="M888" s="150"/>
      <c r="T888" s="151"/>
      <c r="AT888" s="147" t="s">
        <v>162</v>
      </c>
      <c r="AU888" s="147" t="s">
        <v>82</v>
      </c>
      <c r="AV888" s="12" t="s">
        <v>80</v>
      </c>
      <c r="AW888" s="12" t="s">
        <v>33</v>
      </c>
      <c r="AX888" s="12" t="s">
        <v>72</v>
      </c>
      <c r="AY888" s="147" t="s">
        <v>150</v>
      </c>
    </row>
    <row r="889" spans="2:51" s="13" customFormat="1">
      <c r="B889" s="152"/>
      <c r="D889" s="146" t="s">
        <v>162</v>
      </c>
      <c r="E889" s="153" t="s">
        <v>19</v>
      </c>
      <c r="F889" s="154" t="s">
        <v>261</v>
      </c>
      <c r="H889" s="155">
        <v>13.01</v>
      </c>
      <c r="I889" s="156"/>
      <c r="L889" s="152"/>
      <c r="M889" s="157"/>
      <c r="T889" s="158"/>
      <c r="AT889" s="153" t="s">
        <v>162</v>
      </c>
      <c r="AU889" s="153" t="s">
        <v>82</v>
      </c>
      <c r="AV889" s="13" t="s">
        <v>82</v>
      </c>
      <c r="AW889" s="13" t="s">
        <v>33</v>
      </c>
      <c r="AX889" s="13" t="s">
        <v>72</v>
      </c>
      <c r="AY889" s="153" t="s">
        <v>150</v>
      </c>
    </row>
    <row r="890" spans="2:51" s="12" customFormat="1">
      <c r="B890" s="145"/>
      <c r="D890" s="146" t="s">
        <v>162</v>
      </c>
      <c r="E890" s="147" t="s">
        <v>19</v>
      </c>
      <c r="F890" s="148" t="s">
        <v>164</v>
      </c>
      <c r="H890" s="147" t="s">
        <v>19</v>
      </c>
      <c r="I890" s="149"/>
      <c r="L890" s="145"/>
      <c r="M890" s="150"/>
      <c r="T890" s="151"/>
      <c r="AT890" s="147" t="s">
        <v>162</v>
      </c>
      <c r="AU890" s="147" t="s">
        <v>82</v>
      </c>
      <c r="AV890" s="12" t="s">
        <v>80</v>
      </c>
      <c r="AW890" s="12" t="s">
        <v>33</v>
      </c>
      <c r="AX890" s="12" t="s">
        <v>72</v>
      </c>
      <c r="AY890" s="147" t="s">
        <v>150</v>
      </c>
    </row>
    <row r="891" spans="2:51" s="12" customFormat="1">
      <c r="B891" s="145"/>
      <c r="D891" s="146" t="s">
        <v>162</v>
      </c>
      <c r="E891" s="147" t="s">
        <v>19</v>
      </c>
      <c r="F891" s="148" t="s">
        <v>177</v>
      </c>
      <c r="H891" s="147" t="s">
        <v>19</v>
      </c>
      <c r="I891" s="149"/>
      <c r="L891" s="145"/>
      <c r="M891" s="150"/>
      <c r="T891" s="151"/>
      <c r="AT891" s="147" t="s">
        <v>162</v>
      </c>
      <c r="AU891" s="147" t="s">
        <v>82</v>
      </c>
      <c r="AV891" s="12" t="s">
        <v>80</v>
      </c>
      <c r="AW891" s="12" t="s">
        <v>33</v>
      </c>
      <c r="AX891" s="12" t="s">
        <v>72</v>
      </c>
      <c r="AY891" s="147" t="s">
        <v>150</v>
      </c>
    </row>
    <row r="892" spans="2:51" s="12" customFormat="1">
      <c r="B892" s="145"/>
      <c r="D892" s="146" t="s">
        <v>162</v>
      </c>
      <c r="E892" s="147" t="s">
        <v>19</v>
      </c>
      <c r="F892" s="148" t="s">
        <v>604</v>
      </c>
      <c r="H892" s="147" t="s">
        <v>19</v>
      </c>
      <c r="I892" s="149"/>
      <c r="L892" s="145"/>
      <c r="M892" s="150"/>
      <c r="T892" s="151"/>
      <c r="AT892" s="147" t="s">
        <v>162</v>
      </c>
      <c r="AU892" s="147" t="s">
        <v>82</v>
      </c>
      <c r="AV892" s="12" t="s">
        <v>80</v>
      </c>
      <c r="AW892" s="12" t="s">
        <v>33</v>
      </c>
      <c r="AX892" s="12" t="s">
        <v>72</v>
      </c>
      <c r="AY892" s="147" t="s">
        <v>150</v>
      </c>
    </row>
    <row r="893" spans="2:51" s="12" customFormat="1">
      <c r="B893" s="145"/>
      <c r="D893" s="146" t="s">
        <v>162</v>
      </c>
      <c r="E893" s="147" t="s">
        <v>19</v>
      </c>
      <c r="F893" s="148" t="s">
        <v>167</v>
      </c>
      <c r="H893" s="147" t="s">
        <v>19</v>
      </c>
      <c r="I893" s="149"/>
      <c r="L893" s="145"/>
      <c r="M893" s="150"/>
      <c r="T893" s="151"/>
      <c r="AT893" s="147" t="s">
        <v>162</v>
      </c>
      <c r="AU893" s="147" t="s">
        <v>82</v>
      </c>
      <c r="AV893" s="12" t="s">
        <v>80</v>
      </c>
      <c r="AW893" s="12" t="s">
        <v>33</v>
      </c>
      <c r="AX893" s="12" t="s">
        <v>72</v>
      </c>
      <c r="AY893" s="147" t="s">
        <v>150</v>
      </c>
    </row>
    <row r="894" spans="2:51" s="13" customFormat="1">
      <c r="B894" s="152"/>
      <c r="D894" s="146" t="s">
        <v>162</v>
      </c>
      <c r="E894" s="153" t="s">
        <v>19</v>
      </c>
      <c r="F894" s="154" t="s">
        <v>263</v>
      </c>
      <c r="H894" s="155">
        <v>7.12</v>
      </c>
      <c r="I894" s="156"/>
      <c r="L894" s="152"/>
      <c r="M894" s="157"/>
      <c r="T894" s="158"/>
      <c r="AT894" s="153" t="s">
        <v>162</v>
      </c>
      <c r="AU894" s="153" t="s">
        <v>82</v>
      </c>
      <c r="AV894" s="13" t="s">
        <v>82</v>
      </c>
      <c r="AW894" s="13" t="s">
        <v>33</v>
      </c>
      <c r="AX894" s="13" t="s">
        <v>72</v>
      </c>
      <c r="AY894" s="153" t="s">
        <v>150</v>
      </c>
    </row>
    <row r="895" spans="2:51" s="12" customFormat="1">
      <c r="B895" s="145"/>
      <c r="D895" s="146" t="s">
        <v>162</v>
      </c>
      <c r="E895" s="147" t="s">
        <v>19</v>
      </c>
      <c r="F895" s="148" t="s">
        <v>164</v>
      </c>
      <c r="H895" s="147" t="s">
        <v>19</v>
      </c>
      <c r="I895" s="149"/>
      <c r="L895" s="145"/>
      <c r="M895" s="150"/>
      <c r="T895" s="151"/>
      <c r="AT895" s="147" t="s">
        <v>162</v>
      </c>
      <c r="AU895" s="147" t="s">
        <v>82</v>
      </c>
      <c r="AV895" s="12" t="s">
        <v>80</v>
      </c>
      <c r="AW895" s="12" t="s">
        <v>33</v>
      </c>
      <c r="AX895" s="12" t="s">
        <v>72</v>
      </c>
      <c r="AY895" s="147" t="s">
        <v>150</v>
      </c>
    </row>
    <row r="896" spans="2:51" s="12" customFormat="1">
      <c r="B896" s="145"/>
      <c r="D896" s="146" t="s">
        <v>162</v>
      </c>
      <c r="E896" s="147" t="s">
        <v>19</v>
      </c>
      <c r="F896" s="148" t="s">
        <v>214</v>
      </c>
      <c r="H896" s="147" t="s">
        <v>19</v>
      </c>
      <c r="I896" s="149"/>
      <c r="L896" s="145"/>
      <c r="M896" s="150"/>
      <c r="T896" s="151"/>
      <c r="AT896" s="147" t="s">
        <v>162</v>
      </c>
      <c r="AU896" s="147" t="s">
        <v>82</v>
      </c>
      <c r="AV896" s="12" t="s">
        <v>80</v>
      </c>
      <c r="AW896" s="12" t="s">
        <v>33</v>
      </c>
      <c r="AX896" s="12" t="s">
        <v>72</v>
      </c>
      <c r="AY896" s="147" t="s">
        <v>150</v>
      </c>
    </row>
    <row r="897" spans="2:51" s="12" customFormat="1">
      <c r="B897" s="145"/>
      <c r="D897" s="146" t="s">
        <v>162</v>
      </c>
      <c r="E897" s="147" t="s">
        <v>19</v>
      </c>
      <c r="F897" s="148" t="s">
        <v>605</v>
      </c>
      <c r="H897" s="147" t="s">
        <v>19</v>
      </c>
      <c r="I897" s="149"/>
      <c r="L897" s="145"/>
      <c r="M897" s="150"/>
      <c r="T897" s="151"/>
      <c r="AT897" s="147" t="s">
        <v>162</v>
      </c>
      <c r="AU897" s="147" t="s">
        <v>82</v>
      </c>
      <c r="AV897" s="12" t="s">
        <v>80</v>
      </c>
      <c r="AW897" s="12" t="s">
        <v>33</v>
      </c>
      <c r="AX897" s="12" t="s">
        <v>72</v>
      </c>
      <c r="AY897" s="147" t="s">
        <v>150</v>
      </c>
    </row>
    <row r="898" spans="2:51" s="12" customFormat="1">
      <c r="B898" s="145"/>
      <c r="D898" s="146" t="s">
        <v>162</v>
      </c>
      <c r="E898" s="147" t="s">
        <v>19</v>
      </c>
      <c r="F898" s="148" t="s">
        <v>167</v>
      </c>
      <c r="H898" s="147" t="s">
        <v>19</v>
      </c>
      <c r="I898" s="149"/>
      <c r="L898" s="145"/>
      <c r="M898" s="150"/>
      <c r="T898" s="151"/>
      <c r="AT898" s="147" t="s">
        <v>162</v>
      </c>
      <c r="AU898" s="147" t="s">
        <v>82</v>
      </c>
      <c r="AV898" s="12" t="s">
        <v>80</v>
      </c>
      <c r="AW898" s="12" t="s">
        <v>33</v>
      </c>
      <c r="AX898" s="12" t="s">
        <v>72</v>
      </c>
      <c r="AY898" s="147" t="s">
        <v>150</v>
      </c>
    </row>
    <row r="899" spans="2:51" s="13" customFormat="1">
      <c r="B899" s="152"/>
      <c r="D899" s="146" t="s">
        <v>162</v>
      </c>
      <c r="E899" s="153" t="s">
        <v>19</v>
      </c>
      <c r="F899" s="154" t="s">
        <v>265</v>
      </c>
      <c r="H899" s="155">
        <v>7.2</v>
      </c>
      <c r="I899" s="156"/>
      <c r="L899" s="152"/>
      <c r="M899" s="157"/>
      <c r="T899" s="158"/>
      <c r="AT899" s="153" t="s">
        <v>162</v>
      </c>
      <c r="AU899" s="153" t="s">
        <v>82</v>
      </c>
      <c r="AV899" s="13" t="s">
        <v>82</v>
      </c>
      <c r="AW899" s="13" t="s">
        <v>33</v>
      </c>
      <c r="AX899" s="13" t="s">
        <v>72</v>
      </c>
      <c r="AY899" s="153" t="s">
        <v>150</v>
      </c>
    </row>
    <row r="900" spans="2:51" s="12" customFormat="1">
      <c r="B900" s="145"/>
      <c r="D900" s="146" t="s">
        <v>162</v>
      </c>
      <c r="E900" s="147" t="s">
        <v>19</v>
      </c>
      <c r="F900" s="148" t="s">
        <v>164</v>
      </c>
      <c r="H900" s="147" t="s">
        <v>19</v>
      </c>
      <c r="I900" s="149"/>
      <c r="L900" s="145"/>
      <c r="M900" s="150"/>
      <c r="T900" s="151"/>
      <c r="AT900" s="147" t="s">
        <v>162</v>
      </c>
      <c r="AU900" s="147" t="s">
        <v>82</v>
      </c>
      <c r="AV900" s="12" t="s">
        <v>80</v>
      </c>
      <c r="AW900" s="12" t="s">
        <v>33</v>
      </c>
      <c r="AX900" s="12" t="s">
        <v>72</v>
      </c>
      <c r="AY900" s="147" t="s">
        <v>150</v>
      </c>
    </row>
    <row r="901" spans="2:51" s="12" customFormat="1">
      <c r="B901" s="145"/>
      <c r="D901" s="146" t="s">
        <v>162</v>
      </c>
      <c r="E901" s="147" t="s">
        <v>19</v>
      </c>
      <c r="F901" s="148" t="s">
        <v>324</v>
      </c>
      <c r="H901" s="147" t="s">
        <v>19</v>
      </c>
      <c r="I901" s="149"/>
      <c r="L901" s="145"/>
      <c r="M901" s="150"/>
      <c r="T901" s="151"/>
      <c r="AT901" s="147" t="s">
        <v>162</v>
      </c>
      <c r="AU901" s="147" t="s">
        <v>82</v>
      </c>
      <c r="AV901" s="12" t="s">
        <v>80</v>
      </c>
      <c r="AW901" s="12" t="s">
        <v>33</v>
      </c>
      <c r="AX901" s="12" t="s">
        <v>72</v>
      </c>
      <c r="AY901" s="147" t="s">
        <v>150</v>
      </c>
    </row>
    <row r="902" spans="2:51" s="12" customFormat="1">
      <c r="B902" s="145"/>
      <c r="D902" s="146" t="s">
        <v>162</v>
      </c>
      <c r="E902" s="147" t="s">
        <v>19</v>
      </c>
      <c r="F902" s="148" t="s">
        <v>266</v>
      </c>
      <c r="H902" s="147" t="s">
        <v>19</v>
      </c>
      <c r="I902" s="149"/>
      <c r="L902" s="145"/>
      <c r="M902" s="150"/>
      <c r="T902" s="151"/>
      <c r="AT902" s="147" t="s">
        <v>162</v>
      </c>
      <c r="AU902" s="147" t="s">
        <v>82</v>
      </c>
      <c r="AV902" s="12" t="s">
        <v>80</v>
      </c>
      <c r="AW902" s="12" t="s">
        <v>33</v>
      </c>
      <c r="AX902" s="12" t="s">
        <v>72</v>
      </c>
      <c r="AY902" s="147" t="s">
        <v>150</v>
      </c>
    </row>
    <row r="903" spans="2:51" s="12" customFormat="1">
      <c r="B903" s="145"/>
      <c r="D903" s="146" t="s">
        <v>162</v>
      </c>
      <c r="E903" s="147" t="s">
        <v>19</v>
      </c>
      <c r="F903" s="148" t="s">
        <v>167</v>
      </c>
      <c r="H903" s="147" t="s">
        <v>19</v>
      </c>
      <c r="I903" s="149"/>
      <c r="L903" s="145"/>
      <c r="M903" s="150"/>
      <c r="T903" s="151"/>
      <c r="AT903" s="147" t="s">
        <v>162</v>
      </c>
      <c r="AU903" s="147" t="s">
        <v>82</v>
      </c>
      <c r="AV903" s="12" t="s">
        <v>80</v>
      </c>
      <c r="AW903" s="12" t="s">
        <v>33</v>
      </c>
      <c r="AX903" s="12" t="s">
        <v>72</v>
      </c>
      <c r="AY903" s="147" t="s">
        <v>150</v>
      </c>
    </row>
    <row r="904" spans="2:51" s="13" customFormat="1">
      <c r="B904" s="152"/>
      <c r="D904" s="146" t="s">
        <v>162</v>
      </c>
      <c r="E904" s="153" t="s">
        <v>19</v>
      </c>
      <c r="F904" s="154" t="s">
        <v>267</v>
      </c>
      <c r="H904" s="155">
        <v>7.42</v>
      </c>
      <c r="I904" s="156"/>
      <c r="L904" s="152"/>
      <c r="M904" s="157"/>
      <c r="T904" s="158"/>
      <c r="AT904" s="153" t="s">
        <v>162</v>
      </c>
      <c r="AU904" s="153" t="s">
        <v>82</v>
      </c>
      <c r="AV904" s="13" t="s">
        <v>82</v>
      </c>
      <c r="AW904" s="13" t="s">
        <v>33</v>
      </c>
      <c r="AX904" s="13" t="s">
        <v>72</v>
      </c>
      <c r="AY904" s="153" t="s">
        <v>150</v>
      </c>
    </row>
    <row r="905" spans="2:51" s="12" customFormat="1">
      <c r="B905" s="145"/>
      <c r="D905" s="146" t="s">
        <v>162</v>
      </c>
      <c r="E905" s="147" t="s">
        <v>19</v>
      </c>
      <c r="F905" s="148" t="s">
        <v>164</v>
      </c>
      <c r="H905" s="147" t="s">
        <v>19</v>
      </c>
      <c r="I905" s="149"/>
      <c r="L905" s="145"/>
      <c r="M905" s="150"/>
      <c r="T905" s="151"/>
      <c r="AT905" s="147" t="s">
        <v>162</v>
      </c>
      <c r="AU905" s="147" t="s">
        <v>82</v>
      </c>
      <c r="AV905" s="12" t="s">
        <v>80</v>
      </c>
      <c r="AW905" s="12" t="s">
        <v>33</v>
      </c>
      <c r="AX905" s="12" t="s">
        <v>72</v>
      </c>
      <c r="AY905" s="147" t="s">
        <v>150</v>
      </c>
    </row>
    <row r="906" spans="2:51" s="12" customFormat="1">
      <c r="B906" s="145"/>
      <c r="D906" s="146" t="s">
        <v>162</v>
      </c>
      <c r="E906" s="147" t="s">
        <v>19</v>
      </c>
      <c r="F906" s="148" t="s">
        <v>606</v>
      </c>
      <c r="H906" s="147" t="s">
        <v>19</v>
      </c>
      <c r="I906" s="149"/>
      <c r="L906" s="145"/>
      <c r="M906" s="150"/>
      <c r="T906" s="151"/>
      <c r="AT906" s="147" t="s">
        <v>162</v>
      </c>
      <c r="AU906" s="147" t="s">
        <v>82</v>
      </c>
      <c r="AV906" s="12" t="s">
        <v>80</v>
      </c>
      <c r="AW906" s="12" t="s">
        <v>33</v>
      </c>
      <c r="AX906" s="12" t="s">
        <v>72</v>
      </c>
      <c r="AY906" s="147" t="s">
        <v>150</v>
      </c>
    </row>
    <row r="907" spans="2:51" s="12" customFormat="1">
      <c r="B907" s="145"/>
      <c r="D907" s="146" t="s">
        <v>162</v>
      </c>
      <c r="E907" s="147" t="s">
        <v>19</v>
      </c>
      <c r="F907" s="148" t="s">
        <v>269</v>
      </c>
      <c r="H907" s="147" t="s">
        <v>19</v>
      </c>
      <c r="I907" s="149"/>
      <c r="L907" s="145"/>
      <c r="M907" s="150"/>
      <c r="T907" s="151"/>
      <c r="AT907" s="147" t="s">
        <v>162</v>
      </c>
      <c r="AU907" s="147" t="s">
        <v>82</v>
      </c>
      <c r="AV907" s="12" t="s">
        <v>80</v>
      </c>
      <c r="AW907" s="12" t="s">
        <v>33</v>
      </c>
      <c r="AX907" s="12" t="s">
        <v>72</v>
      </c>
      <c r="AY907" s="147" t="s">
        <v>150</v>
      </c>
    </row>
    <row r="908" spans="2:51" s="12" customFormat="1">
      <c r="B908" s="145"/>
      <c r="D908" s="146" t="s">
        <v>162</v>
      </c>
      <c r="E908" s="147" t="s">
        <v>19</v>
      </c>
      <c r="F908" s="148" t="s">
        <v>167</v>
      </c>
      <c r="H908" s="147" t="s">
        <v>19</v>
      </c>
      <c r="I908" s="149"/>
      <c r="L908" s="145"/>
      <c r="M908" s="150"/>
      <c r="T908" s="151"/>
      <c r="AT908" s="147" t="s">
        <v>162</v>
      </c>
      <c r="AU908" s="147" t="s">
        <v>82</v>
      </c>
      <c r="AV908" s="12" t="s">
        <v>80</v>
      </c>
      <c r="AW908" s="12" t="s">
        <v>33</v>
      </c>
      <c r="AX908" s="12" t="s">
        <v>72</v>
      </c>
      <c r="AY908" s="147" t="s">
        <v>150</v>
      </c>
    </row>
    <row r="909" spans="2:51" s="13" customFormat="1">
      <c r="B909" s="152"/>
      <c r="D909" s="146" t="s">
        <v>162</v>
      </c>
      <c r="E909" s="153" t="s">
        <v>19</v>
      </c>
      <c r="F909" s="154" t="s">
        <v>270</v>
      </c>
      <c r="H909" s="155">
        <v>2.0099999999999998</v>
      </c>
      <c r="I909" s="156"/>
      <c r="L909" s="152"/>
      <c r="M909" s="157"/>
      <c r="T909" s="158"/>
      <c r="AT909" s="153" t="s">
        <v>162</v>
      </c>
      <c r="AU909" s="153" t="s">
        <v>82</v>
      </c>
      <c r="AV909" s="13" t="s">
        <v>82</v>
      </c>
      <c r="AW909" s="13" t="s">
        <v>33</v>
      </c>
      <c r="AX909" s="13" t="s">
        <v>72</v>
      </c>
      <c r="AY909" s="153" t="s">
        <v>150</v>
      </c>
    </row>
    <row r="910" spans="2:51" s="12" customFormat="1">
      <c r="B910" s="145"/>
      <c r="D910" s="146" t="s">
        <v>162</v>
      </c>
      <c r="E910" s="147" t="s">
        <v>19</v>
      </c>
      <c r="F910" s="148" t="s">
        <v>164</v>
      </c>
      <c r="H910" s="147" t="s">
        <v>19</v>
      </c>
      <c r="I910" s="149"/>
      <c r="L910" s="145"/>
      <c r="M910" s="150"/>
      <c r="T910" s="151"/>
      <c r="AT910" s="147" t="s">
        <v>162</v>
      </c>
      <c r="AU910" s="147" t="s">
        <v>82</v>
      </c>
      <c r="AV910" s="12" t="s">
        <v>80</v>
      </c>
      <c r="AW910" s="12" t="s">
        <v>33</v>
      </c>
      <c r="AX910" s="12" t="s">
        <v>72</v>
      </c>
      <c r="AY910" s="147" t="s">
        <v>150</v>
      </c>
    </row>
    <row r="911" spans="2:51" s="12" customFormat="1">
      <c r="B911" s="145"/>
      <c r="D911" s="146" t="s">
        <v>162</v>
      </c>
      <c r="E911" s="147" t="s">
        <v>19</v>
      </c>
      <c r="F911" s="148" t="s">
        <v>607</v>
      </c>
      <c r="H911" s="147" t="s">
        <v>19</v>
      </c>
      <c r="I911" s="149"/>
      <c r="L911" s="145"/>
      <c r="M911" s="150"/>
      <c r="T911" s="151"/>
      <c r="AT911" s="147" t="s">
        <v>162</v>
      </c>
      <c r="AU911" s="147" t="s">
        <v>82</v>
      </c>
      <c r="AV911" s="12" t="s">
        <v>80</v>
      </c>
      <c r="AW911" s="12" t="s">
        <v>33</v>
      </c>
      <c r="AX911" s="12" t="s">
        <v>72</v>
      </c>
      <c r="AY911" s="147" t="s">
        <v>150</v>
      </c>
    </row>
    <row r="912" spans="2:51" s="12" customFormat="1">
      <c r="B912" s="145"/>
      <c r="D912" s="146" t="s">
        <v>162</v>
      </c>
      <c r="E912" s="147" t="s">
        <v>19</v>
      </c>
      <c r="F912" s="148" t="s">
        <v>272</v>
      </c>
      <c r="H912" s="147" t="s">
        <v>19</v>
      </c>
      <c r="I912" s="149"/>
      <c r="L912" s="145"/>
      <c r="M912" s="150"/>
      <c r="T912" s="151"/>
      <c r="AT912" s="147" t="s">
        <v>162</v>
      </c>
      <c r="AU912" s="147" t="s">
        <v>82</v>
      </c>
      <c r="AV912" s="12" t="s">
        <v>80</v>
      </c>
      <c r="AW912" s="12" t="s">
        <v>33</v>
      </c>
      <c r="AX912" s="12" t="s">
        <v>72</v>
      </c>
      <c r="AY912" s="147" t="s">
        <v>150</v>
      </c>
    </row>
    <row r="913" spans="2:65" s="12" customFormat="1">
      <c r="B913" s="145"/>
      <c r="D913" s="146" t="s">
        <v>162</v>
      </c>
      <c r="E913" s="147" t="s">
        <v>19</v>
      </c>
      <c r="F913" s="148" t="s">
        <v>167</v>
      </c>
      <c r="H913" s="147" t="s">
        <v>19</v>
      </c>
      <c r="I913" s="149"/>
      <c r="L913" s="145"/>
      <c r="M913" s="150"/>
      <c r="T913" s="151"/>
      <c r="AT913" s="147" t="s">
        <v>162</v>
      </c>
      <c r="AU913" s="147" t="s">
        <v>82</v>
      </c>
      <c r="AV913" s="12" t="s">
        <v>80</v>
      </c>
      <c r="AW913" s="12" t="s">
        <v>33</v>
      </c>
      <c r="AX913" s="12" t="s">
        <v>72</v>
      </c>
      <c r="AY913" s="147" t="s">
        <v>150</v>
      </c>
    </row>
    <row r="914" spans="2:65" s="13" customFormat="1">
      <c r="B914" s="152"/>
      <c r="D914" s="146" t="s">
        <v>162</v>
      </c>
      <c r="E914" s="153" t="s">
        <v>19</v>
      </c>
      <c r="F914" s="154" t="s">
        <v>259</v>
      </c>
      <c r="H914" s="155">
        <v>3.46</v>
      </c>
      <c r="I914" s="156"/>
      <c r="L914" s="152"/>
      <c r="M914" s="157"/>
      <c r="T914" s="158"/>
      <c r="AT914" s="153" t="s">
        <v>162</v>
      </c>
      <c r="AU914" s="153" t="s">
        <v>82</v>
      </c>
      <c r="AV914" s="13" t="s">
        <v>82</v>
      </c>
      <c r="AW914" s="13" t="s">
        <v>33</v>
      </c>
      <c r="AX914" s="13" t="s">
        <v>72</v>
      </c>
      <c r="AY914" s="153" t="s">
        <v>150</v>
      </c>
    </row>
    <row r="915" spans="2:65" s="12" customFormat="1">
      <c r="B915" s="145"/>
      <c r="D915" s="146" t="s">
        <v>162</v>
      </c>
      <c r="E915" s="147" t="s">
        <v>19</v>
      </c>
      <c r="F915" s="148" t="s">
        <v>164</v>
      </c>
      <c r="H915" s="147" t="s">
        <v>19</v>
      </c>
      <c r="I915" s="149"/>
      <c r="L915" s="145"/>
      <c r="M915" s="150"/>
      <c r="T915" s="151"/>
      <c r="AT915" s="147" t="s">
        <v>162</v>
      </c>
      <c r="AU915" s="147" t="s">
        <v>82</v>
      </c>
      <c r="AV915" s="12" t="s">
        <v>80</v>
      </c>
      <c r="AW915" s="12" t="s">
        <v>33</v>
      </c>
      <c r="AX915" s="12" t="s">
        <v>72</v>
      </c>
      <c r="AY915" s="147" t="s">
        <v>150</v>
      </c>
    </row>
    <row r="916" spans="2:65" s="12" customFormat="1">
      <c r="B916" s="145"/>
      <c r="D916" s="146" t="s">
        <v>162</v>
      </c>
      <c r="E916" s="147" t="s">
        <v>19</v>
      </c>
      <c r="F916" s="148" t="s">
        <v>222</v>
      </c>
      <c r="H916" s="147" t="s">
        <v>19</v>
      </c>
      <c r="I916" s="149"/>
      <c r="L916" s="145"/>
      <c r="M916" s="150"/>
      <c r="T916" s="151"/>
      <c r="AT916" s="147" t="s">
        <v>162</v>
      </c>
      <c r="AU916" s="147" t="s">
        <v>82</v>
      </c>
      <c r="AV916" s="12" t="s">
        <v>80</v>
      </c>
      <c r="AW916" s="12" t="s">
        <v>33</v>
      </c>
      <c r="AX916" s="12" t="s">
        <v>72</v>
      </c>
      <c r="AY916" s="147" t="s">
        <v>150</v>
      </c>
    </row>
    <row r="917" spans="2:65" s="12" customFormat="1">
      <c r="B917" s="145"/>
      <c r="D917" s="146" t="s">
        <v>162</v>
      </c>
      <c r="E917" s="147" t="s">
        <v>19</v>
      </c>
      <c r="F917" s="148" t="s">
        <v>608</v>
      </c>
      <c r="H917" s="147" t="s">
        <v>19</v>
      </c>
      <c r="I917" s="149"/>
      <c r="L917" s="145"/>
      <c r="M917" s="150"/>
      <c r="T917" s="151"/>
      <c r="AT917" s="147" t="s">
        <v>162</v>
      </c>
      <c r="AU917" s="147" t="s">
        <v>82</v>
      </c>
      <c r="AV917" s="12" t="s">
        <v>80</v>
      </c>
      <c r="AW917" s="12" t="s">
        <v>33</v>
      </c>
      <c r="AX917" s="12" t="s">
        <v>72</v>
      </c>
      <c r="AY917" s="147" t="s">
        <v>150</v>
      </c>
    </row>
    <row r="918" spans="2:65" s="12" customFormat="1">
      <c r="B918" s="145"/>
      <c r="D918" s="146" t="s">
        <v>162</v>
      </c>
      <c r="E918" s="147" t="s">
        <v>19</v>
      </c>
      <c r="F918" s="148" t="s">
        <v>167</v>
      </c>
      <c r="H918" s="147" t="s">
        <v>19</v>
      </c>
      <c r="I918" s="149"/>
      <c r="L918" s="145"/>
      <c r="M918" s="150"/>
      <c r="T918" s="151"/>
      <c r="AT918" s="147" t="s">
        <v>162</v>
      </c>
      <c r="AU918" s="147" t="s">
        <v>82</v>
      </c>
      <c r="AV918" s="12" t="s">
        <v>80</v>
      </c>
      <c r="AW918" s="12" t="s">
        <v>33</v>
      </c>
      <c r="AX918" s="12" t="s">
        <v>72</v>
      </c>
      <c r="AY918" s="147" t="s">
        <v>150</v>
      </c>
    </row>
    <row r="919" spans="2:65" s="13" customFormat="1">
      <c r="B919" s="152"/>
      <c r="D919" s="146" t="s">
        <v>162</v>
      </c>
      <c r="E919" s="153" t="s">
        <v>19</v>
      </c>
      <c r="F919" s="154" t="s">
        <v>274</v>
      </c>
      <c r="H919" s="155">
        <v>10.51</v>
      </c>
      <c r="I919" s="156"/>
      <c r="L919" s="152"/>
      <c r="M919" s="157"/>
      <c r="T919" s="158"/>
      <c r="AT919" s="153" t="s">
        <v>162</v>
      </c>
      <c r="AU919" s="153" t="s">
        <v>82</v>
      </c>
      <c r="AV919" s="13" t="s">
        <v>82</v>
      </c>
      <c r="AW919" s="13" t="s">
        <v>33</v>
      </c>
      <c r="AX919" s="13" t="s">
        <v>72</v>
      </c>
      <c r="AY919" s="153" t="s">
        <v>150</v>
      </c>
    </row>
    <row r="920" spans="2:65" s="14" customFormat="1">
      <c r="B920" s="159"/>
      <c r="D920" s="146" t="s">
        <v>162</v>
      </c>
      <c r="E920" s="160" t="s">
        <v>19</v>
      </c>
      <c r="F920" s="161" t="s">
        <v>169</v>
      </c>
      <c r="H920" s="162">
        <v>164.83999999999997</v>
      </c>
      <c r="I920" s="163"/>
      <c r="L920" s="159"/>
      <c r="M920" s="164"/>
      <c r="T920" s="165"/>
      <c r="AT920" s="160" t="s">
        <v>162</v>
      </c>
      <c r="AU920" s="160" t="s">
        <v>82</v>
      </c>
      <c r="AV920" s="14" t="s">
        <v>158</v>
      </c>
      <c r="AW920" s="14" t="s">
        <v>33</v>
      </c>
      <c r="AX920" s="14" t="s">
        <v>80</v>
      </c>
      <c r="AY920" s="160" t="s">
        <v>150</v>
      </c>
    </row>
    <row r="921" spans="2:65" s="1" customFormat="1" ht="16.5" customHeight="1">
      <c r="B921" s="33"/>
      <c r="C921" s="128" t="s">
        <v>609</v>
      </c>
      <c r="D921" s="128" t="s">
        <v>153</v>
      </c>
      <c r="E921" s="129" t="s">
        <v>610</v>
      </c>
      <c r="F921" s="130" t="s">
        <v>611</v>
      </c>
      <c r="G921" s="131" t="s">
        <v>156</v>
      </c>
      <c r="H921" s="132">
        <v>165.67</v>
      </c>
      <c r="I921" s="133"/>
      <c r="J921" s="134">
        <f>ROUND(I921*H921,2)</f>
        <v>0</v>
      </c>
      <c r="K921" s="130" t="s">
        <v>157</v>
      </c>
      <c r="L921" s="33"/>
      <c r="M921" s="135" t="s">
        <v>19</v>
      </c>
      <c r="N921" s="136" t="s">
        <v>43</v>
      </c>
      <c r="P921" s="137">
        <f>O921*H921</f>
        <v>0</v>
      </c>
      <c r="Q921" s="137">
        <v>6.2500000000000003E-6</v>
      </c>
      <c r="R921" s="137">
        <f>Q921*H921</f>
        <v>1.0354374999999999E-3</v>
      </c>
      <c r="S921" s="137">
        <v>0</v>
      </c>
      <c r="T921" s="138">
        <f>S921*H921</f>
        <v>0</v>
      </c>
      <c r="AR921" s="139" t="s">
        <v>389</v>
      </c>
      <c r="AT921" s="139" t="s">
        <v>153</v>
      </c>
      <c r="AU921" s="139" t="s">
        <v>82</v>
      </c>
      <c r="AY921" s="18" t="s">
        <v>150</v>
      </c>
      <c r="BE921" s="140">
        <f>IF(N921="základní",J921,0)</f>
        <v>0</v>
      </c>
      <c r="BF921" s="140">
        <f>IF(N921="snížená",J921,0)</f>
        <v>0</v>
      </c>
      <c r="BG921" s="140">
        <f>IF(N921="zákl. přenesená",J921,0)</f>
        <v>0</v>
      </c>
      <c r="BH921" s="140">
        <f>IF(N921="sníž. přenesená",J921,0)</f>
        <v>0</v>
      </c>
      <c r="BI921" s="140">
        <f>IF(N921="nulová",J921,0)</f>
        <v>0</v>
      </c>
      <c r="BJ921" s="18" t="s">
        <v>80</v>
      </c>
      <c r="BK921" s="140">
        <f>ROUND(I921*H921,2)</f>
        <v>0</v>
      </c>
      <c r="BL921" s="18" t="s">
        <v>389</v>
      </c>
      <c r="BM921" s="139" t="s">
        <v>612</v>
      </c>
    </row>
    <row r="922" spans="2:65" s="1" customFormat="1">
      <c r="B922" s="33"/>
      <c r="D922" s="141" t="s">
        <v>160</v>
      </c>
      <c r="F922" s="142" t="s">
        <v>613</v>
      </c>
      <c r="I922" s="143"/>
      <c r="L922" s="33"/>
      <c r="M922" s="144"/>
      <c r="T922" s="54"/>
      <c r="AT922" s="18" t="s">
        <v>160</v>
      </c>
      <c r="AU922" s="18" t="s">
        <v>82</v>
      </c>
    </row>
    <row r="923" spans="2:65" s="12" customFormat="1">
      <c r="B923" s="145"/>
      <c r="D923" s="146" t="s">
        <v>162</v>
      </c>
      <c r="E923" s="147" t="s">
        <v>19</v>
      </c>
      <c r="F923" s="148" t="s">
        <v>164</v>
      </c>
      <c r="H923" s="147" t="s">
        <v>19</v>
      </c>
      <c r="I923" s="149"/>
      <c r="L923" s="145"/>
      <c r="M923" s="150"/>
      <c r="T923" s="151"/>
      <c r="AT923" s="147" t="s">
        <v>162</v>
      </c>
      <c r="AU923" s="147" t="s">
        <v>82</v>
      </c>
      <c r="AV923" s="12" t="s">
        <v>80</v>
      </c>
      <c r="AW923" s="12" t="s">
        <v>33</v>
      </c>
      <c r="AX923" s="12" t="s">
        <v>72</v>
      </c>
      <c r="AY923" s="147" t="s">
        <v>150</v>
      </c>
    </row>
    <row r="924" spans="2:65" s="12" customFormat="1">
      <c r="B924" s="145"/>
      <c r="D924" s="146" t="s">
        <v>162</v>
      </c>
      <c r="E924" s="147" t="s">
        <v>19</v>
      </c>
      <c r="F924" s="148" t="s">
        <v>165</v>
      </c>
      <c r="H924" s="147" t="s">
        <v>19</v>
      </c>
      <c r="I924" s="149"/>
      <c r="L924" s="145"/>
      <c r="M924" s="150"/>
      <c r="T924" s="151"/>
      <c r="AT924" s="147" t="s">
        <v>162</v>
      </c>
      <c r="AU924" s="147" t="s">
        <v>82</v>
      </c>
      <c r="AV924" s="12" t="s">
        <v>80</v>
      </c>
      <c r="AW924" s="12" t="s">
        <v>33</v>
      </c>
      <c r="AX924" s="12" t="s">
        <v>72</v>
      </c>
      <c r="AY924" s="147" t="s">
        <v>150</v>
      </c>
    </row>
    <row r="925" spans="2:65" s="12" customFormat="1">
      <c r="B925" s="145"/>
      <c r="D925" s="146" t="s">
        <v>162</v>
      </c>
      <c r="E925" s="147" t="s">
        <v>19</v>
      </c>
      <c r="F925" s="148" t="s">
        <v>569</v>
      </c>
      <c r="H925" s="147" t="s">
        <v>19</v>
      </c>
      <c r="I925" s="149"/>
      <c r="L925" s="145"/>
      <c r="M925" s="150"/>
      <c r="T925" s="151"/>
      <c r="AT925" s="147" t="s">
        <v>162</v>
      </c>
      <c r="AU925" s="147" t="s">
        <v>82</v>
      </c>
      <c r="AV925" s="12" t="s">
        <v>80</v>
      </c>
      <c r="AW925" s="12" t="s">
        <v>33</v>
      </c>
      <c r="AX925" s="12" t="s">
        <v>72</v>
      </c>
      <c r="AY925" s="147" t="s">
        <v>150</v>
      </c>
    </row>
    <row r="926" spans="2:65" s="12" customFormat="1">
      <c r="B926" s="145"/>
      <c r="D926" s="146" t="s">
        <v>162</v>
      </c>
      <c r="E926" s="147" t="s">
        <v>19</v>
      </c>
      <c r="F926" s="148" t="s">
        <v>167</v>
      </c>
      <c r="H926" s="147" t="s">
        <v>19</v>
      </c>
      <c r="I926" s="149"/>
      <c r="L926" s="145"/>
      <c r="M926" s="150"/>
      <c r="T926" s="151"/>
      <c r="AT926" s="147" t="s">
        <v>162</v>
      </c>
      <c r="AU926" s="147" t="s">
        <v>82</v>
      </c>
      <c r="AV926" s="12" t="s">
        <v>80</v>
      </c>
      <c r="AW926" s="12" t="s">
        <v>33</v>
      </c>
      <c r="AX926" s="12" t="s">
        <v>72</v>
      </c>
      <c r="AY926" s="147" t="s">
        <v>150</v>
      </c>
    </row>
    <row r="927" spans="2:65" s="13" customFormat="1">
      <c r="B927" s="152"/>
      <c r="D927" s="146" t="s">
        <v>162</v>
      </c>
      <c r="E927" s="153" t="s">
        <v>19</v>
      </c>
      <c r="F927" s="154" t="s">
        <v>570</v>
      </c>
      <c r="H927" s="155">
        <v>74.59</v>
      </c>
      <c r="I927" s="156"/>
      <c r="L927" s="152"/>
      <c r="M927" s="157"/>
      <c r="T927" s="158"/>
      <c r="AT927" s="153" t="s">
        <v>162</v>
      </c>
      <c r="AU927" s="153" t="s">
        <v>82</v>
      </c>
      <c r="AV927" s="13" t="s">
        <v>82</v>
      </c>
      <c r="AW927" s="13" t="s">
        <v>33</v>
      </c>
      <c r="AX927" s="13" t="s">
        <v>72</v>
      </c>
      <c r="AY927" s="153" t="s">
        <v>150</v>
      </c>
    </row>
    <row r="928" spans="2:65" s="12" customFormat="1">
      <c r="B928" s="145"/>
      <c r="D928" s="146" t="s">
        <v>162</v>
      </c>
      <c r="E928" s="147" t="s">
        <v>19</v>
      </c>
      <c r="F928" s="148" t="s">
        <v>164</v>
      </c>
      <c r="H928" s="147" t="s">
        <v>19</v>
      </c>
      <c r="I928" s="149"/>
      <c r="L928" s="145"/>
      <c r="M928" s="150"/>
      <c r="T928" s="151"/>
      <c r="AT928" s="147" t="s">
        <v>162</v>
      </c>
      <c r="AU928" s="147" t="s">
        <v>82</v>
      </c>
      <c r="AV928" s="12" t="s">
        <v>80</v>
      </c>
      <c r="AW928" s="12" t="s">
        <v>33</v>
      </c>
      <c r="AX928" s="12" t="s">
        <v>72</v>
      </c>
      <c r="AY928" s="147" t="s">
        <v>150</v>
      </c>
    </row>
    <row r="929" spans="2:65" s="12" customFormat="1">
      <c r="B929" s="145"/>
      <c r="D929" s="146" t="s">
        <v>162</v>
      </c>
      <c r="E929" s="147" t="s">
        <v>19</v>
      </c>
      <c r="F929" s="148" t="s">
        <v>177</v>
      </c>
      <c r="H929" s="147" t="s">
        <v>19</v>
      </c>
      <c r="I929" s="149"/>
      <c r="L929" s="145"/>
      <c r="M929" s="150"/>
      <c r="T929" s="151"/>
      <c r="AT929" s="147" t="s">
        <v>162</v>
      </c>
      <c r="AU929" s="147" t="s">
        <v>82</v>
      </c>
      <c r="AV929" s="12" t="s">
        <v>80</v>
      </c>
      <c r="AW929" s="12" t="s">
        <v>33</v>
      </c>
      <c r="AX929" s="12" t="s">
        <v>72</v>
      </c>
      <c r="AY929" s="147" t="s">
        <v>150</v>
      </c>
    </row>
    <row r="930" spans="2:65" s="12" customFormat="1">
      <c r="B930" s="145"/>
      <c r="D930" s="146" t="s">
        <v>162</v>
      </c>
      <c r="E930" s="147" t="s">
        <v>19</v>
      </c>
      <c r="F930" s="148" t="s">
        <v>571</v>
      </c>
      <c r="H930" s="147" t="s">
        <v>19</v>
      </c>
      <c r="I930" s="149"/>
      <c r="L930" s="145"/>
      <c r="M930" s="150"/>
      <c r="T930" s="151"/>
      <c r="AT930" s="147" t="s">
        <v>162</v>
      </c>
      <c r="AU930" s="147" t="s">
        <v>82</v>
      </c>
      <c r="AV930" s="12" t="s">
        <v>80</v>
      </c>
      <c r="AW930" s="12" t="s">
        <v>33</v>
      </c>
      <c r="AX930" s="12" t="s">
        <v>72</v>
      </c>
      <c r="AY930" s="147" t="s">
        <v>150</v>
      </c>
    </row>
    <row r="931" spans="2:65" s="12" customFormat="1">
      <c r="B931" s="145"/>
      <c r="D931" s="146" t="s">
        <v>162</v>
      </c>
      <c r="E931" s="147" t="s">
        <v>19</v>
      </c>
      <c r="F931" s="148" t="s">
        <v>167</v>
      </c>
      <c r="H931" s="147" t="s">
        <v>19</v>
      </c>
      <c r="I931" s="149"/>
      <c r="L931" s="145"/>
      <c r="M931" s="150"/>
      <c r="T931" s="151"/>
      <c r="AT931" s="147" t="s">
        <v>162</v>
      </c>
      <c r="AU931" s="147" t="s">
        <v>82</v>
      </c>
      <c r="AV931" s="12" t="s">
        <v>80</v>
      </c>
      <c r="AW931" s="12" t="s">
        <v>33</v>
      </c>
      <c r="AX931" s="12" t="s">
        <v>72</v>
      </c>
      <c r="AY931" s="147" t="s">
        <v>150</v>
      </c>
    </row>
    <row r="932" spans="2:65" s="13" customFormat="1">
      <c r="B932" s="152"/>
      <c r="D932" s="146" t="s">
        <v>162</v>
      </c>
      <c r="E932" s="153" t="s">
        <v>19</v>
      </c>
      <c r="F932" s="154" t="s">
        <v>572</v>
      </c>
      <c r="H932" s="155">
        <v>69.760000000000005</v>
      </c>
      <c r="I932" s="156"/>
      <c r="L932" s="152"/>
      <c r="M932" s="157"/>
      <c r="T932" s="158"/>
      <c r="AT932" s="153" t="s">
        <v>162</v>
      </c>
      <c r="AU932" s="153" t="s">
        <v>82</v>
      </c>
      <c r="AV932" s="13" t="s">
        <v>82</v>
      </c>
      <c r="AW932" s="13" t="s">
        <v>33</v>
      </c>
      <c r="AX932" s="13" t="s">
        <v>72</v>
      </c>
      <c r="AY932" s="153" t="s">
        <v>150</v>
      </c>
    </row>
    <row r="933" spans="2:65" s="12" customFormat="1">
      <c r="B933" s="145"/>
      <c r="D933" s="146" t="s">
        <v>162</v>
      </c>
      <c r="E933" s="147" t="s">
        <v>19</v>
      </c>
      <c r="F933" s="148" t="s">
        <v>164</v>
      </c>
      <c r="H933" s="147" t="s">
        <v>19</v>
      </c>
      <c r="I933" s="149"/>
      <c r="L933" s="145"/>
      <c r="M933" s="150"/>
      <c r="T933" s="151"/>
      <c r="AT933" s="147" t="s">
        <v>162</v>
      </c>
      <c r="AU933" s="147" t="s">
        <v>82</v>
      </c>
      <c r="AV933" s="12" t="s">
        <v>80</v>
      </c>
      <c r="AW933" s="12" t="s">
        <v>33</v>
      </c>
      <c r="AX933" s="12" t="s">
        <v>72</v>
      </c>
      <c r="AY933" s="147" t="s">
        <v>150</v>
      </c>
    </row>
    <row r="934" spans="2:65" s="12" customFormat="1">
      <c r="B934" s="145"/>
      <c r="D934" s="146" t="s">
        <v>162</v>
      </c>
      <c r="E934" s="147" t="s">
        <v>19</v>
      </c>
      <c r="F934" s="148" t="s">
        <v>214</v>
      </c>
      <c r="H934" s="147" t="s">
        <v>19</v>
      </c>
      <c r="I934" s="149"/>
      <c r="L934" s="145"/>
      <c r="M934" s="150"/>
      <c r="T934" s="151"/>
      <c r="AT934" s="147" t="s">
        <v>162</v>
      </c>
      <c r="AU934" s="147" t="s">
        <v>82</v>
      </c>
      <c r="AV934" s="12" t="s">
        <v>80</v>
      </c>
      <c r="AW934" s="12" t="s">
        <v>33</v>
      </c>
      <c r="AX934" s="12" t="s">
        <v>72</v>
      </c>
      <c r="AY934" s="147" t="s">
        <v>150</v>
      </c>
    </row>
    <row r="935" spans="2:65" s="12" customFormat="1">
      <c r="B935" s="145"/>
      <c r="D935" s="146" t="s">
        <v>162</v>
      </c>
      <c r="E935" s="147" t="s">
        <v>19</v>
      </c>
      <c r="F935" s="148" t="s">
        <v>573</v>
      </c>
      <c r="H935" s="147" t="s">
        <v>19</v>
      </c>
      <c r="I935" s="149"/>
      <c r="L935" s="145"/>
      <c r="M935" s="150"/>
      <c r="T935" s="151"/>
      <c r="AT935" s="147" t="s">
        <v>162</v>
      </c>
      <c r="AU935" s="147" t="s">
        <v>82</v>
      </c>
      <c r="AV935" s="12" t="s">
        <v>80</v>
      </c>
      <c r="AW935" s="12" t="s">
        <v>33</v>
      </c>
      <c r="AX935" s="12" t="s">
        <v>72</v>
      </c>
      <c r="AY935" s="147" t="s">
        <v>150</v>
      </c>
    </row>
    <row r="936" spans="2:65" s="12" customFormat="1">
      <c r="B936" s="145"/>
      <c r="D936" s="146" t="s">
        <v>162</v>
      </c>
      <c r="E936" s="147" t="s">
        <v>19</v>
      </c>
      <c r="F936" s="148" t="s">
        <v>167</v>
      </c>
      <c r="H936" s="147" t="s">
        <v>19</v>
      </c>
      <c r="I936" s="149"/>
      <c r="L936" s="145"/>
      <c r="M936" s="150"/>
      <c r="T936" s="151"/>
      <c r="AT936" s="147" t="s">
        <v>162</v>
      </c>
      <c r="AU936" s="147" t="s">
        <v>82</v>
      </c>
      <c r="AV936" s="12" t="s">
        <v>80</v>
      </c>
      <c r="AW936" s="12" t="s">
        <v>33</v>
      </c>
      <c r="AX936" s="12" t="s">
        <v>72</v>
      </c>
      <c r="AY936" s="147" t="s">
        <v>150</v>
      </c>
    </row>
    <row r="937" spans="2:65" s="13" customFormat="1">
      <c r="B937" s="152"/>
      <c r="D937" s="146" t="s">
        <v>162</v>
      </c>
      <c r="E937" s="153" t="s">
        <v>19</v>
      </c>
      <c r="F937" s="154" t="s">
        <v>574</v>
      </c>
      <c r="H937" s="155">
        <v>21.32</v>
      </c>
      <c r="I937" s="156"/>
      <c r="L937" s="152"/>
      <c r="M937" s="157"/>
      <c r="T937" s="158"/>
      <c r="AT937" s="153" t="s">
        <v>162</v>
      </c>
      <c r="AU937" s="153" t="s">
        <v>82</v>
      </c>
      <c r="AV937" s="13" t="s">
        <v>82</v>
      </c>
      <c r="AW937" s="13" t="s">
        <v>33</v>
      </c>
      <c r="AX937" s="13" t="s">
        <v>72</v>
      </c>
      <c r="AY937" s="153" t="s">
        <v>150</v>
      </c>
    </row>
    <row r="938" spans="2:65" s="14" customFormat="1">
      <c r="B938" s="159"/>
      <c r="D938" s="146" t="s">
        <v>162</v>
      </c>
      <c r="E938" s="160" t="s">
        <v>19</v>
      </c>
      <c r="F938" s="161" t="s">
        <v>169</v>
      </c>
      <c r="H938" s="162">
        <v>165.67000000000002</v>
      </c>
      <c r="I938" s="163"/>
      <c r="L938" s="159"/>
      <c r="M938" s="164"/>
      <c r="T938" s="165"/>
      <c r="AT938" s="160" t="s">
        <v>162</v>
      </c>
      <c r="AU938" s="160" t="s">
        <v>82</v>
      </c>
      <c r="AV938" s="14" t="s">
        <v>158</v>
      </c>
      <c r="AW938" s="14" t="s">
        <v>33</v>
      </c>
      <c r="AX938" s="14" t="s">
        <v>80</v>
      </c>
      <c r="AY938" s="160" t="s">
        <v>150</v>
      </c>
    </row>
    <row r="939" spans="2:65" s="1" customFormat="1" ht="24.2" customHeight="1">
      <c r="B939" s="33"/>
      <c r="C939" s="128" t="s">
        <v>614</v>
      </c>
      <c r="D939" s="128" t="s">
        <v>153</v>
      </c>
      <c r="E939" s="129" t="s">
        <v>615</v>
      </c>
      <c r="F939" s="130" t="s">
        <v>616</v>
      </c>
      <c r="G939" s="131" t="s">
        <v>156</v>
      </c>
      <c r="H939" s="132">
        <v>165.67</v>
      </c>
      <c r="I939" s="133"/>
      <c r="J939" s="134">
        <f>ROUND(I939*H939,2)</f>
        <v>0</v>
      </c>
      <c r="K939" s="130" t="s">
        <v>157</v>
      </c>
      <c r="L939" s="33"/>
      <c r="M939" s="135" t="s">
        <v>19</v>
      </c>
      <c r="N939" s="136" t="s">
        <v>43</v>
      </c>
      <c r="P939" s="137">
        <f>O939*H939</f>
        <v>0</v>
      </c>
      <c r="Q939" s="137">
        <v>2.8499999999999999E-4</v>
      </c>
      <c r="R939" s="137">
        <f>Q939*H939</f>
        <v>4.7215949999999993E-2</v>
      </c>
      <c r="S939" s="137">
        <v>0</v>
      </c>
      <c r="T939" s="138">
        <f>S939*H939</f>
        <v>0</v>
      </c>
      <c r="AR939" s="139" t="s">
        <v>389</v>
      </c>
      <c r="AT939" s="139" t="s">
        <v>153</v>
      </c>
      <c r="AU939" s="139" t="s">
        <v>82</v>
      </c>
      <c r="AY939" s="18" t="s">
        <v>150</v>
      </c>
      <c r="BE939" s="140">
        <f>IF(N939="základní",J939,0)</f>
        <v>0</v>
      </c>
      <c r="BF939" s="140">
        <f>IF(N939="snížená",J939,0)</f>
        <v>0</v>
      </c>
      <c r="BG939" s="140">
        <f>IF(N939="zákl. přenesená",J939,0)</f>
        <v>0</v>
      </c>
      <c r="BH939" s="140">
        <f>IF(N939="sníž. přenesená",J939,0)</f>
        <v>0</v>
      </c>
      <c r="BI939" s="140">
        <f>IF(N939="nulová",J939,0)</f>
        <v>0</v>
      </c>
      <c r="BJ939" s="18" t="s">
        <v>80</v>
      </c>
      <c r="BK939" s="140">
        <f>ROUND(I939*H939,2)</f>
        <v>0</v>
      </c>
      <c r="BL939" s="18" t="s">
        <v>389</v>
      </c>
      <c r="BM939" s="139" t="s">
        <v>617</v>
      </c>
    </row>
    <row r="940" spans="2:65" s="1" customFormat="1">
      <c r="B940" s="33"/>
      <c r="D940" s="141" t="s">
        <v>160</v>
      </c>
      <c r="F940" s="142" t="s">
        <v>618</v>
      </c>
      <c r="I940" s="143"/>
      <c r="L940" s="33"/>
      <c r="M940" s="144"/>
      <c r="T940" s="54"/>
      <c r="AT940" s="18" t="s">
        <v>160</v>
      </c>
      <c r="AU940" s="18" t="s">
        <v>82</v>
      </c>
    </row>
    <row r="941" spans="2:65" s="12" customFormat="1">
      <c r="B941" s="145"/>
      <c r="D941" s="146" t="s">
        <v>162</v>
      </c>
      <c r="E941" s="147" t="s">
        <v>19</v>
      </c>
      <c r="F941" s="148" t="s">
        <v>568</v>
      </c>
      <c r="H941" s="147" t="s">
        <v>19</v>
      </c>
      <c r="I941" s="149"/>
      <c r="L941" s="145"/>
      <c r="M941" s="150"/>
      <c r="T941" s="151"/>
      <c r="AT941" s="147" t="s">
        <v>162</v>
      </c>
      <c r="AU941" s="147" t="s">
        <v>82</v>
      </c>
      <c r="AV941" s="12" t="s">
        <v>80</v>
      </c>
      <c r="AW941" s="12" t="s">
        <v>33</v>
      </c>
      <c r="AX941" s="12" t="s">
        <v>72</v>
      </c>
      <c r="AY941" s="147" t="s">
        <v>150</v>
      </c>
    </row>
    <row r="942" spans="2:65" s="12" customFormat="1">
      <c r="B942" s="145"/>
      <c r="D942" s="146" t="s">
        <v>162</v>
      </c>
      <c r="E942" s="147" t="s">
        <v>19</v>
      </c>
      <c r="F942" s="148" t="s">
        <v>164</v>
      </c>
      <c r="H942" s="147" t="s">
        <v>19</v>
      </c>
      <c r="I942" s="149"/>
      <c r="L942" s="145"/>
      <c r="M942" s="150"/>
      <c r="T942" s="151"/>
      <c r="AT942" s="147" t="s">
        <v>162</v>
      </c>
      <c r="AU942" s="147" t="s">
        <v>82</v>
      </c>
      <c r="AV942" s="12" t="s">
        <v>80</v>
      </c>
      <c r="AW942" s="12" t="s">
        <v>33</v>
      </c>
      <c r="AX942" s="12" t="s">
        <v>72</v>
      </c>
      <c r="AY942" s="147" t="s">
        <v>150</v>
      </c>
    </row>
    <row r="943" spans="2:65" s="12" customFormat="1">
      <c r="B943" s="145"/>
      <c r="D943" s="146" t="s">
        <v>162</v>
      </c>
      <c r="E943" s="147" t="s">
        <v>19</v>
      </c>
      <c r="F943" s="148" t="s">
        <v>165</v>
      </c>
      <c r="H943" s="147" t="s">
        <v>19</v>
      </c>
      <c r="I943" s="149"/>
      <c r="L943" s="145"/>
      <c r="M943" s="150"/>
      <c r="T943" s="151"/>
      <c r="AT943" s="147" t="s">
        <v>162</v>
      </c>
      <c r="AU943" s="147" t="s">
        <v>82</v>
      </c>
      <c r="AV943" s="12" t="s">
        <v>80</v>
      </c>
      <c r="AW943" s="12" t="s">
        <v>33</v>
      </c>
      <c r="AX943" s="12" t="s">
        <v>72</v>
      </c>
      <c r="AY943" s="147" t="s">
        <v>150</v>
      </c>
    </row>
    <row r="944" spans="2:65" s="12" customFormat="1">
      <c r="B944" s="145"/>
      <c r="D944" s="146" t="s">
        <v>162</v>
      </c>
      <c r="E944" s="147" t="s">
        <v>19</v>
      </c>
      <c r="F944" s="148" t="s">
        <v>569</v>
      </c>
      <c r="H944" s="147" t="s">
        <v>19</v>
      </c>
      <c r="I944" s="149"/>
      <c r="L944" s="145"/>
      <c r="M944" s="150"/>
      <c r="T944" s="151"/>
      <c r="AT944" s="147" t="s">
        <v>162</v>
      </c>
      <c r="AU944" s="147" t="s">
        <v>82</v>
      </c>
      <c r="AV944" s="12" t="s">
        <v>80</v>
      </c>
      <c r="AW944" s="12" t="s">
        <v>33</v>
      </c>
      <c r="AX944" s="12" t="s">
        <v>72</v>
      </c>
      <c r="AY944" s="147" t="s">
        <v>150</v>
      </c>
    </row>
    <row r="945" spans="2:51" s="12" customFormat="1">
      <c r="B945" s="145"/>
      <c r="D945" s="146" t="s">
        <v>162</v>
      </c>
      <c r="E945" s="147" t="s">
        <v>19</v>
      </c>
      <c r="F945" s="148" t="s">
        <v>167</v>
      </c>
      <c r="H945" s="147" t="s">
        <v>19</v>
      </c>
      <c r="I945" s="149"/>
      <c r="L945" s="145"/>
      <c r="M945" s="150"/>
      <c r="T945" s="151"/>
      <c r="AT945" s="147" t="s">
        <v>162</v>
      </c>
      <c r="AU945" s="147" t="s">
        <v>82</v>
      </c>
      <c r="AV945" s="12" t="s">
        <v>80</v>
      </c>
      <c r="AW945" s="12" t="s">
        <v>33</v>
      </c>
      <c r="AX945" s="12" t="s">
        <v>72</v>
      </c>
      <c r="AY945" s="147" t="s">
        <v>150</v>
      </c>
    </row>
    <row r="946" spans="2:51" s="13" customFormat="1">
      <c r="B946" s="152"/>
      <c r="D946" s="146" t="s">
        <v>162</v>
      </c>
      <c r="E946" s="153" t="s">
        <v>19</v>
      </c>
      <c r="F946" s="154" t="s">
        <v>570</v>
      </c>
      <c r="H946" s="155">
        <v>74.59</v>
      </c>
      <c r="I946" s="156"/>
      <c r="L946" s="152"/>
      <c r="M946" s="157"/>
      <c r="T946" s="158"/>
      <c r="AT946" s="153" t="s">
        <v>162</v>
      </c>
      <c r="AU946" s="153" t="s">
        <v>82</v>
      </c>
      <c r="AV946" s="13" t="s">
        <v>82</v>
      </c>
      <c r="AW946" s="13" t="s">
        <v>33</v>
      </c>
      <c r="AX946" s="13" t="s">
        <v>72</v>
      </c>
      <c r="AY946" s="153" t="s">
        <v>150</v>
      </c>
    </row>
    <row r="947" spans="2:51" s="12" customFormat="1">
      <c r="B947" s="145"/>
      <c r="D947" s="146" t="s">
        <v>162</v>
      </c>
      <c r="E947" s="147" t="s">
        <v>19</v>
      </c>
      <c r="F947" s="148" t="s">
        <v>164</v>
      </c>
      <c r="H947" s="147" t="s">
        <v>19</v>
      </c>
      <c r="I947" s="149"/>
      <c r="L947" s="145"/>
      <c r="M947" s="150"/>
      <c r="T947" s="151"/>
      <c r="AT947" s="147" t="s">
        <v>162</v>
      </c>
      <c r="AU947" s="147" t="s">
        <v>82</v>
      </c>
      <c r="AV947" s="12" t="s">
        <v>80</v>
      </c>
      <c r="AW947" s="12" t="s">
        <v>33</v>
      </c>
      <c r="AX947" s="12" t="s">
        <v>72</v>
      </c>
      <c r="AY947" s="147" t="s">
        <v>150</v>
      </c>
    </row>
    <row r="948" spans="2:51" s="12" customFormat="1">
      <c r="B948" s="145"/>
      <c r="D948" s="146" t="s">
        <v>162</v>
      </c>
      <c r="E948" s="147" t="s">
        <v>19</v>
      </c>
      <c r="F948" s="148" t="s">
        <v>177</v>
      </c>
      <c r="H948" s="147" t="s">
        <v>19</v>
      </c>
      <c r="I948" s="149"/>
      <c r="L948" s="145"/>
      <c r="M948" s="150"/>
      <c r="T948" s="151"/>
      <c r="AT948" s="147" t="s">
        <v>162</v>
      </c>
      <c r="AU948" s="147" t="s">
        <v>82</v>
      </c>
      <c r="AV948" s="12" t="s">
        <v>80</v>
      </c>
      <c r="AW948" s="12" t="s">
        <v>33</v>
      </c>
      <c r="AX948" s="12" t="s">
        <v>72</v>
      </c>
      <c r="AY948" s="147" t="s">
        <v>150</v>
      </c>
    </row>
    <row r="949" spans="2:51" s="12" customFormat="1">
      <c r="B949" s="145"/>
      <c r="D949" s="146" t="s">
        <v>162</v>
      </c>
      <c r="E949" s="147" t="s">
        <v>19</v>
      </c>
      <c r="F949" s="148" t="s">
        <v>571</v>
      </c>
      <c r="H949" s="147" t="s">
        <v>19</v>
      </c>
      <c r="I949" s="149"/>
      <c r="L949" s="145"/>
      <c r="M949" s="150"/>
      <c r="T949" s="151"/>
      <c r="AT949" s="147" t="s">
        <v>162</v>
      </c>
      <c r="AU949" s="147" t="s">
        <v>82</v>
      </c>
      <c r="AV949" s="12" t="s">
        <v>80</v>
      </c>
      <c r="AW949" s="12" t="s">
        <v>33</v>
      </c>
      <c r="AX949" s="12" t="s">
        <v>72</v>
      </c>
      <c r="AY949" s="147" t="s">
        <v>150</v>
      </c>
    </row>
    <row r="950" spans="2:51" s="12" customFormat="1">
      <c r="B950" s="145"/>
      <c r="D950" s="146" t="s">
        <v>162</v>
      </c>
      <c r="E950" s="147" t="s">
        <v>19</v>
      </c>
      <c r="F950" s="148" t="s">
        <v>167</v>
      </c>
      <c r="H950" s="147" t="s">
        <v>19</v>
      </c>
      <c r="I950" s="149"/>
      <c r="L950" s="145"/>
      <c r="M950" s="150"/>
      <c r="T950" s="151"/>
      <c r="AT950" s="147" t="s">
        <v>162</v>
      </c>
      <c r="AU950" s="147" t="s">
        <v>82</v>
      </c>
      <c r="AV950" s="12" t="s">
        <v>80</v>
      </c>
      <c r="AW950" s="12" t="s">
        <v>33</v>
      </c>
      <c r="AX950" s="12" t="s">
        <v>72</v>
      </c>
      <c r="AY950" s="147" t="s">
        <v>150</v>
      </c>
    </row>
    <row r="951" spans="2:51" s="13" customFormat="1">
      <c r="B951" s="152"/>
      <c r="D951" s="146" t="s">
        <v>162</v>
      </c>
      <c r="E951" s="153" t="s">
        <v>19</v>
      </c>
      <c r="F951" s="154" t="s">
        <v>572</v>
      </c>
      <c r="H951" s="155">
        <v>69.760000000000005</v>
      </c>
      <c r="I951" s="156"/>
      <c r="L951" s="152"/>
      <c r="M951" s="157"/>
      <c r="T951" s="158"/>
      <c r="AT951" s="153" t="s">
        <v>162</v>
      </c>
      <c r="AU951" s="153" t="s">
        <v>82</v>
      </c>
      <c r="AV951" s="13" t="s">
        <v>82</v>
      </c>
      <c r="AW951" s="13" t="s">
        <v>33</v>
      </c>
      <c r="AX951" s="13" t="s">
        <v>72</v>
      </c>
      <c r="AY951" s="153" t="s">
        <v>150</v>
      </c>
    </row>
    <row r="952" spans="2:51" s="12" customFormat="1">
      <c r="B952" s="145"/>
      <c r="D952" s="146" t="s">
        <v>162</v>
      </c>
      <c r="E952" s="147" t="s">
        <v>19</v>
      </c>
      <c r="F952" s="148" t="s">
        <v>164</v>
      </c>
      <c r="H952" s="147" t="s">
        <v>19</v>
      </c>
      <c r="I952" s="149"/>
      <c r="L952" s="145"/>
      <c r="M952" s="150"/>
      <c r="T952" s="151"/>
      <c r="AT952" s="147" t="s">
        <v>162</v>
      </c>
      <c r="AU952" s="147" t="s">
        <v>82</v>
      </c>
      <c r="AV952" s="12" t="s">
        <v>80</v>
      </c>
      <c r="AW952" s="12" t="s">
        <v>33</v>
      </c>
      <c r="AX952" s="12" t="s">
        <v>72</v>
      </c>
      <c r="AY952" s="147" t="s">
        <v>150</v>
      </c>
    </row>
    <row r="953" spans="2:51" s="12" customFormat="1">
      <c r="B953" s="145"/>
      <c r="D953" s="146" t="s">
        <v>162</v>
      </c>
      <c r="E953" s="147" t="s">
        <v>19</v>
      </c>
      <c r="F953" s="148" t="s">
        <v>214</v>
      </c>
      <c r="H953" s="147" t="s">
        <v>19</v>
      </c>
      <c r="I953" s="149"/>
      <c r="L953" s="145"/>
      <c r="M953" s="150"/>
      <c r="T953" s="151"/>
      <c r="AT953" s="147" t="s">
        <v>162</v>
      </c>
      <c r="AU953" s="147" t="s">
        <v>82</v>
      </c>
      <c r="AV953" s="12" t="s">
        <v>80</v>
      </c>
      <c r="AW953" s="12" t="s">
        <v>33</v>
      </c>
      <c r="AX953" s="12" t="s">
        <v>72</v>
      </c>
      <c r="AY953" s="147" t="s">
        <v>150</v>
      </c>
    </row>
    <row r="954" spans="2:51" s="12" customFormat="1">
      <c r="B954" s="145"/>
      <c r="D954" s="146" t="s">
        <v>162</v>
      </c>
      <c r="E954" s="147" t="s">
        <v>19</v>
      </c>
      <c r="F954" s="148" t="s">
        <v>573</v>
      </c>
      <c r="H954" s="147" t="s">
        <v>19</v>
      </c>
      <c r="I954" s="149"/>
      <c r="L954" s="145"/>
      <c r="M954" s="150"/>
      <c r="T954" s="151"/>
      <c r="AT954" s="147" t="s">
        <v>162</v>
      </c>
      <c r="AU954" s="147" t="s">
        <v>82</v>
      </c>
      <c r="AV954" s="12" t="s">
        <v>80</v>
      </c>
      <c r="AW954" s="12" t="s">
        <v>33</v>
      </c>
      <c r="AX954" s="12" t="s">
        <v>72</v>
      </c>
      <c r="AY954" s="147" t="s">
        <v>150</v>
      </c>
    </row>
    <row r="955" spans="2:51" s="12" customFormat="1">
      <c r="B955" s="145"/>
      <c r="D955" s="146" t="s">
        <v>162</v>
      </c>
      <c r="E955" s="147" t="s">
        <v>19</v>
      </c>
      <c r="F955" s="148" t="s">
        <v>167</v>
      </c>
      <c r="H955" s="147" t="s">
        <v>19</v>
      </c>
      <c r="I955" s="149"/>
      <c r="L955" s="145"/>
      <c r="M955" s="150"/>
      <c r="T955" s="151"/>
      <c r="AT955" s="147" t="s">
        <v>162</v>
      </c>
      <c r="AU955" s="147" t="s">
        <v>82</v>
      </c>
      <c r="AV955" s="12" t="s">
        <v>80</v>
      </c>
      <c r="AW955" s="12" t="s">
        <v>33</v>
      </c>
      <c r="AX955" s="12" t="s">
        <v>72</v>
      </c>
      <c r="AY955" s="147" t="s">
        <v>150</v>
      </c>
    </row>
    <row r="956" spans="2:51" s="13" customFormat="1">
      <c r="B956" s="152"/>
      <c r="D956" s="146" t="s">
        <v>162</v>
      </c>
      <c r="E956" s="153" t="s">
        <v>19</v>
      </c>
      <c r="F956" s="154" t="s">
        <v>574</v>
      </c>
      <c r="H956" s="155">
        <v>21.32</v>
      </c>
      <c r="I956" s="156"/>
      <c r="L956" s="152"/>
      <c r="M956" s="157"/>
      <c r="T956" s="158"/>
      <c r="AT956" s="153" t="s">
        <v>162</v>
      </c>
      <c r="AU956" s="153" t="s">
        <v>82</v>
      </c>
      <c r="AV956" s="13" t="s">
        <v>82</v>
      </c>
      <c r="AW956" s="13" t="s">
        <v>33</v>
      </c>
      <c r="AX956" s="13" t="s">
        <v>72</v>
      </c>
      <c r="AY956" s="153" t="s">
        <v>150</v>
      </c>
    </row>
    <row r="957" spans="2:51" s="14" customFormat="1">
      <c r="B957" s="159"/>
      <c r="D957" s="146" t="s">
        <v>162</v>
      </c>
      <c r="E957" s="160" t="s">
        <v>19</v>
      </c>
      <c r="F957" s="161" t="s">
        <v>169</v>
      </c>
      <c r="H957" s="162">
        <v>165.67000000000002</v>
      </c>
      <c r="I957" s="163"/>
      <c r="L957" s="159"/>
      <c r="M957" s="183"/>
      <c r="N957" s="184"/>
      <c r="O957" s="184"/>
      <c r="P957" s="184"/>
      <c r="Q957" s="184"/>
      <c r="R957" s="184"/>
      <c r="S957" s="184"/>
      <c r="T957" s="185"/>
      <c r="AT957" s="160" t="s">
        <v>162</v>
      </c>
      <c r="AU957" s="160" t="s">
        <v>82</v>
      </c>
      <c r="AV957" s="14" t="s">
        <v>158</v>
      </c>
      <c r="AW957" s="14" t="s">
        <v>33</v>
      </c>
      <c r="AX957" s="14" t="s">
        <v>80</v>
      </c>
      <c r="AY957" s="160" t="s">
        <v>150</v>
      </c>
    </row>
    <row r="958" spans="2:51" s="1" customFormat="1" ht="6.95" customHeight="1">
      <c r="B958" s="42"/>
      <c r="C958" s="43"/>
      <c r="D958" s="43"/>
      <c r="E958" s="43"/>
      <c r="F958" s="43"/>
      <c r="G958" s="43"/>
      <c r="H958" s="43"/>
      <c r="I958" s="43"/>
      <c r="J958" s="43"/>
      <c r="K958" s="43"/>
      <c r="L958" s="33"/>
    </row>
  </sheetData>
  <sheetProtection algorithmName="SHA-512" hashValue="tQyQV2g6oRmgDnna4yrToVrFGvXK2Otz0kLnbPFJKje4j0fxU3usX70qKF54l6UC03UDTDK00y7HvS/tK383RQ==" saltValue="Uxv42NOh6x0wdAEg/nOAwYHx2oSgqKvNPKvakrDVHcLpvZyWXW5MKfhZn3cm4btRzr0+IWqon6mYWwKhtGIJrQ==" spinCount="100000" sheet="1" objects="1" scenarios="1" formatColumns="0" formatRows="0" autoFilter="0"/>
  <autoFilter ref="C92:K957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17" r:id="rId2" xr:uid="{00000000-0004-0000-0100-000001000000}"/>
    <hyperlink ref="F151" r:id="rId3" xr:uid="{00000000-0004-0000-0100-000002000000}"/>
    <hyperlink ref="F222" r:id="rId4" xr:uid="{00000000-0004-0000-0100-000003000000}"/>
    <hyperlink ref="F309" r:id="rId5" xr:uid="{00000000-0004-0000-0100-000004000000}"/>
    <hyperlink ref="F334" r:id="rId6" xr:uid="{00000000-0004-0000-0100-000005000000}"/>
    <hyperlink ref="F384" r:id="rId7" xr:uid="{00000000-0004-0000-0100-000006000000}"/>
    <hyperlink ref="F454" r:id="rId8" xr:uid="{00000000-0004-0000-0100-000007000000}"/>
    <hyperlink ref="F479" r:id="rId9" xr:uid="{00000000-0004-0000-0100-000008000000}"/>
    <hyperlink ref="F492" r:id="rId10" xr:uid="{00000000-0004-0000-0100-000009000000}"/>
    <hyperlink ref="F501" r:id="rId11" xr:uid="{00000000-0004-0000-0100-00000A000000}"/>
    <hyperlink ref="F511" r:id="rId12" xr:uid="{00000000-0004-0000-0100-00000B000000}"/>
    <hyperlink ref="F513" r:id="rId13" xr:uid="{00000000-0004-0000-0100-00000C000000}"/>
    <hyperlink ref="F515" r:id="rId14" xr:uid="{00000000-0004-0000-0100-00000D000000}"/>
    <hyperlink ref="F518" r:id="rId15" xr:uid="{00000000-0004-0000-0100-00000E000000}"/>
    <hyperlink ref="F524" r:id="rId16" xr:uid="{00000000-0004-0000-0100-00000F000000}"/>
    <hyperlink ref="F530" r:id="rId17" xr:uid="{00000000-0004-0000-0100-000010000000}"/>
    <hyperlink ref="F536" r:id="rId18" xr:uid="{00000000-0004-0000-0100-000011000000}"/>
    <hyperlink ref="F540" r:id="rId19" xr:uid="{00000000-0004-0000-0100-000012000000}"/>
    <hyperlink ref="F550" r:id="rId20" xr:uid="{00000000-0004-0000-0100-000013000000}"/>
    <hyperlink ref="F617" r:id="rId21" xr:uid="{00000000-0004-0000-0100-000014000000}"/>
    <hyperlink ref="F627" r:id="rId22" xr:uid="{00000000-0004-0000-0100-000015000000}"/>
    <hyperlink ref="F671" r:id="rId23" xr:uid="{00000000-0004-0000-0100-000016000000}"/>
    <hyperlink ref="F680" r:id="rId24" xr:uid="{00000000-0004-0000-0100-000017000000}"/>
    <hyperlink ref="F691" r:id="rId25" xr:uid="{00000000-0004-0000-0100-000018000000}"/>
    <hyperlink ref="F694" r:id="rId26" xr:uid="{00000000-0004-0000-0100-000019000000}"/>
    <hyperlink ref="F708" r:id="rId27" xr:uid="{00000000-0004-0000-0100-00001A000000}"/>
    <hyperlink ref="F722" r:id="rId28" xr:uid="{00000000-0004-0000-0100-00001B000000}"/>
    <hyperlink ref="F736" r:id="rId29" xr:uid="{00000000-0004-0000-0100-00001C000000}"/>
    <hyperlink ref="F753" r:id="rId30" xr:uid="{00000000-0004-0000-0100-00001D000000}"/>
    <hyperlink ref="F762" r:id="rId31" xr:uid="{00000000-0004-0000-0100-00001E000000}"/>
    <hyperlink ref="F779" r:id="rId32" xr:uid="{00000000-0004-0000-0100-00001F000000}"/>
    <hyperlink ref="F789" r:id="rId33" xr:uid="{00000000-0004-0000-0100-000020000000}"/>
    <hyperlink ref="F792" r:id="rId34" xr:uid="{00000000-0004-0000-0100-000021000000}"/>
    <hyperlink ref="F811" r:id="rId35" xr:uid="{00000000-0004-0000-0100-000022000000}"/>
    <hyperlink ref="F858" r:id="rId36" xr:uid="{00000000-0004-0000-0100-000023000000}"/>
    <hyperlink ref="F922" r:id="rId37" xr:uid="{00000000-0004-0000-0100-000024000000}"/>
    <hyperlink ref="F940" r:id="rId38" xr:uid="{00000000-0004-0000-01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619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ROUND((SUM(BE97:BE861)),  2)</f>
        <v>0</v>
      </c>
      <c r="I33" s="90">
        <v>0.21</v>
      </c>
      <c r="J33" s="89">
        <f>ROUND(((SUM(BE97:BE861))*I33),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ROUND((SUM(BF97:BF861)),  2)</f>
        <v>0</v>
      </c>
      <c r="I34" s="90">
        <v>0.12</v>
      </c>
      <c r="J34" s="89">
        <f>ROUND(((SUM(BF97:BF861))*I34),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ROUND((SUM(BG97:BG861)),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ROUND((SUM(BH97:BH861)),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ROUND((SUM(BI97:BI861)),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2024-080-02 - Stavební část- úpravy 1.NP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J97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121</v>
      </c>
      <c r="E60" s="102"/>
      <c r="F60" s="102"/>
      <c r="G60" s="102"/>
      <c r="H60" s="102"/>
      <c r="I60" s="102"/>
      <c r="J60" s="103">
        <f>J98</f>
        <v>0</v>
      </c>
      <c r="L60" s="100"/>
    </row>
    <row r="61" spans="2:47" s="9" customFormat="1" ht="19.899999999999999" customHeight="1">
      <c r="B61" s="104"/>
      <c r="D61" s="105" t="s">
        <v>122</v>
      </c>
      <c r="E61" s="106"/>
      <c r="F61" s="106"/>
      <c r="G61" s="106"/>
      <c r="H61" s="106"/>
      <c r="I61" s="106"/>
      <c r="J61" s="107">
        <f>J99</f>
        <v>0</v>
      </c>
      <c r="L61" s="104"/>
    </row>
    <row r="62" spans="2:47" s="9" customFormat="1" ht="19.899999999999999" customHeight="1">
      <c r="B62" s="104"/>
      <c r="D62" s="105" t="s">
        <v>123</v>
      </c>
      <c r="E62" s="106"/>
      <c r="F62" s="106"/>
      <c r="G62" s="106"/>
      <c r="H62" s="106"/>
      <c r="I62" s="106"/>
      <c r="J62" s="107">
        <f>J109</f>
        <v>0</v>
      </c>
      <c r="L62" s="104"/>
    </row>
    <row r="63" spans="2:47" s="9" customFormat="1" ht="19.899999999999999" customHeight="1">
      <c r="B63" s="104"/>
      <c r="D63" s="105" t="s">
        <v>124</v>
      </c>
      <c r="E63" s="106"/>
      <c r="F63" s="106"/>
      <c r="G63" s="106"/>
      <c r="H63" s="106"/>
      <c r="I63" s="106"/>
      <c r="J63" s="107">
        <f>J117</f>
        <v>0</v>
      </c>
      <c r="L63" s="104"/>
    </row>
    <row r="64" spans="2:47" s="9" customFormat="1" ht="19.899999999999999" customHeight="1">
      <c r="B64" s="104"/>
      <c r="D64" s="105" t="s">
        <v>620</v>
      </c>
      <c r="E64" s="106"/>
      <c r="F64" s="106"/>
      <c r="G64" s="106"/>
      <c r="H64" s="106"/>
      <c r="I64" s="106"/>
      <c r="J64" s="107">
        <f>J265</f>
        <v>0</v>
      </c>
      <c r="L64" s="104"/>
    </row>
    <row r="65" spans="2:12" s="9" customFormat="1" ht="19.899999999999999" customHeight="1">
      <c r="B65" s="104"/>
      <c r="D65" s="105" t="s">
        <v>125</v>
      </c>
      <c r="E65" s="106"/>
      <c r="F65" s="106"/>
      <c r="G65" s="106"/>
      <c r="H65" s="106"/>
      <c r="I65" s="106"/>
      <c r="J65" s="107">
        <f>J295</f>
        <v>0</v>
      </c>
      <c r="L65" s="104"/>
    </row>
    <row r="66" spans="2:12" s="9" customFormat="1" ht="19.899999999999999" customHeight="1">
      <c r="B66" s="104"/>
      <c r="D66" s="105" t="s">
        <v>126</v>
      </c>
      <c r="E66" s="106"/>
      <c r="F66" s="106"/>
      <c r="G66" s="106"/>
      <c r="H66" s="106"/>
      <c r="I66" s="106"/>
      <c r="J66" s="107">
        <f>J315</f>
        <v>0</v>
      </c>
      <c r="L66" s="104"/>
    </row>
    <row r="67" spans="2:12" s="9" customFormat="1" ht="19.899999999999999" customHeight="1">
      <c r="B67" s="104"/>
      <c r="D67" s="105" t="s">
        <v>621</v>
      </c>
      <c r="E67" s="106"/>
      <c r="F67" s="106"/>
      <c r="G67" s="106"/>
      <c r="H67" s="106"/>
      <c r="I67" s="106"/>
      <c r="J67" s="107">
        <f>J352</f>
        <v>0</v>
      </c>
      <c r="L67" s="104"/>
    </row>
    <row r="68" spans="2:12" s="9" customFormat="1" ht="19.899999999999999" customHeight="1">
      <c r="B68" s="104"/>
      <c r="D68" s="105" t="s">
        <v>127</v>
      </c>
      <c r="E68" s="106"/>
      <c r="F68" s="106"/>
      <c r="G68" s="106"/>
      <c r="H68" s="106"/>
      <c r="I68" s="106"/>
      <c r="J68" s="107">
        <f>J387</f>
        <v>0</v>
      </c>
      <c r="L68" s="104"/>
    </row>
    <row r="69" spans="2:12" s="9" customFormat="1" ht="19.899999999999999" customHeight="1">
      <c r="B69" s="104"/>
      <c r="D69" s="105" t="s">
        <v>128</v>
      </c>
      <c r="E69" s="106"/>
      <c r="F69" s="106"/>
      <c r="G69" s="106"/>
      <c r="H69" s="106"/>
      <c r="I69" s="106"/>
      <c r="J69" s="107">
        <f>J443</f>
        <v>0</v>
      </c>
      <c r="L69" s="104"/>
    </row>
    <row r="70" spans="2:12" s="9" customFormat="1" ht="19.899999999999999" customHeight="1">
      <c r="B70" s="104"/>
      <c r="D70" s="105" t="s">
        <v>129</v>
      </c>
      <c r="E70" s="106"/>
      <c r="F70" s="106"/>
      <c r="G70" s="106"/>
      <c r="H70" s="106"/>
      <c r="I70" s="106"/>
      <c r="J70" s="107">
        <f>J496</f>
        <v>0</v>
      </c>
      <c r="L70" s="104"/>
    </row>
    <row r="71" spans="2:12" s="8" customFormat="1" ht="24.95" customHeight="1">
      <c r="B71" s="100"/>
      <c r="D71" s="101" t="s">
        <v>130</v>
      </c>
      <c r="E71" s="102"/>
      <c r="F71" s="102"/>
      <c r="G71" s="102"/>
      <c r="H71" s="102"/>
      <c r="I71" s="102"/>
      <c r="J71" s="103">
        <f>J499</f>
        <v>0</v>
      </c>
      <c r="L71" s="100"/>
    </row>
    <row r="72" spans="2:12" s="9" customFormat="1" ht="19.899999999999999" customHeight="1">
      <c r="B72" s="104"/>
      <c r="D72" s="105" t="s">
        <v>622</v>
      </c>
      <c r="E72" s="106"/>
      <c r="F72" s="106"/>
      <c r="G72" s="106"/>
      <c r="H72" s="106"/>
      <c r="I72" s="106"/>
      <c r="J72" s="107">
        <f>J500</f>
        <v>0</v>
      </c>
      <c r="L72" s="104"/>
    </row>
    <row r="73" spans="2:12" s="9" customFormat="1" ht="19.899999999999999" customHeight="1">
      <c r="B73" s="104"/>
      <c r="D73" s="105" t="s">
        <v>623</v>
      </c>
      <c r="E73" s="106"/>
      <c r="F73" s="106"/>
      <c r="G73" s="106"/>
      <c r="H73" s="106"/>
      <c r="I73" s="106"/>
      <c r="J73" s="107">
        <f>J510</f>
        <v>0</v>
      </c>
      <c r="L73" s="104"/>
    </row>
    <row r="74" spans="2:12" s="9" customFormat="1" ht="19.899999999999999" customHeight="1">
      <c r="B74" s="104"/>
      <c r="D74" s="105" t="s">
        <v>131</v>
      </c>
      <c r="E74" s="106"/>
      <c r="F74" s="106"/>
      <c r="G74" s="106"/>
      <c r="H74" s="106"/>
      <c r="I74" s="106"/>
      <c r="J74" s="107">
        <f>J583</f>
        <v>0</v>
      </c>
      <c r="L74" s="104"/>
    </row>
    <row r="75" spans="2:12" s="9" customFormat="1" ht="19.899999999999999" customHeight="1">
      <c r="B75" s="104"/>
      <c r="D75" s="105" t="s">
        <v>132</v>
      </c>
      <c r="E75" s="106"/>
      <c r="F75" s="106"/>
      <c r="G75" s="106"/>
      <c r="H75" s="106"/>
      <c r="I75" s="106"/>
      <c r="J75" s="107">
        <f>J665</f>
        <v>0</v>
      </c>
      <c r="L75" s="104"/>
    </row>
    <row r="76" spans="2:12" s="9" customFormat="1" ht="19.899999999999999" customHeight="1">
      <c r="B76" s="104"/>
      <c r="D76" s="105" t="s">
        <v>624</v>
      </c>
      <c r="E76" s="106"/>
      <c r="F76" s="106"/>
      <c r="G76" s="106"/>
      <c r="H76" s="106"/>
      <c r="I76" s="106"/>
      <c r="J76" s="107">
        <f>J675</f>
        <v>0</v>
      </c>
      <c r="L76" s="104"/>
    </row>
    <row r="77" spans="2:12" s="9" customFormat="1" ht="19.899999999999999" customHeight="1">
      <c r="B77" s="104"/>
      <c r="D77" s="105" t="s">
        <v>134</v>
      </c>
      <c r="E77" s="106"/>
      <c r="F77" s="106"/>
      <c r="G77" s="106"/>
      <c r="H77" s="106"/>
      <c r="I77" s="106"/>
      <c r="J77" s="107">
        <f>J725</f>
        <v>0</v>
      </c>
      <c r="L77" s="104"/>
    </row>
    <row r="78" spans="2:12" s="1" customFormat="1" ht="21.75" customHeight="1">
      <c r="B78" s="33"/>
      <c r="L78" s="33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20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20" s="1" customFormat="1" ht="24.95" customHeight="1">
      <c r="B84" s="33"/>
      <c r="C84" s="22" t="s">
        <v>135</v>
      </c>
      <c r="L84" s="33"/>
    </row>
    <row r="85" spans="2:20" s="1" customFormat="1" ht="6.95" customHeight="1">
      <c r="B85" s="33"/>
      <c r="L85" s="33"/>
    </row>
    <row r="86" spans="2:20" s="1" customFormat="1" ht="12" customHeight="1">
      <c r="B86" s="33"/>
      <c r="C86" s="28" t="s">
        <v>16</v>
      </c>
      <c r="L86" s="33"/>
    </row>
    <row r="87" spans="2:20" s="1" customFormat="1" ht="16.5" customHeight="1">
      <c r="B87" s="33"/>
      <c r="E87" s="280" t="str">
        <f>E7</f>
        <v>ČZÚ-FLD-výukový pavilon- změna vybavení laboratoří HT004,HT005,HT115</v>
      </c>
      <c r="F87" s="281"/>
      <c r="G87" s="281"/>
      <c r="H87" s="281"/>
      <c r="L87" s="33"/>
    </row>
    <row r="88" spans="2:20" s="1" customFormat="1" ht="12" customHeight="1">
      <c r="B88" s="33"/>
      <c r="C88" s="28" t="s">
        <v>114</v>
      </c>
      <c r="L88" s="33"/>
    </row>
    <row r="89" spans="2:20" s="1" customFormat="1" ht="16.5" customHeight="1">
      <c r="B89" s="33"/>
      <c r="E89" s="248" t="str">
        <f>E9</f>
        <v>2024-080-02 - Stavební část- úpravy 1.NP</v>
      </c>
      <c r="F89" s="282"/>
      <c r="G89" s="282"/>
      <c r="H89" s="282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F12</f>
        <v xml:space="preserve">KAMÝCKÁ 1176, PRAHA - SUCHDOL </v>
      </c>
      <c r="I91" s="28" t="s">
        <v>23</v>
      </c>
      <c r="J91" s="50" t="str">
        <f>IF(J12="","",J12)</f>
        <v>11. 10. 2024</v>
      </c>
      <c r="L91" s="33"/>
    </row>
    <row r="92" spans="2:20" s="1" customFormat="1" ht="6.95" customHeight="1">
      <c r="B92" s="33"/>
      <c r="L92" s="33"/>
    </row>
    <row r="93" spans="2:20" s="1" customFormat="1" ht="40.15" customHeight="1">
      <c r="B93" s="33"/>
      <c r="C93" s="28" t="s">
        <v>25</v>
      </c>
      <c r="F93" s="26" t="str">
        <f>E15</f>
        <v>ČZU V PRAZE, FAKULTA LESNICKÁ A DŘEVAŘSKÁ, Praha 6</v>
      </c>
      <c r="I93" s="28" t="s">
        <v>31</v>
      </c>
      <c r="J93" s="31" t="str">
        <f>E21</f>
        <v>Ing. Vladimír Čapka Gerstnerova 5/658 Praha 7</v>
      </c>
      <c r="L93" s="33"/>
    </row>
    <row r="94" spans="2:20" s="1" customFormat="1" ht="15.2" customHeight="1">
      <c r="B94" s="33"/>
      <c r="C94" s="28" t="s">
        <v>29</v>
      </c>
      <c r="F94" s="26" t="str">
        <f>IF(E18="","",E18)</f>
        <v>Vyplň údaj</v>
      </c>
      <c r="I94" s="28" t="s">
        <v>34</v>
      </c>
      <c r="J94" s="31" t="str">
        <f>E24</f>
        <v>Ing. Dana Mlejnková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08"/>
      <c r="C96" s="109" t="s">
        <v>136</v>
      </c>
      <c r="D96" s="110" t="s">
        <v>57</v>
      </c>
      <c r="E96" s="110" t="s">
        <v>53</v>
      </c>
      <c r="F96" s="110" t="s">
        <v>54</v>
      </c>
      <c r="G96" s="110" t="s">
        <v>137</v>
      </c>
      <c r="H96" s="110" t="s">
        <v>138</v>
      </c>
      <c r="I96" s="110" t="s">
        <v>139</v>
      </c>
      <c r="J96" s="110" t="s">
        <v>119</v>
      </c>
      <c r="K96" s="111" t="s">
        <v>140</v>
      </c>
      <c r="L96" s="108"/>
      <c r="M96" s="57" t="s">
        <v>19</v>
      </c>
      <c r="N96" s="58" t="s">
        <v>42</v>
      </c>
      <c r="O96" s="58" t="s">
        <v>141</v>
      </c>
      <c r="P96" s="58" t="s">
        <v>142</v>
      </c>
      <c r="Q96" s="58" t="s">
        <v>143</v>
      </c>
      <c r="R96" s="58" t="s">
        <v>144</v>
      </c>
      <c r="S96" s="58" t="s">
        <v>145</v>
      </c>
      <c r="T96" s="59" t="s">
        <v>146</v>
      </c>
    </row>
    <row r="97" spans="2:65" s="1" customFormat="1" ht="22.9" customHeight="1">
      <c r="B97" s="33"/>
      <c r="C97" s="62" t="s">
        <v>147</v>
      </c>
      <c r="J97" s="112">
        <f>BK97</f>
        <v>0</v>
      </c>
      <c r="L97" s="33"/>
      <c r="M97" s="60"/>
      <c r="N97" s="51"/>
      <c r="O97" s="51"/>
      <c r="P97" s="113">
        <f>P98+P499</f>
        <v>0</v>
      </c>
      <c r="Q97" s="51"/>
      <c r="R97" s="113">
        <f>R98+R499</f>
        <v>1.0154709643000002</v>
      </c>
      <c r="S97" s="51"/>
      <c r="T97" s="114">
        <f>T98+T499</f>
        <v>0.7945818</v>
      </c>
      <c r="AT97" s="18" t="s">
        <v>71</v>
      </c>
      <c r="AU97" s="18" t="s">
        <v>120</v>
      </c>
      <c r="BK97" s="115">
        <f>BK98+BK499</f>
        <v>0</v>
      </c>
    </row>
    <row r="98" spans="2:65" s="11" customFormat="1" ht="25.9" customHeight="1">
      <c r="B98" s="116"/>
      <c r="D98" s="117" t="s">
        <v>71</v>
      </c>
      <c r="E98" s="118" t="s">
        <v>148</v>
      </c>
      <c r="F98" s="118" t="s">
        <v>149</v>
      </c>
      <c r="I98" s="119"/>
      <c r="J98" s="120">
        <f>BK98</f>
        <v>0</v>
      </c>
      <c r="L98" s="116"/>
      <c r="M98" s="121"/>
      <c r="P98" s="122">
        <f>P99+P109+P117+P265+P295+P315+P352+P387+P443+P496</f>
        <v>0</v>
      </c>
      <c r="R98" s="122">
        <f>R99+R109+R117+R265+R295+R315+R352+R387+R443+R496</f>
        <v>0.6842482700000001</v>
      </c>
      <c r="T98" s="123">
        <f>T99+T109+T117+T265+T295+T315+T352+T387+T443+T496</f>
        <v>0.57065580000000005</v>
      </c>
      <c r="AR98" s="117" t="s">
        <v>80</v>
      </c>
      <c r="AT98" s="124" t="s">
        <v>71</v>
      </c>
      <c r="AU98" s="124" t="s">
        <v>72</v>
      </c>
      <c r="AY98" s="117" t="s">
        <v>150</v>
      </c>
      <c r="BK98" s="125">
        <f>BK99+BK109+BK117+BK265+BK295+BK315+BK352+BK387+BK443+BK496</f>
        <v>0</v>
      </c>
    </row>
    <row r="99" spans="2:65" s="11" customFormat="1" ht="22.9" customHeight="1">
      <c r="B99" s="116"/>
      <c r="D99" s="117" t="s">
        <v>71</v>
      </c>
      <c r="E99" s="126" t="s">
        <v>151</v>
      </c>
      <c r="F99" s="126" t="s">
        <v>152</v>
      </c>
      <c r="I99" s="119"/>
      <c r="J99" s="127">
        <f>BK99</f>
        <v>0</v>
      </c>
      <c r="L99" s="116"/>
      <c r="M99" s="121"/>
      <c r="P99" s="122">
        <f>SUM(P100:P108)</f>
        <v>0</v>
      </c>
      <c r="R99" s="122">
        <f>SUM(R100:R108)</f>
        <v>0.21637919999999999</v>
      </c>
      <c r="T99" s="123">
        <f>SUM(T100:T108)</f>
        <v>0</v>
      </c>
      <c r="AR99" s="117" t="s">
        <v>80</v>
      </c>
      <c r="AT99" s="124" t="s">
        <v>71</v>
      </c>
      <c r="AU99" s="124" t="s">
        <v>80</v>
      </c>
      <c r="AY99" s="117" t="s">
        <v>150</v>
      </c>
      <c r="BK99" s="125">
        <f>SUM(BK100:BK108)</f>
        <v>0</v>
      </c>
    </row>
    <row r="100" spans="2:65" s="1" customFormat="1" ht="24.2" customHeight="1">
      <c r="B100" s="33"/>
      <c r="C100" s="128" t="s">
        <v>80</v>
      </c>
      <c r="D100" s="128" t="s">
        <v>153</v>
      </c>
      <c r="E100" s="129" t="s">
        <v>625</v>
      </c>
      <c r="F100" s="130" t="s">
        <v>626</v>
      </c>
      <c r="G100" s="131" t="s">
        <v>156</v>
      </c>
      <c r="H100" s="132">
        <v>4.88</v>
      </c>
      <c r="I100" s="133"/>
      <c r="J100" s="134">
        <f>ROUND(I100*H100,2)</f>
        <v>0</v>
      </c>
      <c r="K100" s="130" t="s">
        <v>157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4.4339999999999997E-2</v>
      </c>
      <c r="R100" s="137">
        <f>Q100*H100</f>
        <v>0.21637919999999999</v>
      </c>
      <c r="S100" s="137">
        <v>0</v>
      </c>
      <c r="T100" s="138">
        <f>S100*H100</f>
        <v>0</v>
      </c>
      <c r="AR100" s="139" t="s">
        <v>158</v>
      </c>
      <c r="AT100" s="139" t="s">
        <v>153</v>
      </c>
      <c r="AU100" s="139" t="s">
        <v>82</v>
      </c>
      <c r="AY100" s="18" t="s">
        <v>150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158</v>
      </c>
      <c r="BM100" s="139" t="s">
        <v>627</v>
      </c>
    </row>
    <row r="101" spans="2:65" s="1" customFormat="1">
      <c r="B101" s="33"/>
      <c r="D101" s="141" t="s">
        <v>160</v>
      </c>
      <c r="F101" s="142" t="s">
        <v>628</v>
      </c>
      <c r="I101" s="143"/>
      <c r="L101" s="33"/>
      <c r="M101" s="144"/>
      <c r="T101" s="54"/>
      <c r="AT101" s="18" t="s">
        <v>160</v>
      </c>
      <c r="AU101" s="18" t="s">
        <v>82</v>
      </c>
    </row>
    <row r="102" spans="2:65" s="12" customFormat="1">
      <c r="B102" s="145"/>
      <c r="D102" s="146" t="s">
        <v>162</v>
      </c>
      <c r="E102" s="147" t="s">
        <v>19</v>
      </c>
      <c r="F102" s="148" t="s">
        <v>629</v>
      </c>
      <c r="H102" s="147" t="s">
        <v>19</v>
      </c>
      <c r="I102" s="149"/>
      <c r="L102" s="145"/>
      <c r="M102" s="150"/>
      <c r="T102" s="151"/>
      <c r="AT102" s="147" t="s">
        <v>162</v>
      </c>
      <c r="AU102" s="147" t="s">
        <v>82</v>
      </c>
      <c r="AV102" s="12" t="s">
        <v>80</v>
      </c>
      <c r="AW102" s="12" t="s">
        <v>33</v>
      </c>
      <c r="AX102" s="12" t="s">
        <v>72</v>
      </c>
      <c r="AY102" s="147" t="s">
        <v>150</v>
      </c>
    </row>
    <row r="103" spans="2:65" s="12" customFormat="1">
      <c r="B103" s="145"/>
      <c r="D103" s="146" t="s">
        <v>162</v>
      </c>
      <c r="E103" s="147" t="s">
        <v>19</v>
      </c>
      <c r="F103" s="148" t="s">
        <v>630</v>
      </c>
      <c r="H103" s="147" t="s">
        <v>19</v>
      </c>
      <c r="I103" s="149"/>
      <c r="L103" s="145"/>
      <c r="M103" s="150"/>
      <c r="T103" s="151"/>
      <c r="AT103" s="147" t="s">
        <v>162</v>
      </c>
      <c r="AU103" s="147" t="s">
        <v>82</v>
      </c>
      <c r="AV103" s="12" t="s">
        <v>80</v>
      </c>
      <c r="AW103" s="12" t="s">
        <v>33</v>
      </c>
      <c r="AX103" s="12" t="s">
        <v>72</v>
      </c>
      <c r="AY103" s="147" t="s">
        <v>150</v>
      </c>
    </row>
    <row r="104" spans="2:65" s="12" customFormat="1">
      <c r="B104" s="145"/>
      <c r="D104" s="146" t="s">
        <v>162</v>
      </c>
      <c r="E104" s="147" t="s">
        <v>19</v>
      </c>
      <c r="F104" s="148" t="s">
        <v>631</v>
      </c>
      <c r="H104" s="147" t="s">
        <v>19</v>
      </c>
      <c r="I104" s="149"/>
      <c r="L104" s="145"/>
      <c r="M104" s="150"/>
      <c r="T104" s="151"/>
      <c r="AT104" s="147" t="s">
        <v>162</v>
      </c>
      <c r="AU104" s="147" t="s">
        <v>82</v>
      </c>
      <c r="AV104" s="12" t="s">
        <v>80</v>
      </c>
      <c r="AW104" s="12" t="s">
        <v>33</v>
      </c>
      <c r="AX104" s="12" t="s">
        <v>72</v>
      </c>
      <c r="AY104" s="147" t="s">
        <v>150</v>
      </c>
    </row>
    <row r="105" spans="2:65" s="12" customFormat="1">
      <c r="B105" s="145"/>
      <c r="D105" s="146" t="s">
        <v>162</v>
      </c>
      <c r="E105" s="147" t="s">
        <v>19</v>
      </c>
      <c r="F105" s="148" t="s">
        <v>632</v>
      </c>
      <c r="H105" s="147" t="s">
        <v>19</v>
      </c>
      <c r="I105" s="149"/>
      <c r="L105" s="145"/>
      <c r="M105" s="150"/>
      <c r="T105" s="151"/>
      <c r="AT105" s="147" t="s">
        <v>162</v>
      </c>
      <c r="AU105" s="147" t="s">
        <v>82</v>
      </c>
      <c r="AV105" s="12" t="s">
        <v>80</v>
      </c>
      <c r="AW105" s="12" t="s">
        <v>33</v>
      </c>
      <c r="AX105" s="12" t="s">
        <v>72</v>
      </c>
      <c r="AY105" s="147" t="s">
        <v>150</v>
      </c>
    </row>
    <row r="106" spans="2:65" s="12" customFormat="1">
      <c r="B106" s="145"/>
      <c r="D106" s="146" t="s">
        <v>162</v>
      </c>
      <c r="E106" s="147" t="s">
        <v>19</v>
      </c>
      <c r="F106" s="148" t="s">
        <v>167</v>
      </c>
      <c r="H106" s="147" t="s">
        <v>19</v>
      </c>
      <c r="I106" s="149"/>
      <c r="L106" s="145"/>
      <c r="M106" s="150"/>
      <c r="T106" s="151"/>
      <c r="AT106" s="147" t="s">
        <v>162</v>
      </c>
      <c r="AU106" s="147" t="s">
        <v>82</v>
      </c>
      <c r="AV106" s="12" t="s">
        <v>80</v>
      </c>
      <c r="AW106" s="12" t="s">
        <v>33</v>
      </c>
      <c r="AX106" s="12" t="s">
        <v>72</v>
      </c>
      <c r="AY106" s="147" t="s">
        <v>150</v>
      </c>
    </row>
    <row r="107" spans="2:65" s="13" customFormat="1">
      <c r="B107" s="152"/>
      <c r="D107" s="146" t="s">
        <v>162</v>
      </c>
      <c r="E107" s="153" t="s">
        <v>19</v>
      </c>
      <c r="F107" s="154" t="s">
        <v>633</v>
      </c>
      <c r="H107" s="155">
        <v>4.88</v>
      </c>
      <c r="I107" s="156"/>
      <c r="L107" s="152"/>
      <c r="M107" s="157"/>
      <c r="T107" s="158"/>
      <c r="AT107" s="153" t="s">
        <v>162</v>
      </c>
      <c r="AU107" s="153" t="s">
        <v>82</v>
      </c>
      <c r="AV107" s="13" t="s">
        <v>82</v>
      </c>
      <c r="AW107" s="13" t="s">
        <v>33</v>
      </c>
      <c r="AX107" s="13" t="s">
        <v>72</v>
      </c>
      <c r="AY107" s="153" t="s">
        <v>150</v>
      </c>
    </row>
    <row r="108" spans="2:65" s="14" customFormat="1">
      <c r="B108" s="159"/>
      <c r="D108" s="146" t="s">
        <v>162</v>
      </c>
      <c r="E108" s="160" t="s">
        <v>19</v>
      </c>
      <c r="F108" s="161" t="s">
        <v>169</v>
      </c>
      <c r="H108" s="162">
        <v>4.88</v>
      </c>
      <c r="I108" s="163"/>
      <c r="L108" s="159"/>
      <c r="M108" s="164"/>
      <c r="T108" s="165"/>
      <c r="AT108" s="160" t="s">
        <v>162</v>
      </c>
      <c r="AU108" s="160" t="s">
        <v>82</v>
      </c>
      <c r="AV108" s="14" t="s">
        <v>158</v>
      </c>
      <c r="AW108" s="14" t="s">
        <v>33</v>
      </c>
      <c r="AX108" s="14" t="s">
        <v>80</v>
      </c>
      <c r="AY108" s="160" t="s">
        <v>150</v>
      </c>
    </row>
    <row r="109" spans="2:65" s="11" customFormat="1" ht="22.9" customHeight="1">
      <c r="B109" s="116"/>
      <c r="D109" s="117" t="s">
        <v>71</v>
      </c>
      <c r="E109" s="126" t="s">
        <v>170</v>
      </c>
      <c r="F109" s="126" t="s">
        <v>171</v>
      </c>
      <c r="I109" s="119"/>
      <c r="J109" s="127">
        <f>BK109</f>
        <v>0</v>
      </c>
      <c r="L109" s="116"/>
      <c r="M109" s="121"/>
      <c r="P109" s="122">
        <f>SUM(P110:P116)</f>
        <v>0</v>
      </c>
      <c r="R109" s="122">
        <f>SUM(R110:R116)</f>
        <v>5.3280000000000001E-2</v>
      </c>
      <c r="T109" s="123">
        <f>SUM(T110:T116)</f>
        <v>0</v>
      </c>
      <c r="AR109" s="117" t="s">
        <v>80</v>
      </c>
      <c r="AT109" s="124" t="s">
        <v>71</v>
      </c>
      <c r="AU109" s="124" t="s">
        <v>80</v>
      </c>
      <c r="AY109" s="117" t="s">
        <v>150</v>
      </c>
      <c r="BK109" s="125">
        <f>SUM(BK110:BK116)</f>
        <v>0</v>
      </c>
    </row>
    <row r="110" spans="2:65" s="1" customFormat="1" ht="33" customHeight="1">
      <c r="B110" s="33"/>
      <c r="C110" s="128" t="s">
        <v>82</v>
      </c>
      <c r="D110" s="128" t="s">
        <v>153</v>
      </c>
      <c r="E110" s="129" t="s">
        <v>172</v>
      </c>
      <c r="F110" s="130" t="s">
        <v>173</v>
      </c>
      <c r="G110" s="131" t="s">
        <v>174</v>
      </c>
      <c r="H110" s="132">
        <v>1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5.3280000000000001E-2</v>
      </c>
      <c r="R110" s="137">
        <f>Q110*H110</f>
        <v>5.3280000000000001E-2</v>
      </c>
      <c r="S110" s="137">
        <v>0</v>
      </c>
      <c r="T110" s="138">
        <f>S110*H110</f>
        <v>0</v>
      </c>
      <c r="AR110" s="139" t="s">
        <v>158</v>
      </c>
      <c r="AT110" s="139" t="s">
        <v>153</v>
      </c>
      <c r="AU110" s="139" t="s">
        <v>82</v>
      </c>
      <c r="AY110" s="18" t="s">
        <v>150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80</v>
      </c>
      <c r="BK110" s="140">
        <f>ROUND(I110*H110,2)</f>
        <v>0</v>
      </c>
      <c r="BL110" s="18" t="s">
        <v>158</v>
      </c>
      <c r="BM110" s="139" t="s">
        <v>634</v>
      </c>
    </row>
    <row r="111" spans="2:65" s="12" customFormat="1">
      <c r="B111" s="145"/>
      <c r="D111" s="146" t="s">
        <v>162</v>
      </c>
      <c r="E111" s="147" t="s">
        <v>19</v>
      </c>
      <c r="F111" s="148" t="s">
        <v>630</v>
      </c>
      <c r="H111" s="147" t="s">
        <v>19</v>
      </c>
      <c r="I111" s="149"/>
      <c r="L111" s="145"/>
      <c r="M111" s="150"/>
      <c r="T111" s="151"/>
      <c r="AT111" s="147" t="s">
        <v>162</v>
      </c>
      <c r="AU111" s="147" t="s">
        <v>82</v>
      </c>
      <c r="AV111" s="12" t="s">
        <v>80</v>
      </c>
      <c r="AW111" s="12" t="s">
        <v>33</v>
      </c>
      <c r="AX111" s="12" t="s">
        <v>72</v>
      </c>
      <c r="AY111" s="147" t="s">
        <v>150</v>
      </c>
    </row>
    <row r="112" spans="2:65" s="12" customFormat="1">
      <c r="B112" s="145"/>
      <c r="D112" s="146" t="s">
        <v>162</v>
      </c>
      <c r="E112" s="147" t="s">
        <v>19</v>
      </c>
      <c r="F112" s="148" t="s">
        <v>631</v>
      </c>
      <c r="H112" s="147" t="s">
        <v>19</v>
      </c>
      <c r="I112" s="149"/>
      <c r="L112" s="145"/>
      <c r="M112" s="150"/>
      <c r="T112" s="151"/>
      <c r="AT112" s="147" t="s">
        <v>162</v>
      </c>
      <c r="AU112" s="147" t="s">
        <v>82</v>
      </c>
      <c r="AV112" s="12" t="s">
        <v>80</v>
      </c>
      <c r="AW112" s="12" t="s">
        <v>33</v>
      </c>
      <c r="AX112" s="12" t="s">
        <v>72</v>
      </c>
      <c r="AY112" s="147" t="s">
        <v>150</v>
      </c>
    </row>
    <row r="113" spans="2:65" s="12" customFormat="1">
      <c r="B113" s="145"/>
      <c r="D113" s="146" t="s">
        <v>162</v>
      </c>
      <c r="E113" s="147" t="s">
        <v>19</v>
      </c>
      <c r="F113" s="148" t="s">
        <v>178</v>
      </c>
      <c r="H113" s="147" t="s">
        <v>19</v>
      </c>
      <c r="I113" s="149"/>
      <c r="L113" s="145"/>
      <c r="M113" s="150"/>
      <c r="T113" s="151"/>
      <c r="AT113" s="147" t="s">
        <v>162</v>
      </c>
      <c r="AU113" s="147" t="s">
        <v>82</v>
      </c>
      <c r="AV113" s="12" t="s">
        <v>80</v>
      </c>
      <c r="AW113" s="12" t="s">
        <v>33</v>
      </c>
      <c r="AX113" s="12" t="s">
        <v>72</v>
      </c>
      <c r="AY113" s="147" t="s">
        <v>150</v>
      </c>
    </row>
    <row r="114" spans="2:65" s="12" customFormat="1">
      <c r="B114" s="145"/>
      <c r="D114" s="146" t="s">
        <v>162</v>
      </c>
      <c r="E114" s="147" t="s">
        <v>19</v>
      </c>
      <c r="F114" s="148" t="s">
        <v>179</v>
      </c>
      <c r="H114" s="147" t="s">
        <v>19</v>
      </c>
      <c r="I114" s="149"/>
      <c r="L114" s="145"/>
      <c r="M114" s="150"/>
      <c r="T114" s="151"/>
      <c r="AT114" s="147" t="s">
        <v>162</v>
      </c>
      <c r="AU114" s="147" t="s">
        <v>82</v>
      </c>
      <c r="AV114" s="12" t="s">
        <v>80</v>
      </c>
      <c r="AW114" s="12" t="s">
        <v>33</v>
      </c>
      <c r="AX114" s="12" t="s">
        <v>72</v>
      </c>
      <c r="AY114" s="147" t="s">
        <v>150</v>
      </c>
    </row>
    <row r="115" spans="2:65" s="13" customFormat="1">
      <c r="B115" s="152"/>
      <c r="D115" s="146" t="s">
        <v>162</v>
      </c>
      <c r="E115" s="153" t="s">
        <v>19</v>
      </c>
      <c r="F115" s="154" t="s">
        <v>80</v>
      </c>
      <c r="H115" s="155">
        <v>1</v>
      </c>
      <c r="I115" s="156"/>
      <c r="L115" s="152"/>
      <c r="M115" s="157"/>
      <c r="T115" s="158"/>
      <c r="AT115" s="153" t="s">
        <v>162</v>
      </c>
      <c r="AU115" s="153" t="s">
        <v>82</v>
      </c>
      <c r="AV115" s="13" t="s">
        <v>82</v>
      </c>
      <c r="AW115" s="13" t="s">
        <v>33</v>
      </c>
      <c r="AX115" s="13" t="s">
        <v>72</v>
      </c>
      <c r="AY115" s="153" t="s">
        <v>150</v>
      </c>
    </row>
    <row r="116" spans="2:65" s="14" customFormat="1">
      <c r="B116" s="159"/>
      <c r="D116" s="146" t="s">
        <v>162</v>
      </c>
      <c r="E116" s="160" t="s">
        <v>19</v>
      </c>
      <c r="F116" s="161" t="s">
        <v>169</v>
      </c>
      <c r="H116" s="162">
        <v>1</v>
      </c>
      <c r="I116" s="163"/>
      <c r="L116" s="159"/>
      <c r="M116" s="164"/>
      <c r="T116" s="165"/>
      <c r="AT116" s="160" t="s">
        <v>162</v>
      </c>
      <c r="AU116" s="160" t="s">
        <v>82</v>
      </c>
      <c r="AV116" s="14" t="s">
        <v>158</v>
      </c>
      <c r="AW116" s="14" t="s">
        <v>33</v>
      </c>
      <c r="AX116" s="14" t="s">
        <v>80</v>
      </c>
      <c r="AY116" s="160" t="s">
        <v>150</v>
      </c>
    </row>
    <row r="117" spans="2:65" s="11" customFormat="1" ht="22.9" customHeight="1">
      <c r="B117" s="116"/>
      <c r="D117" s="117" t="s">
        <v>71</v>
      </c>
      <c r="E117" s="126" t="s">
        <v>181</v>
      </c>
      <c r="F117" s="126" t="s">
        <v>182</v>
      </c>
      <c r="I117" s="119"/>
      <c r="J117" s="127">
        <f>BK117</f>
        <v>0</v>
      </c>
      <c r="L117" s="116"/>
      <c r="M117" s="121"/>
      <c r="P117" s="122">
        <f>SUM(P118:P264)</f>
        <v>0</v>
      </c>
      <c r="R117" s="122">
        <f>SUM(R118:R264)</f>
        <v>0.35909062000000003</v>
      </c>
      <c r="T117" s="123">
        <f>SUM(T118:T264)</f>
        <v>1.95678E-2</v>
      </c>
      <c r="AR117" s="117" t="s">
        <v>80</v>
      </c>
      <c r="AT117" s="124" t="s">
        <v>71</v>
      </c>
      <c r="AU117" s="124" t="s">
        <v>80</v>
      </c>
      <c r="AY117" s="117" t="s">
        <v>150</v>
      </c>
      <c r="BK117" s="125">
        <f>SUM(BK118:BK264)</f>
        <v>0</v>
      </c>
    </row>
    <row r="118" spans="2:65" s="1" customFormat="1" ht="16.5" customHeight="1">
      <c r="B118" s="33"/>
      <c r="C118" s="128" t="s">
        <v>183</v>
      </c>
      <c r="D118" s="128" t="s">
        <v>153</v>
      </c>
      <c r="E118" s="129" t="s">
        <v>184</v>
      </c>
      <c r="F118" s="130" t="s">
        <v>185</v>
      </c>
      <c r="G118" s="131" t="s">
        <v>156</v>
      </c>
      <c r="H118" s="132">
        <v>0.504</v>
      </c>
      <c r="I118" s="133"/>
      <c r="J118" s="134">
        <f>ROUND(I118*H118,2)</f>
        <v>0</v>
      </c>
      <c r="K118" s="130" t="s">
        <v>157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4.0629999999999999E-2</v>
      </c>
      <c r="R118" s="137">
        <f>Q118*H118</f>
        <v>2.0477519999999999E-2</v>
      </c>
      <c r="S118" s="137">
        <v>0</v>
      </c>
      <c r="T118" s="138">
        <f>S118*H118</f>
        <v>0</v>
      </c>
      <c r="AR118" s="139" t="s">
        <v>158</v>
      </c>
      <c r="AT118" s="139" t="s">
        <v>153</v>
      </c>
      <c r="AU118" s="139" t="s">
        <v>82</v>
      </c>
      <c r="AY118" s="18" t="s">
        <v>150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158</v>
      </c>
      <c r="BM118" s="139" t="s">
        <v>635</v>
      </c>
    </row>
    <row r="119" spans="2:65" s="1" customFormat="1">
      <c r="B119" s="33"/>
      <c r="D119" s="141" t="s">
        <v>160</v>
      </c>
      <c r="F119" s="142" t="s">
        <v>187</v>
      </c>
      <c r="I119" s="143"/>
      <c r="L119" s="33"/>
      <c r="M119" s="144"/>
      <c r="T119" s="54"/>
      <c r="AT119" s="18" t="s">
        <v>160</v>
      </c>
      <c r="AU119" s="18" t="s">
        <v>82</v>
      </c>
    </row>
    <row r="120" spans="2:65" s="12" customFormat="1">
      <c r="B120" s="145"/>
      <c r="D120" s="146" t="s">
        <v>162</v>
      </c>
      <c r="E120" s="147" t="s">
        <v>19</v>
      </c>
      <c r="F120" s="148" t="s">
        <v>636</v>
      </c>
      <c r="H120" s="147" t="s">
        <v>19</v>
      </c>
      <c r="I120" s="149"/>
      <c r="L120" s="145"/>
      <c r="M120" s="150"/>
      <c r="T120" s="151"/>
      <c r="AT120" s="147" t="s">
        <v>162</v>
      </c>
      <c r="AU120" s="147" t="s">
        <v>82</v>
      </c>
      <c r="AV120" s="12" t="s">
        <v>80</v>
      </c>
      <c r="AW120" s="12" t="s">
        <v>33</v>
      </c>
      <c r="AX120" s="12" t="s">
        <v>72</v>
      </c>
      <c r="AY120" s="147" t="s">
        <v>150</v>
      </c>
    </row>
    <row r="121" spans="2:65" s="12" customFormat="1">
      <c r="B121" s="145"/>
      <c r="D121" s="146" t="s">
        <v>162</v>
      </c>
      <c r="E121" s="147" t="s">
        <v>19</v>
      </c>
      <c r="F121" s="148" t="s">
        <v>630</v>
      </c>
      <c r="H121" s="147" t="s">
        <v>19</v>
      </c>
      <c r="I121" s="149"/>
      <c r="L121" s="145"/>
      <c r="M121" s="150"/>
      <c r="T121" s="151"/>
      <c r="AT121" s="147" t="s">
        <v>162</v>
      </c>
      <c r="AU121" s="147" t="s">
        <v>82</v>
      </c>
      <c r="AV121" s="12" t="s">
        <v>80</v>
      </c>
      <c r="AW121" s="12" t="s">
        <v>33</v>
      </c>
      <c r="AX121" s="12" t="s">
        <v>72</v>
      </c>
      <c r="AY121" s="147" t="s">
        <v>150</v>
      </c>
    </row>
    <row r="122" spans="2:65" s="12" customFormat="1">
      <c r="B122" s="145"/>
      <c r="D122" s="146" t="s">
        <v>162</v>
      </c>
      <c r="E122" s="147" t="s">
        <v>19</v>
      </c>
      <c r="F122" s="148" t="s">
        <v>637</v>
      </c>
      <c r="H122" s="147" t="s">
        <v>19</v>
      </c>
      <c r="I122" s="149"/>
      <c r="L122" s="145"/>
      <c r="M122" s="150"/>
      <c r="T122" s="151"/>
      <c r="AT122" s="147" t="s">
        <v>162</v>
      </c>
      <c r="AU122" s="147" t="s">
        <v>82</v>
      </c>
      <c r="AV122" s="12" t="s">
        <v>80</v>
      </c>
      <c r="AW122" s="12" t="s">
        <v>33</v>
      </c>
      <c r="AX122" s="12" t="s">
        <v>72</v>
      </c>
      <c r="AY122" s="147" t="s">
        <v>150</v>
      </c>
    </row>
    <row r="123" spans="2:65" s="12" customFormat="1">
      <c r="B123" s="145"/>
      <c r="D123" s="146" t="s">
        <v>162</v>
      </c>
      <c r="E123" s="147" t="s">
        <v>19</v>
      </c>
      <c r="F123" s="148" t="s">
        <v>638</v>
      </c>
      <c r="H123" s="147" t="s">
        <v>19</v>
      </c>
      <c r="I123" s="149"/>
      <c r="L123" s="145"/>
      <c r="M123" s="150"/>
      <c r="T123" s="151"/>
      <c r="AT123" s="147" t="s">
        <v>162</v>
      </c>
      <c r="AU123" s="147" t="s">
        <v>82</v>
      </c>
      <c r="AV123" s="12" t="s">
        <v>80</v>
      </c>
      <c r="AW123" s="12" t="s">
        <v>33</v>
      </c>
      <c r="AX123" s="12" t="s">
        <v>72</v>
      </c>
      <c r="AY123" s="147" t="s">
        <v>150</v>
      </c>
    </row>
    <row r="124" spans="2:65" s="12" customFormat="1">
      <c r="B124" s="145"/>
      <c r="D124" s="146" t="s">
        <v>162</v>
      </c>
      <c r="E124" s="147" t="s">
        <v>19</v>
      </c>
      <c r="F124" s="148" t="s">
        <v>190</v>
      </c>
      <c r="H124" s="147" t="s">
        <v>19</v>
      </c>
      <c r="I124" s="149"/>
      <c r="L124" s="145"/>
      <c r="M124" s="150"/>
      <c r="T124" s="151"/>
      <c r="AT124" s="147" t="s">
        <v>162</v>
      </c>
      <c r="AU124" s="147" t="s">
        <v>82</v>
      </c>
      <c r="AV124" s="12" t="s">
        <v>80</v>
      </c>
      <c r="AW124" s="12" t="s">
        <v>33</v>
      </c>
      <c r="AX124" s="12" t="s">
        <v>72</v>
      </c>
      <c r="AY124" s="147" t="s">
        <v>150</v>
      </c>
    </row>
    <row r="125" spans="2:65" s="13" customFormat="1">
      <c r="B125" s="152"/>
      <c r="D125" s="146" t="s">
        <v>162</v>
      </c>
      <c r="E125" s="153" t="s">
        <v>19</v>
      </c>
      <c r="F125" s="154" t="s">
        <v>639</v>
      </c>
      <c r="H125" s="155">
        <v>0.17599999999999999</v>
      </c>
      <c r="I125" s="156"/>
      <c r="L125" s="152"/>
      <c r="M125" s="157"/>
      <c r="T125" s="158"/>
      <c r="AT125" s="153" t="s">
        <v>162</v>
      </c>
      <c r="AU125" s="153" t="s">
        <v>82</v>
      </c>
      <c r="AV125" s="13" t="s">
        <v>82</v>
      </c>
      <c r="AW125" s="13" t="s">
        <v>33</v>
      </c>
      <c r="AX125" s="13" t="s">
        <v>72</v>
      </c>
      <c r="AY125" s="153" t="s">
        <v>150</v>
      </c>
    </row>
    <row r="126" spans="2:65" s="12" customFormat="1">
      <c r="B126" s="145"/>
      <c r="D126" s="146" t="s">
        <v>162</v>
      </c>
      <c r="E126" s="147" t="s">
        <v>19</v>
      </c>
      <c r="F126" s="148" t="s">
        <v>630</v>
      </c>
      <c r="H126" s="147" t="s">
        <v>19</v>
      </c>
      <c r="I126" s="149"/>
      <c r="L126" s="145"/>
      <c r="M126" s="150"/>
      <c r="T126" s="151"/>
      <c r="AT126" s="147" t="s">
        <v>162</v>
      </c>
      <c r="AU126" s="147" t="s">
        <v>82</v>
      </c>
      <c r="AV126" s="12" t="s">
        <v>80</v>
      </c>
      <c r="AW126" s="12" t="s">
        <v>33</v>
      </c>
      <c r="AX126" s="12" t="s">
        <v>72</v>
      </c>
      <c r="AY126" s="147" t="s">
        <v>150</v>
      </c>
    </row>
    <row r="127" spans="2:65" s="12" customFormat="1">
      <c r="B127" s="145"/>
      <c r="D127" s="146" t="s">
        <v>162</v>
      </c>
      <c r="E127" s="147" t="s">
        <v>19</v>
      </c>
      <c r="F127" s="148" t="s">
        <v>637</v>
      </c>
      <c r="H127" s="147" t="s">
        <v>19</v>
      </c>
      <c r="I127" s="149"/>
      <c r="L127" s="145"/>
      <c r="M127" s="150"/>
      <c r="T127" s="151"/>
      <c r="AT127" s="147" t="s">
        <v>162</v>
      </c>
      <c r="AU127" s="147" t="s">
        <v>82</v>
      </c>
      <c r="AV127" s="12" t="s">
        <v>80</v>
      </c>
      <c r="AW127" s="12" t="s">
        <v>33</v>
      </c>
      <c r="AX127" s="12" t="s">
        <v>72</v>
      </c>
      <c r="AY127" s="147" t="s">
        <v>150</v>
      </c>
    </row>
    <row r="128" spans="2:65" s="12" customFormat="1">
      <c r="B128" s="145"/>
      <c r="D128" s="146" t="s">
        <v>162</v>
      </c>
      <c r="E128" s="147" t="s">
        <v>19</v>
      </c>
      <c r="F128" s="148" t="s">
        <v>640</v>
      </c>
      <c r="H128" s="147" t="s">
        <v>19</v>
      </c>
      <c r="I128" s="149"/>
      <c r="L128" s="145"/>
      <c r="M128" s="150"/>
      <c r="T128" s="151"/>
      <c r="AT128" s="147" t="s">
        <v>162</v>
      </c>
      <c r="AU128" s="147" t="s">
        <v>82</v>
      </c>
      <c r="AV128" s="12" t="s">
        <v>80</v>
      </c>
      <c r="AW128" s="12" t="s">
        <v>33</v>
      </c>
      <c r="AX128" s="12" t="s">
        <v>72</v>
      </c>
      <c r="AY128" s="147" t="s">
        <v>150</v>
      </c>
    </row>
    <row r="129" spans="2:65" s="12" customFormat="1">
      <c r="B129" s="145"/>
      <c r="D129" s="146" t="s">
        <v>162</v>
      </c>
      <c r="E129" s="147" t="s">
        <v>19</v>
      </c>
      <c r="F129" s="148" t="s">
        <v>190</v>
      </c>
      <c r="H129" s="147" t="s">
        <v>19</v>
      </c>
      <c r="I129" s="149"/>
      <c r="L129" s="145"/>
      <c r="M129" s="150"/>
      <c r="T129" s="151"/>
      <c r="AT129" s="147" t="s">
        <v>162</v>
      </c>
      <c r="AU129" s="147" t="s">
        <v>82</v>
      </c>
      <c r="AV129" s="12" t="s">
        <v>80</v>
      </c>
      <c r="AW129" s="12" t="s">
        <v>33</v>
      </c>
      <c r="AX129" s="12" t="s">
        <v>72</v>
      </c>
      <c r="AY129" s="147" t="s">
        <v>150</v>
      </c>
    </row>
    <row r="130" spans="2:65" s="13" customFormat="1">
      <c r="B130" s="152"/>
      <c r="D130" s="146" t="s">
        <v>162</v>
      </c>
      <c r="E130" s="153" t="s">
        <v>19</v>
      </c>
      <c r="F130" s="154" t="s">
        <v>641</v>
      </c>
      <c r="H130" s="155">
        <v>0.04</v>
      </c>
      <c r="I130" s="156"/>
      <c r="L130" s="152"/>
      <c r="M130" s="157"/>
      <c r="T130" s="158"/>
      <c r="AT130" s="153" t="s">
        <v>162</v>
      </c>
      <c r="AU130" s="153" t="s">
        <v>82</v>
      </c>
      <c r="AV130" s="13" t="s">
        <v>82</v>
      </c>
      <c r="AW130" s="13" t="s">
        <v>33</v>
      </c>
      <c r="AX130" s="13" t="s">
        <v>72</v>
      </c>
      <c r="AY130" s="153" t="s">
        <v>150</v>
      </c>
    </row>
    <row r="131" spans="2:65" s="12" customFormat="1">
      <c r="B131" s="145"/>
      <c r="D131" s="146" t="s">
        <v>162</v>
      </c>
      <c r="E131" s="147" t="s">
        <v>19</v>
      </c>
      <c r="F131" s="148" t="s">
        <v>630</v>
      </c>
      <c r="H131" s="147" t="s">
        <v>19</v>
      </c>
      <c r="I131" s="149"/>
      <c r="L131" s="145"/>
      <c r="M131" s="150"/>
      <c r="T131" s="151"/>
      <c r="AT131" s="147" t="s">
        <v>162</v>
      </c>
      <c r="AU131" s="147" t="s">
        <v>82</v>
      </c>
      <c r="AV131" s="12" t="s">
        <v>80</v>
      </c>
      <c r="AW131" s="12" t="s">
        <v>33</v>
      </c>
      <c r="AX131" s="12" t="s">
        <v>72</v>
      </c>
      <c r="AY131" s="147" t="s">
        <v>150</v>
      </c>
    </row>
    <row r="132" spans="2:65" s="12" customFormat="1">
      <c r="B132" s="145"/>
      <c r="D132" s="146" t="s">
        <v>162</v>
      </c>
      <c r="E132" s="147" t="s">
        <v>19</v>
      </c>
      <c r="F132" s="148" t="s">
        <v>642</v>
      </c>
      <c r="H132" s="147" t="s">
        <v>19</v>
      </c>
      <c r="I132" s="149"/>
      <c r="L132" s="145"/>
      <c r="M132" s="150"/>
      <c r="T132" s="151"/>
      <c r="AT132" s="147" t="s">
        <v>162</v>
      </c>
      <c r="AU132" s="147" t="s">
        <v>82</v>
      </c>
      <c r="AV132" s="12" t="s">
        <v>80</v>
      </c>
      <c r="AW132" s="12" t="s">
        <v>33</v>
      </c>
      <c r="AX132" s="12" t="s">
        <v>72</v>
      </c>
      <c r="AY132" s="147" t="s">
        <v>150</v>
      </c>
    </row>
    <row r="133" spans="2:65" s="12" customFormat="1">
      <c r="B133" s="145"/>
      <c r="D133" s="146" t="s">
        <v>162</v>
      </c>
      <c r="E133" s="147" t="s">
        <v>19</v>
      </c>
      <c r="F133" s="148" t="s">
        <v>643</v>
      </c>
      <c r="H133" s="147" t="s">
        <v>19</v>
      </c>
      <c r="I133" s="149"/>
      <c r="L133" s="145"/>
      <c r="M133" s="150"/>
      <c r="T133" s="151"/>
      <c r="AT133" s="147" t="s">
        <v>162</v>
      </c>
      <c r="AU133" s="147" t="s">
        <v>82</v>
      </c>
      <c r="AV133" s="12" t="s">
        <v>80</v>
      </c>
      <c r="AW133" s="12" t="s">
        <v>33</v>
      </c>
      <c r="AX133" s="12" t="s">
        <v>72</v>
      </c>
      <c r="AY133" s="147" t="s">
        <v>150</v>
      </c>
    </row>
    <row r="134" spans="2:65" s="12" customFormat="1">
      <c r="B134" s="145"/>
      <c r="D134" s="146" t="s">
        <v>162</v>
      </c>
      <c r="E134" s="147" t="s">
        <v>19</v>
      </c>
      <c r="F134" s="148" t="s">
        <v>190</v>
      </c>
      <c r="H134" s="147" t="s">
        <v>19</v>
      </c>
      <c r="I134" s="149"/>
      <c r="L134" s="145"/>
      <c r="M134" s="150"/>
      <c r="T134" s="151"/>
      <c r="AT134" s="147" t="s">
        <v>162</v>
      </c>
      <c r="AU134" s="147" t="s">
        <v>82</v>
      </c>
      <c r="AV134" s="12" t="s">
        <v>80</v>
      </c>
      <c r="AW134" s="12" t="s">
        <v>33</v>
      </c>
      <c r="AX134" s="12" t="s">
        <v>72</v>
      </c>
      <c r="AY134" s="147" t="s">
        <v>150</v>
      </c>
    </row>
    <row r="135" spans="2:65" s="13" customFormat="1">
      <c r="B135" s="152"/>
      <c r="D135" s="146" t="s">
        <v>162</v>
      </c>
      <c r="E135" s="153" t="s">
        <v>19</v>
      </c>
      <c r="F135" s="154" t="s">
        <v>644</v>
      </c>
      <c r="H135" s="155">
        <v>0.14399999999999999</v>
      </c>
      <c r="I135" s="156"/>
      <c r="L135" s="152"/>
      <c r="M135" s="157"/>
      <c r="T135" s="158"/>
      <c r="AT135" s="153" t="s">
        <v>162</v>
      </c>
      <c r="AU135" s="153" t="s">
        <v>82</v>
      </c>
      <c r="AV135" s="13" t="s">
        <v>82</v>
      </c>
      <c r="AW135" s="13" t="s">
        <v>33</v>
      </c>
      <c r="AX135" s="13" t="s">
        <v>72</v>
      </c>
      <c r="AY135" s="153" t="s">
        <v>150</v>
      </c>
    </row>
    <row r="136" spans="2:65" s="12" customFormat="1">
      <c r="B136" s="145"/>
      <c r="D136" s="146" t="s">
        <v>162</v>
      </c>
      <c r="E136" s="147" t="s">
        <v>19</v>
      </c>
      <c r="F136" s="148" t="s">
        <v>630</v>
      </c>
      <c r="H136" s="147" t="s">
        <v>19</v>
      </c>
      <c r="I136" s="149"/>
      <c r="L136" s="145"/>
      <c r="M136" s="150"/>
      <c r="T136" s="151"/>
      <c r="AT136" s="147" t="s">
        <v>162</v>
      </c>
      <c r="AU136" s="147" t="s">
        <v>82</v>
      </c>
      <c r="AV136" s="12" t="s">
        <v>80</v>
      </c>
      <c r="AW136" s="12" t="s">
        <v>33</v>
      </c>
      <c r="AX136" s="12" t="s">
        <v>72</v>
      </c>
      <c r="AY136" s="147" t="s">
        <v>150</v>
      </c>
    </row>
    <row r="137" spans="2:65" s="12" customFormat="1">
      <c r="B137" s="145"/>
      <c r="D137" s="146" t="s">
        <v>162</v>
      </c>
      <c r="E137" s="147" t="s">
        <v>19</v>
      </c>
      <c r="F137" s="148" t="s">
        <v>642</v>
      </c>
      <c r="H137" s="147" t="s">
        <v>19</v>
      </c>
      <c r="I137" s="149"/>
      <c r="L137" s="145"/>
      <c r="M137" s="150"/>
      <c r="T137" s="151"/>
      <c r="AT137" s="147" t="s">
        <v>162</v>
      </c>
      <c r="AU137" s="147" t="s">
        <v>82</v>
      </c>
      <c r="AV137" s="12" t="s">
        <v>80</v>
      </c>
      <c r="AW137" s="12" t="s">
        <v>33</v>
      </c>
      <c r="AX137" s="12" t="s">
        <v>72</v>
      </c>
      <c r="AY137" s="147" t="s">
        <v>150</v>
      </c>
    </row>
    <row r="138" spans="2:65" s="12" customFormat="1">
      <c r="B138" s="145"/>
      <c r="D138" s="146" t="s">
        <v>162</v>
      </c>
      <c r="E138" s="147" t="s">
        <v>19</v>
      </c>
      <c r="F138" s="148" t="s">
        <v>645</v>
      </c>
      <c r="H138" s="147" t="s">
        <v>19</v>
      </c>
      <c r="I138" s="149"/>
      <c r="L138" s="145"/>
      <c r="M138" s="150"/>
      <c r="T138" s="151"/>
      <c r="AT138" s="147" t="s">
        <v>162</v>
      </c>
      <c r="AU138" s="147" t="s">
        <v>82</v>
      </c>
      <c r="AV138" s="12" t="s">
        <v>80</v>
      </c>
      <c r="AW138" s="12" t="s">
        <v>33</v>
      </c>
      <c r="AX138" s="12" t="s">
        <v>72</v>
      </c>
      <c r="AY138" s="147" t="s">
        <v>150</v>
      </c>
    </row>
    <row r="139" spans="2:65" s="12" customFormat="1">
      <c r="B139" s="145"/>
      <c r="D139" s="146" t="s">
        <v>162</v>
      </c>
      <c r="E139" s="147" t="s">
        <v>19</v>
      </c>
      <c r="F139" s="148" t="s">
        <v>190</v>
      </c>
      <c r="H139" s="147" t="s">
        <v>19</v>
      </c>
      <c r="I139" s="149"/>
      <c r="L139" s="145"/>
      <c r="M139" s="150"/>
      <c r="T139" s="151"/>
      <c r="AT139" s="147" t="s">
        <v>162</v>
      </c>
      <c r="AU139" s="147" t="s">
        <v>82</v>
      </c>
      <c r="AV139" s="12" t="s">
        <v>80</v>
      </c>
      <c r="AW139" s="12" t="s">
        <v>33</v>
      </c>
      <c r="AX139" s="12" t="s">
        <v>72</v>
      </c>
      <c r="AY139" s="147" t="s">
        <v>150</v>
      </c>
    </row>
    <row r="140" spans="2:65" s="13" customFormat="1">
      <c r="B140" s="152"/>
      <c r="D140" s="146" t="s">
        <v>162</v>
      </c>
      <c r="E140" s="153" t="s">
        <v>19</v>
      </c>
      <c r="F140" s="154" t="s">
        <v>644</v>
      </c>
      <c r="H140" s="155">
        <v>0.14399999999999999</v>
      </c>
      <c r="I140" s="156"/>
      <c r="L140" s="152"/>
      <c r="M140" s="157"/>
      <c r="T140" s="158"/>
      <c r="AT140" s="153" t="s">
        <v>162</v>
      </c>
      <c r="AU140" s="153" t="s">
        <v>82</v>
      </c>
      <c r="AV140" s="13" t="s">
        <v>82</v>
      </c>
      <c r="AW140" s="13" t="s">
        <v>33</v>
      </c>
      <c r="AX140" s="13" t="s">
        <v>72</v>
      </c>
      <c r="AY140" s="153" t="s">
        <v>150</v>
      </c>
    </row>
    <row r="141" spans="2:65" s="14" customFormat="1">
      <c r="B141" s="159"/>
      <c r="D141" s="146" t="s">
        <v>162</v>
      </c>
      <c r="E141" s="160" t="s">
        <v>19</v>
      </c>
      <c r="F141" s="161" t="s">
        <v>169</v>
      </c>
      <c r="H141" s="162">
        <v>0.504</v>
      </c>
      <c r="I141" s="163"/>
      <c r="L141" s="159"/>
      <c r="M141" s="164"/>
      <c r="T141" s="165"/>
      <c r="AT141" s="160" t="s">
        <v>162</v>
      </c>
      <c r="AU141" s="160" t="s">
        <v>82</v>
      </c>
      <c r="AV141" s="14" t="s">
        <v>158</v>
      </c>
      <c r="AW141" s="14" t="s">
        <v>33</v>
      </c>
      <c r="AX141" s="14" t="s">
        <v>80</v>
      </c>
      <c r="AY141" s="160" t="s">
        <v>150</v>
      </c>
    </row>
    <row r="142" spans="2:65" s="1" customFormat="1" ht="16.5" customHeight="1">
      <c r="B142" s="33"/>
      <c r="C142" s="128" t="s">
        <v>158</v>
      </c>
      <c r="D142" s="128" t="s">
        <v>153</v>
      </c>
      <c r="E142" s="129" t="s">
        <v>646</v>
      </c>
      <c r="F142" s="130" t="s">
        <v>647</v>
      </c>
      <c r="G142" s="131" t="s">
        <v>190</v>
      </c>
      <c r="H142" s="132">
        <v>4</v>
      </c>
      <c r="I142" s="133"/>
      <c r="J142" s="134">
        <f>ROUND(I142*H142,2)</f>
        <v>0</v>
      </c>
      <c r="K142" s="130" t="s">
        <v>157</v>
      </c>
      <c r="L142" s="33"/>
      <c r="M142" s="135" t="s">
        <v>19</v>
      </c>
      <c r="N142" s="136" t="s">
        <v>43</v>
      </c>
      <c r="P142" s="137">
        <f>O142*H142</f>
        <v>0</v>
      </c>
      <c r="Q142" s="137">
        <v>1.5E-3</v>
      </c>
      <c r="R142" s="137">
        <f>Q142*H142</f>
        <v>6.0000000000000001E-3</v>
      </c>
      <c r="S142" s="137">
        <v>0</v>
      </c>
      <c r="T142" s="138">
        <f>S142*H142</f>
        <v>0</v>
      </c>
      <c r="AR142" s="139" t="s">
        <v>158</v>
      </c>
      <c r="AT142" s="139" t="s">
        <v>153</v>
      </c>
      <c r="AU142" s="139" t="s">
        <v>82</v>
      </c>
      <c r="AY142" s="18" t="s">
        <v>150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80</v>
      </c>
      <c r="BK142" s="140">
        <f>ROUND(I142*H142,2)</f>
        <v>0</v>
      </c>
      <c r="BL142" s="18" t="s">
        <v>158</v>
      </c>
      <c r="BM142" s="139" t="s">
        <v>648</v>
      </c>
    </row>
    <row r="143" spans="2:65" s="1" customFormat="1">
      <c r="B143" s="33"/>
      <c r="D143" s="141" t="s">
        <v>160</v>
      </c>
      <c r="F143" s="142" t="s">
        <v>649</v>
      </c>
      <c r="I143" s="143"/>
      <c r="L143" s="33"/>
      <c r="M143" s="144"/>
      <c r="T143" s="54"/>
      <c r="AT143" s="18" t="s">
        <v>160</v>
      </c>
      <c r="AU143" s="18" t="s">
        <v>82</v>
      </c>
    </row>
    <row r="144" spans="2:65" s="12" customFormat="1">
      <c r="B144" s="145"/>
      <c r="D144" s="146" t="s">
        <v>162</v>
      </c>
      <c r="E144" s="147" t="s">
        <v>19</v>
      </c>
      <c r="F144" s="148" t="s">
        <v>650</v>
      </c>
      <c r="H144" s="147" t="s">
        <v>19</v>
      </c>
      <c r="I144" s="149"/>
      <c r="L144" s="145"/>
      <c r="M144" s="150"/>
      <c r="T144" s="151"/>
      <c r="AT144" s="147" t="s">
        <v>162</v>
      </c>
      <c r="AU144" s="147" t="s">
        <v>82</v>
      </c>
      <c r="AV144" s="12" t="s">
        <v>80</v>
      </c>
      <c r="AW144" s="12" t="s">
        <v>33</v>
      </c>
      <c r="AX144" s="12" t="s">
        <v>72</v>
      </c>
      <c r="AY144" s="147" t="s">
        <v>150</v>
      </c>
    </row>
    <row r="145" spans="2:65" s="12" customFormat="1">
      <c r="B145" s="145"/>
      <c r="D145" s="146" t="s">
        <v>162</v>
      </c>
      <c r="E145" s="147" t="s">
        <v>19</v>
      </c>
      <c r="F145" s="148" t="s">
        <v>630</v>
      </c>
      <c r="H145" s="147" t="s">
        <v>19</v>
      </c>
      <c r="I145" s="149"/>
      <c r="L145" s="145"/>
      <c r="M145" s="150"/>
      <c r="T145" s="151"/>
      <c r="AT145" s="147" t="s">
        <v>162</v>
      </c>
      <c r="AU145" s="147" t="s">
        <v>82</v>
      </c>
      <c r="AV145" s="12" t="s">
        <v>80</v>
      </c>
      <c r="AW145" s="12" t="s">
        <v>33</v>
      </c>
      <c r="AX145" s="12" t="s">
        <v>72</v>
      </c>
      <c r="AY145" s="147" t="s">
        <v>150</v>
      </c>
    </row>
    <row r="146" spans="2:65" s="12" customFormat="1">
      <c r="B146" s="145"/>
      <c r="D146" s="146" t="s">
        <v>162</v>
      </c>
      <c r="E146" s="147" t="s">
        <v>19</v>
      </c>
      <c r="F146" s="148" t="s">
        <v>642</v>
      </c>
      <c r="H146" s="147" t="s">
        <v>19</v>
      </c>
      <c r="I146" s="149"/>
      <c r="L146" s="145"/>
      <c r="M146" s="150"/>
      <c r="T146" s="151"/>
      <c r="AT146" s="147" t="s">
        <v>162</v>
      </c>
      <c r="AU146" s="147" t="s">
        <v>82</v>
      </c>
      <c r="AV146" s="12" t="s">
        <v>80</v>
      </c>
      <c r="AW146" s="12" t="s">
        <v>33</v>
      </c>
      <c r="AX146" s="12" t="s">
        <v>72</v>
      </c>
      <c r="AY146" s="147" t="s">
        <v>150</v>
      </c>
    </row>
    <row r="147" spans="2:65" s="12" customFormat="1">
      <c r="B147" s="145"/>
      <c r="D147" s="146" t="s">
        <v>162</v>
      </c>
      <c r="E147" s="147" t="s">
        <v>19</v>
      </c>
      <c r="F147" s="148" t="s">
        <v>651</v>
      </c>
      <c r="H147" s="147" t="s">
        <v>19</v>
      </c>
      <c r="I147" s="149"/>
      <c r="L147" s="145"/>
      <c r="M147" s="150"/>
      <c r="T147" s="151"/>
      <c r="AT147" s="147" t="s">
        <v>162</v>
      </c>
      <c r="AU147" s="147" t="s">
        <v>82</v>
      </c>
      <c r="AV147" s="12" t="s">
        <v>80</v>
      </c>
      <c r="AW147" s="12" t="s">
        <v>33</v>
      </c>
      <c r="AX147" s="12" t="s">
        <v>72</v>
      </c>
      <c r="AY147" s="147" t="s">
        <v>150</v>
      </c>
    </row>
    <row r="148" spans="2:65" s="12" customFormat="1">
      <c r="B148" s="145"/>
      <c r="D148" s="146" t="s">
        <v>162</v>
      </c>
      <c r="E148" s="147" t="s">
        <v>19</v>
      </c>
      <c r="F148" s="148" t="s">
        <v>190</v>
      </c>
      <c r="H148" s="147" t="s">
        <v>19</v>
      </c>
      <c r="I148" s="149"/>
      <c r="L148" s="145"/>
      <c r="M148" s="150"/>
      <c r="T148" s="151"/>
      <c r="AT148" s="147" t="s">
        <v>162</v>
      </c>
      <c r="AU148" s="147" t="s">
        <v>82</v>
      </c>
      <c r="AV148" s="12" t="s">
        <v>80</v>
      </c>
      <c r="AW148" s="12" t="s">
        <v>33</v>
      </c>
      <c r="AX148" s="12" t="s">
        <v>72</v>
      </c>
      <c r="AY148" s="147" t="s">
        <v>150</v>
      </c>
    </row>
    <row r="149" spans="2:65" s="13" customFormat="1">
      <c r="B149" s="152"/>
      <c r="D149" s="146" t="s">
        <v>162</v>
      </c>
      <c r="E149" s="153" t="s">
        <v>19</v>
      </c>
      <c r="F149" s="154" t="s">
        <v>158</v>
      </c>
      <c r="H149" s="155">
        <v>4</v>
      </c>
      <c r="I149" s="156"/>
      <c r="L149" s="152"/>
      <c r="M149" s="157"/>
      <c r="T149" s="158"/>
      <c r="AT149" s="153" t="s">
        <v>162</v>
      </c>
      <c r="AU149" s="153" t="s">
        <v>82</v>
      </c>
      <c r="AV149" s="13" t="s">
        <v>82</v>
      </c>
      <c r="AW149" s="13" t="s">
        <v>33</v>
      </c>
      <c r="AX149" s="13" t="s">
        <v>72</v>
      </c>
      <c r="AY149" s="153" t="s">
        <v>150</v>
      </c>
    </row>
    <row r="150" spans="2:65" s="14" customFormat="1">
      <c r="B150" s="159"/>
      <c r="D150" s="146" t="s">
        <v>162</v>
      </c>
      <c r="E150" s="160" t="s">
        <v>19</v>
      </c>
      <c r="F150" s="161" t="s">
        <v>169</v>
      </c>
      <c r="H150" s="162">
        <v>4</v>
      </c>
      <c r="I150" s="163"/>
      <c r="L150" s="159"/>
      <c r="M150" s="164"/>
      <c r="T150" s="165"/>
      <c r="AT150" s="160" t="s">
        <v>162</v>
      </c>
      <c r="AU150" s="160" t="s">
        <v>82</v>
      </c>
      <c r="AV150" s="14" t="s">
        <v>158</v>
      </c>
      <c r="AW150" s="14" t="s">
        <v>33</v>
      </c>
      <c r="AX150" s="14" t="s">
        <v>80</v>
      </c>
      <c r="AY150" s="160" t="s">
        <v>150</v>
      </c>
    </row>
    <row r="151" spans="2:65" s="1" customFormat="1" ht="16.5" customHeight="1">
      <c r="B151" s="33"/>
      <c r="C151" s="128" t="s">
        <v>242</v>
      </c>
      <c r="D151" s="128" t="s">
        <v>153</v>
      </c>
      <c r="E151" s="129" t="s">
        <v>202</v>
      </c>
      <c r="F151" s="130" t="s">
        <v>203</v>
      </c>
      <c r="G151" s="131" t="s">
        <v>156</v>
      </c>
      <c r="H151" s="132">
        <v>214.15</v>
      </c>
      <c r="I151" s="133"/>
      <c r="J151" s="134">
        <f>ROUND(I151*H151,2)</f>
        <v>0</v>
      </c>
      <c r="K151" s="130" t="s">
        <v>157</v>
      </c>
      <c r="L151" s="33"/>
      <c r="M151" s="135" t="s">
        <v>19</v>
      </c>
      <c r="N151" s="136" t="s">
        <v>43</v>
      </c>
      <c r="P151" s="137">
        <f>O151*H151</f>
        <v>0</v>
      </c>
      <c r="Q151" s="137">
        <v>9.8999999999999999E-4</v>
      </c>
      <c r="R151" s="137">
        <f>Q151*H151</f>
        <v>0.21200850000000002</v>
      </c>
      <c r="S151" s="137">
        <v>6.0000000000000002E-5</v>
      </c>
      <c r="T151" s="138">
        <f>S151*H151</f>
        <v>1.2849000000000001E-2</v>
      </c>
      <c r="AR151" s="139" t="s">
        <v>158</v>
      </c>
      <c r="AT151" s="139" t="s">
        <v>153</v>
      </c>
      <c r="AU151" s="139" t="s">
        <v>82</v>
      </c>
      <c r="AY151" s="18" t="s">
        <v>150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80</v>
      </c>
      <c r="BK151" s="140">
        <f>ROUND(I151*H151,2)</f>
        <v>0</v>
      </c>
      <c r="BL151" s="18" t="s">
        <v>158</v>
      </c>
      <c r="BM151" s="139" t="s">
        <v>652</v>
      </c>
    </row>
    <row r="152" spans="2:65" s="1" customFormat="1">
      <c r="B152" s="33"/>
      <c r="D152" s="141" t="s">
        <v>160</v>
      </c>
      <c r="F152" s="142" t="s">
        <v>205</v>
      </c>
      <c r="I152" s="143"/>
      <c r="L152" s="33"/>
      <c r="M152" s="144"/>
      <c r="T152" s="54"/>
      <c r="AT152" s="18" t="s">
        <v>160</v>
      </c>
      <c r="AU152" s="18" t="s">
        <v>82</v>
      </c>
    </row>
    <row r="153" spans="2:65" s="12" customFormat="1">
      <c r="B153" s="145"/>
      <c r="D153" s="146" t="s">
        <v>162</v>
      </c>
      <c r="E153" s="147" t="s">
        <v>19</v>
      </c>
      <c r="F153" s="148" t="s">
        <v>208</v>
      </c>
      <c r="H153" s="147" t="s">
        <v>19</v>
      </c>
      <c r="I153" s="149"/>
      <c r="L153" s="145"/>
      <c r="M153" s="150"/>
      <c r="T153" s="151"/>
      <c r="AT153" s="147" t="s">
        <v>162</v>
      </c>
      <c r="AU153" s="147" t="s">
        <v>82</v>
      </c>
      <c r="AV153" s="12" t="s">
        <v>80</v>
      </c>
      <c r="AW153" s="12" t="s">
        <v>33</v>
      </c>
      <c r="AX153" s="12" t="s">
        <v>72</v>
      </c>
      <c r="AY153" s="147" t="s">
        <v>150</v>
      </c>
    </row>
    <row r="154" spans="2:65" s="12" customFormat="1">
      <c r="B154" s="145"/>
      <c r="D154" s="146" t="s">
        <v>162</v>
      </c>
      <c r="E154" s="147" t="s">
        <v>19</v>
      </c>
      <c r="F154" s="148" t="s">
        <v>630</v>
      </c>
      <c r="H154" s="147" t="s">
        <v>19</v>
      </c>
      <c r="I154" s="149"/>
      <c r="L154" s="145"/>
      <c r="M154" s="150"/>
      <c r="T154" s="151"/>
      <c r="AT154" s="147" t="s">
        <v>162</v>
      </c>
      <c r="AU154" s="147" t="s">
        <v>82</v>
      </c>
      <c r="AV154" s="12" t="s">
        <v>80</v>
      </c>
      <c r="AW154" s="12" t="s">
        <v>33</v>
      </c>
      <c r="AX154" s="12" t="s">
        <v>72</v>
      </c>
      <c r="AY154" s="147" t="s">
        <v>150</v>
      </c>
    </row>
    <row r="155" spans="2:65" s="12" customFormat="1">
      <c r="B155" s="145"/>
      <c r="D155" s="146" t="s">
        <v>162</v>
      </c>
      <c r="E155" s="147" t="s">
        <v>19</v>
      </c>
      <c r="F155" s="148" t="s">
        <v>653</v>
      </c>
      <c r="H155" s="147" t="s">
        <v>19</v>
      </c>
      <c r="I155" s="149"/>
      <c r="L155" s="145"/>
      <c r="M155" s="150"/>
      <c r="T155" s="151"/>
      <c r="AT155" s="147" t="s">
        <v>162</v>
      </c>
      <c r="AU155" s="147" t="s">
        <v>82</v>
      </c>
      <c r="AV155" s="12" t="s">
        <v>80</v>
      </c>
      <c r="AW155" s="12" t="s">
        <v>33</v>
      </c>
      <c r="AX155" s="12" t="s">
        <v>72</v>
      </c>
      <c r="AY155" s="147" t="s">
        <v>150</v>
      </c>
    </row>
    <row r="156" spans="2:65" s="12" customFormat="1">
      <c r="B156" s="145"/>
      <c r="D156" s="146" t="s">
        <v>162</v>
      </c>
      <c r="E156" s="147" t="s">
        <v>19</v>
      </c>
      <c r="F156" s="148" t="s">
        <v>654</v>
      </c>
      <c r="H156" s="147" t="s">
        <v>19</v>
      </c>
      <c r="I156" s="149"/>
      <c r="L156" s="145"/>
      <c r="M156" s="150"/>
      <c r="T156" s="151"/>
      <c r="AT156" s="147" t="s">
        <v>162</v>
      </c>
      <c r="AU156" s="147" t="s">
        <v>82</v>
      </c>
      <c r="AV156" s="12" t="s">
        <v>80</v>
      </c>
      <c r="AW156" s="12" t="s">
        <v>33</v>
      </c>
      <c r="AX156" s="12" t="s">
        <v>72</v>
      </c>
      <c r="AY156" s="147" t="s">
        <v>150</v>
      </c>
    </row>
    <row r="157" spans="2:65" s="12" customFormat="1">
      <c r="B157" s="145"/>
      <c r="D157" s="146" t="s">
        <v>162</v>
      </c>
      <c r="E157" s="147" t="s">
        <v>19</v>
      </c>
      <c r="F157" s="148" t="s">
        <v>167</v>
      </c>
      <c r="H157" s="147" t="s">
        <v>19</v>
      </c>
      <c r="I157" s="149"/>
      <c r="L157" s="145"/>
      <c r="M157" s="150"/>
      <c r="T157" s="151"/>
      <c r="AT157" s="147" t="s">
        <v>162</v>
      </c>
      <c r="AU157" s="147" t="s">
        <v>82</v>
      </c>
      <c r="AV157" s="12" t="s">
        <v>80</v>
      </c>
      <c r="AW157" s="12" t="s">
        <v>33</v>
      </c>
      <c r="AX157" s="12" t="s">
        <v>72</v>
      </c>
      <c r="AY157" s="147" t="s">
        <v>150</v>
      </c>
    </row>
    <row r="158" spans="2:65" s="13" customFormat="1">
      <c r="B158" s="152"/>
      <c r="D158" s="146" t="s">
        <v>162</v>
      </c>
      <c r="E158" s="153" t="s">
        <v>19</v>
      </c>
      <c r="F158" s="154" t="s">
        <v>282</v>
      </c>
      <c r="H158" s="155">
        <v>5.94</v>
      </c>
      <c r="I158" s="156"/>
      <c r="L158" s="152"/>
      <c r="M158" s="157"/>
      <c r="T158" s="158"/>
      <c r="AT158" s="153" t="s">
        <v>162</v>
      </c>
      <c r="AU158" s="153" t="s">
        <v>82</v>
      </c>
      <c r="AV158" s="13" t="s">
        <v>82</v>
      </c>
      <c r="AW158" s="13" t="s">
        <v>33</v>
      </c>
      <c r="AX158" s="13" t="s">
        <v>72</v>
      </c>
      <c r="AY158" s="153" t="s">
        <v>150</v>
      </c>
    </row>
    <row r="159" spans="2:65" s="12" customFormat="1">
      <c r="B159" s="145"/>
      <c r="D159" s="146" t="s">
        <v>162</v>
      </c>
      <c r="E159" s="147" t="s">
        <v>19</v>
      </c>
      <c r="F159" s="148" t="s">
        <v>630</v>
      </c>
      <c r="H159" s="147" t="s">
        <v>19</v>
      </c>
      <c r="I159" s="149"/>
      <c r="L159" s="145"/>
      <c r="M159" s="150"/>
      <c r="T159" s="151"/>
      <c r="AT159" s="147" t="s">
        <v>162</v>
      </c>
      <c r="AU159" s="147" t="s">
        <v>82</v>
      </c>
      <c r="AV159" s="12" t="s">
        <v>80</v>
      </c>
      <c r="AW159" s="12" t="s">
        <v>33</v>
      </c>
      <c r="AX159" s="12" t="s">
        <v>72</v>
      </c>
      <c r="AY159" s="147" t="s">
        <v>150</v>
      </c>
    </row>
    <row r="160" spans="2:65" s="12" customFormat="1">
      <c r="B160" s="145"/>
      <c r="D160" s="146" t="s">
        <v>162</v>
      </c>
      <c r="E160" s="147" t="s">
        <v>19</v>
      </c>
      <c r="F160" s="148" t="s">
        <v>655</v>
      </c>
      <c r="H160" s="147" t="s">
        <v>19</v>
      </c>
      <c r="I160" s="149"/>
      <c r="L160" s="145"/>
      <c r="M160" s="150"/>
      <c r="T160" s="151"/>
      <c r="AT160" s="147" t="s">
        <v>162</v>
      </c>
      <c r="AU160" s="147" t="s">
        <v>82</v>
      </c>
      <c r="AV160" s="12" t="s">
        <v>80</v>
      </c>
      <c r="AW160" s="12" t="s">
        <v>33</v>
      </c>
      <c r="AX160" s="12" t="s">
        <v>72</v>
      </c>
      <c r="AY160" s="147" t="s">
        <v>150</v>
      </c>
    </row>
    <row r="161" spans="2:51" s="12" customFormat="1">
      <c r="B161" s="145"/>
      <c r="D161" s="146" t="s">
        <v>162</v>
      </c>
      <c r="E161" s="147" t="s">
        <v>19</v>
      </c>
      <c r="F161" s="148" t="s">
        <v>654</v>
      </c>
      <c r="H161" s="147" t="s">
        <v>19</v>
      </c>
      <c r="I161" s="149"/>
      <c r="L161" s="145"/>
      <c r="M161" s="150"/>
      <c r="T161" s="151"/>
      <c r="AT161" s="147" t="s">
        <v>162</v>
      </c>
      <c r="AU161" s="147" t="s">
        <v>82</v>
      </c>
      <c r="AV161" s="12" t="s">
        <v>80</v>
      </c>
      <c r="AW161" s="12" t="s">
        <v>33</v>
      </c>
      <c r="AX161" s="12" t="s">
        <v>72</v>
      </c>
      <c r="AY161" s="147" t="s">
        <v>150</v>
      </c>
    </row>
    <row r="162" spans="2:51" s="12" customFormat="1">
      <c r="B162" s="145"/>
      <c r="D162" s="146" t="s">
        <v>162</v>
      </c>
      <c r="E162" s="147" t="s">
        <v>19</v>
      </c>
      <c r="F162" s="148" t="s">
        <v>167</v>
      </c>
      <c r="H162" s="147" t="s">
        <v>19</v>
      </c>
      <c r="I162" s="149"/>
      <c r="L162" s="145"/>
      <c r="M162" s="150"/>
      <c r="T162" s="151"/>
      <c r="AT162" s="147" t="s">
        <v>162</v>
      </c>
      <c r="AU162" s="147" t="s">
        <v>82</v>
      </c>
      <c r="AV162" s="12" t="s">
        <v>80</v>
      </c>
      <c r="AW162" s="12" t="s">
        <v>33</v>
      </c>
      <c r="AX162" s="12" t="s">
        <v>72</v>
      </c>
      <c r="AY162" s="147" t="s">
        <v>150</v>
      </c>
    </row>
    <row r="163" spans="2:51" s="13" customFormat="1">
      <c r="B163" s="152"/>
      <c r="D163" s="146" t="s">
        <v>162</v>
      </c>
      <c r="E163" s="153" t="s">
        <v>19</v>
      </c>
      <c r="F163" s="154" t="s">
        <v>656</v>
      </c>
      <c r="H163" s="155">
        <v>70.55</v>
      </c>
      <c r="I163" s="156"/>
      <c r="L163" s="152"/>
      <c r="M163" s="157"/>
      <c r="T163" s="158"/>
      <c r="AT163" s="153" t="s">
        <v>162</v>
      </c>
      <c r="AU163" s="153" t="s">
        <v>82</v>
      </c>
      <c r="AV163" s="13" t="s">
        <v>82</v>
      </c>
      <c r="AW163" s="13" t="s">
        <v>33</v>
      </c>
      <c r="AX163" s="13" t="s">
        <v>72</v>
      </c>
      <c r="AY163" s="153" t="s">
        <v>150</v>
      </c>
    </row>
    <row r="164" spans="2:51" s="12" customFormat="1">
      <c r="B164" s="145"/>
      <c r="D164" s="146" t="s">
        <v>162</v>
      </c>
      <c r="E164" s="147" t="s">
        <v>19</v>
      </c>
      <c r="F164" s="148" t="s">
        <v>630</v>
      </c>
      <c r="H164" s="147" t="s">
        <v>19</v>
      </c>
      <c r="I164" s="149"/>
      <c r="L164" s="145"/>
      <c r="M164" s="150"/>
      <c r="T164" s="151"/>
      <c r="AT164" s="147" t="s">
        <v>162</v>
      </c>
      <c r="AU164" s="147" t="s">
        <v>82</v>
      </c>
      <c r="AV164" s="12" t="s">
        <v>80</v>
      </c>
      <c r="AW164" s="12" t="s">
        <v>33</v>
      </c>
      <c r="AX164" s="12" t="s">
        <v>72</v>
      </c>
      <c r="AY164" s="147" t="s">
        <v>150</v>
      </c>
    </row>
    <row r="165" spans="2:51" s="12" customFormat="1">
      <c r="B165" s="145"/>
      <c r="D165" s="146" t="s">
        <v>162</v>
      </c>
      <c r="E165" s="147" t="s">
        <v>19</v>
      </c>
      <c r="F165" s="148" t="s">
        <v>657</v>
      </c>
      <c r="H165" s="147" t="s">
        <v>19</v>
      </c>
      <c r="I165" s="149"/>
      <c r="L165" s="145"/>
      <c r="M165" s="150"/>
      <c r="T165" s="151"/>
      <c r="AT165" s="147" t="s">
        <v>162</v>
      </c>
      <c r="AU165" s="147" t="s">
        <v>82</v>
      </c>
      <c r="AV165" s="12" t="s">
        <v>80</v>
      </c>
      <c r="AW165" s="12" t="s">
        <v>33</v>
      </c>
      <c r="AX165" s="12" t="s">
        <v>72</v>
      </c>
      <c r="AY165" s="147" t="s">
        <v>150</v>
      </c>
    </row>
    <row r="166" spans="2:51" s="12" customFormat="1">
      <c r="B166" s="145"/>
      <c r="D166" s="146" t="s">
        <v>162</v>
      </c>
      <c r="E166" s="147" t="s">
        <v>19</v>
      </c>
      <c r="F166" s="148" t="s">
        <v>654</v>
      </c>
      <c r="H166" s="147" t="s">
        <v>19</v>
      </c>
      <c r="I166" s="149"/>
      <c r="L166" s="145"/>
      <c r="M166" s="150"/>
      <c r="T166" s="151"/>
      <c r="AT166" s="147" t="s">
        <v>162</v>
      </c>
      <c r="AU166" s="147" t="s">
        <v>82</v>
      </c>
      <c r="AV166" s="12" t="s">
        <v>80</v>
      </c>
      <c r="AW166" s="12" t="s">
        <v>33</v>
      </c>
      <c r="AX166" s="12" t="s">
        <v>72</v>
      </c>
      <c r="AY166" s="147" t="s">
        <v>150</v>
      </c>
    </row>
    <row r="167" spans="2:51" s="12" customFormat="1">
      <c r="B167" s="145"/>
      <c r="D167" s="146" t="s">
        <v>162</v>
      </c>
      <c r="E167" s="147" t="s">
        <v>19</v>
      </c>
      <c r="F167" s="148" t="s">
        <v>167</v>
      </c>
      <c r="H167" s="147" t="s">
        <v>19</v>
      </c>
      <c r="I167" s="149"/>
      <c r="L167" s="145"/>
      <c r="M167" s="150"/>
      <c r="T167" s="151"/>
      <c r="AT167" s="147" t="s">
        <v>162</v>
      </c>
      <c r="AU167" s="147" t="s">
        <v>82</v>
      </c>
      <c r="AV167" s="12" t="s">
        <v>80</v>
      </c>
      <c r="AW167" s="12" t="s">
        <v>33</v>
      </c>
      <c r="AX167" s="12" t="s">
        <v>72</v>
      </c>
      <c r="AY167" s="147" t="s">
        <v>150</v>
      </c>
    </row>
    <row r="168" spans="2:51" s="13" customFormat="1">
      <c r="B168" s="152"/>
      <c r="D168" s="146" t="s">
        <v>162</v>
      </c>
      <c r="E168" s="153" t="s">
        <v>19</v>
      </c>
      <c r="F168" s="154" t="s">
        <v>658</v>
      </c>
      <c r="H168" s="155">
        <v>33.35</v>
      </c>
      <c r="I168" s="156"/>
      <c r="L168" s="152"/>
      <c r="M168" s="157"/>
      <c r="T168" s="158"/>
      <c r="AT168" s="153" t="s">
        <v>162</v>
      </c>
      <c r="AU168" s="153" t="s">
        <v>82</v>
      </c>
      <c r="AV168" s="13" t="s">
        <v>82</v>
      </c>
      <c r="AW168" s="13" t="s">
        <v>33</v>
      </c>
      <c r="AX168" s="13" t="s">
        <v>72</v>
      </c>
      <c r="AY168" s="153" t="s">
        <v>150</v>
      </c>
    </row>
    <row r="169" spans="2:51" s="12" customFormat="1">
      <c r="B169" s="145"/>
      <c r="D169" s="146" t="s">
        <v>162</v>
      </c>
      <c r="E169" s="147" t="s">
        <v>19</v>
      </c>
      <c r="F169" s="148" t="s">
        <v>630</v>
      </c>
      <c r="H169" s="147" t="s">
        <v>19</v>
      </c>
      <c r="I169" s="149"/>
      <c r="L169" s="145"/>
      <c r="M169" s="150"/>
      <c r="T169" s="151"/>
      <c r="AT169" s="147" t="s">
        <v>162</v>
      </c>
      <c r="AU169" s="147" t="s">
        <v>82</v>
      </c>
      <c r="AV169" s="12" t="s">
        <v>80</v>
      </c>
      <c r="AW169" s="12" t="s">
        <v>33</v>
      </c>
      <c r="AX169" s="12" t="s">
        <v>72</v>
      </c>
      <c r="AY169" s="147" t="s">
        <v>150</v>
      </c>
    </row>
    <row r="170" spans="2:51" s="12" customFormat="1">
      <c r="B170" s="145"/>
      <c r="D170" s="146" t="s">
        <v>162</v>
      </c>
      <c r="E170" s="147" t="s">
        <v>19</v>
      </c>
      <c r="F170" s="148" t="s">
        <v>659</v>
      </c>
      <c r="H170" s="147" t="s">
        <v>19</v>
      </c>
      <c r="I170" s="149"/>
      <c r="L170" s="145"/>
      <c r="M170" s="150"/>
      <c r="T170" s="151"/>
      <c r="AT170" s="147" t="s">
        <v>162</v>
      </c>
      <c r="AU170" s="147" t="s">
        <v>82</v>
      </c>
      <c r="AV170" s="12" t="s">
        <v>80</v>
      </c>
      <c r="AW170" s="12" t="s">
        <v>33</v>
      </c>
      <c r="AX170" s="12" t="s">
        <v>72</v>
      </c>
      <c r="AY170" s="147" t="s">
        <v>150</v>
      </c>
    </row>
    <row r="171" spans="2:51" s="12" customFormat="1">
      <c r="B171" s="145"/>
      <c r="D171" s="146" t="s">
        <v>162</v>
      </c>
      <c r="E171" s="147" t="s">
        <v>19</v>
      </c>
      <c r="F171" s="148" t="s">
        <v>654</v>
      </c>
      <c r="H171" s="147" t="s">
        <v>19</v>
      </c>
      <c r="I171" s="149"/>
      <c r="L171" s="145"/>
      <c r="M171" s="150"/>
      <c r="T171" s="151"/>
      <c r="AT171" s="147" t="s">
        <v>162</v>
      </c>
      <c r="AU171" s="147" t="s">
        <v>82</v>
      </c>
      <c r="AV171" s="12" t="s">
        <v>80</v>
      </c>
      <c r="AW171" s="12" t="s">
        <v>33</v>
      </c>
      <c r="AX171" s="12" t="s">
        <v>72</v>
      </c>
      <c r="AY171" s="147" t="s">
        <v>150</v>
      </c>
    </row>
    <row r="172" spans="2:51" s="12" customFormat="1">
      <c r="B172" s="145"/>
      <c r="D172" s="146" t="s">
        <v>162</v>
      </c>
      <c r="E172" s="147" t="s">
        <v>19</v>
      </c>
      <c r="F172" s="148" t="s">
        <v>167</v>
      </c>
      <c r="H172" s="147" t="s">
        <v>19</v>
      </c>
      <c r="I172" s="149"/>
      <c r="L172" s="145"/>
      <c r="M172" s="150"/>
      <c r="T172" s="151"/>
      <c r="AT172" s="147" t="s">
        <v>162</v>
      </c>
      <c r="AU172" s="147" t="s">
        <v>82</v>
      </c>
      <c r="AV172" s="12" t="s">
        <v>80</v>
      </c>
      <c r="AW172" s="12" t="s">
        <v>33</v>
      </c>
      <c r="AX172" s="12" t="s">
        <v>72</v>
      </c>
      <c r="AY172" s="147" t="s">
        <v>150</v>
      </c>
    </row>
    <row r="173" spans="2:51" s="13" customFormat="1">
      <c r="B173" s="152"/>
      <c r="D173" s="146" t="s">
        <v>162</v>
      </c>
      <c r="E173" s="153" t="s">
        <v>19</v>
      </c>
      <c r="F173" s="154" t="s">
        <v>660</v>
      </c>
      <c r="H173" s="155">
        <v>26.22</v>
      </c>
      <c r="I173" s="156"/>
      <c r="L173" s="152"/>
      <c r="M173" s="157"/>
      <c r="T173" s="158"/>
      <c r="AT173" s="153" t="s">
        <v>162</v>
      </c>
      <c r="AU173" s="153" t="s">
        <v>82</v>
      </c>
      <c r="AV173" s="13" t="s">
        <v>82</v>
      </c>
      <c r="AW173" s="13" t="s">
        <v>33</v>
      </c>
      <c r="AX173" s="13" t="s">
        <v>72</v>
      </c>
      <c r="AY173" s="153" t="s">
        <v>150</v>
      </c>
    </row>
    <row r="174" spans="2:51" s="12" customFormat="1">
      <c r="B174" s="145"/>
      <c r="D174" s="146" t="s">
        <v>162</v>
      </c>
      <c r="E174" s="147" t="s">
        <v>19</v>
      </c>
      <c r="F174" s="148" t="s">
        <v>630</v>
      </c>
      <c r="H174" s="147" t="s">
        <v>19</v>
      </c>
      <c r="I174" s="149"/>
      <c r="L174" s="145"/>
      <c r="M174" s="150"/>
      <c r="T174" s="151"/>
      <c r="AT174" s="147" t="s">
        <v>162</v>
      </c>
      <c r="AU174" s="147" t="s">
        <v>82</v>
      </c>
      <c r="AV174" s="12" t="s">
        <v>80</v>
      </c>
      <c r="AW174" s="12" t="s">
        <v>33</v>
      </c>
      <c r="AX174" s="12" t="s">
        <v>72</v>
      </c>
      <c r="AY174" s="147" t="s">
        <v>150</v>
      </c>
    </row>
    <row r="175" spans="2:51" s="12" customFormat="1">
      <c r="B175" s="145"/>
      <c r="D175" s="146" t="s">
        <v>162</v>
      </c>
      <c r="E175" s="147" t="s">
        <v>19</v>
      </c>
      <c r="F175" s="148" t="s">
        <v>661</v>
      </c>
      <c r="H175" s="147" t="s">
        <v>19</v>
      </c>
      <c r="I175" s="149"/>
      <c r="L175" s="145"/>
      <c r="M175" s="150"/>
      <c r="T175" s="151"/>
      <c r="AT175" s="147" t="s">
        <v>162</v>
      </c>
      <c r="AU175" s="147" t="s">
        <v>82</v>
      </c>
      <c r="AV175" s="12" t="s">
        <v>80</v>
      </c>
      <c r="AW175" s="12" t="s">
        <v>33</v>
      </c>
      <c r="AX175" s="12" t="s">
        <v>72</v>
      </c>
      <c r="AY175" s="147" t="s">
        <v>150</v>
      </c>
    </row>
    <row r="176" spans="2:51" s="12" customFormat="1">
      <c r="B176" s="145"/>
      <c r="D176" s="146" t="s">
        <v>162</v>
      </c>
      <c r="E176" s="147" t="s">
        <v>19</v>
      </c>
      <c r="F176" s="148" t="s">
        <v>654</v>
      </c>
      <c r="H176" s="147" t="s">
        <v>19</v>
      </c>
      <c r="I176" s="149"/>
      <c r="L176" s="145"/>
      <c r="M176" s="150"/>
      <c r="T176" s="151"/>
      <c r="AT176" s="147" t="s">
        <v>162</v>
      </c>
      <c r="AU176" s="147" t="s">
        <v>82</v>
      </c>
      <c r="AV176" s="12" t="s">
        <v>80</v>
      </c>
      <c r="AW176" s="12" t="s">
        <v>33</v>
      </c>
      <c r="AX176" s="12" t="s">
        <v>72</v>
      </c>
      <c r="AY176" s="147" t="s">
        <v>150</v>
      </c>
    </row>
    <row r="177" spans="2:65" s="12" customFormat="1">
      <c r="B177" s="145"/>
      <c r="D177" s="146" t="s">
        <v>162</v>
      </c>
      <c r="E177" s="147" t="s">
        <v>19</v>
      </c>
      <c r="F177" s="148" t="s">
        <v>167</v>
      </c>
      <c r="H177" s="147" t="s">
        <v>19</v>
      </c>
      <c r="I177" s="149"/>
      <c r="L177" s="145"/>
      <c r="M177" s="150"/>
      <c r="T177" s="151"/>
      <c r="AT177" s="147" t="s">
        <v>162</v>
      </c>
      <c r="AU177" s="147" t="s">
        <v>82</v>
      </c>
      <c r="AV177" s="12" t="s">
        <v>80</v>
      </c>
      <c r="AW177" s="12" t="s">
        <v>33</v>
      </c>
      <c r="AX177" s="12" t="s">
        <v>72</v>
      </c>
      <c r="AY177" s="147" t="s">
        <v>150</v>
      </c>
    </row>
    <row r="178" spans="2:65" s="13" customFormat="1">
      <c r="B178" s="152"/>
      <c r="D178" s="146" t="s">
        <v>162</v>
      </c>
      <c r="E178" s="153" t="s">
        <v>19</v>
      </c>
      <c r="F178" s="154" t="s">
        <v>251</v>
      </c>
      <c r="H178" s="155">
        <v>29.88</v>
      </c>
      <c r="I178" s="156"/>
      <c r="L178" s="152"/>
      <c r="M178" s="157"/>
      <c r="T178" s="158"/>
      <c r="AT178" s="153" t="s">
        <v>162</v>
      </c>
      <c r="AU178" s="153" t="s">
        <v>82</v>
      </c>
      <c r="AV178" s="13" t="s">
        <v>82</v>
      </c>
      <c r="AW178" s="13" t="s">
        <v>33</v>
      </c>
      <c r="AX178" s="13" t="s">
        <v>72</v>
      </c>
      <c r="AY178" s="153" t="s">
        <v>150</v>
      </c>
    </row>
    <row r="179" spans="2:65" s="12" customFormat="1">
      <c r="B179" s="145"/>
      <c r="D179" s="146" t="s">
        <v>162</v>
      </c>
      <c r="E179" s="147" t="s">
        <v>19</v>
      </c>
      <c r="F179" s="148" t="s">
        <v>630</v>
      </c>
      <c r="H179" s="147" t="s">
        <v>19</v>
      </c>
      <c r="I179" s="149"/>
      <c r="L179" s="145"/>
      <c r="M179" s="150"/>
      <c r="T179" s="151"/>
      <c r="AT179" s="147" t="s">
        <v>162</v>
      </c>
      <c r="AU179" s="147" t="s">
        <v>82</v>
      </c>
      <c r="AV179" s="12" t="s">
        <v>80</v>
      </c>
      <c r="AW179" s="12" t="s">
        <v>33</v>
      </c>
      <c r="AX179" s="12" t="s">
        <v>72</v>
      </c>
      <c r="AY179" s="147" t="s">
        <v>150</v>
      </c>
    </row>
    <row r="180" spans="2:65" s="12" customFormat="1">
      <c r="B180" s="145"/>
      <c r="D180" s="146" t="s">
        <v>162</v>
      </c>
      <c r="E180" s="147" t="s">
        <v>19</v>
      </c>
      <c r="F180" s="148" t="s">
        <v>662</v>
      </c>
      <c r="H180" s="147" t="s">
        <v>19</v>
      </c>
      <c r="I180" s="149"/>
      <c r="L180" s="145"/>
      <c r="M180" s="150"/>
      <c r="T180" s="151"/>
      <c r="AT180" s="147" t="s">
        <v>162</v>
      </c>
      <c r="AU180" s="147" t="s">
        <v>82</v>
      </c>
      <c r="AV180" s="12" t="s">
        <v>80</v>
      </c>
      <c r="AW180" s="12" t="s">
        <v>33</v>
      </c>
      <c r="AX180" s="12" t="s">
        <v>72</v>
      </c>
      <c r="AY180" s="147" t="s">
        <v>150</v>
      </c>
    </row>
    <row r="181" spans="2:65" s="12" customFormat="1">
      <c r="B181" s="145"/>
      <c r="D181" s="146" t="s">
        <v>162</v>
      </c>
      <c r="E181" s="147" t="s">
        <v>19</v>
      </c>
      <c r="F181" s="148" t="s">
        <v>654</v>
      </c>
      <c r="H181" s="147" t="s">
        <v>19</v>
      </c>
      <c r="I181" s="149"/>
      <c r="L181" s="145"/>
      <c r="M181" s="150"/>
      <c r="T181" s="151"/>
      <c r="AT181" s="147" t="s">
        <v>162</v>
      </c>
      <c r="AU181" s="147" t="s">
        <v>82</v>
      </c>
      <c r="AV181" s="12" t="s">
        <v>80</v>
      </c>
      <c r="AW181" s="12" t="s">
        <v>33</v>
      </c>
      <c r="AX181" s="12" t="s">
        <v>72</v>
      </c>
      <c r="AY181" s="147" t="s">
        <v>150</v>
      </c>
    </row>
    <row r="182" spans="2:65" s="12" customFormat="1">
      <c r="B182" s="145"/>
      <c r="D182" s="146" t="s">
        <v>162</v>
      </c>
      <c r="E182" s="147" t="s">
        <v>19</v>
      </c>
      <c r="F182" s="148" t="s">
        <v>167</v>
      </c>
      <c r="H182" s="147" t="s">
        <v>19</v>
      </c>
      <c r="I182" s="149"/>
      <c r="L182" s="145"/>
      <c r="M182" s="150"/>
      <c r="T182" s="151"/>
      <c r="AT182" s="147" t="s">
        <v>162</v>
      </c>
      <c r="AU182" s="147" t="s">
        <v>82</v>
      </c>
      <c r="AV182" s="12" t="s">
        <v>80</v>
      </c>
      <c r="AW182" s="12" t="s">
        <v>33</v>
      </c>
      <c r="AX182" s="12" t="s">
        <v>72</v>
      </c>
      <c r="AY182" s="147" t="s">
        <v>150</v>
      </c>
    </row>
    <row r="183" spans="2:65" s="13" customFormat="1">
      <c r="B183" s="152"/>
      <c r="D183" s="146" t="s">
        <v>162</v>
      </c>
      <c r="E183" s="153" t="s">
        <v>19</v>
      </c>
      <c r="F183" s="154" t="s">
        <v>663</v>
      </c>
      <c r="H183" s="155">
        <v>48.21</v>
      </c>
      <c r="I183" s="156"/>
      <c r="L183" s="152"/>
      <c r="M183" s="157"/>
      <c r="T183" s="158"/>
      <c r="AT183" s="153" t="s">
        <v>162</v>
      </c>
      <c r="AU183" s="153" t="s">
        <v>82</v>
      </c>
      <c r="AV183" s="13" t="s">
        <v>82</v>
      </c>
      <c r="AW183" s="13" t="s">
        <v>33</v>
      </c>
      <c r="AX183" s="13" t="s">
        <v>72</v>
      </c>
      <c r="AY183" s="153" t="s">
        <v>150</v>
      </c>
    </row>
    <row r="184" spans="2:65" s="14" customFormat="1">
      <c r="B184" s="159"/>
      <c r="D184" s="146" t="s">
        <v>162</v>
      </c>
      <c r="E184" s="160" t="s">
        <v>19</v>
      </c>
      <c r="F184" s="161" t="s">
        <v>169</v>
      </c>
      <c r="H184" s="162">
        <v>214.15</v>
      </c>
      <c r="I184" s="163"/>
      <c r="L184" s="159"/>
      <c r="M184" s="164"/>
      <c r="T184" s="165"/>
      <c r="AT184" s="160" t="s">
        <v>162</v>
      </c>
      <c r="AU184" s="160" t="s">
        <v>82</v>
      </c>
      <c r="AV184" s="14" t="s">
        <v>158</v>
      </c>
      <c r="AW184" s="14" t="s">
        <v>33</v>
      </c>
      <c r="AX184" s="14" t="s">
        <v>80</v>
      </c>
      <c r="AY184" s="160" t="s">
        <v>150</v>
      </c>
    </row>
    <row r="185" spans="2:65" s="1" customFormat="1" ht="16.5" customHeight="1">
      <c r="B185" s="33"/>
      <c r="C185" s="128" t="s">
        <v>283</v>
      </c>
      <c r="D185" s="128" t="s">
        <v>153</v>
      </c>
      <c r="E185" s="129" t="s">
        <v>243</v>
      </c>
      <c r="F185" s="130" t="s">
        <v>244</v>
      </c>
      <c r="G185" s="131" t="s">
        <v>156</v>
      </c>
      <c r="H185" s="132">
        <v>107.57</v>
      </c>
      <c r="I185" s="133"/>
      <c r="J185" s="134">
        <f>ROUND(I185*H185,2)</f>
        <v>0</v>
      </c>
      <c r="K185" s="130" t="s">
        <v>157</v>
      </c>
      <c r="L185" s="33"/>
      <c r="M185" s="135" t="s">
        <v>19</v>
      </c>
      <c r="N185" s="136" t="s">
        <v>43</v>
      </c>
      <c r="P185" s="137">
        <f>O185*H185</f>
        <v>0</v>
      </c>
      <c r="Q185" s="137">
        <v>1.0399999999999999E-3</v>
      </c>
      <c r="R185" s="137">
        <f>Q185*H185</f>
        <v>0.11187279999999998</v>
      </c>
      <c r="S185" s="137">
        <v>6.0000000000000002E-5</v>
      </c>
      <c r="T185" s="138">
        <f>S185*H185</f>
        <v>6.4541999999999993E-3</v>
      </c>
      <c r="AR185" s="139" t="s">
        <v>158</v>
      </c>
      <c r="AT185" s="139" t="s">
        <v>153</v>
      </c>
      <c r="AU185" s="139" t="s">
        <v>82</v>
      </c>
      <c r="AY185" s="18" t="s">
        <v>150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80</v>
      </c>
      <c r="BK185" s="140">
        <f>ROUND(I185*H185,2)</f>
        <v>0</v>
      </c>
      <c r="BL185" s="18" t="s">
        <v>158</v>
      </c>
      <c r="BM185" s="139" t="s">
        <v>664</v>
      </c>
    </row>
    <row r="186" spans="2:65" s="1" customFormat="1">
      <c r="B186" s="33"/>
      <c r="D186" s="141" t="s">
        <v>160</v>
      </c>
      <c r="F186" s="142" t="s">
        <v>246</v>
      </c>
      <c r="I186" s="143"/>
      <c r="L186" s="33"/>
      <c r="M186" s="144"/>
      <c r="T186" s="54"/>
      <c r="AT186" s="18" t="s">
        <v>160</v>
      </c>
      <c r="AU186" s="18" t="s">
        <v>82</v>
      </c>
    </row>
    <row r="187" spans="2:65" s="12" customFormat="1">
      <c r="B187" s="145"/>
      <c r="D187" s="146" t="s">
        <v>162</v>
      </c>
      <c r="E187" s="147" t="s">
        <v>19</v>
      </c>
      <c r="F187" s="148" t="s">
        <v>630</v>
      </c>
      <c r="H187" s="147" t="s">
        <v>19</v>
      </c>
      <c r="I187" s="149"/>
      <c r="L187" s="145"/>
      <c r="M187" s="150"/>
      <c r="T187" s="151"/>
      <c r="AT187" s="147" t="s">
        <v>162</v>
      </c>
      <c r="AU187" s="147" t="s">
        <v>82</v>
      </c>
      <c r="AV187" s="12" t="s">
        <v>80</v>
      </c>
      <c r="AW187" s="12" t="s">
        <v>33</v>
      </c>
      <c r="AX187" s="12" t="s">
        <v>72</v>
      </c>
      <c r="AY187" s="147" t="s">
        <v>150</v>
      </c>
    </row>
    <row r="188" spans="2:65" s="12" customFormat="1">
      <c r="B188" s="145"/>
      <c r="D188" s="146" t="s">
        <v>162</v>
      </c>
      <c r="E188" s="147" t="s">
        <v>19</v>
      </c>
      <c r="F188" s="148" t="s">
        <v>665</v>
      </c>
      <c r="H188" s="147" t="s">
        <v>19</v>
      </c>
      <c r="I188" s="149"/>
      <c r="L188" s="145"/>
      <c r="M188" s="150"/>
      <c r="T188" s="151"/>
      <c r="AT188" s="147" t="s">
        <v>162</v>
      </c>
      <c r="AU188" s="147" t="s">
        <v>82</v>
      </c>
      <c r="AV188" s="12" t="s">
        <v>80</v>
      </c>
      <c r="AW188" s="12" t="s">
        <v>33</v>
      </c>
      <c r="AX188" s="12" t="s">
        <v>72</v>
      </c>
      <c r="AY188" s="147" t="s">
        <v>150</v>
      </c>
    </row>
    <row r="189" spans="2:65" s="12" customFormat="1">
      <c r="B189" s="145"/>
      <c r="D189" s="146" t="s">
        <v>162</v>
      </c>
      <c r="E189" s="147" t="s">
        <v>19</v>
      </c>
      <c r="F189" s="148" t="s">
        <v>666</v>
      </c>
      <c r="H189" s="147" t="s">
        <v>19</v>
      </c>
      <c r="I189" s="149"/>
      <c r="L189" s="145"/>
      <c r="M189" s="150"/>
      <c r="T189" s="151"/>
      <c r="AT189" s="147" t="s">
        <v>162</v>
      </c>
      <c r="AU189" s="147" t="s">
        <v>82</v>
      </c>
      <c r="AV189" s="12" t="s">
        <v>80</v>
      </c>
      <c r="AW189" s="12" t="s">
        <v>33</v>
      </c>
      <c r="AX189" s="12" t="s">
        <v>72</v>
      </c>
      <c r="AY189" s="147" t="s">
        <v>150</v>
      </c>
    </row>
    <row r="190" spans="2:65" s="12" customFormat="1">
      <c r="B190" s="145"/>
      <c r="D190" s="146" t="s">
        <v>162</v>
      </c>
      <c r="E190" s="147" t="s">
        <v>19</v>
      </c>
      <c r="F190" s="148" t="s">
        <v>630</v>
      </c>
      <c r="H190" s="147" t="s">
        <v>19</v>
      </c>
      <c r="I190" s="149"/>
      <c r="L190" s="145"/>
      <c r="M190" s="150"/>
      <c r="T190" s="151"/>
      <c r="AT190" s="147" t="s">
        <v>162</v>
      </c>
      <c r="AU190" s="147" t="s">
        <v>82</v>
      </c>
      <c r="AV190" s="12" t="s">
        <v>80</v>
      </c>
      <c r="AW190" s="12" t="s">
        <v>33</v>
      </c>
      <c r="AX190" s="12" t="s">
        <v>72</v>
      </c>
      <c r="AY190" s="147" t="s">
        <v>150</v>
      </c>
    </row>
    <row r="191" spans="2:65" s="12" customFormat="1">
      <c r="B191" s="145"/>
      <c r="D191" s="146" t="s">
        <v>162</v>
      </c>
      <c r="E191" s="147" t="s">
        <v>19</v>
      </c>
      <c r="F191" s="148" t="s">
        <v>662</v>
      </c>
      <c r="H191" s="147" t="s">
        <v>19</v>
      </c>
      <c r="I191" s="149"/>
      <c r="L191" s="145"/>
      <c r="M191" s="150"/>
      <c r="T191" s="151"/>
      <c r="AT191" s="147" t="s">
        <v>162</v>
      </c>
      <c r="AU191" s="147" t="s">
        <v>82</v>
      </c>
      <c r="AV191" s="12" t="s">
        <v>80</v>
      </c>
      <c r="AW191" s="12" t="s">
        <v>33</v>
      </c>
      <c r="AX191" s="12" t="s">
        <v>72</v>
      </c>
      <c r="AY191" s="147" t="s">
        <v>150</v>
      </c>
    </row>
    <row r="192" spans="2:65" s="12" customFormat="1">
      <c r="B192" s="145"/>
      <c r="D192" s="146" t="s">
        <v>162</v>
      </c>
      <c r="E192" s="147" t="s">
        <v>19</v>
      </c>
      <c r="F192" s="148" t="s">
        <v>667</v>
      </c>
      <c r="H192" s="147" t="s">
        <v>19</v>
      </c>
      <c r="I192" s="149"/>
      <c r="L192" s="145"/>
      <c r="M192" s="150"/>
      <c r="T192" s="151"/>
      <c r="AT192" s="147" t="s">
        <v>162</v>
      </c>
      <c r="AU192" s="147" t="s">
        <v>82</v>
      </c>
      <c r="AV192" s="12" t="s">
        <v>80</v>
      </c>
      <c r="AW192" s="12" t="s">
        <v>33</v>
      </c>
      <c r="AX192" s="12" t="s">
        <v>72</v>
      </c>
      <c r="AY192" s="147" t="s">
        <v>150</v>
      </c>
    </row>
    <row r="193" spans="2:51" s="12" customFormat="1">
      <c r="B193" s="145"/>
      <c r="D193" s="146" t="s">
        <v>162</v>
      </c>
      <c r="E193" s="147" t="s">
        <v>19</v>
      </c>
      <c r="F193" s="148" t="s">
        <v>167</v>
      </c>
      <c r="H193" s="147" t="s">
        <v>19</v>
      </c>
      <c r="I193" s="149"/>
      <c r="L193" s="145"/>
      <c r="M193" s="150"/>
      <c r="T193" s="151"/>
      <c r="AT193" s="147" t="s">
        <v>162</v>
      </c>
      <c r="AU193" s="147" t="s">
        <v>82</v>
      </c>
      <c r="AV193" s="12" t="s">
        <v>80</v>
      </c>
      <c r="AW193" s="12" t="s">
        <v>33</v>
      </c>
      <c r="AX193" s="12" t="s">
        <v>72</v>
      </c>
      <c r="AY193" s="147" t="s">
        <v>150</v>
      </c>
    </row>
    <row r="194" spans="2:51" s="13" customFormat="1">
      <c r="B194" s="152"/>
      <c r="D194" s="146" t="s">
        <v>162</v>
      </c>
      <c r="E194" s="153" t="s">
        <v>19</v>
      </c>
      <c r="F194" s="154" t="s">
        <v>668</v>
      </c>
      <c r="H194" s="155">
        <v>31.38</v>
      </c>
      <c r="I194" s="156"/>
      <c r="L194" s="152"/>
      <c r="M194" s="157"/>
      <c r="T194" s="158"/>
      <c r="AT194" s="153" t="s">
        <v>162</v>
      </c>
      <c r="AU194" s="153" t="s">
        <v>82</v>
      </c>
      <c r="AV194" s="13" t="s">
        <v>82</v>
      </c>
      <c r="AW194" s="13" t="s">
        <v>33</v>
      </c>
      <c r="AX194" s="13" t="s">
        <v>72</v>
      </c>
      <c r="AY194" s="153" t="s">
        <v>150</v>
      </c>
    </row>
    <row r="195" spans="2:51" s="12" customFormat="1">
      <c r="B195" s="145"/>
      <c r="D195" s="146" t="s">
        <v>162</v>
      </c>
      <c r="E195" s="147" t="s">
        <v>19</v>
      </c>
      <c r="F195" s="148" t="s">
        <v>630</v>
      </c>
      <c r="H195" s="147" t="s">
        <v>19</v>
      </c>
      <c r="I195" s="149"/>
      <c r="L195" s="145"/>
      <c r="M195" s="150"/>
      <c r="T195" s="151"/>
      <c r="AT195" s="147" t="s">
        <v>162</v>
      </c>
      <c r="AU195" s="147" t="s">
        <v>82</v>
      </c>
      <c r="AV195" s="12" t="s">
        <v>80</v>
      </c>
      <c r="AW195" s="12" t="s">
        <v>33</v>
      </c>
      <c r="AX195" s="12" t="s">
        <v>72</v>
      </c>
      <c r="AY195" s="147" t="s">
        <v>150</v>
      </c>
    </row>
    <row r="196" spans="2:51" s="12" customFormat="1">
      <c r="B196" s="145"/>
      <c r="D196" s="146" t="s">
        <v>162</v>
      </c>
      <c r="E196" s="147" t="s">
        <v>19</v>
      </c>
      <c r="F196" s="148" t="s">
        <v>659</v>
      </c>
      <c r="H196" s="147" t="s">
        <v>19</v>
      </c>
      <c r="I196" s="149"/>
      <c r="L196" s="145"/>
      <c r="M196" s="150"/>
      <c r="T196" s="151"/>
      <c r="AT196" s="147" t="s">
        <v>162</v>
      </c>
      <c r="AU196" s="147" t="s">
        <v>82</v>
      </c>
      <c r="AV196" s="12" t="s">
        <v>80</v>
      </c>
      <c r="AW196" s="12" t="s">
        <v>33</v>
      </c>
      <c r="AX196" s="12" t="s">
        <v>72</v>
      </c>
      <c r="AY196" s="147" t="s">
        <v>150</v>
      </c>
    </row>
    <row r="197" spans="2:51" s="12" customFormat="1">
      <c r="B197" s="145"/>
      <c r="D197" s="146" t="s">
        <v>162</v>
      </c>
      <c r="E197" s="147" t="s">
        <v>19</v>
      </c>
      <c r="F197" s="148" t="s">
        <v>669</v>
      </c>
      <c r="H197" s="147" t="s">
        <v>19</v>
      </c>
      <c r="I197" s="149"/>
      <c r="L197" s="145"/>
      <c r="M197" s="150"/>
      <c r="T197" s="151"/>
      <c r="AT197" s="147" t="s">
        <v>162</v>
      </c>
      <c r="AU197" s="147" t="s">
        <v>82</v>
      </c>
      <c r="AV197" s="12" t="s">
        <v>80</v>
      </c>
      <c r="AW197" s="12" t="s">
        <v>33</v>
      </c>
      <c r="AX197" s="12" t="s">
        <v>72</v>
      </c>
      <c r="AY197" s="147" t="s">
        <v>150</v>
      </c>
    </row>
    <row r="198" spans="2:51" s="12" customFormat="1">
      <c r="B198" s="145"/>
      <c r="D198" s="146" t="s">
        <v>162</v>
      </c>
      <c r="E198" s="147" t="s">
        <v>19</v>
      </c>
      <c r="F198" s="148" t="s">
        <v>167</v>
      </c>
      <c r="H198" s="147" t="s">
        <v>19</v>
      </c>
      <c r="I198" s="149"/>
      <c r="L198" s="145"/>
      <c r="M198" s="150"/>
      <c r="T198" s="151"/>
      <c r="AT198" s="147" t="s">
        <v>162</v>
      </c>
      <c r="AU198" s="147" t="s">
        <v>82</v>
      </c>
      <c r="AV198" s="12" t="s">
        <v>80</v>
      </c>
      <c r="AW198" s="12" t="s">
        <v>33</v>
      </c>
      <c r="AX198" s="12" t="s">
        <v>72</v>
      </c>
      <c r="AY198" s="147" t="s">
        <v>150</v>
      </c>
    </row>
    <row r="199" spans="2:51" s="13" customFormat="1">
      <c r="B199" s="152"/>
      <c r="D199" s="146" t="s">
        <v>162</v>
      </c>
      <c r="E199" s="153" t="s">
        <v>19</v>
      </c>
      <c r="F199" s="154" t="s">
        <v>670</v>
      </c>
      <c r="H199" s="155">
        <v>17</v>
      </c>
      <c r="I199" s="156"/>
      <c r="L199" s="152"/>
      <c r="M199" s="157"/>
      <c r="T199" s="158"/>
      <c r="AT199" s="153" t="s">
        <v>162</v>
      </c>
      <c r="AU199" s="153" t="s">
        <v>82</v>
      </c>
      <c r="AV199" s="13" t="s">
        <v>82</v>
      </c>
      <c r="AW199" s="13" t="s">
        <v>33</v>
      </c>
      <c r="AX199" s="13" t="s">
        <v>72</v>
      </c>
      <c r="AY199" s="153" t="s">
        <v>150</v>
      </c>
    </row>
    <row r="200" spans="2:51" s="12" customFormat="1">
      <c r="B200" s="145"/>
      <c r="D200" s="146" t="s">
        <v>162</v>
      </c>
      <c r="E200" s="147" t="s">
        <v>19</v>
      </c>
      <c r="F200" s="148" t="s">
        <v>630</v>
      </c>
      <c r="H200" s="147" t="s">
        <v>19</v>
      </c>
      <c r="I200" s="149"/>
      <c r="L200" s="145"/>
      <c r="M200" s="150"/>
      <c r="T200" s="151"/>
      <c r="AT200" s="147" t="s">
        <v>162</v>
      </c>
      <c r="AU200" s="147" t="s">
        <v>82</v>
      </c>
      <c r="AV200" s="12" t="s">
        <v>80</v>
      </c>
      <c r="AW200" s="12" t="s">
        <v>33</v>
      </c>
      <c r="AX200" s="12" t="s">
        <v>72</v>
      </c>
      <c r="AY200" s="147" t="s">
        <v>150</v>
      </c>
    </row>
    <row r="201" spans="2:51" s="12" customFormat="1">
      <c r="B201" s="145"/>
      <c r="D201" s="146" t="s">
        <v>162</v>
      </c>
      <c r="E201" s="147" t="s">
        <v>19</v>
      </c>
      <c r="F201" s="148" t="s">
        <v>671</v>
      </c>
      <c r="H201" s="147" t="s">
        <v>19</v>
      </c>
      <c r="I201" s="149"/>
      <c r="L201" s="145"/>
      <c r="M201" s="150"/>
      <c r="T201" s="151"/>
      <c r="AT201" s="147" t="s">
        <v>162</v>
      </c>
      <c r="AU201" s="147" t="s">
        <v>82</v>
      </c>
      <c r="AV201" s="12" t="s">
        <v>80</v>
      </c>
      <c r="AW201" s="12" t="s">
        <v>33</v>
      </c>
      <c r="AX201" s="12" t="s">
        <v>72</v>
      </c>
      <c r="AY201" s="147" t="s">
        <v>150</v>
      </c>
    </row>
    <row r="202" spans="2:51" s="12" customFormat="1">
      <c r="B202" s="145"/>
      <c r="D202" s="146" t="s">
        <v>162</v>
      </c>
      <c r="E202" s="147" t="s">
        <v>19</v>
      </c>
      <c r="F202" s="148" t="s">
        <v>672</v>
      </c>
      <c r="H202" s="147" t="s">
        <v>19</v>
      </c>
      <c r="I202" s="149"/>
      <c r="L202" s="145"/>
      <c r="M202" s="150"/>
      <c r="T202" s="151"/>
      <c r="AT202" s="147" t="s">
        <v>162</v>
      </c>
      <c r="AU202" s="147" t="s">
        <v>82</v>
      </c>
      <c r="AV202" s="12" t="s">
        <v>80</v>
      </c>
      <c r="AW202" s="12" t="s">
        <v>33</v>
      </c>
      <c r="AX202" s="12" t="s">
        <v>72</v>
      </c>
      <c r="AY202" s="147" t="s">
        <v>150</v>
      </c>
    </row>
    <row r="203" spans="2:51" s="12" customFormat="1">
      <c r="B203" s="145"/>
      <c r="D203" s="146" t="s">
        <v>162</v>
      </c>
      <c r="E203" s="147" t="s">
        <v>19</v>
      </c>
      <c r="F203" s="148" t="s">
        <v>167</v>
      </c>
      <c r="H203" s="147" t="s">
        <v>19</v>
      </c>
      <c r="I203" s="149"/>
      <c r="L203" s="145"/>
      <c r="M203" s="150"/>
      <c r="T203" s="151"/>
      <c r="AT203" s="147" t="s">
        <v>162</v>
      </c>
      <c r="AU203" s="147" t="s">
        <v>82</v>
      </c>
      <c r="AV203" s="12" t="s">
        <v>80</v>
      </c>
      <c r="AW203" s="12" t="s">
        <v>33</v>
      </c>
      <c r="AX203" s="12" t="s">
        <v>72</v>
      </c>
      <c r="AY203" s="147" t="s">
        <v>150</v>
      </c>
    </row>
    <row r="204" spans="2:51" s="13" customFormat="1">
      <c r="B204" s="152"/>
      <c r="D204" s="146" t="s">
        <v>162</v>
      </c>
      <c r="E204" s="153" t="s">
        <v>19</v>
      </c>
      <c r="F204" s="154" t="s">
        <v>673</v>
      </c>
      <c r="H204" s="155">
        <v>3.92</v>
      </c>
      <c r="I204" s="156"/>
      <c r="L204" s="152"/>
      <c r="M204" s="157"/>
      <c r="T204" s="158"/>
      <c r="AT204" s="153" t="s">
        <v>162</v>
      </c>
      <c r="AU204" s="153" t="s">
        <v>82</v>
      </c>
      <c r="AV204" s="13" t="s">
        <v>82</v>
      </c>
      <c r="AW204" s="13" t="s">
        <v>33</v>
      </c>
      <c r="AX204" s="13" t="s">
        <v>72</v>
      </c>
      <c r="AY204" s="153" t="s">
        <v>150</v>
      </c>
    </row>
    <row r="205" spans="2:51" s="12" customFormat="1">
      <c r="B205" s="145"/>
      <c r="D205" s="146" t="s">
        <v>162</v>
      </c>
      <c r="E205" s="147" t="s">
        <v>19</v>
      </c>
      <c r="F205" s="148" t="s">
        <v>630</v>
      </c>
      <c r="H205" s="147" t="s">
        <v>19</v>
      </c>
      <c r="I205" s="149"/>
      <c r="L205" s="145"/>
      <c r="M205" s="150"/>
      <c r="T205" s="151"/>
      <c r="AT205" s="147" t="s">
        <v>162</v>
      </c>
      <c r="AU205" s="147" t="s">
        <v>82</v>
      </c>
      <c r="AV205" s="12" t="s">
        <v>80</v>
      </c>
      <c r="AW205" s="12" t="s">
        <v>33</v>
      </c>
      <c r="AX205" s="12" t="s">
        <v>72</v>
      </c>
      <c r="AY205" s="147" t="s">
        <v>150</v>
      </c>
    </row>
    <row r="206" spans="2:51" s="12" customFormat="1">
      <c r="B206" s="145"/>
      <c r="D206" s="146" t="s">
        <v>162</v>
      </c>
      <c r="E206" s="147" t="s">
        <v>19</v>
      </c>
      <c r="F206" s="148" t="s">
        <v>674</v>
      </c>
      <c r="H206" s="147" t="s">
        <v>19</v>
      </c>
      <c r="I206" s="149"/>
      <c r="L206" s="145"/>
      <c r="M206" s="150"/>
      <c r="T206" s="151"/>
      <c r="AT206" s="147" t="s">
        <v>162</v>
      </c>
      <c r="AU206" s="147" t="s">
        <v>82</v>
      </c>
      <c r="AV206" s="12" t="s">
        <v>80</v>
      </c>
      <c r="AW206" s="12" t="s">
        <v>33</v>
      </c>
      <c r="AX206" s="12" t="s">
        <v>72</v>
      </c>
      <c r="AY206" s="147" t="s">
        <v>150</v>
      </c>
    </row>
    <row r="207" spans="2:51" s="12" customFormat="1">
      <c r="B207" s="145"/>
      <c r="D207" s="146" t="s">
        <v>162</v>
      </c>
      <c r="E207" s="147" t="s">
        <v>19</v>
      </c>
      <c r="F207" s="148" t="s">
        <v>675</v>
      </c>
      <c r="H207" s="147" t="s">
        <v>19</v>
      </c>
      <c r="I207" s="149"/>
      <c r="L207" s="145"/>
      <c r="M207" s="150"/>
      <c r="T207" s="151"/>
      <c r="AT207" s="147" t="s">
        <v>162</v>
      </c>
      <c r="AU207" s="147" t="s">
        <v>82</v>
      </c>
      <c r="AV207" s="12" t="s">
        <v>80</v>
      </c>
      <c r="AW207" s="12" t="s">
        <v>33</v>
      </c>
      <c r="AX207" s="12" t="s">
        <v>72</v>
      </c>
      <c r="AY207" s="147" t="s">
        <v>150</v>
      </c>
    </row>
    <row r="208" spans="2:51" s="12" customFormat="1">
      <c r="B208" s="145"/>
      <c r="D208" s="146" t="s">
        <v>162</v>
      </c>
      <c r="E208" s="147" t="s">
        <v>19</v>
      </c>
      <c r="F208" s="148" t="s">
        <v>167</v>
      </c>
      <c r="H208" s="147" t="s">
        <v>19</v>
      </c>
      <c r="I208" s="149"/>
      <c r="L208" s="145"/>
      <c r="M208" s="150"/>
      <c r="T208" s="151"/>
      <c r="AT208" s="147" t="s">
        <v>162</v>
      </c>
      <c r="AU208" s="147" t="s">
        <v>82</v>
      </c>
      <c r="AV208" s="12" t="s">
        <v>80</v>
      </c>
      <c r="AW208" s="12" t="s">
        <v>33</v>
      </c>
      <c r="AX208" s="12" t="s">
        <v>72</v>
      </c>
      <c r="AY208" s="147" t="s">
        <v>150</v>
      </c>
    </row>
    <row r="209" spans="2:51" s="13" customFormat="1">
      <c r="B209" s="152"/>
      <c r="D209" s="146" t="s">
        <v>162</v>
      </c>
      <c r="E209" s="153" t="s">
        <v>19</v>
      </c>
      <c r="F209" s="154" t="s">
        <v>259</v>
      </c>
      <c r="H209" s="155">
        <v>3.46</v>
      </c>
      <c r="I209" s="156"/>
      <c r="L209" s="152"/>
      <c r="M209" s="157"/>
      <c r="T209" s="158"/>
      <c r="AT209" s="153" t="s">
        <v>162</v>
      </c>
      <c r="AU209" s="153" t="s">
        <v>82</v>
      </c>
      <c r="AV209" s="13" t="s">
        <v>82</v>
      </c>
      <c r="AW209" s="13" t="s">
        <v>33</v>
      </c>
      <c r="AX209" s="13" t="s">
        <v>72</v>
      </c>
      <c r="AY209" s="153" t="s">
        <v>150</v>
      </c>
    </row>
    <row r="210" spans="2:51" s="12" customFormat="1">
      <c r="B210" s="145"/>
      <c r="D210" s="146" t="s">
        <v>162</v>
      </c>
      <c r="E210" s="147" t="s">
        <v>19</v>
      </c>
      <c r="F210" s="148" t="s">
        <v>630</v>
      </c>
      <c r="H210" s="147" t="s">
        <v>19</v>
      </c>
      <c r="I210" s="149"/>
      <c r="L210" s="145"/>
      <c r="M210" s="150"/>
      <c r="T210" s="151"/>
      <c r="AT210" s="147" t="s">
        <v>162</v>
      </c>
      <c r="AU210" s="147" t="s">
        <v>82</v>
      </c>
      <c r="AV210" s="12" t="s">
        <v>80</v>
      </c>
      <c r="AW210" s="12" t="s">
        <v>33</v>
      </c>
      <c r="AX210" s="12" t="s">
        <v>72</v>
      </c>
      <c r="AY210" s="147" t="s">
        <v>150</v>
      </c>
    </row>
    <row r="211" spans="2:51" s="12" customFormat="1">
      <c r="B211" s="145"/>
      <c r="D211" s="146" t="s">
        <v>162</v>
      </c>
      <c r="E211" s="147" t="s">
        <v>19</v>
      </c>
      <c r="F211" s="148" t="s">
        <v>653</v>
      </c>
      <c r="H211" s="147" t="s">
        <v>19</v>
      </c>
      <c r="I211" s="149"/>
      <c r="L211" s="145"/>
      <c r="M211" s="150"/>
      <c r="T211" s="151"/>
      <c r="AT211" s="147" t="s">
        <v>162</v>
      </c>
      <c r="AU211" s="147" t="s">
        <v>82</v>
      </c>
      <c r="AV211" s="12" t="s">
        <v>80</v>
      </c>
      <c r="AW211" s="12" t="s">
        <v>33</v>
      </c>
      <c r="AX211" s="12" t="s">
        <v>72</v>
      </c>
      <c r="AY211" s="147" t="s">
        <v>150</v>
      </c>
    </row>
    <row r="212" spans="2:51" s="12" customFormat="1">
      <c r="B212" s="145"/>
      <c r="D212" s="146" t="s">
        <v>162</v>
      </c>
      <c r="E212" s="147" t="s">
        <v>19</v>
      </c>
      <c r="F212" s="148" t="s">
        <v>676</v>
      </c>
      <c r="H212" s="147" t="s">
        <v>19</v>
      </c>
      <c r="I212" s="149"/>
      <c r="L212" s="145"/>
      <c r="M212" s="150"/>
      <c r="T212" s="151"/>
      <c r="AT212" s="147" t="s">
        <v>162</v>
      </c>
      <c r="AU212" s="147" t="s">
        <v>82</v>
      </c>
      <c r="AV212" s="12" t="s">
        <v>80</v>
      </c>
      <c r="AW212" s="12" t="s">
        <v>33</v>
      </c>
      <c r="AX212" s="12" t="s">
        <v>72</v>
      </c>
      <c r="AY212" s="147" t="s">
        <v>150</v>
      </c>
    </row>
    <row r="213" spans="2:51" s="12" customFormat="1">
      <c r="B213" s="145"/>
      <c r="D213" s="146" t="s">
        <v>162</v>
      </c>
      <c r="E213" s="147" t="s">
        <v>19</v>
      </c>
      <c r="F213" s="148" t="s">
        <v>167</v>
      </c>
      <c r="H213" s="147" t="s">
        <v>19</v>
      </c>
      <c r="I213" s="149"/>
      <c r="L213" s="145"/>
      <c r="M213" s="150"/>
      <c r="T213" s="151"/>
      <c r="AT213" s="147" t="s">
        <v>162</v>
      </c>
      <c r="AU213" s="147" t="s">
        <v>82</v>
      </c>
      <c r="AV213" s="12" t="s">
        <v>80</v>
      </c>
      <c r="AW213" s="12" t="s">
        <v>33</v>
      </c>
      <c r="AX213" s="12" t="s">
        <v>72</v>
      </c>
      <c r="AY213" s="147" t="s">
        <v>150</v>
      </c>
    </row>
    <row r="214" spans="2:51" s="13" customFormat="1">
      <c r="B214" s="152"/>
      <c r="D214" s="146" t="s">
        <v>162</v>
      </c>
      <c r="E214" s="153" t="s">
        <v>19</v>
      </c>
      <c r="F214" s="154" t="s">
        <v>677</v>
      </c>
      <c r="H214" s="155">
        <v>7.82</v>
      </c>
      <c r="I214" s="156"/>
      <c r="L214" s="152"/>
      <c r="M214" s="157"/>
      <c r="T214" s="158"/>
      <c r="AT214" s="153" t="s">
        <v>162</v>
      </c>
      <c r="AU214" s="153" t="s">
        <v>82</v>
      </c>
      <c r="AV214" s="13" t="s">
        <v>82</v>
      </c>
      <c r="AW214" s="13" t="s">
        <v>33</v>
      </c>
      <c r="AX214" s="13" t="s">
        <v>72</v>
      </c>
      <c r="AY214" s="153" t="s">
        <v>150</v>
      </c>
    </row>
    <row r="215" spans="2:51" s="12" customFormat="1">
      <c r="B215" s="145"/>
      <c r="D215" s="146" t="s">
        <v>162</v>
      </c>
      <c r="E215" s="147" t="s">
        <v>19</v>
      </c>
      <c r="F215" s="148" t="s">
        <v>630</v>
      </c>
      <c r="H215" s="147" t="s">
        <v>19</v>
      </c>
      <c r="I215" s="149"/>
      <c r="L215" s="145"/>
      <c r="M215" s="150"/>
      <c r="T215" s="151"/>
      <c r="AT215" s="147" t="s">
        <v>162</v>
      </c>
      <c r="AU215" s="147" t="s">
        <v>82</v>
      </c>
      <c r="AV215" s="12" t="s">
        <v>80</v>
      </c>
      <c r="AW215" s="12" t="s">
        <v>33</v>
      </c>
      <c r="AX215" s="12" t="s">
        <v>72</v>
      </c>
      <c r="AY215" s="147" t="s">
        <v>150</v>
      </c>
    </row>
    <row r="216" spans="2:51" s="12" customFormat="1">
      <c r="B216" s="145"/>
      <c r="D216" s="146" t="s">
        <v>162</v>
      </c>
      <c r="E216" s="147" t="s">
        <v>19</v>
      </c>
      <c r="F216" s="148" t="s">
        <v>678</v>
      </c>
      <c r="H216" s="147" t="s">
        <v>19</v>
      </c>
      <c r="I216" s="149"/>
      <c r="L216" s="145"/>
      <c r="M216" s="150"/>
      <c r="T216" s="151"/>
      <c r="AT216" s="147" t="s">
        <v>162</v>
      </c>
      <c r="AU216" s="147" t="s">
        <v>82</v>
      </c>
      <c r="AV216" s="12" t="s">
        <v>80</v>
      </c>
      <c r="AW216" s="12" t="s">
        <v>33</v>
      </c>
      <c r="AX216" s="12" t="s">
        <v>72</v>
      </c>
      <c r="AY216" s="147" t="s">
        <v>150</v>
      </c>
    </row>
    <row r="217" spans="2:51" s="12" customFormat="1">
      <c r="B217" s="145"/>
      <c r="D217" s="146" t="s">
        <v>162</v>
      </c>
      <c r="E217" s="147" t="s">
        <v>19</v>
      </c>
      <c r="F217" s="148" t="s">
        <v>679</v>
      </c>
      <c r="H217" s="147" t="s">
        <v>19</v>
      </c>
      <c r="I217" s="149"/>
      <c r="L217" s="145"/>
      <c r="M217" s="150"/>
      <c r="T217" s="151"/>
      <c r="AT217" s="147" t="s">
        <v>162</v>
      </c>
      <c r="AU217" s="147" t="s">
        <v>82</v>
      </c>
      <c r="AV217" s="12" t="s">
        <v>80</v>
      </c>
      <c r="AW217" s="12" t="s">
        <v>33</v>
      </c>
      <c r="AX217" s="12" t="s">
        <v>72</v>
      </c>
      <c r="AY217" s="147" t="s">
        <v>150</v>
      </c>
    </row>
    <row r="218" spans="2:51" s="12" customFormat="1">
      <c r="B218" s="145"/>
      <c r="D218" s="146" t="s">
        <v>162</v>
      </c>
      <c r="E218" s="147" t="s">
        <v>19</v>
      </c>
      <c r="F218" s="148" t="s">
        <v>167</v>
      </c>
      <c r="H218" s="147" t="s">
        <v>19</v>
      </c>
      <c r="I218" s="149"/>
      <c r="L218" s="145"/>
      <c r="M218" s="150"/>
      <c r="T218" s="151"/>
      <c r="AT218" s="147" t="s">
        <v>162</v>
      </c>
      <c r="AU218" s="147" t="s">
        <v>82</v>
      </c>
      <c r="AV218" s="12" t="s">
        <v>80</v>
      </c>
      <c r="AW218" s="12" t="s">
        <v>33</v>
      </c>
      <c r="AX218" s="12" t="s">
        <v>72</v>
      </c>
      <c r="AY218" s="147" t="s">
        <v>150</v>
      </c>
    </row>
    <row r="219" spans="2:51" s="13" customFormat="1">
      <c r="B219" s="152"/>
      <c r="D219" s="146" t="s">
        <v>162</v>
      </c>
      <c r="E219" s="153" t="s">
        <v>19</v>
      </c>
      <c r="F219" s="154" t="s">
        <v>680</v>
      </c>
      <c r="H219" s="155">
        <v>3.42</v>
      </c>
      <c r="I219" s="156"/>
      <c r="L219" s="152"/>
      <c r="M219" s="157"/>
      <c r="T219" s="158"/>
      <c r="AT219" s="153" t="s">
        <v>162</v>
      </c>
      <c r="AU219" s="153" t="s">
        <v>82</v>
      </c>
      <c r="AV219" s="13" t="s">
        <v>82</v>
      </c>
      <c r="AW219" s="13" t="s">
        <v>33</v>
      </c>
      <c r="AX219" s="13" t="s">
        <v>72</v>
      </c>
      <c r="AY219" s="153" t="s">
        <v>150</v>
      </c>
    </row>
    <row r="220" spans="2:51" s="12" customFormat="1">
      <c r="B220" s="145"/>
      <c r="D220" s="146" t="s">
        <v>162</v>
      </c>
      <c r="E220" s="147" t="s">
        <v>19</v>
      </c>
      <c r="F220" s="148" t="s">
        <v>630</v>
      </c>
      <c r="H220" s="147" t="s">
        <v>19</v>
      </c>
      <c r="I220" s="149"/>
      <c r="L220" s="145"/>
      <c r="M220" s="150"/>
      <c r="T220" s="151"/>
      <c r="AT220" s="147" t="s">
        <v>162</v>
      </c>
      <c r="AU220" s="147" t="s">
        <v>82</v>
      </c>
      <c r="AV220" s="12" t="s">
        <v>80</v>
      </c>
      <c r="AW220" s="12" t="s">
        <v>33</v>
      </c>
      <c r="AX220" s="12" t="s">
        <v>72</v>
      </c>
      <c r="AY220" s="147" t="s">
        <v>150</v>
      </c>
    </row>
    <row r="221" spans="2:51" s="12" customFormat="1">
      <c r="B221" s="145"/>
      <c r="D221" s="146" t="s">
        <v>162</v>
      </c>
      <c r="E221" s="147" t="s">
        <v>19</v>
      </c>
      <c r="F221" s="148" t="s">
        <v>681</v>
      </c>
      <c r="H221" s="147" t="s">
        <v>19</v>
      </c>
      <c r="I221" s="149"/>
      <c r="L221" s="145"/>
      <c r="M221" s="150"/>
      <c r="T221" s="151"/>
      <c r="AT221" s="147" t="s">
        <v>162</v>
      </c>
      <c r="AU221" s="147" t="s">
        <v>82</v>
      </c>
      <c r="AV221" s="12" t="s">
        <v>80</v>
      </c>
      <c r="AW221" s="12" t="s">
        <v>33</v>
      </c>
      <c r="AX221" s="12" t="s">
        <v>72</v>
      </c>
      <c r="AY221" s="147" t="s">
        <v>150</v>
      </c>
    </row>
    <row r="222" spans="2:51" s="12" customFormat="1">
      <c r="B222" s="145"/>
      <c r="D222" s="146" t="s">
        <v>162</v>
      </c>
      <c r="E222" s="147" t="s">
        <v>19</v>
      </c>
      <c r="F222" s="148" t="s">
        <v>675</v>
      </c>
      <c r="H222" s="147" t="s">
        <v>19</v>
      </c>
      <c r="I222" s="149"/>
      <c r="L222" s="145"/>
      <c r="M222" s="150"/>
      <c r="T222" s="151"/>
      <c r="AT222" s="147" t="s">
        <v>162</v>
      </c>
      <c r="AU222" s="147" t="s">
        <v>82</v>
      </c>
      <c r="AV222" s="12" t="s">
        <v>80</v>
      </c>
      <c r="AW222" s="12" t="s">
        <v>33</v>
      </c>
      <c r="AX222" s="12" t="s">
        <v>72</v>
      </c>
      <c r="AY222" s="147" t="s">
        <v>150</v>
      </c>
    </row>
    <row r="223" spans="2:51" s="12" customFormat="1">
      <c r="B223" s="145"/>
      <c r="D223" s="146" t="s">
        <v>162</v>
      </c>
      <c r="E223" s="147" t="s">
        <v>19</v>
      </c>
      <c r="F223" s="148" t="s">
        <v>167</v>
      </c>
      <c r="H223" s="147" t="s">
        <v>19</v>
      </c>
      <c r="I223" s="149"/>
      <c r="L223" s="145"/>
      <c r="M223" s="150"/>
      <c r="T223" s="151"/>
      <c r="AT223" s="147" t="s">
        <v>162</v>
      </c>
      <c r="AU223" s="147" t="s">
        <v>82</v>
      </c>
      <c r="AV223" s="12" t="s">
        <v>80</v>
      </c>
      <c r="AW223" s="12" t="s">
        <v>33</v>
      </c>
      <c r="AX223" s="12" t="s">
        <v>72</v>
      </c>
      <c r="AY223" s="147" t="s">
        <v>150</v>
      </c>
    </row>
    <row r="224" spans="2:51" s="13" customFormat="1">
      <c r="B224" s="152"/>
      <c r="D224" s="146" t="s">
        <v>162</v>
      </c>
      <c r="E224" s="153" t="s">
        <v>19</v>
      </c>
      <c r="F224" s="154" t="s">
        <v>259</v>
      </c>
      <c r="H224" s="155">
        <v>3.46</v>
      </c>
      <c r="I224" s="156"/>
      <c r="L224" s="152"/>
      <c r="M224" s="157"/>
      <c r="T224" s="158"/>
      <c r="AT224" s="153" t="s">
        <v>162</v>
      </c>
      <c r="AU224" s="153" t="s">
        <v>82</v>
      </c>
      <c r="AV224" s="13" t="s">
        <v>82</v>
      </c>
      <c r="AW224" s="13" t="s">
        <v>33</v>
      </c>
      <c r="AX224" s="13" t="s">
        <v>72</v>
      </c>
      <c r="AY224" s="153" t="s">
        <v>150</v>
      </c>
    </row>
    <row r="225" spans="2:51" s="12" customFormat="1">
      <c r="B225" s="145"/>
      <c r="D225" s="146" t="s">
        <v>162</v>
      </c>
      <c r="E225" s="147" t="s">
        <v>19</v>
      </c>
      <c r="F225" s="148" t="s">
        <v>630</v>
      </c>
      <c r="H225" s="147" t="s">
        <v>19</v>
      </c>
      <c r="I225" s="149"/>
      <c r="L225" s="145"/>
      <c r="M225" s="150"/>
      <c r="T225" s="151"/>
      <c r="AT225" s="147" t="s">
        <v>162</v>
      </c>
      <c r="AU225" s="147" t="s">
        <v>82</v>
      </c>
      <c r="AV225" s="12" t="s">
        <v>80</v>
      </c>
      <c r="AW225" s="12" t="s">
        <v>33</v>
      </c>
      <c r="AX225" s="12" t="s">
        <v>72</v>
      </c>
      <c r="AY225" s="147" t="s">
        <v>150</v>
      </c>
    </row>
    <row r="226" spans="2:51" s="12" customFormat="1">
      <c r="B226" s="145"/>
      <c r="D226" s="146" t="s">
        <v>162</v>
      </c>
      <c r="E226" s="147" t="s">
        <v>19</v>
      </c>
      <c r="F226" s="148" t="s">
        <v>655</v>
      </c>
      <c r="H226" s="147" t="s">
        <v>19</v>
      </c>
      <c r="I226" s="149"/>
      <c r="L226" s="145"/>
      <c r="M226" s="150"/>
      <c r="T226" s="151"/>
      <c r="AT226" s="147" t="s">
        <v>162</v>
      </c>
      <c r="AU226" s="147" t="s">
        <v>82</v>
      </c>
      <c r="AV226" s="12" t="s">
        <v>80</v>
      </c>
      <c r="AW226" s="12" t="s">
        <v>33</v>
      </c>
      <c r="AX226" s="12" t="s">
        <v>72</v>
      </c>
      <c r="AY226" s="147" t="s">
        <v>150</v>
      </c>
    </row>
    <row r="227" spans="2:51" s="12" customFormat="1">
      <c r="B227" s="145"/>
      <c r="D227" s="146" t="s">
        <v>162</v>
      </c>
      <c r="E227" s="147" t="s">
        <v>19</v>
      </c>
      <c r="F227" s="148" t="s">
        <v>682</v>
      </c>
      <c r="H227" s="147" t="s">
        <v>19</v>
      </c>
      <c r="I227" s="149"/>
      <c r="L227" s="145"/>
      <c r="M227" s="150"/>
      <c r="T227" s="151"/>
      <c r="AT227" s="147" t="s">
        <v>162</v>
      </c>
      <c r="AU227" s="147" t="s">
        <v>82</v>
      </c>
      <c r="AV227" s="12" t="s">
        <v>80</v>
      </c>
      <c r="AW227" s="12" t="s">
        <v>33</v>
      </c>
      <c r="AX227" s="12" t="s">
        <v>72</v>
      </c>
      <c r="AY227" s="147" t="s">
        <v>150</v>
      </c>
    </row>
    <row r="228" spans="2:51" s="12" customFormat="1">
      <c r="B228" s="145"/>
      <c r="D228" s="146" t="s">
        <v>162</v>
      </c>
      <c r="E228" s="147" t="s">
        <v>19</v>
      </c>
      <c r="F228" s="148" t="s">
        <v>167</v>
      </c>
      <c r="H228" s="147" t="s">
        <v>19</v>
      </c>
      <c r="I228" s="149"/>
      <c r="L228" s="145"/>
      <c r="M228" s="150"/>
      <c r="T228" s="151"/>
      <c r="AT228" s="147" t="s">
        <v>162</v>
      </c>
      <c r="AU228" s="147" t="s">
        <v>82</v>
      </c>
      <c r="AV228" s="12" t="s">
        <v>80</v>
      </c>
      <c r="AW228" s="12" t="s">
        <v>33</v>
      </c>
      <c r="AX228" s="12" t="s">
        <v>72</v>
      </c>
      <c r="AY228" s="147" t="s">
        <v>150</v>
      </c>
    </row>
    <row r="229" spans="2:51" s="13" customFormat="1">
      <c r="B229" s="152"/>
      <c r="D229" s="146" t="s">
        <v>162</v>
      </c>
      <c r="E229" s="153" t="s">
        <v>19</v>
      </c>
      <c r="F229" s="154" t="s">
        <v>683</v>
      </c>
      <c r="H229" s="155">
        <v>10.7</v>
      </c>
      <c r="I229" s="156"/>
      <c r="L229" s="152"/>
      <c r="M229" s="157"/>
      <c r="T229" s="158"/>
      <c r="AT229" s="153" t="s">
        <v>162</v>
      </c>
      <c r="AU229" s="153" t="s">
        <v>82</v>
      </c>
      <c r="AV229" s="13" t="s">
        <v>82</v>
      </c>
      <c r="AW229" s="13" t="s">
        <v>33</v>
      </c>
      <c r="AX229" s="13" t="s">
        <v>72</v>
      </c>
      <c r="AY229" s="153" t="s">
        <v>150</v>
      </c>
    </row>
    <row r="230" spans="2:51" s="12" customFormat="1">
      <c r="B230" s="145"/>
      <c r="D230" s="146" t="s">
        <v>162</v>
      </c>
      <c r="E230" s="147" t="s">
        <v>19</v>
      </c>
      <c r="F230" s="148" t="s">
        <v>630</v>
      </c>
      <c r="H230" s="147" t="s">
        <v>19</v>
      </c>
      <c r="I230" s="149"/>
      <c r="L230" s="145"/>
      <c r="M230" s="150"/>
      <c r="T230" s="151"/>
      <c r="AT230" s="147" t="s">
        <v>162</v>
      </c>
      <c r="AU230" s="147" t="s">
        <v>82</v>
      </c>
      <c r="AV230" s="12" t="s">
        <v>80</v>
      </c>
      <c r="AW230" s="12" t="s">
        <v>33</v>
      </c>
      <c r="AX230" s="12" t="s">
        <v>72</v>
      </c>
      <c r="AY230" s="147" t="s">
        <v>150</v>
      </c>
    </row>
    <row r="231" spans="2:51" s="12" customFormat="1">
      <c r="B231" s="145"/>
      <c r="D231" s="146" t="s">
        <v>162</v>
      </c>
      <c r="E231" s="147" t="s">
        <v>19</v>
      </c>
      <c r="F231" s="148" t="s">
        <v>657</v>
      </c>
      <c r="H231" s="147" t="s">
        <v>19</v>
      </c>
      <c r="I231" s="149"/>
      <c r="L231" s="145"/>
      <c r="M231" s="150"/>
      <c r="T231" s="151"/>
      <c r="AT231" s="147" t="s">
        <v>162</v>
      </c>
      <c r="AU231" s="147" t="s">
        <v>82</v>
      </c>
      <c r="AV231" s="12" t="s">
        <v>80</v>
      </c>
      <c r="AW231" s="12" t="s">
        <v>33</v>
      </c>
      <c r="AX231" s="12" t="s">
        <v>72</v>
      </c>
      <c r="AY231" s="147" t="s">
        <v>150</v>
      </c>
    </row>
    <row r="232" spans="2:51" s="12" customFormat="1">
      <c r="B232" s="145"/>
      <c r="D232" s="146" t="s">
        <v>162</v>
      </c>
      <c r="E232" s="147" t="s">
        <v>19</v>
      </c>
      <c r="F232" s="148" t="s">
        <v>684</v>
      </c>
      <c r="H232" s="147" t="s">
        <v>19</v>
      </c>
      <c r="I232" s="149"/>
      <c r="L232" s="145"/>
      <c r="M232" s="150"/>
      <c r="T232" s="151"/>
      <c r="AT232" s="147" t="s">
        <v>162</v>
      </c>
      <c r="AU232" s="147" t="s">
        <v>82</v>
      </c>
      <c r="AV232" s="12" t="s">
        <v>80</v>
      </c>
      <c r="AW232" s="12" t="s">
        <v>33</v>
      </c>
      <c r="AX232" s="12" t="s">
        <v>72</v>
      </c>
      <c r="AY232" s="147" t="s">
        <v>150</v>
      </c>
    </row>
    <row r="233" spans="2:51" s="12" customFormat="1">
      <c r="B233" s="145"/>
      <c r="D233" s="146" t="s">
        <v>162</v>
      </c>
      <c r="E233" s="147" t="s">
        <v>19</v>
      </c>
      <c r="F233" s="148" t="s">
        <v>167</v>
      </c>
      <c r="H233" s="147" t="s">
        <v>19</v>
      </c>
      <c r="I233" s="149"/>
      <c r="L233" s="145"/>
      <c r="M233" s="150"/>
      <c r="T233" s="151"/>
      <c r="AT233" s="147" t="s">
        <v>162</v>
      </c>
      <c r="AU233" s="147" t="s">
        <v>82</v>
      </c>
      <c r="AV233" s="12" t="s">
        <v>80</v>
      </c>
      <c r="AW233" s="12" t="s">
        <v>33</v>
      </c>
      <c r="AX233" s="12" t="s">
        <v>72</v>
      </c>
      <c r="AY233" s="147" t="s">
        <v>150</v>
      </c>
    </row>
    <row r="234" spans="2:51" s="13" customFormat="1">
      <c r="B234" s="152"/>
      <c r="D234" s="146" t="s">
        <v>162</v>
      </c>
      <c r="E234" s="153" t="s">
        <v>19</v>
      </c>
      <c r="F234" s="154" t="s">
        <v>685</v>
      </c>
      <c r="H234" s="155">
        <v>9.0500000000000007</v>
      </c>
      <c r="I234" s="156"/>
      <c r="L234" s="152"/>
      <c r="M234" s="157"/>
      <c r="T234" s="158"/>
      <c r="AT234" s="153" t="s">
        <v>162</v>
      </c>
      <c r="AU234" s="153" t="s">
        <v>82</v>
      </c>
      <c r="AV234" s="13" t="s">
        <v>82</v>
      </c>
      <c r="AW234" s="13" t="s">
        <v>33</v>
      </c>
      <c r="AX234" s="13" t="s">
        <v>72</v>
      </c>
      <c r="AY234" s="153" t="s">
        <v>150</v>
      </c>
    </row>
    <row r="235" spans="2:51" s="12" customFormat="1">
      <c r="B235" s="145"/>
      <c r="D235" s="146" t="s">
        <v>162</v>
      </c>
      <c r="E235" s="147" t="s">
        <v>19</v>
      </c>
      <c r="F235" s="148" t="s">
        <v>630</v>
      </c>
      <c r="H235" s="147" t="s">
        <v>19</v>
      </c>
      <c r="I235" s="149"/>
      <c r="L235" s="145"/>
      <c r="M235" s="150"/>
      <c r="T235" s="151"/>
      <c r="AT235" s="147" t="s">
        <v>162</v>
      </c>
      <c r="AU235" s="147" t="s">
        <v>82</v>
      </c>
      <c r="AV235" s="12" t="s">
        <v>80</v>
      </c>
      <c r="AW235" s="12" t="s">
        <v>33</v>
      </c>
      <c r="AX235" s="12" t="s">
        <v>72</v>
      </c>
      <c r="AY235" s="147" t="s">
        <v>150</v>
      </c>
    </row>
    <row r="236" spans="2:51" s="12" customFormat="1">
      <c r="B236" s="145"/>
      <c r="D236" s="146" t="s">
        <v>162</v>
      </c>
      <c r="E236" s="147" t="s">
        <v>19</v>
      </c>
      <c r="F236" s="148" t="s">
        <v>665</v>
      </c>
      <c r="H236" s="147" t="s">
        <v>19</v>
      </c>
      <c r="I236" s="149"/>
      <c r="L236" s="145"/>
      <c r="M236" s="150"/>
      <c r="T236" s="151"/>
      <c r="AT236" s="147" t="s">
        <v>162</v>
      </c>
      <c r="AU236" s="147" t="s">
        <v>82</v>
      </c>
      <c r="AV236" s="12" t="s">
        <v>80</v>
      </c>
      <c r="AW236" s="12" t="s">
        <v>33</v>
      </c>
      <c r="AX236" s="12" t="s">
        <v>72</v>
      </c>
      <c r="AY236" s="147" t="s">
        <v>150</v>
      </c>
    </row>
    <row r="237" spans="2:51" s="12" customFormat="1">
      <c r="B237" s="145"/>
      <c r="D237" s="146" t="s">
        <v>162</v>
      </c>
      <c r="E237" s="147" t="s">
        <v>19</v>
      </c>
      <c r="F237" s="148" t="s">
        <v>276</v>
      </c>
      <c r="H237" s="147" t="s">
        <v>19</v>
      </c>
      <c r="I237" s="149"/>
      <c r="L237" s="145"/>
      <c r="M237" s="150"/>
      <c r="T237" s="151"/>
      <c r="AT237" s="147" t="s">
        <v>162</v>
      </c>
      <c r="AU237" s="147" t="s">
        <v>82</v>
      </c>
      <c r="AV237" s="12" t="s">
        <v>80</v>
      </c>
      <c r="AW237" s="12" t="s">
        <v>33</v>
      </c>
      <c r="AX237" s="12" t="s">
        <v>72</v>
      </c>
      <c r="AY237" s="147" t="s">
        <v>150</v>
      </c>
    </row>
    <row r="238" spans="2:51" s="12" customFormat="1">
      <c r="B238" s="145"/>
      <c r="D238" s="146" t="s">
        <v>162</v>
      </c>
      <c r="E238" s="147" t="s">
        <v>19</v>
      </c>
      <c r="F238" s="148" t="s">
        <v>630</v>
      </c>
      <c r="H238" s="147" t="s">
        <v>19</v>
      </c>
      <c r="I238" s="149"/>
      <c r="L238" s="145"/>
      <c r="M238" s="150"/>
      <c r="T238" s="151"/>
      <c r="AT238" s="147" t="s">
        <v>162</v>
      </c>
      <c r="AU238" s="147" t="s">
        <v>82</v>
      </c>
      <c r="AV238" s="12" t="s">
        <v>80</v>
      </c>
      <c r="AW238" s="12" t="s">
        <v>33</v>
      </c>
      <c r="AX238" s="12" t="s">
        <v>72</v>
      </c>
      <c r="AY238" s="147" t="s">
        <v>150</v>
      </c>
    </row>
    <row r="239" spans="2:51" s="12" customFormat="1">
      <c r="B239" s="145"/>
      <c r="D239" s="146" t="s">
        <v>162</v>
      </c>
      <c r="E239" s="147" t="s">
        <v>19</v>
      </c>
      <c r="F239" s="148" t="s">
        <v>655</v>
      </c>
      <c r="H239" s="147" t="s">
        <v>19</v>
      </c>
      <c r="I239" s="149"/>
      <c r="L239" s="145"/>
      <c r="M239" s="150"/>
      <c r="T239" s="151"/>
      <c r="AT239" s="147" t="s">
        <v>162</v>
      </c>
      <c r="AU239" s="147" t="s">
        <v>82</v>
      </c>
      <c r="AV239" s="12" t="s">
        <v>80</v>
      </c>
      <c r="AW239" s="12" t="s">
        <v>33</v>
      </c>
      <c r="AX239" s="12" t="s">
        <v>72</v>
      </c>
      <c r="AY239" s="147" t="s">
        <v>150</v>
      </c>
    </row>
    <row r="240" spans="2:51" s="12" customFormat="1">
      <c r="B240" s="145"/>
      <c r="D240" s="146" t="s">
        <v>162</v>
      </c>
      <c r="E240" s="147" t="s">
        <v>19</v>
      </c>
      <c r="F240" s="148" t="s">
        <v>686</v>
      </c>
      <c r="H240" s="147" t="s">
        <v>19</v>
      </c>
      <c r="I240" s="149"/>
      <c r="L240" s="145"/>
      <c r="M240" s="150"/>
      <c r="T240" s="151"/>
      <c r="AT240" s="147" t="s">
        <v>162</v>
      </c>
      <c r="AU240" s="147" t="s">
        <v>82</v>
      </c>
      <c r="AV240" s="12" t="s">
        <v>80</v>
      </c>
      <c r="AW240" s="12" t="s">
        <v>33</v>
      </c>
      <c r="AX240" s="12" t="s">
        <v>72</v>
      </c>
      <c r="AY240" s="147" t="s">
        <v>150</v>
      </c>
    </row>
    <row r="241" spans="2:65" s="12" customFormat="1">
      <c r="B241" s="145"/>
      <c r="D241" s="146" t="s">
        <v>162</v>
      </c>
      <c r="E241" s="147" t="s">
        <v>19</v>
      </c>
      <c r="F241" s="148" t="s">
        <v>167</v>
      </c>
      <c r="H241" s="147" t="s">
        <v>19</v>
      </c>
      <c r="I241" s="149"/>
      <c r="L241" s="145"/>
      <c r="M241" s="150"/>
      <c r="T241" s="151"/>
      <c r="AT241" s="147" t="s">
        <v>162</v>
      </c>
      <c r="AU241" s="147" t="s">
        <v>82</v>
      </c>
      <c r="AV241" s="12" t="s">
        <v>80</v>
      </c>
      <c r="AW241" s="12" t="s">
        <v>33</v>
      </c>
      <c r="AX241" s="12" t="s">
        <v>72</v>
      </c>
      <c r="AY241" s="147" t="s">
        <v>150</v>
      </c>
    </row>
    <row r="242" spans="2:65" s="13" customFormat="1">
      <c r="B242" s="152"/>
      <c r="D242" s="146" t="s">
        <v>162</v>
      </c>
      <c r="E242" s="153" t="s">
        <v>19</v>
      </c>
      <c r="F242" s="154" t="s">
        <v>687</v>
      </c>
      <c r="H242" s="155">
        <v>12.16</v>
      </c>
      <c r="I242" s="156"/>
      <c r="L242" s="152"/>
      <c r="M242" s="157"/>
      <c r="T242" s="158"/>
      <c r="AT242" s="153" t="s">
        <v>162</v>
      </c>
      <c r="AU242" s="153" t="s">
        <v>82</v>
      </c>
      <c r="AV242" s="13" t="s">
        <v>82</v>
      </c>
      <c r="AW242" s="13" t="s">
        <v>33</v>
      </c>
      <c r="AX242" s="13" t="s">
        <v>72</v>
      </c>
      <c r="AY242" s="153" t="s">
        <v>150</v>
      </c>
    </row>
    <row r="243" spans="2:65" s="12" customFormat="1">
      <c r="B243" s="145"/>
      <c r="D243" s="146" t="s">
        <v>162</v>
      </c>
      <c r="E243" s="147" t="s">
        <v>19</v>
      </c>
      <c r="F243" s="148" t="s">
        <v>630</v>
      </c>
      <c r="H243" s="147" t="s">
        <v>19</v>
      </c>
      <c r="I243" s="149"/>
      <c r="L243" s="145"/>
      <c r="M243" s="150"/>
      <c r="T243" s="151"/>
      <c r="AT243" s="147" t="s">
        <v>162</v>
      </c>
      <c r="AU243" s="147" t="s">
        <v>82</v>
      </c>
      <c r="AV243" s="12" t="s">
        <v>80</v>
      </c>
      <c r="AW243" s="12" t="s">
        <v>33</v>
      </c>
      <c r="AX243" s="12" t="s">
        <v>72</v>
      </c>
      <c r="AY243" s="147" t="s">
        <v>150</v>
      </c>
    </row>
    <row r="244" spans="2:65" s="12" customFormat="1">
      <c r="B244" s="145"/>
      <c r="D244" s="146" t="s">
        <v>162</v>
      </c>
      <c r="E244" s="147" t="s">
        <v>19</v>
      </c>
      <c r="F244" s="148" t="s">
        <v>657</v>
      </c>
      <c r="H244" s="147" t="s">
        <v>19</v>
      </c>
      <c r="I244" s="149"/>
      <c r="L244" s="145"/>
      <c r="M244" s="150"/>
      <c r="T244" s="151"/>
      <c r="AT244" s="147" t="s">
        <v>162</v>
      </c>
      <c r="AU244" s="147" t="s">
        <v>82</v>
      </c>
      <c r="AV244" s="12" t="s">
        <v>80</v>
      </c>
      <c r="AW244" s="12" t="s">
        <v>33</v>
      </c>
      <c r="AX244" s="12" t="s">
        <v>72</v>
      </c>
      <c r="AY244" s="147" t="s">
        <v>150</v>
      </c>
    </row>
    <row r="245" spans="2:65" s="12" customFormat="1">
      <c r="B245" s="145"/>
      <c r="D245" s="146" t="s">
        <v>162</v>
      </c>
      <c r="E245" s="147" t="s">
        <v>19</v>
      </c>
      <c r="F245" s="148" t="s">
        <v>688</v>
      </c>
      <c r="H245" s="147" t="s">
        <v>19</v>
      </c>
      <c r="I245" s="149"/>
      <c r="L245" s="145"/>
      <c r="M245" s="150"/>
      <c r="T245" s="151"/>
      <c r="AT245" s="147" t="s">
        <v>162</v>
      </c>
      <c r="AU245" s="147" t="s">
        <v>82</v>
      </c>
      <c r="AV245" s="12" t="s">
        <v>80</v>
      </c>
      <c r="AW245" s="12" t="s">
        <v>33</v>
      </c>
      <c r="AX245" s="12" t="s">
        <v>72</v>
      </c>
      <c r="AY245" s="147" t="s">
        <v>150</v>
      </c>
    </row>
    <row r="246" spans="2:65" s="12" customFormat="1">
      <c r="B246" s="145"/>
      <c r="D246" s="146" t="s">
        <v>162</v>
      </c>
      <c r="E246" s="147" t="s">
        <v>19</v>
      </c>
      <c r="F246" s="148" t="s">
        <v>167</v>
      </c>
      <c r="H246" s="147" t="s">
        <v>19</v>
      </c>
      <c r="I246" s="149"/>
      <c r="L246" s="145"/>
      <c r="M246" s="150"/>
      <c r="T246" s="151"/>
      <c r="AT246" s="147" t="s">
        <v>162</v>
      </c>
      <c r="AU246" s="147" t="s">
        <v>82</v>
      </c>
      <c r="AV246" s="12" t="s">
        <v>80</v>
      </c>
      <c r="AW246" s="12" t="s">
        <v>33</v>
      </c>
      <c r="AX246" s="12" t="s">
        <v>72</v>
      </c>
      <c r="AY246" s="147" t="s">
        <v>150</v>
      </c>
    </row>
    <row r="247" spans="2:65" s="13" customFormat="1">
      <c r="B247" s="152"/>
      <c r="D247" s="146" t="s">
        <v>162</v>
      </c>
      <c r="E247" s="153" t="s">
        <v>19</v>
      </c>
      <c r="F247" s="154" t="s">
        <v>689</v>
      </c>
      <c r="H247" s="155">
        <v>5.2</v>
      </c>
      <c r="I247" s="156"/>
      <c r="L247" s="152"/>
      <c r="M247" s="157"/>
      <c r="T247" s="158"/>
      <c r="AT247" s="153" t="s">
        <v>162</v>
      </c>
      <c r="AU247" s="153" t="s">
        <v>82</v>
      </c>
      <c r="AV247" s="13" t="s">
        <v>82</v>
      </c>
      <c r="AW247" s="13" t="s">
        <v>33</v>
      </c>
      <c r="AX247" s="13" t="s">
        <v>72</v>
      </c>
      <c r="AY247" s="153" t="s">
        <v>150</v>
      </c>
    </row>
    <row r="248" spans="2:65" s="14" customFormat="1">
      <c r="B248" s="159"/>
      <c r="D248" s="146" t="s">
        <v>162</v>
      </c>
      <c r="E248" s="160" t="s">
        <v>19</v>
      </c>
      <c r="F248" s="161" t="s">
        <v>169</v>
      </c>
      <c r="H248" s="162">
        <v>107.57</v>
      </c>
      <c r="I248" s="163"/>
      <c r="L248" s="159"/>
      <c r="M248" s="164"/>
      <c r="T248" s="165"/>
      <c r="AT248" s="160" t="s">
        <v>162</v>
      </c>
      <c r="AU248" s="160" t="s">
        <v>82</v>
      </c>
      <c r="AV248" s="14" t="s">
        <v>158</v>
      </c>
      <c r="AW248" s="14" t="s">
        <v>33</v>
      </c>
      <c r="AX248" s="14" t="s">
        <v>80</v>
      </c>
      <c r="AY248" s="160" t="s">
        <v>150</v>
      </c>
    </row>
    <row r="249" spans="2:65" s="1" customFormat="1" ht="21.75" customHeight="1">
      <c r="B249" s="33"/>
      <c r="C249" s="128" t="s">
        <v>299</v>
      </c>
      <c r="D249" s="128" t="s">
        <v>153</v>
      </c>
      <c r="E249" s="129" t="s">
        <v>284</v>
      </c>
      <c r="F249" s="130" t="s">
        <v>285</v>
      </c>
      <c r="G249" s="131" t="s">
        <v>156</v>
      </c>
      <c r="H249" s="132">
        <v>4.41</v>
      </c>
      <c r="I249" s="133"/>
      <c r="J249" s="134">
        <f>ROUND(I249*H249,2)</f>
        <v>0</v>
      </c>
      <c r="K249" s="130" t="s">
        <v>157</v>
      </c>
      <c r="L249" s="33"/>
      <c r="M249" s="135" t="s">
        <v>19</v>
      </c>
      <c r="N249" s="136" t="s">
        <v>43</v>
      </c>
      <c r="P249" s="137">
        <f>O249*H249</f>
        <v>0</v>
      </c>
      <c r="Q249" s="137">
        <v>1.98E-3</v>
      </c>
      <c r="R249" s="137">
        <f>Q249*H249</f>
        <v>8.7317999999999996E-3</v>
      </c>
      <c r="S249" s="137">
        <v>6.0000000000000002E-5</v>
      </c>
      <c r="T249" s="138">
        <f>S249*H249</f>
        <v>2.6460000000000003E-4</v>
      </c>
      <c r="AR249" s="139" t="s">
        <v>158</v>
      </c>
      <c r="AT249" s="139" t="s">
        <v>153</v>
      </c>
      <c r="AU249" s="139" t="s">
        <v>82</v>
      </c>
      <c r="AY249" s="18" t="s">
        <v>150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80</v>
      </c>
      <c r="BK249" s="140">
        <f>ROUND(I249*H249,2)</f>
        <v>0</v>
      </c>
      <c r="BL249" s="18" t="s">
        <v>158</v>
      </c>
      <c r="BM249" s="139" t="s">
        <v>690</v>
      </c>
    </row>
    <row r="250" spans="2:65" s="1" customFormat="1">
      <c r="B250" s="33"/>
      <c r="D250" s="141" t="s">
        <v>160</v>
      </c>
      <c r="F250" s="142" t="s">
        <v>287</v>
      </c>
      <c r="I250" s="143"/>
      <c r="L250" s="33"/>
      <c r="M250" s="144"/>
      <c r="T250" s="54"/>
      <c r="AT250" s="18" t="s">
        <v>160</v>
      </c>
      <c r="AU250" s="18" t="s">
        <v>82</v>
      </c>
    </row>
    <row r="251" spans="2:65" s="12" customFormat="1">
      <c r="B251" s="145"/>
      <c r="D251" s="146" t="s">
        <v>162</v>
      </c>
      <c r="E251" s="147" t="s">
        <v>19</v>
      </c>
      <c r="F251" s="148" t="s">
        <v>630</v>
      </c>
      <c r="H251" s="147" t="s">
        <v>19</v>
      </c>
      <c r="I251" s="149"/>
      <c r="L251" s="145"/>
      <c r="M251" s="150"/>
      <c r="T251" s="151"/>
      <c r="AT251" s="147" t="s">
        <v>162</v>
      </c>
      <c r="AU251" s="147" t="s">
        <v>82</v>
      </c>
      <c r="AV251" s="12" t="s">
        <v>80</v>
      </c>
      <c r="AW251" s="12" t="s">
        <v>33</v>
      </c>
      <c r="AX251" s="12" t="s">
        <v>72</v>
      </c>
      <c r="AY251" s="147" t="s">
        <v>150</v>
      </c>
    </row>
    <row r="252" spans="2:65" s="12" customFormat="1">
      <c r="B252" s="145"/>
      <c r="D252" s="146" t="s">
        <v>162</v>
      </c>
      <c r="E252" s="147" t="s">
        <v>19</v>
      </c>
      <c r="F252" s="148" t="s">
        <v>665</v>
      </c>
      <c r="H252" s="147" t="s">
        <v>19</v>
      </c>
      <c r="I252" s="149"/>
      <c r="L252" s="145"/>
      <c r="M252" s="150"/>
      <c r="T252" s="151"/>
      <c r="AT252" s="147" t="s">
        <v>162</v>
      </c>
      <c r="AU252" s="147" t="s">
        <v>82</v>
      </c>
      <c r="AV252" s="12" t="s">
        <v>80</v>
      </c>
      <c r="AW252" s="12" t="s">
        <v>33</v>
      </c>
      <c r="AX252" s="12" t="s">
        <v>72</v>
      </c>
      <c r="AY252" s="147" t="s">
        <v>150</v>
      </c>
    </row>
    <row r="253" spans="2:65" s="12" customFormat="1">
      <c r="B253" s="145"/>
      <c r="D253" s="146" t="s">
        <v>162</v>
      </c>
      <c r="E253" s="147" t="s">
        <v>19</v>
      </c>
      <c r="F253" s="148" t="s">
        <v>691</v>
      </c>
      <c r="H253" s="147" t="s">
        <v>19</v>
      </c>
      <c r="I253" s="149"/>
      <c r="L253" s="145"/>
      <c r="M253" s="150"/>
      <c r="T253" s="151"/>
      <c r="AT253" s="147" t="s">
        <v>162</v>
      </c>
      <c r="AU253" s="147" t="s">
        <v>82</v>
      </c>
      <c r="AV253" s="12" t="s">
        <v>80</v>
      </c>
      <c r="AW253" s="12" t="s">
        <v>33</v>
      </c>
      <c r="AX253" s="12" t="s">
        <v>72</v>
      </c>
      <c r="AY253" s="147" t="s">
        <v>150</v>
      </c>
    </row>
    <row r="254" spans="2:65" s="12" customFormat="1">
      <c r="B254" s="145"/>
      <c r="D254" s="146" t="s">
        <v>162</v>
      </c>
      <c r="E254" s="147" t="s">
        <v>19</v>
      </c>
      <c r="F254" s="148" t="s">
        <v>630</v>
      </c>
      <c r="H254" s="147" t="s">
        <v>19</v>
      </c>
      <c r="I254" s="149"/>
      <c r="L254" s="145"/>
      <c r="M254" s="150"/>
      <c r="T254" s="151"/>
      <c r="AT254" s="147" t="s">
        <v>162</v>
      </c>
      <c r="AU254" s="147" t="s">
        <v>82</v>
      </c>
      <c r="AV254" s="12" t="s">
        <v>80</v>
      </c>
      <c r="AW254" s="12" t="s">
        <v>33</v>
      </c>
      <c r="AX254" s="12" t="s">
        <v>72</v>
      </c>
      <c r="AY254" s="147" t="s">
        <v>150</v>
      </c>
    </row>
    <row r="255" spans="2:65" s="12" customFormat="1">
      <c r="B255" s="145"/>
      <c r="D255" s="146" t="s">
        <v>162</v>
      </c>
      <c r="E255" s="147" t="s">
        <v>19</v>
      </c>
      <c r="F255" s="148" t="s">
        <v>655</v>
      </c>
      <c r="H255" s="147" t="s">
        <v>19</v>
      </c>
      <c r="I255" s="149"/>
      <c r="L255" s="145"/>
      <c r="M255" s="150"/>
      <c r="T255" s="151"/>
      <c r="AT255" s="147" t="s">
        <v>162</v>
      </c>
      <c r="AU255" s="147" t="s">
        <v>82</v>
      </c>
      <c r="AV255" s="12" t="s">
        <v>80</v>
      </c>
      <c r="AW255" s="12" t="s">
        <v>33</v>
      </c>
      <c r="AX255" s="12" t="s">
        <v>72</v>
      </c>
      <c r="AY255" s="147" t="s">
        <v>150</v>
      </c>
    </row>
    <row r="256" spans="2:65" s="12" customFormat="1">
      <c r="B256" s="145"/>
      <c r="D256" s="146" t="s">
        <v>162</v>
      </c>
      <c r="E256" s="147" t="s">
        <v>19</v>
      </c>
      <c r="F256" s="148" t="s">
        <v>692</v>
      </c>
      <c r="H256" s="147" t="s">
        <v>19</v>
      </c>
      <c r="I256" s="149"/>
      <c r="L256" s="145"/>
      <c r="M256" s="150"/>
      <c r="T256" s="151"/>
      <c r="AT256" s="147" t="s">
        <v>162</v>
      </c>
      <c r="AU256" s="147" t="s">
        <v>82</v>
      </c>
      <c r="AV256" s="12" t="s">
        <v>80</v>
      </c>
      <c r="AW256" s="12" t="s">
        <v>33</v>
      </c>
      <c r="AX256" s="12" t="s">
        <v>72</v>
      </c>
      <c r="AY256" s="147" t="s">
        <v>150</v>
      </c>
    </row>
    <row r="257" spans="2:65" s="12" customFormat="1">
      <c r="B257" s="145"/>
      <c r="D257" s="146" t="s">
        <v>162</v>
      </c>
      <c r="E257" s="147" t="s">
        <v>19</v>
      </c>
      <c r="F257" s="148" t="s">
        <v>167</v>
      </c>
      <c r="H257" s="147" t="s">
        <v>19</v>
      </c>
      <c r="I257" s="149"/>
      <c r="L257" s="145"/>
      <c r="M257" s="150"/>
      <c r="T257" s="151"/>
      <c r="AT257" s="147" t="s">
        <v>162</v>
      </c>
      <c r="AU257" s="147" t="s">
        <v>82</v>
      </c>
      <c r="AV257" s="12" t="s">
        <v>80</v>
      </c>
      <c r="AW257" s="12" t="s">
        <v>33</v>
      </c>
      <c r="AX257" s="12" t="s">
        <v>72</v>
      </c>
      <c r="AY257" s="147" t="s">
        <v>150</v>
      </c>
    </row>
    <row r="258" spans="2:65" s="13" customFormat="1">
      <c r="B258" s="152"/>
      <c r="D258" s="146" t="s">
        <v>162</v>
      </c>
      <c r="E258" s="153" t="s">
        <v>19</v>
      </c>
      <c r="F258" s="154" t="s">
        <v>693</v>
      </c>
      <c r="H258" s="155">
        <v>3.06</v>
      </c>
      <c r="I258" s="156"/>
      <c r="L258" s="152"/>
      <c r="M258" s="157"/>
      <c r="T258" s="158"/>
      <c r="AT258" s="153" t="s">
        <v>162</v>
      </c>
      <c r="AU258" s="153" t="s">
        <v>82</v>
      </c>
      <c r="AV258" s="13" t="s">
        <v>82</v>
      </c>
      <c r="AW258" s="13" t="s">
        <v>33</v>
      </c>
      <c r="AX258" s="13" t="s">
        <v>72</v>
      </c>
      <c r="AY258" s="153" t="s">
        <v>150</v>
      </c>
    </row>
    <row r="259" spans="2:65" s="12" customFormat="1">
      <c r="B259" s="145"/>
      <c r="D259" s="146" t="s">
        <v>162</v>
      </c>
      <c r="E259" s="147" t="s">
        <v>19</v>
      </c>
      <c r="F259" s="148" t="s">
        <v>630</v>
      </c>
      <c r="H259" s="147" t="s">
        <v>19</v>
      </c>
      <c r="I259" s="149"/>
      <c r="L259" s="145"/>
      <c r="M259" s="150"/>
      <c r="T259" s="151"/>
      <c r="AT259" s="147" t="s">
        <v>162</v>
      </c>
      <c r="AU259" s="147" t="s">
        <v>82</v>
      </c>
      <c r="AV259" s="12" t="s">
        <v>80</v>
      </c>
      <c r="AW259" s="12" t="s">
        <v>33</v>
      </c>
      <c r="AX259" s="12" t="s">
        <v>72</v>
      </c>
      <c r="AY259" s="147" t="s">
        <v>150</v>
      </c>
    </row>
    <row r="260" spans="2:65" s="12" customFormat="1">
      <c r="B260" s="145"/>
      <c r="D260" s="146" t="s">
        <v>162</v>
      </c>
      <c r="E260" s="147" t="s">
        <v>19</v>
      </c>
      <c r="F260" s="148" t="s">
        <v>657</v>
      </c>
      <c r="H260" s="147" t="s">
        <v>19</v>
      </c>
      <c r="I260" s="149"/>
      <c r="L260" s="145"/>
      <c r="M260" s="150"/>
      <c r="T260" s="151"/>
      <c r="AT260" s="147" t="s">
        <v>162</v>
      </c>
      <c r="AU260" s="147" t="s">
        <v>82</v>
      </c>
      <c r="AV260" s="12" t="s">
        <v>80</v>
      </c>
      <c r="AW260" s="12" t="s">
        <v>33</v>
      </c>
      <c r="AX260" s="12" t="s">
        <v>72</v>
      </c>
      <c r="AY260" s="147" t="s">
        <v>150</v>
      </c>
    </row>
    <row r="261" spans="2:65" s="12" customFormat="1">
      <c r="B261" s="145"/>
      <c r="D261" s="146" t="s">
        <v>162</v>
      </c>
      <c r="E261" s="147" t="s">
        <v>19</v>
      </c>
      <c r="F261" s="148" t="s">
        <v>694</v>
      </c>
      <c r="H261" s="147" t="s">
        <v>19</v>
      </c>
      <c r="I261" s="149"/>
      <c r="L261" s="145"/>
      <c r="M261" s="150"/>
      <c r="T261" s="151"/>
      <c r="AT261" s="147" t="s">
        <v>162</v>
      </c>
      <c r="AU261" s="147" t="s">
        <v>82</v>
      </c>
      <c r="AV261" s="12" t="s">
        <v>80</v>
      </c>
      <c r="AW261" s="12" t="s">
        <v>33</v>
      </c>
      <c r="AX261" s="12" t="s">
        <v>72</v>
      </c>
      <c r="AY261" s="147" t="s">
        <v>150</v>
      </c>
    </row>
    <row r="262" spans="2:65" s="12" customFormat="1">
      <c r="B262" s="145"/>
      <c r="D262" s="146" t="s">
        <v>162</v>
      </c>
      <c r="E262" s="147" t="s">
        <v>19</v>
      </c>
      <c r="F262" s="148" t="s">
        <v>167</v>
      </c>
      <c r="H262" s="147" t="s">
        <v>19</v>
      </c>
      <c r="I262" s="149"/>
      <c r="L262" s="145"/>
      <c r="M262" s="150"/>
      <c r="T262" s="151"/>
      <c r="AT262" s="147" t="s">
        <v>162</v>
      </c>
      <c r="AU262" s="147" t="s">
        <v>82</v>
      </c>
      <c r="AV262" s="12" t="s">
        <v>80</v>
      </c>
      <c r="AW262" s="12" t="s">
        <v>33</v>
      </c>
      <c r="AX262" s="12" t="s">
        <v>72</v>
      </c>
      <c r="AY262" s="147" t="s">
        <v>150</v>
      </c>
    </row>
    <row r="263" spans="2:65" s="13" customFormat="1">
      <c r="B263" s="152"/>
      <c r="D263" s="146" t="s">
        <v>162</v>
      </c>
      <c r="E263" s="153" t="s">
        <v>19</v>
      </c>
      <c r="F263" s="154" t="s">
        <v>294</v>
      </c>
      <c r="H263" s="155">
        <v>1.35</v>
      </c>
      <c r="I263" s="156"/>
      <c r="L263" s="152"/>
      <c r="M263" s="157"/>
      <c r="T263" s="158"/>
      <c r="AT263" s="153" t="s">
        <v>162</v>
      </c>
      <c r="AU263" s="153" t="s">
        <v>82</v>
      </c>
      <c r="AV263" s="13" t="s">
        <v>82</v>
      </c>
      <c r="AW263" s="13" t="s">
        <v>33</v>
      </c>
      <c r="AX263" s="13" t="s">
        <v>72</v>
      </c>
      <c r="AY263" s="153" t="s">
        <v>150</v>
      </c>
    </row>
    <row r="264" spans="2:65" s="14" customFormat="1">
      <c r="B264" s="159"/>
      <c r="D264" s="146" t="s">
        <v>162</v>
      </c>
      <c r="E264" s="160" t="s">
        <v>19</v>
      </c>
      <c r="F264" s="161" t="s">
        <v>169</v>
      </c>
      <c r="H264" s="162">
        <v>4.41</v>
      </c>
      <c r="I264" s="163"/>
      <c r="L264" s="159"/>
      <c r="M264" s="164"/>
      <c r="T264" s="165"/>
      <c r="AT264" s="160" t="s">
        <v>162</v>
      </c>
      <c r="AU264" s="160" t="s">
        <v>82</v>
      </c>
      <c r="AV264" s="14" t="s">
        <v>158</v>
      </c>
      <c r="AW264" s="14" t="s">
        <v>33</v>
      </c>
      <c r="AX264" s="14" t="s">
        <v>80</v>
      </c>
      <c r="AY264" s="160" t="s">
        <v>150</v>
      </c>
    </row>
    <row r="265" spans="2:65" s="11" customFormat="1" ht="22.9" customHeight="1">
      <c r="B265" s="116"/>
      <c r="D265" s="117" t="s">
        <v>71</v>
      </c>
      <c r="E265" s="126" t="s">
        <v>695</v>
      </c>
      <c r="F265" s="126" t="s">
        <v>696</v>
      </c>
      <c r="I265" s="119"/>
      <c r="J265" s="127">
        <f>BK265</f>
        <v>0</v>
      </c>
      <c r="L265" s="116"/>
      <c r="M265" s="121"/>
      <c r="P265" s="122">
        <f>SUM(P266:P294)</f>
        <v>0</v>
      </c>
      <c r="R265" s="122">
        <f>SUM(R266:R294)</f>
        <v>4.2336000000000006E-2</v>
      </c>
      <c r="T265" s="123">
        <f>SUM(T266:T294)</f>
        <v>0</v>
      </c>
      <c r="AR265" s="117" t="s">
        <v>80</v>
      </c>
      <c r="AT265" s="124" t="s">
        <v>71</v>
      </c>
      <c r="AU265" s="124" t="s">
        <v>80</v>
      </c>
      <c r="AY265" s="117" t="s">
        <v>150</v>
      </c>
      <c r="BK265" s="125">
        <f>SUM(BK266:BK294)</f>
        <v>0</v>
      </c>
    </row>
    <row r="266" spans="2:65" s="1" customFormat="1" ht="16.5" customHeight="1">
      <c r="B266" s="33"/>
      <c r="C266" s="128" t="s">
        <v>315</v>
      </c>
      <c r="D266" s="128" t="s">
        <v>153</v>
      </c>
      <c r="E266" s="129" t="s">
        <v>697</v>
      </c>
      <c r="F266" s="130" t="s">
        <v>698</v>
      </c>
      <c r="G266" s="131" t="s">
        <v>156</v>
      </c>
      <c r="H266" s="132">
        <v>0.28000000000000003</v>
      </c>
      <c r="I266" s="133"/>
      <c r="J266" s="134">
        <f>ROUND(I266*H266,2)</f>
        <v>0</v>
      </c>
      <c r="K266" s="130" t="s">
        <v>157</v>
      </c>
      <c r="L266" s="33"/>
      <c r="M266" s="135" t="s">
        <v>19</v>
      </c>
      <c r="N266" s="136" t="s">
        <v>43</v>
      </c>
      <c r="P266" s="137">
        <f>O266*H266</f>
        <v>0</v>
      </c>
      <c r="Q266" s="137">
        <v>9.4500000000000001E-2</v>
      </c>
      <c r="R266" s="137">
        <f>Q266*H266</f>
        <v>2.6460000000000004E-2</v>
      </c>
      <c r="S266" s="137">
        <v>0</v>
      </c>
      <c r="T266" s="138">
        <f>S266*H266</f>
        <v>0</v>
      </c>
      <c r="AR266" s="139" t="s">
        <v>158</v>
      </c>
      <c r="AT266" s="139" t="s">
        <v>153</v>
      </c>
      <c r="AU266" s="139" t="s">
        <v>82</v>
      </c>
      <c r="AY266" s="18" t="s">
        <v>150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80</v>
      </c>
      <c r="BK266" s="140">
        <f>ROUND(I266*H266,2)</f>
        <v>0</v>
      </c>
      <c r="BL266" s="18" t="s">
        <v>158</v>
      </c>
      <c r="BM266" s="139" t="s">
        <v>699</v>
      </c>
    </row>
    <row r="267" spans="2:65" s="1" customFormat="1">
      <c r="B267" s="33"/>
      <c r="D267" s="141" t="s">
        <v>160</v>
      </c>
      <c r="F267" s="142" t="s">
        <v>700</v>
      </c>
      <c r="I267" s="143"/>
      <c r="L267" s="33"/>
      <c r="M267" s="144"/>
      <c r="T267" s="54"/>
      <c r="AT267" s="18" t="s">
        <v>160</v>
      </c>
      <c r="AU267" s="18" t="s">
        <v>82</v>
      </c>
    </row>
    <row r="268" spans="2:65" s="12" customFormat="1">
      <c r="B268" s="145"/>
      <c r="D268" s="146" t="s">
        <v>162</v>
      </c>
      <c r="E268" s="147" t="s">
        <v>19</v>
      </c>
      <c r="F268" s="148" t="s">
        <v>701</v>
      </c>
      <c r="H268" s="147" t="s">
        <v>19</v>
      </c>
      <c r="I268" s="149"/>
      <c r="L268" s="145"/>
      <c r="M268" s="150"/>
      <c r="T268" s="151"/>
      <c r="AT268" s="147" t="s">
        <v>162</v>
      </c>
      <c r="AU268" s="147" t="s">
        <v>82</v>
      </c>
      <c r="AV268" s="12" t="s">
        <v>80</v>
      </c>
      <c r="AW268" s="12" t="s">
        <v>33</v>
      </c>
      <c r="AX268" s="12" t="s">
        <v>72</v>
      </c>
      <c r="AY268" s="147" t="s">
        <v>150</v>
      </c>
    </row>
    <row r="269" spans="2:65" s="12" customFormat="1">
      <c r="B269" s="145"/>
      <c r="D269" s="146" t="s">
        <v>162</v>
      </c>
      <c r="E269" s="147" t="s">
        <v>19</v>
      </c>
      <c r="F269" s="148" t="s">
        <v>630</v>
      </c>
      <c r="H269" s="147" t="s">
        <v>19</v>
      </c>
      <c r="I269" s="149"/>
      <c r="L269" s="145"/>
      <c r="M269" s="150"/>
      <c r="T269" s="151"/>
      <c r="AT269" s="147" t="s">
        <v>162</v>
      </c>
      <c r="AU269" s="147" t="s">
        <v>82</v>
      </c>
      <c r="AV269" s="12" t="s">
        <v>80</v>
      </c>
      <c r="AW269" s="12" t="s">
        <v>33</v>
      </c>
      <c r="AX269" s="12" t="s">
        <v>72</v>
      </c>
      <c r="AY269" s="147" t="s">
        <v>150</v>
      </c>
    </row>
    <row r="270" spans="2:65" s="12" customFormat="1">
      <c r="B270" s="145"/>
      <c r="D270" s="146" t="s">
        <v>162</v>
      </c>
      <c r="E270" s="147" t="s">
        <v>19</v>
      </c>
      <c r="F270" s="148" t="s">
        <v>631</v>
      </c>
      <c r="H270" s="147" t="s">
        <v>19</v>
      </c>
      <c r="I270" s="149"/>
      <c r="L270" s="145"/>
      <c r="M270" s="150"/>
      <c r="T270" s="151"/>
      <c r="AT270" s="147" t="s">
        <v>162</v>
      </c>
      <c r="AU270" s="147" t="s">
        <v>82</v>
      </c>
      <c r="AV270" s="12" t="s">
        <v>80</v>
      </c>
      <c r="AW270" s="12" t="s">
        <v>33</v>
      </c>
      <c r="AX270" s="12" t="s">
        <v>72</v>
      </c>
      <c r="AY270" s="147" t="s">
        <v>150</v>
      </c>
    </row>
    <row r="271" spans="2:65" s="12" customFormat="1">
      <c r="B271" s="145"/>
      <c r="D271" s="146" t="s">
        <v>162</v>
      </c>
      <c r="E271" s="147" t="s">
        <v>19</v>
      </c>
      <c r="F271" s="148" t="s">
        <v>702</v>
      </c>
      <c r="H271" s="147" t="s">
        <v>19</v>
      </c>
      <c r="I271" s="149"/>
      <c r="L271" s="145"/>
      <c r="M271" s="150"/>
      <c r="T271" s="151"/>
      <c r="AT271" s="147" t="s">
        <v>162</v>
      </c>
      <c r="AU271" s="147" t="s">
        <v>82</v>
      </c>
      <c r="AV271" s="12" t="s">
        <v>80</v>
      </c>
      <c r="AW271" s="12" t="s">
        <v>33</v>
      </c>
      <c r="AX271" s="12" t="s">
        <v>72</v>
      </c>
      <c r="AY271" s="147" t="s">
        <v>150</v>
      </c>
    </row>
    <row r="272" spans="2:65" s="12" customFormat="1">
      <c r="B272" s="145"/>
      <c r="D272" s="146" t="s">
        <v>162</v>
      </c>
      <c r="E272" s="147" t="s">
        <v>19</v>
      </c>
      <c r="F272" s="148" t="s">
        <v>167</v>
      </c>
      <c r="H272" s="147" t="s">
        <v>19</v>
      </c>
      <c r="I272" s="149"/>
      <c r="L272" s="145"/>
      <c r="M272" s="150"/>
      <c r="T272" s="151"/>
      <c r="AT272" s="147" t="s">
        <v>162</v>
      </c>
      <c r="AU272" s="147" t="s">
        <v>82</v>
      </c>
      <c r="AV272" s="12" t="s">
        <v>80</v>
      </c>
      <c r="AW272" s="12" t="s">
        <v>33</v>
      </c>
      <c r="AX272" s="12" t="s">
        <v>72</v>
      </c>
      <c r="AY272" s="147" t="s">
        <v>150</v>
      </c>
    </row>
    <row r="273" spans="2:65" s="13" customFormat="1">
      <c r="B273" s="152"/>
      <c r="D273" s="146" t="s">
        <v>162</v>
      </c>
      <c r="E273" s="153" t="s">
        <v>19</v>
      </c>
      <c r="F273" s="154" t="s">
        <v>703</v>
      </c>
      <c r="H273" s="155">
        <v>0.28000000000000003</v>
      </c>
      <c r="I273" s="156"/>
      <c r="L273" s="152"/>
      <c r="M273" s="157"/>
      <c r="T273" s="158"/>
      <c r="AT273" s="153" t="s">
        <v>162</v>
      </c>
      <c r="AU273" s="153" t="s">
        <v>82</v>
      </c>
      <c r="AV273" s="13" t="s">
        <v>82</v>
      </c>
      <c r="AW273" s="13" t="s">
        <v>33</v>
      </c>
      <c r="AX273" s="13" t="s">
        <v>72</v>
      </c>
      <c r="AY273" s="153" t="s">
        <v>150</v>
      </c>
    </row>
    <row r="274" spans="2:65" s="14" customFormat="1">
      <c r="B274" s="159"/>
      <c r="D274" s="146" t="s">
        <v>162</v>
      </c>
      <c r="E274" s="160" t="s">
        <v>19</v>
      </c>
      <c r="F274" s="161" t="s">
        <v>169</v>
      </c>
      <c r="H274" s="162">
        <v>0.28000000000000003</v>
      </c>
      <c r="I274" s="163"/>
      <c r="L274" s="159"/>
      <c r="M274" s="164"/>
      <c r="T274" s="165"/>
      <c r="AT274" s="160" t="s">
        <v>162</v>
      </c>
      <c r="AU274" s="160" t="s">
        <v>82</v>
      </c>
      <c r="AV274" s="14" t="s">
        <v>158</v>
      </c>
      <c r="AW274" s="14" t="s">
        <v>33</v>
      </c>
      <c r="AX274" s="14" t="s">
        <v>80</v>
      </c>
      <c r="AY274" s="160" t="s">
        <v>150</v>
      </c>
    </row>
    <row r="275" spans="2:65" s="1" customFormat="1" ht="24.2" customHeight="1">
      <c r="B275" s="33"/>
      <c r="C275" s="128" t="s">
        <v>334</v>
      </c>
      <c r="D275" s="128" t="s">
        <v>153</v>
      </c>
      <c r="E275" s="129" t="s">
        <v>704</v>
      </c>
      <c r="F275" s="130" t="s">
        <v>705</v>
      </c>
      <c r="G275" s="131" t="s">
        <v>156</v>
      </c>
      <c r="H275" s="132">
        <v>0.84</v>
      </c>
      <c r="I275" s="133"/>
      <c r="J275" s="134">
        <f>ROUND(I275*H275,2)</f>
        <v>0</v>
      </c>
      <c r="K275" s="130" t="s">
        <v>157</v>
      </c>
      <c r="L275" s="33"/>
      <c r="M275" s="135" t="s">
        <v>19</v>
      </c>
      <c r="N275" s="136" t="s">
        <v>43</v>
      </c>
      <c r="P275" s="137">
        <f>O275*H275</f>
        <v>0</v>
      </c>
      <c r="Q275" s="137">
        <v>1.89E-2</v>
      </c>
      <c r="R275" s="137">
        <f>Q275*H275</f>
        <v>1.5876000000000001E-2</v>
      </c>
      <c r="S275" s="137">
        <v>0</v>
      </c>
      <c r="T275" s="138">
        <f>S275*H275</f>
        <v>0</v>
      </c>
      <c r="AR275" s="139" t="s">
        <v>158</v>
      </c>
      <c r="AT275" s="139" t="s">
        <v>153</v>
      </c>
      <c r="AU275" s="139" t="s">
        <v>82</v>
      </c>
      <c r="AY275" s="18" t="s">
        <v>150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80</v>
      </c>
      <c r="BK275" s="140">
        <f>ROUND(I275*H275,2)</f>
        <v>0</v>
      </c>
      <c r="BL275" s="18" t="s">
        <v>158</v>
      </c>
      <c r="BM275" s="139" t="s">
        <v>706</v>
      </c>
    </row>
    <row r="276" spans="2:65" s="1" customFormat="1">
      <c r="B276" s="33"/>
      <c r="D276" s="141" t="s">
        <v>160</v>
      </c>
      <c r="F276" s="142" t="s">
        <v>707</v>
      </c>
      <c r="I276" s="143"/>
      <c r="L276" s="33"/>
      <c r="M276" s="144"/>
      <c r="T276" s="54"/>
      <c r="AT276" s="18" t="s">
        <v>160</v>
      </c>
      <c r="AU276" s="18" t="s">
        <v>82</v>
      </c>
    </row>
    <row r="277" spans="2:65" s="12" customFormat="1">
      <c r="B277" s="145"/>
      <c r="D277" s="146" t="s">
        <v>162</v>
      </c>
      <c r="E277" s="147" t="s">
        <v>19</v>
      </c>
      <c r="F277" s="148" t="s">
        <v>701</v>
      </c>
      <c r="H277" s="147" t="s">
        <v>19</v>
      </c>
      <c r="I277" s="149"/>
      <c r="L277" s="145"/>
      <c r="M277" s="150"/>
      <c r="T277" s="151"/>
      <c r="AT277" s="147" t="s">
        <v>162</v>
      </c>
      <c r="AU277" s="147" t="s">
        <v>82</v>
      </c>
      <c r="AV277" s="12" t="s">
        <v>80</v>
      </c>
      <c r="AW277" s="12" t="s">
        <v>33</v>
      </c>
      <c r="AX277" s="12" t="s">
        <v>72</v>
      </c>
      <c r="AY277" s="147" t="s">
        <v>150</v>
      </c>
    </row>
    <row r="278" spans="2:65" s="12" customFormat="1">
      <c r="B278" s="145"/>
      <c r="D278" s="146" t="s">
        <v>162</v>
      </c>
      <c r="E278" s="147" t="s">
        <v>19</v>
      </c>
      <c r="F278" s="148" t="s">
        <v>630</v>
      </c>
      <c r="H278" s="147" t="s">
        <v>19</v>
      </c>
      <c r="I278" s="149"/>
      <c r="L278" s="145"/>
      <c r="M278" s="150"/>
      <c r="T278" s="151"/>
      <c r="AT278" s="147" t="s">
        <v>162</v>
      </c>
      <c r="AU278" s="147" t="s">
        <v>82</v>
      </c>
      <c r="AV278" s="12" t="s">
        <v>80</v>
      </c>
      <c r="AW278" s="12" t="s">
        <v>33</v>
      </c>
      <c r="AX278" s="12" t="s">
        <v>72</v>
      </c>
      <c r="AY278" s="147" t="s">
        <v>150</v>
      </c>
    </row>
    <row r="279" spans="2:65" s="12" customFormat="1">
      <c r="B279" s="145"/>
      <c r="D279" s="146" t="s">
        <v>162</v>
      </c>
      <c r="E279" s="147" t="s">
        <v>19</v>
      </c>
      <c r="F279" s="148" t="s">
        <v>631</v>
      </c>
      <c r="H279" s="147" t="s">
        <v>19</v>
      </c>
      <c r="I279" s="149"/>
      <c r="L279" s="145"/>
      <c r="M279" s="150"/>
      <c r="T279" s="151"/>
      <c r="AT279" s="147" t="s">
        <v>162</v>
      </c>
      <c r="AU279" s="147" t="s">
        <v>82</v>
      </c>
      <c r="AV279" s="12" t="s">
        <v>80</v>
      </c>
      <c r="AW279" s="12" t="s">
        <v>33</v>
      </c>
      <c r="AX279" s="12" t="s">
        <v>72</v>
      </c>
      <c r="AY279" s="147" t="s">
        <v>150</v>
      </c>
    </row>
    <row r="280" spans="2:65" s="12" customFormat="1">
      <c r="B280" s="145"/>
      <c r="D280" s="146" t="s">
        <v>162</v>
      </c>
      <c r="E280" s="147" t="s">
        <v>19</v>
      </c>
      <c r="F280" s="148" t="s">
        <v>702</v>
      </c>
      <c r="H280" s="147" t="s">
        <v>19</v>
      </c>
      <c r="I280" s="149"/>
      <c r="L280" s="145"/>
      <c r="M280" s="150"/>
      <c r="T280" s="151"/>
      <c r="AT280" s="147" t="s">
        <v>162</v>
      </c>
      <c r="AU280" s="147" t="s">
        <v>82</v>
      </c>
      <c r="AV280" s="12" t="s">
        <v>80</v>
      </c>
      <c r="AW280" s="12" t="s">
        <v>33</v>
      </c>
      <c r="AX280" s="12" t="s">
        <v>72</v>
      </c>
      <c r="AY280" s="147" t="s">
        <v>150</v>
      </c>
    </row>
    <row r="281" spans="2:65" s="12" customFormat="1">
      <c r="B281" s="145"/>
      <c r="D281" s="146" t="s">
        <v>162</v>
      </c>
      <c r="E281" s="147" t="s">
        <v>19</v>
      </c>
      <c r="F281" s="148" t="s">
        <v>167</v>
      </c>
      <c r="H281" s="147" t="s">
        <v>19</v>
      </c>
      <c r="I281" s="149"/>
      <c r="L281" s="145"/>
      <c r="M281" s="150"/>
      <c r="T281" s="151"/>
      <c r="AT281" s="147" t="s">
        <v>162</v>
      </c>
      <c r="AU281" s="147" t="s">
        <v>82</v>
      </c>
      <c r="AV281" s="12" t="s">
        <v>80</v>
      </c>
      <c r="AW281" s="12" t="s">
        <v>33</v>
      </c>
      <c r="AX281" s="12" t="s">
        <v>72</v>
      </c>
      <c r="AY281" s="147" t="s">
        <v>150</v>
      </c>
    </row>
    <row r="282" spans="2:65" s="13" customFormat="1">
      <c r="B282" s="152"/>
      <c r="D282" s="146" t="s">
        <v>162</v>
      </c>
      <c r="E282" s="153" t="s">
        <v>19</v>
      </c>
      <c r="F282" s="154" t="s">
        <v>703</v>
      </c>
      <c r="H282" s="155">
        <v>0.28000000000000003</v>
      </c>
      <c r="I282" s="156"/>
      <c r="L282" s="152"/>
      <c r="M282" s="157"/>
      <c r="T282" s="158"/>
      <c r="AT282" s="153" t="s">
        <v>162</v>
      </c>
      <c r="AU282" s="153" t="s">
        <v>82</v>
      </c>
      <c r="AV282" s="13" t="s">
        <v>82</v>
      </c>
      <c r="AW282" s="13" t="s">
        <v>33</v>
      </c>
      <c r="AX282" s="13" t="s">
        <v>72</v>
      </c>
      <c r="AY282" s="153" t="s">
        <v>150</v>
      </c>
    </row>
    <row r="283" spans="2:65" s="12" customFormat="1">
      <c r="B283" s="145"/>
      <c r="D283" s="146" t="s">
        <v>162</v>
      </c>
      <c r="E283" s="147" t="s">
        <v>19</v>
      </c>
      <c r="F283" s="148" t="s">
        <v>708</v>
      </c>
      <c r="H283" s="147" t="s">
        <v>19</v>
      </c>
      <c r="I283" s="149"/>
      <c r="L283" s="145"/>
      <c r="M283" s="150"/>
      <c r="T283" s="151"/>
      <c r="AT283" s="147" t="s">
        <v>162</v>
      </c>
      <c r="AU283" s="147" t="s">
        <v>82</v>
      </c>
      <c r="AV283" s="12" t="s">
        <v>80</v>
      </c>
      <c r="AW283" s="12" t="s">
        <v>33</v>
      </c>
      <c r="AX283" s="12" t="s">
        <v>72</v>
      </c>
      <c r="AY283" s="147" t="s">
        <v>150</v>
      </c>
    </row>
    <row r="284" spans="2:65" s="14" customFormat="1">
      <c r="B284" s="159"/>
      <c r="D284" s="146" t="s">
        <v>162</v>
      </c>
      <c r="E284" s="160" t="s">
        <v>19</v>
      </c>
      <c r="F284" s="161" t="s">
        <v>169</v>
      </c>
      <c r="H284" s="162">
        <v>0.28000000000000003</v>
      </c>
      <c r="I284" s="163"/>
      <c r="L284" s="159"/>
      <c r="M284" s="164"/>
      <c r="T284" s="165"/>
      <c r="AT284" s="160" t="s">
        <v>162</v>
      </c>
      <c r="AU284" s="160" t="s">
        <v>82</v>
      </c>
      <c r="AV284" s="14" t="s">
        <v>158</v>
      </c>
      <c r="AW284" s="14" t="s">
        <v>33</v>
      </c>
      <c r="AX284" s="14" t="s">
        <v>80</v>
      </c>
      <c r="AY284" s="160" t="s">
        <v>150</v>
      </c>
    </row>
    <row r="285" spans="2:65" s="13" customFormat="1">
      <c r="B285" s="152"/>
      <c r="D285" s="146" t="s">
        <v>162</v>
      </c>
      <c r="F285" s="154" t="s">
        <v>709</v>
      </c>
      <c r="H285" s="155">
        <v>0.84</v>
      </c>
      <c r="I285" s="156"/>
      <c r="L285" s="152"/>
      <c r="M285" s="157"/>
      <c r="T285" s="158"/>
      <c r="AT285" s="153" t="s">
        <v>162</v>
      </c>
      <c r="AU285" s="153" t="s">
        <v>82</v>
      </c>
      <c r="AV285" s="13" t="s">
        <v>82</v>
      </c>
      <c r="AW285" s="13" t="s">
        <v>4</v>
      </c>
      <c r="AX285" s="13" t="s">
        <v>80</v>
      </c>
      <c r="AY285" s="153" t="s">
        <v>150</v>
      </c>
    </row>
    <row r="286" spans="2:65" s="1" customFormat="1" ht="16.5" customHeight="1">
      <c r="B286" s="33"/>
      <c r="C286" s="128" t="s">
        <v>710</v>
      </c>
      <c r="D286" s="128" t="s">
        <v>153</v>
      </c>
      <c r="E286" s="129" t="s">
        <v>711</v>
      </c>
      <c r="F286" s="130" t="s">
        <v>712</v>
      </c>
      <c r="G286" s="131" t="s">
        <v>156</v>
      </c>
      <c r="H286" s="132">
        <v>0.28000000000000003</v>
      </c>
      <c r="I286" s="133"/>
      <c r="J286" s="134">
        <f>ROUND(I286*H286,2)</f>
        <v>0</v>
      </c>
      <c r="K286" s="130" t="s">
        <v>157</v>
      </c>
      <c r="L286" s="33"/>
      <c r="M286" s="135" t="s">
        <v>19</v>
      </c>
      <c r="N286" s="136" t="s">
        <v>43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158</v>
      </c>
      <c r="AT286" s="139" t="s">
        <v>153</v>
      </c>
      <c r="AU286" s="139" t="s">
        <v>82</v>
      </c>
      <c r="AY286" s="18" t="s">
        <v>150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80</v>
      </c>
      <c r="BK286" s="140">
        <f>ROUND(I286*H286,2)</f>
        <v>0</v>
      </c>
      <c r="BL286" s="18" t="s">
        <v>158</v>
      </c>
      <c r="BM286" s="139" t="s">
        <v>713</v>
      </c>
    </row>
    <row r="287" spans="2:65" s="1" customFormat="1">
      <c r="B287" s="33"/>
      <c r="D287" s="141" t="s">
        <v>160</v>
      </c>
      <c r="F287" s="142" t="s">
        <v>714</v>
      </c>
      <c r="I287" s="143"/>
      <c r="L287" s="33"/>
      <c r="M287" s="144"/>
      <c r="T287" s="54"/>
      <c r="AT287" s="18" t="s">
        <v>160</v>
      </c>
      <c r="AU287" s="18" t="s">
        <v>82</v>
      </c>
    </row>
    <row r="288" spans="2:65" s="12" customFormat="1">
      <c r="B288" s="145"/>
      <c r="D288" s="146" t="s">
        <v>162</v>
      </c>
      <c r="E288" s="147" t="s">
        <v>19</v>
      </c>
      <c r="F288" s="148" t="s">
        <v>701</v>
      </c>
      <c r="H288" s="147" t="s">
        <v>19</v>
      </c>
      <c r="I288" s="149"/>
      <c r="L288" s="145"/>
      <c r="M288" s="150"/>
      <c r="T288" s="151"/>
      <c r="AT288" s="147" t="s">
        <v>162</v>
      </c>
      <c r="AU288" s="147" t="s">
        <v>82</v>
      </c>
      <c r="AV288" s="12" t="s">
        <v>80</v>
      </c>
      <c r="AW288" s="12" t="s">
        <v>33</v>
      </c>
      <c r="AX288" s="12" t="s">
        <v>72</v>
      </c>
      <c r="AY288" s="147" t="s">
        <v>150</v>
      </c>
    </row>
    <row r="289" spans="2:65" s="12" customFormat="1">
      <c r="B289" s="145"/>
      <c r="D289" s="146" t="s">
        <v>162</v>
      </c>
      <c r="E289" s="147" t="s">
        <v>19</v>
      </c>
      <c r="F289" s="148" t="s">
        <v>630</v>
      </c>
      <c r="H289" s="147" t="s">
        <v>19</v>
      </c>
      <c r="I289" s="149"/>
      <c r="L289" s="145"/>
      <c r="M289" s="150"/>
      <c r="T289" s="151"/>
      <c r="AT289" s="147" t="s">
        <v>162</v>
      </c>
      <c r="AU289" s="147" t="s">
        <v>82</v>
      </c>
      <c r="AV289" s="12" t="s">
        <v>80</v>
      </c>
      <c r="AW289" s="12" t="s">
        <v>33</v>
      </c>
      <c r="AX289" s="12" t="s">
        <v>72</v>
      </c>
      <c r="AY289" s="147" t="s">
        <v>150</v>
      </c>
    </row>
    <row r="290" spans="2:65" s="12" customFormat="1">
      <c r="B290" s="145"/>
      <c r="D290" s="146" t="s">
        <v>162</v>
      </c>
      <c r="E290" s="147" t="s">
        <v>19</v>
      </c>
      <c r="F290" s="148" t="s">
        <v>631</v>
      </c>
      <c r="H290" s="147" t="s">
        <v>19</v>
      </c>
      <c r="I290" s="149"/>
      <c r="L290" s="145"/>
      <c r="M290" s="150"/>
      <c r="T290" s="151"/>
      <c r="AT290" s="147" t="s">
        <v>162</v>
      </c>
      <c r="AU290" s="147" t="s">
        <v>82</v>
      </c>
      <c r="AV290" s="12" t="s">
        <v>80</v>
      </c>
      <c r="AW290" s="12" t="s">
        <v>33</v>
      </c>
      <c r="AX290" s="12" t="s">
        <v>72</v>
      </c>
      <c r="AY290" s="147" t="s">
        <v>150</v>
      </c>
    </row>
    <row r="291" spans="2:65" s="12" customFormat="1">
      <c r="B291" s="145"/>
      <c r="D291" s="146" t="s">
        <v>162</v>
      </c>
      <c r="E291" s="147" t="s">
        <v>19</v>
      </c>
      <c r="F291" s="148" t="s">
        <v>702</v>
      </c>
      <c r="H291" s="147" t="s">
        <v>19</v>
      </c>
      <c r="I291" s="149"/>
      <c r="L291" s="145"/>
      <c r="M291" s="150"/>
      <c r="T291" s="151"/>
      <c r="AT291" s="147" t="s">
        <v>162</v>
      </c>
      <c r="AU291" s="147" t="s">
        <v>82</v>
      </c>
      <c r="AV291" s="12" t="s">
        <v>80</v>
      </c>
      <c r="AW291" s="12" t="s">
        <v>33</v>
      </c>
      <c r="AX291" s="12" t="s">
        <v>72</v>
      </c>
      <c r="AY291" s="147" t="s">
        <v>150</v>
      </c>
    </row>
    <row r="292" spans="2:65" s="12" customFormat="1">
      <c r="B292" s="145"/>
      <c r="D292" s="146" t="s">
        <v>162</v>
      </c>
      <c r="E292" s="147" t="s">
        <v>19</v>
      </c>
      <c r="F292" s="148" t="s">
        <v>167</v>
      </c>
      <c r="H292" s="147" t="s">
        <v>19</v>
      </c>
      <c r="I292" s="149"/>
      <c r="L292" s="145"/>
      <c r="M292" s="150"/>
      <c r="T292" s="151"/>
      <c r="AT292" s="147" t="s">
        <v>162</v>
      </c>
      <c r="AU292" s="147" t="s">
        <v>82</v>
      </c>
      <c r="AV292" s="12" t="s">
        <v>80</v>
      </c>
      <c r="AW292" s="12" t="s">
        <v>33</v>
      </c>
      <c r="AX292" s="12" t="s">
        <v>72</v>
      </c>
      <c r="AY292" s="147" t="s">
        <v>150</v>
      </c>
    </row>
    <row r="293" spans="2:65" s="13" customFormat="1">
      <c r="B293" s="152"/>
      <c r="D293" s="146" t="s">
        <v>162</v>
      </c>
      <c r="E293" s="153" t="s">
        <v>19</v>
      </c>
      <c r="F293" s="154" t="s">
        <v>703</v>
      </c>
      <c r="H293" s="155">
        <v>0.28000000000000003</v>
      </c>
      <c r="I293" s="156"/>
      <c r="L293" s="152"/>
      <c r="M293" s="157"/>
      <c r="T293" s="158"/>
      <c r="AT293" s="153" t="s">
        <v>162</v>
      </c>
      <c r="AU293" s="153" t="s">
        <v>82</v>
      </c>
      <c r="AV293" s="13" t="s">
        <v>82</v>
      </c>
      <c r="AW293" s="13" t="s">
        <v>33</v>
      </c>
      <c r="AX293" s="13" t="s">
        <v>72</v>
      </c>
      <c r="AY293" s="153" t="s">
        <v>150</v>
      </c>
    </row>
    <row r="294" spans="2:65" s="14" customFormat="1">
      <c r="B294" s="159"/>
      <c r="D294" s="146" t="s">
        <v>162</v>
      </c>
      <c r="E294" s="160" t="s">
        <v>19</v>
      </c>
      <c r="F294" s="161" t="s">
        <v>169</v>
      </c>
      <c r="H294" s="162">
        <v>0.28000000000000003</v>
      </c>
      <c r="I294" s="163"/>
      <c r="L294" s="159"/>
      <c r="M294" s="164"/>
      <c r="T294" s="165"/>
      <c r="AT294" s="160" t="s">
        <v>162</v>
      </c>
      <c r="AU294" s="160" t="s">
        <v>82</v>
      </c>
      <c r="AV294" s="14" t="s">
        <v>158</v>
      </c>
      <c r="AW294" s="14" t="s">
        <v>33</v>
      </c>
      <c r="AX294" s="14" t="s">
        <v>80</v>
      </c>
      <c r="AY294" s="160" t="s">
        <v>150</v>
      </c>
    </row>
    <row r="295" spans="2:65" s="11" customFormat="1" ht="22.9" customHeight="1">
      <c r="B295" s="116"/>
      <c r="D295" s="117" t="s">
        <v>71</v>
      </c>
      <c r="E295" s="126" t="s">
        <v>297</v>
      </c>
      <c r="F295" s="126" t="s">
        <v>298</v>
      </c>
      <c r="I295" s="119"/>
      <c r="J295" s="127">
        <f>BK295</f>
        <v>0</v>
      </c>
      <c r="L295" s="116"/>
      <c r="M295" s="121"/>
      <c r="P295" s="122">
        <f>SUM(P296:P314)</f>
        <v>0</v>
      </c>
      <c r="R295" s="122">
        <f>SUM(R296:R314)</f>
        <v>3.7699999999999995E-3</v>
      </c>
      <c r="T295" s="123">
        <f>SUM(T296:T314)</f>
        <v>0</v>
      </c>
      <c r="AR295" s="117" t="s">
        <v>80</v>
      </c>
      <c r="AT295" s="124" t="s">
        <v>71</v>
      </c>
      <c r="AU295" s="124" t="s">
        <v>80</v>
      </c>
      <c r="AY295" s="117" t="s">
        <v>150</v>
      </c>
      <c r="BK295" s="125">
        <f>SUM(BK296:BK314)</f>
        <v>0</v>
      </c>
    </row>
    <row r="296" spans="2:65" s="1" customFormat="1" ht="24.2" customHeight="1">
      <c r="B296" s="33"/>
      <c r="C296" s="128" t="s">
        <v>357</v>
      </c>
      <c r="D296" s="128" t="s">
        <v>153</v>
      </c>
      <c r="E296" s="129" t="s">
        <v>300</v>
      </c>
      <c r="F296" s="130" t="s">
        <v>301</v>
      </c>
      <c r="G296" s="131" t="s">
        <v>156</v>
      </c>
      <c r="H296" s="132">
        <v>29</v>
      </c>
      <c r="I296" s="133"/>
      <c r="J296" s="134">
        <f>ROUND(I296*H296,2)</f>
        <v>0</v>
      </c>
      <c r="K296" s="130" t="s">
        <v>157</v>
      </c>
      <c r="L296" s="33"/>
      <c r="M296" s="135" t="s">
        <v>19</v>
      </c>
      <c r="N296" s="136" t="s">
        <v>43</v>
      </c>
      <c r="P296" s="137">
        <f>O296*H296</f>
        <v>0</v>
      </c>
      <c r="Q296" s="137">
        <v>1.2999999999999999E-4</v>
      </c>
      <c r="R296" s="137">
        <f>Q296*H296</f>
        <v>3.7699999999999995E-3</v>
      </c>
      <c r="S296" s="137">
        <v>0</v>
      </c>
      <c r="T296" s="138">
        <f>S296*H296</f>
        <v>0</v>
      </c>
      <c r="AR296" s="139" t="s">
        <v>158</v>
      </c>
      <c r="AT296" s="139" t="s">
        <v>153</v>
      </c>
      <c r="AU296" s="139" t="s">
        <v>82</v>
      </c>
      <c r="AY296" s="18" t="s">
        <v>150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80</v>
      </c>
      <c r="BK296" s="140">
        <f>ROUND(I296*H296,2)</f>
        <v>0</v>
      </c>
      <c r="BL296" s="18" t="s">
        <v>158</v>
      </c>
      <c r="BM296" s="139" t="s">
        <v>715</v>
      </c>
    </row>
    <row r="297" spans="2:65" s="1" customFormat="1">
      <c r="B297" s="33"/>
      <c r="D297" s="141" t="s">
        <v>160</v>
      </c>
      <c r="F297" s="142" t="s">
        <v>303</v>
      </c>
      <c r="I297" s="143"/>
      <c r="L297" s="33"/>
      <c r="M297" s="144"/>
      <c r="T297" s="54"/>
      <c r="AT297" s="18" t="s">
        <v>160</v>
      </c>
      <c r="AU297" s="18" t="s">
        <v>82</v>
      </c>
    </row>
    <row r="298" spans="2:65" s="12" customFormat="1">
      <c r="B298" s="145"/>
      <c r="D298" s="146" t="s">
        <v>162</v>
      </c>
      <c r="E298" s="147" t="s">
        <v>19</v>
      </c>
      <c r="F298" s="148" t="s">
        <v>304</v>
      </c>
      <c r="H298" s="147" t="s">
        <v>19</v>
      </c>
      <c r="I298" s="149"/>
      <c r="L298" s="145"/>
      <c r="M298" s="150"/>
      <c r="T298" s="151"/>
      <c r="AT298" s="147" t="s">
        <v>162</v>
      </c>
      <c r="AU298" s="147" t="s">
        <v>82</v>
      </c>
      <c r="AV298" s="12" t="s">
        <v>80</v>
      </c>
      <c r="AW298" s="12" t="s">
        <v>33</v>
      </c>
      <c r="AX298" s="12" t="s">
        <v>72</v>
      </c>
      <c r="AY298" s="147" t="s">
        <v>150</v>
      </c>
    </row>
    <row r="299" spans="2:65" s="12" customFormat="1">
      <c r="B299" s="145"/>
      <c r="D299" s="146" t="s">
        <v>162</v>
      </c>
      <c r="E299" s="147" t="s">
        <v>19</v>
      </c>
      <c r="F299" s="148" t="s">
        <v>630</v>
      </c>
      <c r="H299" s="147" t="s">
        <v>19</v>
      </c>
      <c r="I299" s="149"/>
      <c r="L299" s="145"/>
      <c r="M299" s="150"/>
      <c r="T299" s="151"/>
      <c r="AT299" s="147" t="s">
        <v>162</v>
      </c>
      <c r="AU299" s="147" t="s">
        <v>82</v>
      </c>
      <c r="AV299" s="12" t="s">
        <v>80</v>
      </c>
      <c r="AW299" s="12" t="s">
        <v>33</v>
      </c>
      <c r="AX299" s="12" t="s">
        <v>72</v>
      </c>
      <c r="AY299" s="147" t="s">
        <v>150</v>
      </c>
    </row>
    <row r="300" spans="2:65" s="12" customFormat="1">
      <c r="B300" s="145"/>
      <c r="D300" s="146" t="s">
        <v>162</v>
      </c>
      <c r="E300" s="147" t="s">
        <v>19</v>
      </c>
      <c r="F300" s="148" t="s">
        <v>653</v>
      </c>
      <c r="H300" s="147" t="s">
        <v>19</v>
      </c>
      <c r="I300" s="149"/>
      <c r="L300" s="145"/>
      <c r="M300" s="150"/>
      <c r="T300" s="151"/>
      <c r="AT300" s="147" t="s">
        <v>162</v>
      </c>
      <c r="AU300" s="147" t="s">
        <v>82</v>
      </c>
      <c r="AV300" s="12" t="s">
        <v>80</v>
      </c>
      <c r="AW300" s="12" t="s">
        <v>33</v>
      </c>
      <c r="AX300" s="12" t="s">
        <v>72</v>
      </c>
      <c r="AY300" s="147" t="s">
        <v>150</v>
      </c>
    </row>
    <row r="301" spans="2:65" s="12" customFormat="1">
      <c r="B301" s="145"/>
      <c r="D301" s="146" t="s">
        <v>162</v>
      </c>
      <c r="E301" s="147" t="s">
        <v>19</v>
      </c>
      <c r="F301" s="148" t="s">
        <v>304</v>
      </c>
      <c r="H301" s="147" t="s">
        <v>19</v>
      </c>
      <c r="I301" s="149"/>
      <c r="L301" s="145"/>
      <c r="M301" s="150"/>
      <c r="T301" s="151"/>
      <c r="AT301" s="147" t="s">
        <v>162</v>
      </c>
      <c r="AU301" s="147" t="s">
        <v>82</v>
      </c>
      <c r="AV301" s="12" t="s">
        <v>80</v>
      </c>
      <c r="AW301" s="12" t="s">
        <v>33</v>
      </c>
      <c r="AX301" s="12" t="s">
        <v>72</v>
      </c>
      <c r="AY301" s="147" t="s">
        <v>150</v>
      </c>
    </row>
    <row r="302" spans="2:65" s="12" customFormat="1">
      <c r="B302" s="145"/>
      <c r="D302" s="146" t="s">
        <v>162</v>
      </c>
      <c r="E302" s="147" t="s">
        <v>19</v>
      </c>
      <c r="F302" s="148" t="s">
        <v>167</v>
      </c>
      <c r="H302" s="147" t="s">
        <v>19</v>
      </c>
      <c r="I302" s="149"/>
      <c r="L302" s="145"/>
      <c r="M302" s="150"/>
      <c r="T302" s="151"/>
      <c r="AT302" s="147" t="s">
        <v>162</v>
      </c>
      <c r="AU302" s="147" t="s">
        <v>82</v>
      </c>
      <c r="AV302" s="12" t="s">
        <v>80</v>
      </c>
      <c r="AW302" s="12" t="s">
        <v>33</v>
      </c>
      <c r="AX302" s="12" t="s">
        <v>72</v>
      </c>
      <c r="AY302" s="147" t="s">
        <v>150</v>
      </c>
    </row>
    <row r="303" spans="2:65" s="13" customFormat="1">
      <c r="B303" s="152"/>
      <c r="D303" s="146" t="s">
        <v>162</v>
      </c>
      <c r="E303" s="153" t="s">
        <v>19</v>
      </c>
      <c r="F303" s="154" t="s">
        <v>82</v>
      </c>
      <c r="H303" s="155">
        <v>2</v>
      </c>
      <c r="I303" s="156"/>
      <c r="L303" s="152"/>
      <c r="M303" s="157"/>
      <c r="T303" s="158"/>
      <c r="AT303" s="153" t="s">
        <v>162</v>
      </c>
      <c r="AU303" s="153" t="s">
        <v>82</v>
      </c>
      <c r="AV303" s="13" t="s">
        <v>82</v>
      </c>
      <c r="AW303" s="13" t="s">
        <v>33</v>
      </c>
      <c r="AX303" s="13" t="s">
        <v>72</v>
      </c>
      <c r="AY303" s="153" t="s">
        <v>150</v>
      </c>
    </row>
    <row r="304" spans="2:65" s="12" customFormat="1">
      <c r="B304" s="145"/>
      <c r="D304" s="146" t="s">
        <v>162</v>
      </c>
      <c r="E304" s="147" t="s">
        <v>19</v>
      </c>
      <c r="F304" s="148" t="s">
        <v>630</v>
      </c>
      <c r="H304" s="147" t="s">
        <v>19</v>
      </c>
      <c r="I304" s="149"/>
      <c r="L304" s="145"/>
      <c r="M304" s="150"/>
      <c r="T304" s="151"/>
      <c r="AT304" s="147" t="s">
        <v>162</v>
      </c>
      <c r="AU304" s="147" t="s">
        <v>82</v>
      </c>
      <c r="AV304" s="12" t="s">
        <v>80</v>
      </c>
      <c r="AW304" s="12" t="s">
        <v>33</v>
      </c>
      <c r="AX304" s="12" t="s">
        <v>72</v>
      </c>
      <c r="AY304" s="147" t="s">
        <v>150</v>
      </c>
    </row>
    <row r="305" spans="2:65" s="12" customFormat="1">
      <c r="B305" s="145"/>
      <c r="D305" s="146" t="s">
        <v>162</v>
      </c>
      <c r="E305" s="147" t="s">
        <v>19</v>
      </c>
      <c r="F305" s="148" t="s">
        <v>655</v>
      </c>
      <c r="H305" s="147" t="s">
        <v>19</v>
      </c>
      <c r="I305" s="149"/>
      <c r="L305" s="145"/>
      <c r="M305" s="150"/>
      <c r="T305" s="151"/>
      <c r="AT305" s="147" t="s">
        <v>162</v>
      </c>
      <c r="AU305" s="147" t="s">
        <v>82</v>
      </c>
      <c r="AV305" s="12" t="s">
        <v>80</v>
      </c>
      <c r="AW305" s="12" t="s">
        <v>33</v>
      </c>
      <c r="AX305" s="12" t="s">
        <v>72</v>
      </c>
      <c r="AY305" s="147" t="s">
        <v>150</v>
      </c>
    </row>
    <row r="306" spans="2:65" s="12" customFormat="1">
      <c r="B306" s="145"/>
      <c r="D306" s="146" t="s">
        <v>162</v>
      </c>
      <c r="E306" s="147" t="s">
        <v>19</v>
      </c>
      <c r="F306" s="148" t="s">
        <v>304</v>
      </c>
      <c r="H306" s="147" t="s">
        <v>19</v>
      </c>
      <c r="I306" s="149"/>
      <c r="L306" s="145"/>
      <c r="M306" s="150"/>
      <c r="T306" s="151"/>
      <c r="AT306" s="147" t="s">
        <v>162</v>
      </c>
      <c r="AU306" s="147" t="s">
        <v>82</v>
      </c>
      <c r="AV306" s="12" t="s">
        <v>80</v>
      </c>
      <c r="AW306" s="12" t="s">
        <v>33</v>
      </c>
      <c r="AX306" s="12" t="s">
        <v>72</v>
      </c>
      <c r="AY306" s="147" t="s">
        <v>150</v>
      </c>
    </row>
    <row r="307" spans="2:65" s="12" customFormat="1">
      <c r="B307" s="145"/>
      <c r="D307" s="146" t="s">
        <v>162</v>
      </c>
      <c r="E307" s="147" t="s">
        <v>19</v>
      </c>
      <c r="F307" s="148" t="s">
        <v>167</v>
      </c>
      <c r="H307" s="147" t="s">
        <v>19</v>
      </c>
      <c r="I307" s="149"/>
      <c r="L307" s="145"/>
      <c r="M307" s="150"/>
      <c r="T307" s="151"/>
      <c r="AT307" s="147" t="s">
        <v>162</v>
      </c>
      <c r="AU307" s="147" t="s">
        <v>82</v>
      </c>
      <c r="AV307" s="12" t="s">
        <v>80</v>
      </c>
      <c r="AW307" s="12" t="s">
        <v>33</v>
      </c>
      <c r="AX307" s="12" t="s">
        <v>72</v>
      </c>
      <c r="AY307" s="147" t="s">
        <v>150</v>
      </c>
    </row>
    <row r="308" spans="2:65" s="13" customFormat="1">
      <c r="B308" s="152"/>
      <c r="D308" s="146" t="s">
        <v>162</v>
      </c>
      <c r="E308" s="153" t="s">
        <v>19</v>
      </c>
      <c r="F308" s="154" t="s">
        <v>460</v>
      </c>
      <c r="H308" s="155">
        <v>25</v>
      </c>
      <c r="I308" s="156"/>
      <c r="L308" s="152"/>
      <c r="M308" s="157"/>
      <c r="T308" s="158"/>
      <c r="AT308" s="153" t="s">
        <v>162</v>
      </c>
      <c r="AU308" s="153" t="s">
        <v>82</v>
      </c>
      <c r="AV308" s="13" t="s">
        <v>82</v>
      </c>
      <c r="AW308" s="13" t="s">
        <v>33</v>
      </c>
      <c r="AX308" s="13" t="s">
        <v>72</v>
      </c>
      <c r="AY308" s="153" t="s">
        <v>150</v>
      </c>
    </row>
    <row r="309" spans="2:65" s="12" customFormat="1">
      <c r="B309" s="145"/>
      <c r="D309" s="146" t="s">
        <v>162</v>
      </c>
      <c r="E309" s="147" t="s">
        <v>19</v>
      </c>
      <c r="F309" s="148" t="s">
        <v>630</v>
      </c>
      <c r="H309" s="147" t="s">
        <v>19</v>
      </c>
      <c r="I309" s="149"/>
      <c r="L309" s="145"/>
      <c r="M309" s="150"/>
      <c r="T309" s="151"/>
      <c r="AT309" s="147" t="s">
        <v>162</v>
      </c>
      <c r="AU309" s="147" t="s">
        <v>82</v>
      </c>
      <c r="AV309" s="12" t="s">
        <v>80</v>
      </c>
      <c r="AW309" s="12" t="s">
        <v>33</v>
      </c>
      <c r="AX309" s="12" t="s">
        <v>72</v>
      </c>
      <c r="AY309" s="147" t="s">
        <v>150</v>
      </c>
    </row>
    <row r="310" spans="2:65" s="12" customFormat="1">
      <c r="B310" s="145"/>
      <c r="D310" s="146" t="s">
        <v>162</v>
      </c>
      <c r="E310" s="147" t="s">
        <v>19</v>
      </c>
      <c r="F310" s="148" t="s">
        <v>659</v>
      </c>
      <c r="H310" s="147" t="s">
        <v>19</v>
      </c>
      <c r="I310" s="149"/>
      <c r="L310" s="145"/>
      <c r="M310" s="150"/>
      <c r="T310" s="151"/>
      <c r="AT310" s="147" t="s">
        <v>162</v>
      </c>
      <c r="AU310" s="147" t="s">
        <v>82</v>
      </c>
      <c r="AV310" s="12" t="s">
        <v>80</v>
      </c>
      <c r="AW310" s="12" t="s">
        <v>33</v>
      </c>
      <c r="AX310" s="12" t="s">
        <v>72</v>
      </c>
      <c r="AY310" s="147" t="s">
        <v>150</v>
      </c>
    </row>
    <row r="311" spans="2:65" s="12" customFormat="1">
      <c r="B311" s="145"/>
      <c r="D311" s="146" t="s">
        <v>162</v>
      </c>
      <c r="E311" s="147" t="s">
        <v>19</v>
      </c>
      <c r="F311" s="148" t="s">
        <v>304</v>
      </c>
      <c r="H311" s="147" t="s">
        <v>19</v>
      </c>
      <c r="I311" s="149"/>
      <c r="L311" s="145"/>
      <c r="M311" s="150"/>
      <c r="T311" s="151"/>
      <c r="AT311" s="147" t="s">
        <v>162</v>
      </c>
      <c r="AU311" s="147" t="s">
        <v>82</v>
      </c>
      <c r="AV311" s="12" t="s">
        <v>80</v>
      </c>
      <c r="AW311" s="12" t="s">
        <v>33</v>
      </c>
      <c r="AX311" s="12" t="s">
        <v>72</v>
      </c>
      <c r="AY311" s="147" t="s">
        <v>150</v>
      </c>
    </row>
    <row r="312" spans="2:65" s="12" customFormat="1">
      <c r="B312" s="145"/>
      <c r="D312" s="146" t="s">
        <v>162</v>
      </c>
      <c r="E312" s="147" t="s">
        <v>19</v>
      </c>
      <c r="F312" s="148" t="s">
        <v>167</v>
      </c>
      <c r="H312" s="147" t="s">
        <v>19</v>
      </c>
      <c r="I312" s="149"/>
      <c r="L312" s="145"/>
      <c r="M312" s="150"/>
      <c r="T312" s="151"/>
      <c r="AT312" s="147" t="s">
        <v>162</v>
      </c>
      <c r="AU312" s="147" t="s">
        <v>82</v>
      </c>
      <c r="AV312" s="12" t="s">
        <v>80</v>
      </c>
      <c r="AW312" s="12" t="s">
        <v>33</v>
      </c>
      <c r="AX312" s="12" t="s">
        <v>72</v>
      </c>
      <c r="AY312" s="147" t="s">
        <v>150</v>
      </c>
    </row>
    <row r="313" spans="2:65" s="13" customFormat="1">
      <c r="B313" s="152"/>
      <c r="D313" s="146" t="s">
        <v>162</v>
      </c>
      <c r="E313" s="153" t="s">
        <v>19</v>
      </c>
      <c r="F313" s="154" t="s">
        <v>82</v>
      </c>
      <c r="H313" s="155">
        <v>2</v>
      </c>
      <c r="I313" s="156"/>
      <c r="L313" s="152"/>
      <c r="M313" s="157"/>
      <c r="T313" s="158"/>
      <c r="AT313" s="153" t="s">
        <v>162</v>
      </c>
      <c r="AU313" s="153" t="s">
        <v>82</v>
      </c>
      <c r="AV313" s="13" t="s">
        <v>82</v>
      </c>
      <c r="AW313" s="13" t="s">
        <v>33</v>
      </c>
      <c r="AX313" s="13" t="s">
        <v>72</v>
      </c>
      <c r="AY313" s="153" t="s">
        <v>150</v>
      </c>
    </row>
    <row r="314" spans="2:65" s="14" customFormat="1">
      <c r="B314" s="159"/>
      <c r="D314" s="146" t="s">
        <v>162</v>
      </c>
      <c r="E314" s="160" t="s">
        <v>19</v>
      </c>
      <c r="F314" s="161" t="s">
        <v>169</v>
      </c>
      <c r="H314" s="162">
        <v>29</v>
      </c>
      <c r="I314" s="163"/>
      <c r="L314" s="159"/>
      <c r="M314" s="164"/>
      <c r="T314" s="165"/>
      <c r="AT314" s="160" t="s">
        <v>162</v>
      </c>
      <c r="AU314" s="160" t="s">
        <v>82</v>
      </c>
      <c r="AV314" s="14" t="s">
        <v>158</v>
      </c>
      <c r="AW314" s="14" t="s">
        <v>33</v>
      </c>
      <c r="AX314" s="14" t="s">
        <v>80</v>
      </c>
      <c r="AY314" s="160" t="s">
        <v>150</v>
      </c>
    </row>
    <row r="315" spans="2:65" s="11" customFormat="1" ht="22.9" customHeight="1">
      <c r="B315" s="116"/>
      <c r="D315" s="117" t="s">
        <v>71</v>
      </c>
      <c r="E315" s="126" t="s">
        <v>313</v>
      </c>
      <c r="F315" s="126" t="s">
        <v>314</v>
      </c>
      <c r="I315" s="119"/>
      <c r="J315" s="127">
        <f>BK315</f>
        <v>0</v>
      </c>
      <c r="L315" s="116"/>
      <c r="M315" s="121"/>
      <c r="P315" s="122">
        <f>SUM(P316:P351)</f>
        <v>0</v>
      </c>
      <c r="R315" s="122">
        <f>SUM(R316:R351)</f>
        <v>7.4952499999999993E-3</v>
      </c>
      <c r="T315" s="123">
        <f>SUM(T316:T351)</f>
        <v>0</v>
      </c>
      <c r="AR315" s="117" t="s">
        <v>80</v>
      </c>
      <c r="AT315" s="124" t="s">
        <v>71</v>
      </c>
      <c r="AU315" s="124" t="s">
        <v>80</v>
      </c>
      <c r="AY315" s="117" t="s">
        <v>150</v>
      </c>
      <c r="BK315" s="125">
        <f>SUM(BK316:BK351)</f>
        <v>0</v>
      </c>
    </row>
    <row r="316" spans="2:65" s="1" customFormat="1" ht="24.2" customHeight="1">
      <c r="B316" s="33"/>
      <c r="C316" s="128" t="s">
        <v>8</v>
      </c>
      <c r="D316" s="128" t="s">
        <v>153</v>
      </c>
      <c r="E316" s="129" t="s">
        <v>316</v>
      </c>
      <c r="F316" s="130" t="s">
        <v>317</v>
      </c>
      <c r="G316" s="131" t="s">
        <v>156</v>
      </c>
      <c r="H316" s="132">
        <v>214.15</v>
      </c>
      <c r="I316" s="133"/>
      <c r="J316" s="134">
        <f>ROUND(I316*H316,2)</f>
        <v>0</v>
      </c>
      <c r="K316" s="130" t="s">
        <v>157</v>
      </c>
      <c r="L316" s="33"/>
      <c r="M316" s="135" t="s">
        <v>19</v>
      </c>
      <c r="N316" s="136" t="s">
        <v>43</v>
      </c>
      <c r="P316" s="137">
        <f>O316*H316</f>
        <v>0</v>
      </c>
      <c r="Q316" s="137">
        <v>3.4999999999999997E-5</v>
      </c>
      <c r="R316" s="137">
        <f>Q316*H316</f>
        <v>7.4952499999999993E-3</v>
      </c>
      <c r="S316" s="137">
        <v>0</v>
      </c>
      <c r="T316" s="138">
        <f>S316*H316</f>
        <v>0</v>
      </c>
      <c r="AR316" s="139" t="s">
        <v>158</v>
      </c>
      <c r="AT316" s="139" t="s">
        <v>153</v>
      </c>
      <c r="AU316" s="139" t="s">
        <v>82</v>
      </c>
      <c r="AY316" s="18" t="s">
        <v>150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80</v>
      </c>
      <c r="BK316" s="140">
        <f>ROUND(I316*H316,2)</f>
        <v>0</v>
      </c>
      <c r="BL316" s="18" t="s">
        <v>158</v>
      </c>
      <c r="BM316" s="139" t="s">
        <v>716</v>
      </c>
    </row>
    <row r="317" spans="2:65" s="1" customFormat="1">
      <c r="B317" s="33"/>
      <c r="D317" s="141" t="s">
        <v>160</v>
      </c>
      <c r="F317" s="142" t="s">
        <v>319</v>
      </c>
      <c r="I317" s="143"/>
      <c r="L317" s="33"/>
      <c r="M317" s="144"/>
      <c r="T317" s="54"/>
      <c r="AT317" s="18" t="s">
        <v>160</v>
      </c>
      <c r="AU317" s="18" t="s">
        <v>82</v>
      </c>
    </row>
    <row r="318" spans="2:65" s="12" customFormat="1">
      <c r="B318" s="145"/>
      <c r="D318" s="146" t="s">
        <v>162</v>
      </c>
      <c r="E318" s="147" t="s">
        <v>19</v>
      </c>
      <c r="F318" s="148" t="s">
        <v>630</v>
      </c>
      <c r="H318" s="147" t="s">
        <v>19</v>
      </c>
      <c r="I318" s="149"/>
      <c r="L318" s="145"/>
      <c r="M318" s="150"/>
      <c r="T318" s="151"/>
      <c r="AT318" s="147" t="s">
        <v>162</v>
      </c>
      <c r="AU318" s="147" t="s">
        <v>82</v>
      </c>
      <c r="AV318" s="12" t="s">
        <v>80</v>
      </c>
      <c r="AW318" s="12" t="s">
        <v>33</v>
      </c>
      <c r="AX318" s="12" t="s">
        <v>72</v>
      </c>
      <c r="AY318" s="147" t="s">
        <v>150</v>
      </c>
    </row>
    <row r="319" spans="2:65" s="12" customFormat="1">
      <c r="B319" s="145"/>
      <c r="D319" s="146" t="s">
        <v>162</v>
      </c>
      <c r="E319" s="147" t="s">
        <v>19</v>
      </c>
      <c r="F319" s="148" t="s">
        <v>665</v>
      </c>
      <c r="H319" s="147" t="s">
        <v>19</v>
      </c>
      <c r="I319" s="149"/>
      <c r="L319" s="145"/>
      <c r="M319" s="150"/>
      <c r="T319" s="151"/>
      <c r="AT319" s="147" t="s">
        <v>162</v>
      </c>
      <c r="AU319" s="147" t="s">
        <v>82</v>
      </c>
      <c r="AV319" s="12" t="s">
        <v>80</v>
      </c>
      <c r="AW319" s="12" t="s">
        <v>33</v>
      </c>
      <c r="AX319" s="12" t="s">
        <v>72</v>
      </c>
      <c r="AY319" s="147" t="s">
        <v>150</v>
      </c>
    </row>
    <row r="320" spans="2:65" s="12" customFormat="1">
      <c r="B320" s="145"/>
      <c r="D320" s="146" t="s">
        <v>162</v>
      </c>
      <c r="E320" s="147" t="s">
        <v>19</v>
      </c>
      <c r="F320" s="148" t="s">
        <v>320</v>
      </c>
      <c r="H320" s="147" t="s">
        <v>19</v>
      </c>
      <c r="I320" s="149"/>
      <c r="L320" s="145"/>
      <c r="M320" s="150"/>
      <c r="T320" s="151"/>
      <c r="AT320" s="147" t="s">
        <v>162</v>
      </c>
      <c r="AU320" s="147" t="s">
        <v>82</v>
      </c>
      <c r="AV320" s="12" t="s">
        <v>80</v>
      </c>
      <c r="AW320" s="12" t="s">
        <v>33</v>
      </c>
      <c r="AX320" s="12" t="s">
        <v>72</v>
      </c>
      <c r="AY320" s="147" t="s">
        <v>150</v>
      </c>
    </row>
    <row r="321" spans="2:51" s="12" customFormat="1">
      <c r="B321" s="145"/>
      <c r="D321" s="146" t="s">
        <v>162</v>
      </c>
      <c r="E321" s="147" t="s">
        <v>19</v>
      </c>
      <c r="F321" s="148" t="s">
        <v>630</v>
      </c>
      <c r="H321" s="147" t="s">
        <v>19</v>
      </c>
      <c r="I321" s="149"/>
      <c r="L321" s="145"/>
      <c r="M321" s="150"/>
      <c r="T321" s="151"/>
      <c r="AT321" s="147" t="s">
        <v>162</v>
      </c>
      <c r="AU321" s="147" t="s">
        <v>82</v>
      </c>
      <c r="AV321" s="12" t="s">
        <v>80</v>
      </c>
      <c r="AW321" s="12" t="s">
        <v>33</v>
      </c>
      <c r="AX321" s="12" t="s">
        <v>72</v>
      </c>
      <c r="AY321" s="147" t="s">
        <v>150</v>
      </c>
    </row>
    <row r="322" spans="2:51" s="12" customFormat="1">
      <c r="B322" s="145"/>
      <c r="D322" s="146" t="s">
        <v>162</v>
      </c>
      <c r="E322" s="147" t="s">
        <v>19</v>
      </c>
      <c r="F322" s="148" t="s">
        <v>653</v>
      </c>
      <c r="H322" s="147" t="s">
        <v>19</v>
      </c>
      <c r="I322" s="149"/>
      <c r="L322" s="145"/>
      <c r="M322" s="150"/>
      <c r="T322" s="151"/>
      <c r="AT322" s="147" t="s">
        <v>162</v>
      </c>
      <c r="AU322" s="147" t="s">
        <v>82</v>
      </c>
      <c r="AV322" s="12" t="s">
        <v>80</v>
      </c>
      <c r="AW322" s="12" t="s">
        <v>33</v>
      </c>
      <c r="AX322" s="12" t="s">
        <v>72</v>
      </c>
      <c r="AY322" s="147" t="s">
        <v>150</v>
      </c>
    </row>
    <row r="323" spans="2:51" s="12" customFormat="1">
      <c r="B323" s="145"/>
      <c r="D323" s="146" t="s">
        <v>162</v>
      </c>
      <c r="E323" s="147" t="s">
        <v>19</v>
      </c>
      <c r="F323" s="148" t="s">
        <v>320</v>
      </c>
      <c r="H323" s="147" t="s">
        <v>19</v>
      </c>
      <c r="I323" s="149"/>
      <c r="L323" s="145"/>
      <c r="M323" s="150"/>
      <c r="T323" s="151"/>
      <c r="AT323" s="147" t="s">
        <v>162</v>
      </c>
      <c r="AU323" s="147" t="s">
        <v>82</v>
      </c>
      <c r="AV323" s="12" t="s">
        <v>80</v>
      </c>
      <c r="AW323" s="12" t="s">
        <v>33</v>
      </c>
      <c r="AX323" s="12" t="s">
        <v>72</v>
      </c>
      <c r="AY323" s="147" t="s">
        <v>150</v>
      </c>
    </row>
    <row r="324" spans="2:51" s="12" customFormat="1">
      <c r="B324" s="145"/>
      <c r="D324" s="146" t="s">
        <v>162</v>
      </c>
      <c r="E324" s="147" t="s">
        <v>19</v>
      </c>
      <c r="F324" s="148" t="s">
        <v>167</v>
      </c>
      <c r="H324" s="147" t="s">
        <v>19</v>
      </c>
      <c r="I324" s="149"/>
      <c r="L324" s="145"/>
      <c r="M324" s="150"/>
      <c r="T324" s="151"/>
      <c r="AT324" s="147" t="s">
        <v>162</v>
      </c>
      <c r="AU324" s="147" t="s">
        <v>82</v>
      </c>
      <c r="AV324" s="12" t="s">
        <v>80</v>
      </c>
      <c r="AW324" s="12" t="s">
        <v>33</v>
      </c>
      <c r="AX324" s="12" t="s">
        <v>72</v>
      </c>
      <c r="AY324" s="147" t="s">
        <v>150</v>
      </c>
    </row>
    <row r="325" spans="2:51" s="13" customFormat="1">
      <c r="B325" s="152"/>
      <c r="D325" s="146" t="s">
        <v>162</v>
      </c>
      <c r="E325" s="153" t="s">
        <v>19</v>
      </c>
      <c r="F325" s="154" t="s">
        <v>282</v>
      </c>
      <c r="H325" s="155">
        <v>5.94</v>
      </c>
      <c r="I325" s="156"/>
      <c r="L325" s="152"/>
      <c r="M325" s="157"/>
      <c r="T325" s="158"/>
      <c r="AT325" s="153" t="s">
        <v>162</v>
      </c>
      <c r="AU325" s="153" t="s">
        <v>82</v>
      </c>
      <c r="AV325" s="13" t="s">
        <v>82</v>
      </c>
      <c r="AW325" s="13" t="s">
        <v>33</v>
      </c>
      <c r="AX325" s="13" t="s">
        <v>72</v>
      </c>
      <c r="AY325" s="153" t="s">
        <v>150</v>
      </c>
    </row>
    <row r="326" spans="2:51" s="12" customFormat="1">
      <c r="B326" s="145"/>
      <c r="D326" s="146" t="s">
        <v>162</v>
      </c>
      <c r="E326" s="147" t="s">
        <v>19</v>
      </c>
      <c r="F326" s="148" t="s">
        <v>630</v>
      </c>
      <c r="H326" s="147" t="s">
        <v>19</v>
      </c>
      <c r="I326" s="149"/>
      <c r="L326" s="145"/>
      <c r="M326" s="150"/>
      <c r="T326" s="151"/>
      <c r="AT326" s="147" t="s">
        <v>162</v>
      </c>
      <c r="AU326" s="147" t="s">
        <v>82</v>
      </c>
      <c r="AV326" s="12" t="s">
        <v>80</v>
      </c>
      <c r="AW326" s="12" t="s">
        <v>33</v>
      </c>
      <c r="AX326" s="12" t="s">
        <v>72</v>
      </c>
      <c r="AY326" s="147" t="s">
        <v>150</v>
      </c>
    </row>
    <row r="327" spans="2:51" s="12" customFormat="1">
      <c r="B327" s="145"/>
      <c r="D327" s="146" t="s">
        <v>162</v>
      </c>
      <c r="E327" s="147" t="s">
        <v>19</v>
      </c>
      <c r="F327" s="148" t="s">
        <v>655</v>
      </c>
      <c r="H327" s="147" t="s">
        <v>19</v>
      </c>
      <c r="I327" s="149"/>
      <c r="L327" s="145"/>
      <c r="M327" s="150"/>
      <c r="T327" s="151"/>
      <c r="AT327" s="147" t="s">
        <v>162</v>
      </c>
      <c r="AU327" s="147" t="s">
        <v>82</v>
      </c>
      <c r="AV327" s="12" t="s">
        <v>80</v>
      </c>
      <c r="AW327" s="12" t="s">
        <v>33</v>
      </c>
      <c r="AX327" s="12" t="s">
        <v>72</v>
      </c>
      <c r="AY327" s="147" t="s">
        <v>150</v>
      </c>
    </row>
    <row r="328" spans="2:51" s="12" customFormat="1">
      <c r="B328" s="145"/>
      <c r="D328" s="146" t="s">
        <v>162</v>
      </c>
      <c r="E328" s="147" t="s">
        <v>19</v>
      </c>
      <c r="F328" s="148" t="s">
        <v>320</v>
      </c>
      <c r="H328" s="147" t="s">
        <v>19</v>
      </c>
      <c r="I328" s="149"/>
      <c r="L328" s="145"/>
      <c r="M328" s="150"/>
      <c r="T328" s="151"/>
      <c r="AT328" s="147" t="s">
        <v>162</v>
      </c>
      <c r="AU328" s="147" t="s">
        <v>82</v>
      </c>
      <c r="AV328" s="12" t="s">
        <v>80</v>
      </c>
      <c r="AW328" s="12" t="s">
        <v>33</v>
      </c>
      <c r="AX328" s="12" t="s">
        <v>72</v>
      </c>
      <c r="AY328" s="147" t="s">
        <v>150</v>
      </c>
    </row>
    <row r="329" spans="2:51" s="12" customFormat="1">
      <c r="B329" s="145"/>
      <c r="D329" s="146" t="s">
        <v>162</v>
      </c>
      <c r="E329" s="147" t="s">
        <v>19</v>
      </c>
      <c r="F329" s="148" t="s">
        <v>167</v>
      </c>
      <c r="H329" s="147" t="s">
        <v>19</v>
      </c>
      <c r="I329" s="149"/>
      <c r="L329" s="145"/>
      <c r="M329" s="150"/>
      <c r="T329" s="151"/>
      <c r="AT329" s="147" t="s">
        <v>162</v>
      </c>
      <c r="AU329" s="147" t="s">
        <v>82</v>
      </c>
      <c r="AV329" s="12" t="s">
        <v>80</v>
      </c>
      <c r="AW329" s="12" t="s">
        <v>33</v>
      </c>
      <c r="AX329" s="12" t="s">
        <v>72</v>
      </c>
      <c r="AY329" s="147" t="s">
        <v>150</v>
      </c>
    </row>
    <row r="330" spans="2:51" s="13" customFormat="1">
      <c r="B330" s="152"/>
      <c r="D330" s="146" t="s">
        <v>162</v>
      </c>
      <c r="E330" s="153" t="s">
        <v>19</v>
      </c>
      <c r="F330" s="154" t="s">
        <v>656</v>
      </c>
      <c r="H330" s="155">
        <v>70.55</v>
      </c>
      <c r="I330" s="156"/>
      <c r="L330" s="152"/>
      <c r="M330" s="157"/>
      <c r="T330" s="158"/>
      <c r="AT330" s="153" t="s">
        <v>162</v>
      </c>
      <c r="AU330" s="153" t="s">
        <v>82</v>
      </c>
      <c r="AV330" s="13" t="s">
        <v>82</v>
      </c>
      <c r="AW330" s="13" t="s">
        <v>33</v>
      </c>
      <c r="AX330" s="13" t="s">
        <v>72</v>
      </c>
      <c r="AY330" s="153" t="s">
        <v>150</v>
      </c>
    </row>
    <row r="331" spans="2:51" s="12" customFormat="1">
      <c r="B331" s="145"/>
      <c r="D331" s="146" t="s">
        <v>162</v>
      </c>
      <c r="E331" s="147" t="s">
        <v>19</v>
      </c>
      <c r="F331" s="148" t="s">
        <v>630</v>
      </c>
      <c r="H331" s="147" t="s">
        <v>19</v>
      </c>
      <c r="I331" s="149"/>
      <c r="L331" s="145"/>
      <c r="M331" s="150"/>
      <c r="T331" s="151"/>
      <c r="AT331" s="147" t="s">
        <v>162</v>
      </c>
      <c r="AU331" s="147" t="s">
        <v>82</v>
      </c>
      <c r="AV331" s="12" t="s">
        <v>80</v>
      </c>
      <c r="AW331" s="12" t="s">
        <v>33</v>
      </c>
      <c r="AX331" s="12" t="s">
        <v>72</v>
      </c>
      <c r="AY331" s="147" t="s">
        <v>150</v>
      </c>
    </row>
    <row r="332" spans="2:51" s="12" customFormat="1">
      <c r="B332" s="145"/>
      <c r="D332" s="146" t="s">
        <v>162</v>
      </c>
      <c r="E332" s="147" t="s">
        <v>19</v>
      </c>
      <c r="F332" s="148" t="s">
        <v>657</v>
      </c>
      <c r="H332" s="147" t="s">
        <v>19</v>
      </c>
      <c r="I332" s="149"/>
      <c r="L332" s="145"/>
      <c r="M332" s="150"/>
      <c r="T332" s="151"/>
      <c r="AT332" s="147" t="s">
        <v>162</v>
      </c>
      <c r="AU332" s="147" t="s">
        <v>82</v>
      </c>
      <c r="AV332" s="12" t="s">
        <v>80</v>
      </c>
      <c r="AW332" s="12" t="s">
        <v>33</v>
      </c>
      <c r="AX332" s="12" t="s">
        <v>72</v>
      </c>
      <c r="AY332" s="147" t="s">
        <v>150</v>
      </c>
    </row>
    <row r="333" spans="2:51" s="12" customFormat="1">
      <c r="B333" s="145"/>
      <c r="D333" s="146" t="s">
        <v>162</v>
      </c>
      <c r="E333" s="147" t="s">
        <v>19</v>
      </c>
      <c r="F333" s="148" t="s">
        <v>320</v>
      </c>
      <c r="H333" s="147" t="s">
        <v>19</v>
      </c>
      <c r="I333" s="149"/>
      <c r="L333" s="145"/>
      <c r="M333" s="150"/>
      <c r="T333" s="151"/>
      <c r="AT333" s="147" t="s">
        <v>162</v>
      </c>
      <c r="AU333" s="147" t="s">
        <v>82</v>
      </c>
      <c r="AV333" s="12" t="s">
        <v>80</v>
      </c>
      <c r="AW333" s="12" t="s">
        <v>33</v>
      </c>
      <c r="AX333" s="12" t="s">
        <v>72</v>
      </c>
      <c r="AY333" s="147" t="s">
        <v>150</v>
      </c>
    </row>
    <row r="334" spans="2:51" s="12" customFormat="1">
      <c r="B334" s="145"/>
      <c r="D334" s="146" t="s">
        <v>162</v>
      </c>
      <c r="E334" s="147" t="s">
        <v>19</v>
      </c>
      <c r="F334" s="148" t="s">
        <v>167</v>
      </c>
      <c r="H334" s="147" t="s">
        <v>19</v>
      </c>
      <c r="I334" s="149"/>
      <c r="L334" s="145"/>
      <c r="M334" s="150"/>
      <c r="T334" s="151"/>
      <c r="AT334" s="147" t="s">
        <v>162</v>
      </c>
      <c r="AU334" s="147" t="s">
        <v>82</v>
      </c>
      <c r="AV334" s="12" t="s">
        <v>80</v>
      </c>
      <c r="AW334" s="12" t="s">
        <v>33</v>
      </c>
      <c r="AX334" s="12" t="s">
        <v>72</v>
      </c>
      <c r="AY334" s="147" t="s">
        <v>150</v>
      </c>
    </row>
    <row r="335" spans="2:51" s="13" customFormat="1">
      <c r="B335" s="152"/>
      <c r="D335" s="146" t="s">
        <v>162</v>
      </c>
      <c r="E335" s="153" t="s">
        <v>19</v>
      </c>
      <c r="F335" s="154" t="s">
        <v>658</v>
      </c>
      <c r="H335" s="155">
        <v>33.35</v>
      </c>
      <c r="I335" s="156"/>
      <c r="L335" s="152"/>
      <c r="M335" s="157"/>
      <c r="T335" s="158"/>
      <c r="AT335" s="153" t="s">
        <v>162</v>
      </c>
      <c r="AU335" s="153" t="s">
        <v>82</v>
      </c>
      <c r="AV335" s="13" t="s">
        <v>82</v>
      </c>
      <c r="AW335" s="13" t="s">
        <v>33</v>
      </c>
      <c r="AX335" s="13" t="s">
        <v>72</v>
      </c>
      <c r="AY335" s="153" t="s">
        <v>150</v>
      </c>
    </row>
    <row r="336" spans="2:51" s="12" customFormat="1">
      <c r="B336" s="145"/>
      <c r="D336" s="146" t="s">
        <v>162</v>
      </c>
      <c r="E336" s="147" t="s">
        <v>19</v>
      </c>
      <c r="F336" s="148" t="s">
        <v>630</v>
      </c>
      <c r="H336" s="147" t="s">
        <v>19</v>
      </c>
      <c r="I336" s="149"/>
      <c r="L336" s="145"/>
      <c r="M336" s="150"/>
      <c r="T336" s="151"/>
      <c r="AT336" s="147" t="s">
        <v>162</v>
      </c>
      <c r="AU336" s="147" t="s">
        <v>82</v>
      </c>
      <c r="AV336" s="12" t="s">
        <v>80</v>
      </c>
      <c r="AW336" s="12" t="s">
        <v>33</v>
      </c>
      <c r="AX336" s="12" t="s">
        <v>72</v>
      </c>
      <c r="AY336" s="147" t="s">
        <v>150</v>
      </c>
    </row>
    <row r="337" spans="2:63" s="12" customFormat="1">
      <c r="B337" s="145"/>
      <c r="D337" s="146" t="s">
        <v>162</v>
      </c>
      <c r="E337" s="147" t="s">
        <v>19</v>
      </c>
      <c r="F337" s="148" t="s">
        <v>659</v>
      </c>
      <c r="H337" s="147" t="s">
        <v>19</v>
      </c>
      <c r="I337" s="149"/>
      <c r="L337" s="145"/>
      <c r="M337" s="150"/>
      <c r="T337" s="151"/>
      <c r="AT337" s="147" t="s">
        <v>162</v>
      </c>
      <c r="AU337" s="147" t="s">
        <v>82</v>
      </c>
      <c r="AV337" s="12" t="s">
        <v>80</v>
      </c>
      <c r="AW337" s="12" t="s">
        <v>33</v>
      </c>
      <c r="AX337" s="12" t="s">
        <v>72</v>
      </c>
      <c r="AY337" s="147" t="s">
        <v>150</v>
      </c>
    </row>
    <row r="338" spans="2:63" s="12" customFormat="1">
      <c r="B338" s="145"/>
      <c r="D338" s="146" t="s">
        <v>162</v>
      </c>
      <c r="E338" s="147" t="s">
        <v>19</v>
      </c>
      <c r="F338" s="148" t="s">
        <v>320</v>
      </c>
      <c r="H338" s="147" t="s">
        <v>19</v>
      </c>
      <c r="I338" s="149"/>
      <c r="L338" s="145"/>
      <c r="M338" s="150"/>
      <c r="T338" s="151"/>
      <c r="AT338" s="147" t="s">
        <v>162</v>
      </c>
      <c r="AU338" s="147" t="s">
        <v>82</v>
      </c>
      <c r="AV338" s="12" t="s">
        <v>80</v>
      </c>
      <c r="AW338" s="12" t="s">
        <v>33</v>
      </c>
      <c r="AX338" s="12" t="s">
        <v>72</v>
      </c>
      <c r="AY338" s="147" t="s">
        <v>150</v>
      </c>
    </row>
    <row r="339" spans="2:63" s="12" customFormat="1">
      <c r="B339" s="145"/>
      <c r="D339" s="146" t="s">
        <v>162</v>
      </c>
      <c r="E339" s="147" t="s">
        <v>19</v>
      </c>
      <c r="F339" s="148" t="s">
        <v>167</v>
      </c>
      <c r="H339" s="147" t="s">
        <v>19</v>
      </c>
      <c r="I339" s="149"/>
      <c r="L339" s="145"/>
      <c r="M339" s="150"/>
      <c r="T339" s="151"/>
      <c r="AT339" s="147" t="s">
        <v>162</v>
      </c>
      <c r="AU339" s="147" t="s">
        <v>82</v>
      </c>
      <c r="AV339" s="12" t="s">
        <v>80</v>
      </c>
      <c r="AW339" s="12" t="s">
        <v>33</v>
      </c>
      <c r="AX339" s="12" t="s">
        <v>72</v>
      </c>
      <c r="AY339" s="147" t="s">
        <v>150</v>
      </c>
    </row>
    <row r="340" spans="2:63" s="13" customFormat="1">
      <c r="B340" s="152"/>
      <c r="D340" s="146" t="s">
        <v>162</v>
      </c>
      <c r="E340" s="153" t="s">
        <v>19</v>
      </c>
      <c r="F340" s="154" t="s">
        <v>660</v>
      </c>
      <c r="H340" s="155">
        <v>26.22</v>
      </c>
      <c r="I340" s="156"/>
      <c r="L340" s="152"/>
      <c r="M340" s="157"/>
      <c r="T340" s="158"/>
      <c r="AT340" s="153" t="s">
        <v>162</v>
      </c>
      <c r="AU340" s="153" t="s">
        <v>82</v>
      </c>
      <c r="AV340" s="13" t="s">
        <v>82</v>
      </c>
      <c r="AW340" s="13" t="s">
        <v>33</v>
      </c>
      <c r="AX340" s="13" t="s">
        <v>72</v>
      </c>
      <c r="AY340" s="153" t="s">
        <v>150</v>
      </c>
    </row>
    <row r="341" spans="2:63" s="12" customFormat="1">
      <c r="B341" s="145"/>
      <c r="D341" s="146" t="s">
        <v>162</v>
      </c>
      <c r="E341" s="147" t="s">
        <v>19</v>
      </c>
      <c r="F341" s="148" t="s">
        <v>630</v>
      </c>
      <c r="H341" s="147" t="s">
        <v>19</v>
      </c>
      <c r="I341" s="149"/>
      <c r="L341" s="145"/>
      <c r="M341" s="150"/>
      <c r="T341" s="151"/>
      <c r="AT341" s="147" t="s">
        <v>162</v>
      </c>
      <c r="AU341" s="147" t="s">
        <v>82</v>
      </c>
      <c r="AV341" s="12" t="s">
        <v>80</v>
      </c>
      <c r="AW341" s="12" t="s">
        <v>33</v>
      </c>
      <c r="AX341" s="12" t="s">
        <v>72</v>
      </c>
      <c r="AY341" s="147" t="s">
        <v>150</v>
      </c>
    </row>
    <row r="342" spans="2:63" s="12" customFormat="1">
      <c r="B342" s="145"/>
      <c r="D342" s="146" t="s">
        <v>162</v>
      </c>
      <c r="E342" s="147" t="s">
        <v>19</v>
      </c>
      <c r="F342" s="148" t="s">
        <v>661</v>
      </c>
      <c r="H342" s="147" t="s">
        <v>19</v>
      </c>
      <c r="I342" s="149"/>
      <c r="L342" s="145"/>
      <c r="M342" s="150"/>
      <c r="T342" s="151"/>
      <c r="AT342" s="147" t="s">
        <v>162</v>
      </c>
      <c r="AU342" s="147" t="s">
        <v>82</v>
      </c>
      <c r="AV342" s="12" t="s">
        <v>80</v>
      </c>
      <c r="AW342" s="12" t="s">
        <v>33</v>
      </c>
      <c r="AX342" s="12" t="s">
        <v>72</v>
      </c>
      <c r="AY342" s="147" t="s">
        <v>150</v>
      </c>
    </row>
    <row r="343" spans="2:63" s="12" customFormat="1">
      <c r="B343" s="145"/>
      <c r="D343" s="146" t="s">
        <v>162</v>
      </c>
      <c r="E343" s="147" t="s">
        <v>19</v>
      </c>
      <c r="F343" s="148" t="s">
        <v>320</v>
      </c>
      <c r="H343" s="147" t="s">
        <v>19</v>
      </c>
      <c r="I343" s="149"/>
      <c r="L343" s="145"/>
      <c r="M343" s="150"/>
      <c r="T343" s="151"/>
      <c r="AT343" s="147" t="s">
        <v>162</v>
      </c>
      <c r="AU343" s="147" t="s">
        <v>82</v>
      </c>
      <c r="AV343" s="12" t="s">
        <v>80</v>
      </c>
      <c r="AW343" s="12" t="s">
        <v>33</v>
      </c>
      <c r="AX343" s="12" t="s">
        <v>72</v>
      </c>
      <c r="AY343" s="147" t="s">
        <v>150</v>
      </c>
    </row>
    <row r="344" spans="2:63" s="12" customFormat="1">
      <c r="B344" s="145"/>
      <c r="D344" s="146" t="s">
        <v>162</v>
      </c>
      <c r="E344" s="147" t="s">
        <v>19</v>
      </c>
      <c r="F344" s="148" t="s">
        <v>167</v>
      </c>
      <c r="H344" s="147" t="s">
        <v>19</v>
      </c>
      <c r="I344" s="149"/>
      <c r="L344" s="145"/>
      <c r="M344" s="150"/>
      <c r="T344" s="151"/>
      <c r="AT344" s="147" t="s">
        <v>162</v>
      </c>
      <c r="AU344" s="147" t="s">
        <v>82</v>
      </c>
      <c r="AV344" s="12" t="s">
        <v>80</v>
      </c>
      <c r="AW344" s="12" t="s">
        <v>33</v>
      </c>
      <c r="AX344" s="12" t="s">
        <v>72</v>
      </c>
      <c r="AY344" s="147" t="s">
        <v>150</v>
      </c>
    </row>
    <row r="345" spans="2:63" s="13" customFormat="1">
      <c r="B345" s="152"/>
      <c r="D345" s="146" t="s">
        <v>162</v>
      </c>
      <c r="E345" s="153" t="s">
        <v>19</v>
      </c>
      <c r="F345" s="154" t="s">
        <v>251</v>
      </c>
      <c r="H345" s="155">
        <v>29.88</v>
      </c>
      <c r="I345" s="156"/>
      <c r="L345" s="152"/>
      <c r="M345" s="157"/>
      <c r="T345" s="158"/>
      <c r="AT345" s="153" t="s">
        <v>162</v>
      </c>
      <c r="AU345" s="153" t="s">
        <v>82</v>
      </c>
      <c r="AV345" s="13" t="s">
        <v>82</v>
      </c>
      <c r="AW345" s="13" t="s">
        <v>33</v>
      </c>
      <c r="AX345" s="13" t="s">
        <v>72</v>
      </c>
      <c r="AY345" s="153" t="s">
        <v>150</v>
      </c>
    </row>
    <row r="346" spans="2:63" s="12" customFormat="1">
      <c r="B346" s="145"/>
      <c r="D346" s="146" t="s">
        <v>162</v>
      </c>
      <c r="E346" s="147" t="s">
        <v>19</v>
      </c>
      <c r="F346" s="148" t="s">
        <v>630</v>
      </c>
      <c r="H346" s="147" t="s">
        <v>19</v>
      </c>
      <c r="I346" s="149"/>
      <c r="L346" s="145"/>
      <c r="M346" s="150"/>
      <c r="T346" s="151"/>
      <c r="AT346" s="147" t="s">
        <v>162</v>
      </c>
      <c r="AU346" s="147" t="s">
        <v>82</v>
      </c>
      <c r="AV346" s="12" t="s">
        <v>80</v>
      </c>
      <c r="AW346" s="12" t="s">
        <v>33</v>
      </c>
      <c r="AX346" s="12" t="s">
        <v>72</v>
      </c>
      <c r="AY346" s="147" t="s">
        <v>150</v>
      </c>
    </row>
    <row r="347" spans="2:63" s="12" customFormat="1">
      <c r="B347" s="145"/>
      <c r="D347" s="146" t="s">
        <v>162</v>
      </c>
      <c r="E347" s="147" t="s">
        <v>19</v>
      </c>
      <c r="F347" s="148" t="s">
        <v>662</v>
      </c>
      <c r="H347" s="147" t="s">
        <v>19</v>
      </c>
      <c r="I347" s="149"/>
      <c r="L347" s="145"/>
      <c r="M347" s="150"/>
      <c r="T347" s="151"/>
      <c r="AT347" s="147" t="s">
        <v>162</v>
      </c>
      <c r="AU347" s="147" t="s">
        <v>82</v>
      </c>
      <c r="AV347" s="12" t="s">
        <v>80</v>
      </c>
      <c r="AW347" s="12" t="s">
        <v>33</v>
      </c>
      <c r="AX347" s="12" t="s">
        <v>72</v>
      </c>
      <c r="AY347" s="147" t="s">
        <v>150</v>
      </c>
    </row>
    <row r="348" spans="2:63" s="12" customFormat="1">
      <c r="B348" s="145"/>
      <c r="D348" s="146" t="s">
        <v>162</v>
      </c>
      <c r="E348" s="147" t="s">
        <v>19</v>
      </c>
      <c r="F348" s="148" t="s">
        <v>320</v>
      </c>
      <c r="H348" s="147" t="s">
        <v>19</v>
      </c>
      <c r="I348" s="149"/>
      <c r="L348" s="145"/>
      <c r="M348" s="150"/>
      <c r="T348" s="151"/>
      <c r="AT348" s="147" t="s">
        <v>162</v>
      </c>
      <c r="AU348" s="147" t="s">
        <v>82</v>
      </c>
      <c r="AV348" s="12" t="s">
        <v>80</v>
      </c>
      <c r="AW348" s="12" t="s">
        <v>33</v>
      </c>
      <c r="AX348" s="12" t="s">
        <v>72</v>
      </c>
      <c r="AY348" s="147" t="s">
        <v>150</v>
      </c>
    </row>
    <row r="349" spans="2:63" s="12" customFormat="1">
      <c r="B349" s="145"/>
      <c r="D349" s="146" t="s">
        <v>162</v>
      </c>
      <c r="E349" s="147" t="s">
        <v>19</v>
      </c>
      <c r="F349" s="148" t="s">
        <v>167</v>
      </c>
      <c r="H349" s="147" t="s">
        <v>19</v>
      </c>
      <c r="I349" s="149"/>
      <c r="L349" s="145"/>
      <c r="M349" s="150"/>
      <c r="T349" s="151"/>
      <c r="AT349" s="147" t="s">
        <v>162</v>
      </c>
      <c r="AU349" s="147" t="s">
        <v>82</v>
      </c>
      <c r="AV349" s="12" t="s">
        <v>80</v>
      </c>
      <c r="AW349" s="12" t="s">
        <v>33</v>
      </c>
      <c r="AX349" s="12" t="s">
        <v>72</v>
      </c>
      <c r="AY349" s="147" t="s">
        <v>150</v>
      </c>
    </row>
    <row r="350" spans="2:63" s="13" customFormat="1">
      <c r="B350" s="152"/>
      <c r="D350" s="146" t="s">
        <v>162</v>
      </c>
      <c r="E350" s="153" t="s">
        <v>19</v>
      </c>
      <c r="F350" s="154" t="s">
        <v>663</v>
      </c>
      <c r="H350" s="155">
        <v>48.21</v>
      </c>
      <c r="I350" s="156"/>
      <c r="L350" s="152"/>
      <c r="M350" s="157"/>
      <c r="T350" s="158"/>
      <c r="AT350" s="153" t="s">
        <v>162</v>
      </c>
      <c r="AU350" s="153" t="s">
        <v>82</v>
      </c>
      <c r="AV350" s="13" t="s">
        <v>82</v>
      </c>
      <c r="AW350" s="13" t="s">
        <v>33</v>
      </c>
      <c r="AX350" s="13" t="s">
        <v>72</v>
      </c>
      <c r="AY350" s="153" t="s">
        <v>150</v>
      </c>
    </row>
    <row r="351" spans="2:63" s="14" customFormat="1">
      <c r="B351" s="159"/>
      <c r="D351" s="146" t="s">
        <v>162</v>
      </c>
      <c r="E351" s="160" t="s">
        <v>19</v>
      </c>
      <c r="F351" s="161" t="s">
        <v>169</v>
      </c>
      <c r="H351" s="162">
        <v>214.15</v>
      </c>
      <c r="I351" s="163"/>
      <c r="L351" s="159"/>
      <c r="M351" s="164"/>
      <c r="T351" s="165"/>
      <c r="AT351" s="160" t="s">
        <v>162</v>
      </c>
      <c r="AU351" s="160" t="s">
        <v>82</v>
      </c>
      <c r="AV351" s="14" t="s">
        <v>158</v>
      </c>
      <c r="AW351" s="14" t="s">
        <v>33</v>
      </c>
      <c r="AX351" s="14" t="s">
        <v>80</v>
      </c>
      <c r="AY351" s="160" t="s">
        <v>150</v>
      </c>
    </row>
    <row r="352" spans="2:63" s="11" customFormat="1" ht="22.9" customHeight="1">
      <c r="B352" s="116"/>
      <c r="D352" s="117" t="s">
        <v>71</v>
      </c>
      <c r="E352" s="126" t="s">
        <v>717</v>
      </c>
      <c r="F352" s="126" t="s">
        <v>718</v>
      </c>
      <c r="I352" s="119"/>
      <c r="J352" s="127">
        <f>BK352</f>
        <v>0</v>
      </c>
      <c r="L352" s="116"/>
      <c r="M352" s="121"/>
      <c r="P352" s="122">
        <f>SUM(P353:P386)</f>
        <v>0</v>
      </c>
      <c r="R352" s="122">
        <f>SUM(R353:R386)</f>
        <v>0</v>
      </c>
      <c r="T352" s="123">
        <f>SUM(T353:T386)</f>
        <v>0.295628</v>
      </c>
      <c r="AR352" s="117" t="s">
        <v>80</v>
      </c>
      <c r="AT352" s="124" t="s">
        <v>71</v>
      </c>
      <c r="AU352" s="124" t="s">
        <v>80</v>
      </c>
      <c r="AY352" s="117" t="s">
        <v>150</v>
      </c>
      <c r="BK352" s="125">
        <f>SUM(BK353:BK386)</f>
        <v>0</v>
      </c>
    </row>
    <row r="353" spans="2:65" s="1" customFormat="1" ht="16.5" customHeight="1">
      <c r="B353" s="33"/>
      <c r="C353" s="128" t="s">
        <v>719</v>
      </c>
      <c r="D353" s="128" t="s">
        <v>153</v>
      </c>
      <c r="E353" s="129" t="s">
        <v>720</v>
      </c>
      <c r="F353" s="130" t="s">
        <v>721</v>
      </c>
      <c r="G353" s="131" t="s">
        <v>156</v>
      </c>
      <c r="H353" s="132">
        <v>4.0199999999999996</v>
      </c>
      <c r="I353" s="133"/>
      <c r="J353" s="134">
        <f>ROUND(I353*H353,2)</f>
        <v>0</v>
      </c>
      <c r="K353" s="130" t="s">
        <v>157</v>
      </c>
      <c r="L353" s="33"/>
      <c r="M353" s="135" t="s">
        <v>19</v>
      </c>
      <c r="N353" s="136" t="s">
        <v>43</v>
      </c>
      <c r="P353" s="137">
        <f>O353*H353</f>
        <v>0</v>
      </c>
      <c r="Q353" s="137">
        <v>0</v>
      </c>
      <c r="R353" s="137">
        <f>Q353*H353</f>
        <v>0</v>
      </c>
      <c r="S353" s="137">
        <v>0.06</v>
      </c>
      <c r="T353" s="138">
        <f>S353*H353</f>
        <v>0.24119999999999997</v>
      </c>
      <c r="AR353" s="139" t="s">
        <v>158</v>
      </c>
      <c r="AT353" s="139" t="s">
        <v>153</v>
      </c>
      <c r="AU353" s="139" t="s">
        <v>82</v>
      </c>
      <c r="AY353" s="18" t="s">
        <v>150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8" t="s">
        <v>80</v>
      </c>
      <c r="BK353" s="140">
        <f>ROUND(I353*H353,2)</f>
        <v>0</v>
      </c>
      <c r="BL353" s="18" t="s">
        <v>158</v>
      </c>
      <c r="BM353" s="139" t="s">
        <v>722</v>
      </c>
    </row>
    <row r="354" spans="2:65" s="1" customFormat="1">
      <c r="B354" s="33"/>
      <c r="D354" s="141" t="s">
        <v>160</v>
      </c>
      <c r="F354" s="142" t="s">
        <v>723</v>
      </c>
      <c r="I354" s="143"/>
      <c r="L354" s="33"/>
      <c r="M354" s="144"/>
      <c r="T354" s="54"/>
      <c r="AT354" s="18" t="s">
        <v>160</v>
      </c>
      <c r="AU354" s="18" t="s">
        <v>82</v>
      </c>
    </row>
    <row r="355" spans="2:65" s="12" customFormat="1">
      <c r="B355" s="145"/>
      <c r="D355" s="146" t="s">
        <v>162</v>
      </c>
      <c r="E355" s="147" t="s">
        <v>19</v>
      </c>
      <c r="F355" s="148" t="s">
        <v>665</v>
      </c>
      <c r="H355" s="147" t="s">
        <v>19</v>
      </c>
      <c r="I355" s="149"/>
      <c r="L355" s="145"/>
      <c r="M355" s="150"/>
      <c r="T355" s="151"/>
      <c r="AT355" s="147" t="s">
        <v>162</v>
      </c>
      <c r="AU355" s="147" t="s">
        <v>82</v>
      </c>
      <c r="AV355" s="12" t="s">
        <v>80</v>
      </c>
      <c r="AW355" s="12" t="s">
        <v>33</v>
      </c>
      <c r="AX355" s="12" t="s">
        <v>72</v>
      </c>
      <c r="AY355" s="147" t="s">
        <v>150</v>
      </c>
    </row>
    <row r="356" spans="2:65" s="12" customFormat="1">
      <c r="B356" s="145"/>
      <c r="D356" s="146" t="s">
        <v>162</v>
      </c>
      <c r="E356" s="147" t="s">
        <v>19</v>
      </c>
      <c r="F356" s="148" t="s">
        <v>724</v>
      </c>
      <c r="H356" s="147" t="s">
        <v>19</v>
      </c>
      <c r="I356" s="149"/>
      <c r="L356" s="145"/>
      <c r="M356" s="150"/>
      <c r="T356" s="151"/>
      <c r="AT356" s="147" t="s">
        <v>162</v>
      </c>
      <c r="AU356" s="147" t="s">
        <v>82</v>
      </c>
      <c r="AV356" s="12" t="s">
        <v>80</v>
      </c>
      <c r="AW356" s="12" t="s">
        <v>33</v>
      </c>
      <c r="AX356" s="12" t="s">
        <v>72</v>
      </c>
      <c r="AY356" s="147" t="s">
        <v>150</v>
      </c>
    </row>
    <row r="357" spans="2:65" s="12" customFormat="1">
      <c r="B357" s="145"/>
      <c r="D357" s="146" t="s">
        <v>162</v>
      </c>
      <c r="E357" s="147" t="s">
        <v>19</v>
      </c>
      <c r="F357" s="148" t="s">
        <v>630</v>
      </c>
      <c r="H357" s="147" t="s">
        <v>19</v>
      </c>
      <c r="I357" s="149"/>
      <c r="L357" s="145"/>
      <c r="M357" s="150"/>
      <c r="T357" s="151"/>
      <c r="AT357" s="147" t="s">
        <v>162</v>
      </c>
      <c r="AU357" s="147" t="s">
        <v>82</v>
      </c>
      <c r="AV357" s="12" t="s">
        <v>80</v>
      </c>
      <c r="AW357" s="12" t="s">
        <v>33</v>
      </c>
      <c r="AX357" s="12" t="s">
        <v>72</v>
      </c>
      <c r="AY357" s="147" t="s">
        <v>150</v>
      </c>
    </row>
    <row r="358" spans="2:65" s="12" customFormat="1">
      <c r="B358" s="145"/>
      <c r="D358" s="146" t="s">
        <v>162</v>
      </c>
      <c r="E358" s="147" t="s">
        <v>19</v>
      </c>
      <c r="F358" s="148" t="s">
        <v>653</v>
      </c>
      <c r="H358" s="147" t="s">
        <v>19</v>
      </c>
      <c r="I358" s="149"/>
      <c r="L358" s="145"/>
      <c r="M358" s="150"/>
      <c r="T358" s="151"/>
      <c r="AT358" s="147" t="s">
        <v>162</v>
      </c>
      <c r="AU358" s="147" t="s">
        <v>82</v>
      </c>
      <c r="AV358" s="12" t="s">
        <v>80</v>
      </c>
      <c r="AW358" s="12" t="s">
        <v>33</v>
      </c>
      <c r="AX358" s="12" t="s">
        <v>72</v>
      </c>
      <c r="AY358" s="147" t="s">
        <v>150</v>
      </c>
    </row>
    <row r="359" spans="2:65" s="12" customFormat="1">
      <c r="B359" s="145"/>
      <c r="D359" s="146" t="s">
        <v>162</v>
      </c>
      <c r="E359" s="147" t="s">
        <v>19</v>
      </c>
      <c r="F359" s="148" t="s">
        <v>725</v>
      </c>
      <c r="H359" s="147" t="s">
        <v>19</v>
      </c>
      <c r="I359" s="149"/>
      <c r="L359" s="145"/>
      <c r="M359" s="150"/>
      <c r="T359" s="151"/>
      <c r="AT359" s="147" t="s">
        <v>162</v>
      </c>
      <c r="AU359" s="147" t="s">
        <v>82</v>
      </c>
      <c r="AV359" s="12" t="s">
        <v>80</v>
      </c>
      <c r="AW359" s="12" t="s">
        <v>33</v>
      </c>
      <c r="AX359" s="12" t="s">
        <v>72</v>
      </c>
      <c r="AY359" s="147" t="s">
        <v>150</v>
      </c>
    </row>
    <row r="360" spans="2:65" s="12" customFormat="1">
      <c r="B360" s="145"/>
      <c r="D360" s="146" t="s">
        <v>162</v>
      </c>
      <c r="E360" s="147" t="s">
        <v>19</v>
      </c>
      <c r="F360" s="148" t="s">
        <v>167</v>
      </c>
      <c r="H360" s="147" t="s">
        <v>19</v>
      </c>
      <c r="I360" s="149"/>
      <c r="L360" s="145"/>
      <c r="M360" s="150"/>
      <c r="T360" s="151"/>
      <c r="AT360" s="147" t="s">
        <v>162</v>
      </c>
      <c r="AU360" s="147" t="s">
        <v>82</v>
      </c>
      <c r="AV360" s="12" t="s">
        <v>80</v>
      </c>
      <c r="AW360" s="12" t="s">
        <v>33</v>
      </c>
      <c r="AX360" s="12" t="s">
        <v>72</v>
      </c>
      <c r="AY360" s="147" t="s">
        <v>150</v>
      </c>
    </row>
    <row r="361" spans="2:65" s="13" customFormat="1">
      <c r="B361" s="152"/>
      <c r="D361" s="146" t="s">
        <v>162</v>
      </c>
      <c r="E361" s="153" t="s">
        <v>19</v>
      </c>
      <c r="F361" s="154" t="s">
        <v>726</v>
      </c>
      <c r="H361" s="155">
        <v>4.0199999999999996</v>
      </c>
      <c r="I361" s="156"/>
      <c r="L361" s="152"/>
      <c r="M361" s="157"/>
      <c r="T361" s="158"/>
      <c r="AT361" s="153" t="s">
        <v>162</v>
      </c>
      <c r="AU361" s="153" t="s">
        <v>82</v>
      </c>
      <c r="AV361" s="13" t="s">
        <v>82</v>
      </c>
      <c r="AW361" s="13" t="s">
        <v>33</v>
      </c>
      <c r="AX361" s="13" t="s">
        <v>72</v>
      </c>
      <c r="AY361" s="153" t="s">
        <v>150</v>
      </c>
    </row>
    <row r="362" spans="2:65" s="14" customFormat="1">
      <c r="B362" s="159"/>
      <c r="D362" s="146" t="s">
        <v>162</v>
      </c>
      <c r="E362" s="160" t="s">
        <v>19</v>
      </c>
      <c r="F362" s="161" t="s">
        <v>169</v>
      </c>
      <c r="H362" s="162">
        <v>4.0199999999999996</v>
      </c>
      <c r="I362" s="163"/>
      <c r="L362" s="159"/>
      <c r="M362" s="164"/>
      <c r="T362" s="165"/>
      <c r="AT362" s="160" t="s">
        <v>162</v>
      </c>
      <c r="AU362" s="160" t="s">
        <v>82</v>
      </c>
      <c r="AV362" s="14" t="s">
        <v>158</v>
      </c>
      <c r="AW362" s="14" t="s">
        <v>33</v>
      </c>
      <c r="AX362" s="14" t="s">
        <v>80</v>
      </c>
      <c r="AY362" s="160" t="s">
        <v>150</v>
      </c>
    </row>
    <row r="363" spans="2:65" s="1" customFormat="1" ht="16.5" customHeight="1">
      <c r="B363" s="33"/>
      <c r="C363" s="128" t="s">
        <v>378</v>
      </c>
      <c r="D363" s="128" t="s">
        <v>153</v>
      </c>
      <c r="E363" s="129" t="s">
        <v>727</v>
      </c>
      <c r="F363" s="130" t="s">
        <v>728</v>
      </c>
      <c r="G363" s="131" t="s">
        <v>729</v>
      </c>
      <c r="H363" s="132">
        <v>1.7000000000000001E-2</v>
      </c>
      <c r="I363" s="133"/>
      <c r="J363" s="134">
        <f>ROUND(I363*H363,2)</f>
        <v>0</v>
      </c>
      <c r="K363" s="130" t="s">
        <v>157</v>
      </c>
      <c r="L363" s="33"/>
      <c r="M363" s="135" t="s">
        <v>19</v>
      </c>
      <c r="N363" s="136" t="s">
        <v>43</v>
      </c>
      <c r="P363" s="137">
        <f>O363*H363</f>
        <v>0</v>
      </c>
      <c r="Q363" s="137">
        <v>0</v>
      </c>
      <c r="R363" s="137">
        <f>Q363*H363</f>
        <v>0</v>
      </c>
      <c r="S363" s="137">
        <v>2.2000000000000002</v>
      </c>
      <c r="T363" s="138">
        <f>S363*H363</f>
        <v>3.7400000000000003E-2</v>
      </c>
      <c r="AR363" s="139" t="s">
        <v>158</v>
      </c>
      <c r="AT363" s="139" t="s">
        <v>153</v>
      </c>
      <c r="AU363" s="139" t="s">
        <v>82</v>
      </c>
      <c r="AY363" s="18" t="s">
        <v>150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8" t="s">
        <v>80</v>
      </c>
      <c r="BK363" s="140">
        <f>ROUND(I363*H363,2)</f>
        <v>0</v>
      </c>
      <c r="BL363" s="18" t="s">
        <v>158</v>
      </c>
      <c r="BM363" s="139" t="s">
        <v>730</v>
      </c>
    </row>
    <row r="364" spans="2:65" s="1" customFormat="1">
      <c r="B364" s="33"/>
      <c r="D364" s="141" t="s">
        <v>160</v>
      </c>
      <c r="F364" s="142" t="s">
        <v>731</v>
      </c>
      <c r="I364" s="143"/>
      <c r="L364" s="33"/>
      <c r="M364" s="144"/>
      <c r="T364" s="54"/>
      <c r="AT364" s="18" t="s">
        <v>160</v>
      </c>
      <c r="AU364" s="18" t="s">
        <v>82</v>
      </c>
    </row>
    <row r="365" spans="2:65" s="12" customFormat="1">
      <c r="B365" s="145"/>
      <c r="D365" s="146" t="s">
        <v>162</v>
      </c>
      <c r="E365" s="147" t="s">
        <v>19</v>
      </c>
      <c r="F365" s="148" t="s">
        <v>630</v>
      </c>
      <c r="H365" s="147" t="s">
        <v>19</v>
      </c>
      <c r="I365" s="149"/>
      <c r="L365" s="145"/>
      <c r="M365" s="150"/>
      <c r="T365" s="151"/>
      <c r="AT365" s="147" t="s">
        <v>162</v>
      </c>
      <c r="AU365" s="147" t="s">
        <v>82</v>
      </c>
      <c r="AV365" s="12" t="s">
        <v>80</v>
      </c>
      <c r="AW365" s="12" t="s">
        <v>33</v>
      </c>
      <c r="AX365" s="12" t="s">
        <v>72</v>
      </c>
      <c r="AY365" s="147" t="s">
        <v>150</v>
      </c>
    </row>
    <row r="366" spans="2:65" s="12" customFormat="1">
      <c r="B366" s="145"/>
      <c r="D366" s="146" t="s">
        <v>162</v>
      </c>
      <c r="E366" s="147" t="s">
        <v>19</v>
      </c>
      <c r="F366" s="148" t="s">
        <v>631</v>
      </c>
      <c r="H366" s="147" t="s">
        <v>19</v>
      </c>
      <c r="I366" s="149"/>
      <c r="L366" s="145"/>
      <c r="M366" s="150"/>
      <c r="T366" s="151"/>
      <c r="AT366" s="147" t="s">
        <v>162</v>
      </c>
      <c r="AU366" s="147" t="s">
        <v>82</v>
      </c>
      <c r="AV366" s="12" t="s">
        <v>80</v>
      </c>
      <c r="AW366" s="12" t="s">
        <v>33</v>
      </c>
      <c r="AX366" s="12" t="s">
        <v>72</v>
      </c>
      <c r="AY366" s="147" t="s">
        <v>150</v>
      </c>
    </row>
    <row r="367" spans="2:65" s="12" customFormat="1">
      <c r="B367" s="145"/>
      <c r="D367" s="146" t="s">
        <v>162</v>
      </c>
      <c r="E367" s="147" t="s">
        <v>19</v>
      </c>
      <c r="F367" s="148" t="s">
        <v>732</v>
      </c>
      <c r="H367" s="147" t="s">
        <v>19</v>
      </c>
      <c r="I367" s="149"/>
      <c r="L367" s="145"/>
      <c r="M367" s="150"/>
      <c r="T367" s="151"/>
      <c r="AT367" s="147" t="s">
        <v>162</v>
      </c>
      <c r="AU367" s="147" t="s">
        <v>82</v>
      </c>
      <c r="AV367" s="12" t="s">
        <v>80</v>
      </c>
      <c r="AW367" s="12" t="s">
        <v>33</v>
      </c>
      <c r="AX367" s="12" t="s">
        <v>72</v>
      </c>
      <c r="AY367" s="147" t="s">
        <v>150</v>
      </c>
    </row>
    <row r="368" spans="2:65" s="12" customFormat="1">
      <c r="B368" s="145"/>
      <c r="D368" s="146" t="s">
        <v>162</v>
      </c>
      <c r="E368" s="147" t="s">
        <v>19</v>
      </c>
      <c r="F368" s="148" t="s">
        <v>167</v>
      </c>
      <c r="H368" s="147" t="s">
        <v>19</v>
      </c>
      <c r="I368" s="149"/>
      <c r="L368" s="145"/>
      <c r="M368" s="150"/>
      <c r="T368" s="151"/>
      <c r="AT368" s="147" t="s">
        <v>162</v>
      </c>
      <c r="AU368" s="147" t="s">
        <v>82</v>
      </c>
      <c r="AV368" s="12" t="s">
        <v>80</v>
      </c>
      <c r="AW368" s="12" t="s">
        <v>33</v>
      </c>
      <c r="AX368" s="12" t="s">
        <v>72</v>
      </c>
      <c r="AY368" s="147" t="s">
        <v>150</v>
      </c>
    </row>
    <row r="369" spans="2:65" s="13" customFormat="1">
      <c r="B369" s="152"/>
      <c r="D369" s="146" t="s">
        <v>162</v>
      </c>
      <c r="E369" s="153" t="s">
        <v>19</v>
      </c>
      <c r="F369" s="154" t="s">
        <v>733</v>
      </c>
      <c r="H369" s="155">
        <v>1.7000000000000001E-2</v>
      </c>
      <c r="I369" s="156"/>
      <c r="L369" s="152"/>
      <c r="M369" s="157"/>
      <c r="T369" s="158"/>
      <c r="AT369" s="153" t="s">
        <v>162</v>
      </c>
      <c r="AU369" s="153" t="s">
        <v>82</v>
      </c>
      <c r="AV369" s="13" t="s">
        <v>82</v>
      </c>
      <c r="AW369" s="13" t="s">
        <v>33</v>
      </c>
      <c r="AX369" s="13" t="s">
        <v>72</v>
      </c>
      <c r="AY369" s="153" t="s">
        <v>150</v>
      </c>
    </row>
    <row r="370" spans="2:65" s="14" customFormat="1">
      <c r="B370" s="159"/>
      <c r="D370" s="146" t="s">
        <v>162</v>
      </c>
      <c r="E370" s="160" t="s">
        <v>19</v>
      </c>
      <c r="F370" s="161" t="s">
        <v>169</v>
      </c>
      <c r="H370" s="162">
        <v>1.7000000000000001E-2</v>
      </c>
      <c r="I370" s="163"/>
      <c r="L370" s="159"/>
      <c r="M370" s="164"/>
      <c r="T370" s="165"/>
      <c r="AT370" s="160" t="s">
        <v>162</v>
      </c>
      <c r="AU370" s="160" t="s">
        <v>82</v>
      </c>
      <c r="AV370" s="14" t="s">
        <v>158</v>
      </c>
      <c r="AW370" s="14" t="s">
        <v>33</v>
      </c>
      <c r="AX370" s="14" t="s">
        <v>80</v>
      </c>
      <c r="AY370" s="160" t="s">
        <v>150</v>
      </c>
    </row>
    <row r="371" spans="2:65" s="1" customFormat="1" ht="21.75" customHeight="1">
      <c r="B371" s="33"/>
      <c r="C371" s="128" t="s">
        <v>383</v>
      </c>
      <c r="D371" s="128" t="s">
        <v>153</v>
      </c>
      <c r="E371" s="129" t="s">
        <v>734</v>
      </c>
      <c r="F371" s="130" t="s">
        <v>735</v>
      </c>
      <c r="G371" s="131" t="s">
        <v>729</v>
      </c>
      <c r="H371" s="132">
        <v>1.7000000000000001E-2</v>
      </c>
      <c r="I371" s="133"/>
      <c r="J371" s="134">
        <f>ROUND(I371*H371,2)</f>
        <v>0</v>
      </c>
      <c r="K371" s="130" t="s">
        <v>157</v>
      </c>
      <c r="L371" s="33"/>
      <c r="M371" s="135" t="s">
        <v>19</v>
      </c>
      <c r="N371" s="136" t="s">
        <v>43</v>
      </c>
      <c r="P371" s="137">
        <f>O371*H371</f>
        <v>0</v>
      </c>
      <c r="Q371" s="137">
        <v>0</v>
      </c>
      <c r="R371" s="137">
        <f>Q371*H371</f>
        <v>0</v>
      </c>
      <c r="S371" s="137">
        <v>4.3999999999999997E-2</v>
      </c>
      <c r="T371" s="138">
        <f>S371*H371</f>
        <v>7.4799999999999997E-4</v>
      </c>
      <c r="AR371" s="139" t="s">
        <v>158</v>
      </c>
      <c r="AT371" s="139" t="s">
        <v>153</v>
      </c>
      <c r="AU371" s="139" t="s">
        <v>82</v>
      </c>
      <c r="AY371" s="18" t="s">
        <v>150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8" t="s">
        <v>80</v>
      </c>
      <c r="BK371" s="140">
        <f>ROUND(I371*H371,2)</f>
        <v>0</v>
      </c>
      <c r="BL371" s="18" t="s">
        <v>158</v>
      </c>
      <c r="BM371" s="139" t="s">
        <v>736</v>
      </c>
    </row>
    <row r="372" spans="2:65" s="1" customFormat="1">
      <c r="B372" s="33"/>
      <c r="D372" s="141" t="s">
        <v>160</v>
      </c>
      <c r="F372" s="142" t="s">
        <v>737</v>
      </c>
      <c r="I372" s="143"/>
      <c r="L372" s="33"/>
      <c r="M372" s="144"/>
      <c r="T372" s="54"/>
      <c r="AT372" s="18" t="s">
        <v>160</v>
      </c>
      <c r="AU372" s="18" t="s">
        <v>82</v>
      </c>
    </row>
    <row r="373" spans="2:65" s="12" customFormat="1">
      <c r="B373" s="145"/>
      <c r="D373" s="146" t="s">
        <v>162</v>
      </c>
      <c r="E373" s="147" t="s">
        <v>19</v>
      </c>
      <c r="F373" s="148" t="s">
        <v>630</v>
      </c>
      <c r="H373" s="147" t="s">
        <v>19</v>
      </c>
      <c r="I373" s="149"/>
      <c r="L373" s="145"/>
      <c r="M373" s="150"/>
      <c r="T373" s="151"/>
      <c r="AT373" s="147" t="s">
        <v>162</v>
      </c>
      <c r="AU373" s="147" t="s">
        <v>82</v>
      </c>
      <c r="AV373" s="12" t="s">
        <v>80</v>
      </c>
      <c r="AW373" s="12" t="s">
        <v>33</v>
      </c>
      <c r="AX373" s="12" t="s">
        <v>72</v>
      </c>
      <c r="AY373" s="147" t="s">
        <v>150</v>
      </c>
    </row>
    <row r="374" spans="2:65" s="12" customFormat="1">
      <c r="B374" s="145"/>
      <c r="D374" s="146" t="s">
        <v>162</v>
      </c>
      <c r="E374" s="147" t="s">
        <v>19</v>
      </c>
      <c r="F374" s="148" t="s">
        <v>631</v>
      </c>
      <c r="H374" s="147" t="s">
        <v>19</v>
      </c>
      <c r="I374" s="149"/>
      <c r="L374" s="145"/>
      <c r="M374" s="150"/>
      <c r="T374" s="151"/>
      <c r="AT374" s="147" t="s">
        <v>162</v>
      </c>
      <c r="AU374" s="147" t="s">
        <v>82</v>
      </c>
      <c r="AV374" s="12" t="s">
        <v>80</v>
      </c>
      <c r="AW374" s="12" t="s">
        <v>33</v>
      </c>
      <c r="AX374" s="12" t="s">
        <v>72</v>
      </c>
      <c r="AY374" s="147" t="s">
        <v>150</v>
      </c>
    </row>
    <row r="375" spans="2:65" s="12" customFormat="1">
      <c r="B375" s="145"/>
      <c r="D375" s="146" t="s">
        <v>162</v>
      </c>
      <c r="E375" s="147" t="s">
        <v>19</v>
      </c>
      <c r="F375" s="148" t="s">
        <v>732</v>
      </c>
      <c r="H375" s="147" t="s">
        <v>19</v>
      </c>
      <c r="I375" s="149"/>
      <c r="L375" s="145"/>
      <c r="M375" s="150"/>
      <c r="T375" s="151"/>
      <c r="AT375" s="147" t="s">
        <v>162</v>
      </c>
      <c r="AU375" s="147" t="s">
        <v>82</v>
      </c>
      <c r="AV375" s="12" t="s">
        <v>80</v>
      </c>
      <c r="AW375" s="12" t="s">
        <v>33</v>
      </c>
      <c r="AX375" s="12" t="s">
        <v>72</v>
      </c>
      <c r="AY375" s="147" t="s">
        <v>150</v>
      </c>
    </row>
    <row r="376" spans="2:65" s="12" customFormat="1">
      <c r="B376" s="145"/>
      <c r="D376" s="146" t="s">
        <v>162</v>
      </c>
      <c r="E376" s="147" t="s">
        <v>19</v>
      </c>
      <c r="F376" s="148" t="s">
        <v>167</v>
      </c>
      <c r="H376" s="147" t="s">
        <v>19</v>
      </c>
      <c r="I376" s="149"/>
      <c r="L376" s="145"/>
      <c r="M376" s="150"/>
      <c r="T376" s="151"/>
      <c r="AT376" s="147" t="s">
        <v>162</v>
      </c>
      <c r="AU376" s="147" t="s">
        <v>82</v>
      </c>
      <c r="AV376" s="12" t="s">
        <v>80</v>
      </c>
      <c r="AW376" s="12" t="s">
        <v>33</v>
      </c>
      <c r="AX376" s="12" t="s">
        <v>72</v>
      </c>
      <c r="AY376" s="147" t="s">
        <v>150</v>
      </c>
    </row>
    <row r="377" spans="2:65" s="13" customFormat="1">
      <c r="B377" s="152"/>
      <c r="D377" s="146" t="s">
        <v>162</v>
      </c>
      <c r="E377" s="153" t="s">
        <v>19</v>
      </c>
      <c r="F377" s="154" t="s">
        <v>733</v>
      </c>
      <c r="H377" s="155">
        <v>1.7000000000000001E-2</v>
      </c>
      <c r="I377" s="156"/>
      <c r="L377" s="152"/>
      <c r="M377" s="157"/>
      <c r="T377" s="158"/>
      <c r="AT377" s="153" t="s">
        <v>162</v>
      </c>
      <c r="AU377" s="153" t="s">
        <v>82</v>
      </c>
      <c r="AV377" s="13" t="s">
        <v>82</v>
      </c>
      <c r="AW377" s="13" t="s">
        <v>33</v>
      </c>
      <c r="AX377" s="13" t="s">
        <v>72</v>
      </c>
      <c r="AY377" s="153" t="s">
        <v>150</v>
      </c>
    </row>
    <row r="378" spans="2:65" s="14" customFormat="1">
      <c r="B378" s="159"/>
      <c r="D378" s="146" t="s">
        <v>162</v>
      </c>
      <c r="E378" s="160" t="s">
        <v>19</v>
      </c>
      <c r="F378" s="161" t="s">
        <v>169</v>
      </c>
      <c r="H378" s="162">
        <v>1.7000000000000001E-2</v>
      </c>
      <c r="I378" s="163"/>
      <c r="L378" s="159"/>
      <c r="M378" s="164"/>
      <c r="T378" s="165"/>
      <c r="AT378" s="160" t="s">
        <v>162</v>
      </c>
      <c r="AU378" s="160" t="s">
        <v>82</v>
      </c>
      <c r="AV378" s="14" t="s">
        <v>158</v>
      </c>
      <c r="AW378" s="14" t="s">
        <v>33</v>
      </c>
      <c r="AX378" s="14" t="s">
        <v>80</v>
      </c>
      <c r="AY378" s="160" t="s">
        <v>150</v>
      </c>
    </row>
    <row r="379" spans="2:65" s="1" customFormat="1" ht="24.2" customHeight="1">
      <c r="B379" s="33"/>
      <c r="C379" s="128" t="s">
        <v>389</v>
      </c>
      <c r="D379" s="128" t="s">
        <v>153</v>
      </c>
      <c r="E379" s="129" t="s">
        <v>738</v>
      </c>
      <c r="F379" s="130" t="s">
        <v>739</v>
      </c>
      <c r="G379" s="131" t="s">
        <v>156</v>
      </c>
      <c r="H379" s="132">
        <v>0.22</v>
      </c>
      <c r="I379" s="133"/>
      <c r="J379" s="134">
        <f>ROUND(I379*H379,2)</f>
        <v>0</v>
      </c>
      <c r="K379" s="130" t="s">
        <v>157</v>
      </c>
      <c r="L379" s="33"/>
      <c r="M379" s="135" t="s">
        <v>19</v>
      </c>
      <c r="N379" s="136" t="s">
        <v>43</v>
      </c>
      <c r="P379" s="137">
        <f>O379*H379</f>
        <v>0</v>
      </c>
      <c r="Q379" s="137">
        <v>0</v>
      </c>
      <c r="R379" s="137">
        <f>Q379*H379</f>
        <v>0</v>
      </c>
      <c r="S379" s="137">
        <v>7.3999999999999996E-2</v>
      </c>
      <c r="T379" s="138">
        <f>S379*H379</f>
        <v>1.6279999999999999E-2</v>
      </c>
      <c r="AR379" s="139" t="s">
        <v>158</v>
      </c>
      <c r="AT379" s="139" t="s">
        <v>153</v>
      </c>
      <c r="AU379" s="139" t="s">
        <v>82</v>
      </c>
      <c r="AY379" s="18" t="s">
        <v>150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8" t="s">
        <v>80</v>
      </c>
      <c r="BK379" s="140">
        <f>ROUND(I379*H379,2)</f>
        <v>0</v>
      </c>
      <c r="BL379" s="18" t="s">
        <v>158</v>
      </c>
      <c r="BM379" s="139" t="s">
        <v>740</v>
      </c>
    </row>
    <row r="380" spans="2:65" s="1" customFormat="1">
      <c r="B380" s="33"/>
      <c r="D380" s="141" t="s">
        <v>160</v>
      </c>
      <c r="F380" s="142" t="s">
        <v>741</v>
      </c>
      <c r="I380" s="143"/>
      <c r="L380" s="33"/>
      <c r="M380" s="144"/>
      <c r="T380" s="54"/>
      <c r="AT380" s="18" t="s">
        <v>160</v>
      </c>
      <c r="AU380" s="18" t="s">
        <v>82</v>
      </c>
    </row>
    <row r="381" spans="2:65" s="12" customFormat="1">
      <c r="B381" s="145"/>
      <c r="D381" s="146" t="s">
        <v>162</v>
      </c>
      <c r="E381" s="147" t="s">
        <v>19</v>
      </c>
      <c r="F381" s="148" t="s">
        <v>630</v>
      </c>
      <c r="H381" s="147" t="s">
        <v>19</v>
      </c>
      <c r="I381" s="149"/>
      <c r="L381" s="145"/>
      <c r="M381" s="150"/>
      <c r="T381" s="151"/>
      <c r="AT381" s="147" t="s">
        <v>162</v>
      </c>
      <c r="AU381" s="147" t="s">
        <v>82</v>
      </c>
      <c r="AV381" s="12" t="s">
        <v>80</v>
      </c>
      <c r="AW381" s="12" t="s">
        <v>33</v>
      </c>
      <c r="AX381" s="12" t="s">
        <v>72</v>
      </c>
      <c r="AY381" s="147" t="s">
        <v>150</v>
      </c>
    </row>
    <row r="382" spans="2:65" s="12" customFormat="1">
      <c r="B382" s="145"/>
      <c r="D382" s="146" t="s">
        <v>162</v>
      </c>
      <c r="E382" s="147" t="s">
        <v>19</v>
      </c>
      <c r="F382" s="148" t="s">
        <v>631</v>
      </c>
      <c r="H382" s="147" t="s">
        <v>19</v>
      </c>
      <c r="I382" s="149"/>
      <c r="L382" s="145"/>
      <c r="M382" s="150"/>
      <c r="T382" s="151"/>
      <c r="AT382" s="147" t="s">
        <v>162</v>
      </c>
      <c r="AU382" s="147" t="s">
        <v>82</v>
      </c>
      <c r="AV382" s="12" t="s">
        <v>80</v>
      </c>
      <c r="AW382" s="12" t="s">
        <v>33</v>
      </c>
      <c r="AX382" s="12" t="s">
        <v>72</v>
      </c>
      <c r="AY382" s="147" t="s">
        <v>150</v>
      </c>
    </row>
    <row r="383" spans="2:65" s="12" customFormat="1">
      <c r="B383" s="145"/>
      <c r="D383" s="146" t="s">
        <v>162</v>
      </c>
      <c r="E383" s="147" t="s">
        <v>19</v>
      </c>
      <c r="F383" s="148" t="s">
        <v>732</v>
      </c>
      <c r="H383" s="147" t="s">
        <v>19</v>
      </c>
      <c r="I383" s="149"/>
      <c r="L383" s="145"/>
      <c r="M383" s="150"/>
      <c r="T383" s="151"/>
      <c r="AT383" s="147" t="s">
        <v>162</v>
      </c>
      <c r="AU383" s="147" t="s">
        <v>82</v>
      </c>
      <c r="AV383" s="12" t="s">
        <v>80</v>
      </c>
      <c r="AW383" s="12" t="s">
        <v>33</v>
      </c>
      <c r="AX383" s="12" t="s">
        <v>72</v>
      </c>
      <c r="AY383" s="147" t="s">
        <v>150</v>
      </c>
    </row>
    <row r="384" spans="2:65" s="12" customFormat="1">
      <c r="B384" s="145"/>
      <c r="D384" s="146" t="s">
        <v>162</v>
      </c>
      <c r="E384" s="147" t="s">
        <v>19</v>
      </c>
      <c r="F384" s="148" t="s">
        <v>167</v>
      </c>
      <c r="H384" s="147" t="s">
        <v>19</v>
      </c>
      <c r="I384" s="149"/>
      <c r="L384" s="145"/>
      <c r="M384" s="150"/>
      <c r="T384" s="151"/>
      <c r="AT384" s="147" t="s">
        <v>162</v>
      </c>
      <c r="AU384" s="147" t="s">
        <v>82</v>
      </c>
      <c r="AV384" s="12" t="s">
        <v>80</v>
      </c>
      <c r="AW384" s="12" t="s">
        <v>33</v>
      </c>
      <c r="AX384" s="12" t="s">
        <v>72</v>
      </c>
      <c r="AY384" s="147" t="s">
        <v>150</v>
      </c>
    </row>
    <row r="385" spans="2:65" s="13" customFormat="1">
      <c r="B385" s="152"/>
      <c r="D385" s="146" t="s">
        <v>162</v>
      </c>
      <c r="E385" s="153" t="s">
        <v>19</v>
      </c>
      <c r="F385" s="154" t="s">
        <v>742</v>
      </c>
      <c r="H385" s="155">
        <v>0.22</v>
      </c>
      <c r="I385" s="156"/>
      <c r="L385" s="152"/>
      <c r="M385" s="157"/>
      <c r="T385" s="158"/>
      <c r="AT385" s="153" t="s">
        <v>162</v>
      </c>
      <c r="AU385" s="153" t="s">
        <v>82</v>
      </c>
      <c r="AV385" s="13" t="s">
        <v>82</v>
      </c>
      <c r="AW385" s="13" t="s">
        <v>33</v>
      </c>
      <c r="AX385" s="13" t="s">
        <v>72</v>
      </c>
      <c r="AY385" s="153" t="s">
        <v>150</v>
      </c>
    </row>
    <row r="386" spans="2:65" s="14" customFormat="1">
      <c r="B386" s="159"/>
      <c r="D386" s="146" t="s">
        <v>162</v>
      </c>
      <c r="E386" s="160" t="s">
        <v>19</v>
      </c>
      <c r="F386" s="161" t="s">
        <v>169</v>
      </c>
      <c r="H386" s="162">
        <v>0.22</v>
      </c>
      <c r="I386" s="163"/>
      <c r="L386" s="159"/>
      <c r="M386" s="164"/>
      <c r="T386" s="165"/>
      <c r="AT386" s="160" t="s">
        <v>162</v>
      </c>
      <c r="AU386" s="160" t="s">
        <v>82</v>
      </c>
      <c r="AV386" s="14" t="s">
        <v>158</v>
      </c>
      <c r="AW386" s="14" t="s">
        <v>33</v>
      </c>
      <c r="AX386" s="14" t="s">
        <v>80</v>
      </c>
      <c r="AY386" s="160" t="s">
        <v>150</v>
      </c>
    </row>
    <row r="387" spans="2:65" s="11" customFormat="1" ht="22.9" customHeight="1">
      <c r="B387" s="116"/>
      <c r="D387" s="117" t="s">
        <v>71</v>
      </c>
      <c r="E387" s="126" t="s">
        <v>332</v>
      </c>
      <c r="F387" s="126" t="s">
        <v>333</v>
      </c>
      <c r="I387" s="119"/>
      <c r="J387" s="127">
        <f>BK387</f>
        <v>0</v>
      </c>
      <c r="L387" s="116"/>
      <c r="M387" s="121"/>
      <c r="P387" s="122">
        <f>SUM(P388:P442)</f>
        <v>0</v>
      </c>
      <c r="R387" s="122">
        <f>SUM(R388:R442)</f>
        <v>1.8972000000000001E-3</v>
      </c>
      <c r="T387" s="123">
        <f>SUM(T388:T442)</f>
        <v>0.25546000000000002</v>
      </c>
      <c r="AR387" s="117" t="s">
        <v>80</v>
      </c>
      <c r="AT387" s="124" t="s">
        <v>71</v>
      </c>
      <c r="AU387" s="124" t="s">
        <v>80</v>
      </c>
      <c r="AY387" s="117" t="s">
        <v>150</v>
      </c>
      <c r="BK387" s="125">
        <f>SUM(BK388:BK442)</f>
        <v>0</v>
      </c>
    </row>
    <row r="388" spans="2:65" s="1" customFormat="1" ht="24.2" customHeight="1">
      <c r="B388" s="33"/>
      <c r="C388" s="128" t="s">
        <v>397</v>
      </c>
      <c r="D388" s="128" t="s">
        <v>153</v>
      </c>
      <c r="E388" s="129" t="s">
        <v>335</v>
      </c>
      <c r="F388" s="130" t="s">
        <v>336</v>
      </c>
      <c r="G388" s="131" t="s">
        <v>190</v>
      </c>
      <c r="H388" s="132">
        <v>4.4000000000000004</v>
      </c>
      <c r="I388" s="133"/>
      <c r="J388" s="134">
        <f>ROUND(I388*H388,2)</f>
        <v>0</v>
      </c>
      <c r="K388" s="130" t="s">
        <v>157</v>
      </c>
      <c r="L388" s="33"/>
      <c r="M388" s="135" t="s">
        <v>19</v>
      </c>
      <c r="N388" s="136" t="s">
        <v>43</v>
      </c>
      <c r="P388" s="137">
        <f>O388*H388</f>
        <v>0</v>
      </c>
      <c r="Q388" s="137">
        <v>0</v>
      </c>
      <c r="R388" s="137">
        <f>Q388*H388</f>
        <v>0</v>
      </c>
      <c r="S388" s="137">
        <v>5.0000000000000001E-3</v>
      </c>
      <c r="T388" s="138">
        <f>S388*H388</f>
        <v>2.2000000000000002E-2</v>
      </c>
      <c r="AR388" s="139" t="s">
        <v>158</v>
      </c>
      <c r="AT388" s="139" t="s">
        <v>153</v>
      </c>
      <c r="AU388" s="139" t="s">
        <v>82</v>
      </c>
      <c r="AY388" s="18" t="s">
        <v>150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8" t="s">
        <v>80</v>
      </c>
      <c r="BK388" s="140">
        <f>ROUND(I388*H388,2)</f>
        <v>0</v>
      </c>
      <c r="BL388" s="18" t="s">
        <v>158</v>
      </c>
      <c r="BM388" s="139" t="s">
        <v>743</v>
      </c>
    </row>
    <row r="389" spans="2:65" s="1" customFormat="1">
      <c r="B389" s="33"/>
      <c r="D389" s="141" t="s">
        <v>160</v>
      </c>
      <c r="F389" s="142" t="s">
        <v>338</v>
      </c>
      <c r="I389" s="143"/>
      <c r="L389" s="33"/>
      <c r="M389" s="144"/>
      <c r="T389" s="54"/>
      <c r="AT389" s="18" t="s">
        <v>160</v>
      </c>
      <c r="AU389" s="18" t="s">
        <v>82</v>
      </c>
    </row>
    <row r="390" spans="2:65" s="12" customFormat="1">
      <c r="B390" s="145"/>
      <c r="D390" s="146" t="s">
        <v>162</v>
      </c>
      <c r="E390" s="147" t="s">
        <v>19</v>
      </c>
      <c r="F390" s="148" t="s">
        <v>630</v>
      </c>
      <c r="H390" s="147" t="s">
        <v>19</v>
      </c>
      <c r="I390" s="149"/>
      <c r="L390" s="145"/>
      <c r="M390" s="150"/>
      <c r="T390" s="151"/>
      <c r="AT390" s="147" t="s">
        <v>162</v>
      </c>
      <c r="AU390" s="147" t="s">
        <v>82</v>
      </c>
      <c r="AV390" s="12" t="s">
        <v>80</v>
      </c>
      <c r="AW390" s="12" t="s">
        <v>33</v>
      </c>
      <c r="AX390" s="12" t="s">
        <v>72</v>
      </c>
      <c r="AY390" s="147" t="s">
        <v>150</v>
      </c>
    </row>
    <row r="391" spans="2:65" s="12" customFormat="1">
      <c r="B391" s="145"/>
      <c r="D391" s="146" t="s">
        <v>162</v>
      </c>
      <c r="E391" s="147" t="s">
        <v>19</v>
      </c>
      <c r="F391" s="148" t="s">
        <v>655</v>
      </c>
      <c r="H391" s="147" t="s">
        <v>19</v>
      </c>
      <c r="I391" s="149"/>
      <c r="L391" s="145"/>
      <c r="M391" s="150"/>
      <c r="T391" s="151"/>
      <c r="AT391" s="147" t="s">
        <v>162</v>
      </c>
      <c r="AU391" s="147" t="s">
        <v>82</v>
      </c>
      <c r="AV391" s="12" t="s">
        <v>80</v>
      </c>
      <c r="AW391" s="12" t="s">
        <v>33</v>
      </c>
      <c r="AX391" s="12" t="s">
        <v>72</v>
      </c>
      <c r="AY391" s="147" t="s">
        <v>150</v>
      </c>
    </row>
    <row r="392" spans="2:65" s="12" customFormat="1">
      <c r="B392" s="145"/>
      <c r="D392" s="146" t="s">
        <v>162</v>
      </c>
      <c r="E392" s="147" t="s">
        <v>19</v>
      </c>
      <c r="F392" s="148" t="s">
        <v>744</v>
      </c>
      <c r="H392" s="147" t="s">
        <v>19</v>
      </c>
      <c r="I392" s="149"/>
      <c r="L392" s="145"/>
      <c r="M392" s="150"/>
      <c r="T392" s="151"/>
      <c r="AT392" s="147" t="s">
        <v>162</v>
      </c>
      <c r="AU392" s="147" t="s">
        <v>82</v>
      </c>
      <c r="AV392" s="12" t="s">
        <v>80</v>
      </c>
      <c r="AW392" s="12" t="s">
        <v>33</v>
      </c>
      <c r="AX392" s="12" t="s">
        <v>72</v>
      </c>
      <c r="AY392" s="147" t="s">
        <v>150</v>
      </c>
    </row>
    <row r="393" spans="2:65" s="12" customFormat="1">
      <c r="B393" s="145"/>
      <c r="D393" s="146" t="s">
        <v>162</v>
      </c>
      <c r="E393" s="147" t="s">
        <v>19</v>
      </c>
      <c r="F393" s="148" t="s">
        <v>190</v>
      </c>
      <c r="H393" s="147" t="s">
        <v>19</v>
      </c>
      <c r="I393" s="149"/>
      <c r="L393" s="145"/>
      <c r="M393" s="150"/>
      <c r="T393" s="151"/>
      <c r="AT393" s="147" t="s">
        <v>162</v>
      </c>
      <c r="AU393" s="147" t="s">
        <v>82</v>
      </c>
      <c r="AV393" s="12" t="s">
        <v>80</v>
      </c>
      <c r="AW393" s="12" t="s">
        <v>33</v>
      </c>
      <c r="AX393" s="12" t="s">
        <v>72</v>
      </c>
      <c r="AY393" s="147" t="s">
        <v>150</v>
      </c>
    </row>
    <row r="394" spans="2:65" s="13" customFormat="1">
      <c r="B394" s="152"/>
      <c r="D394" s="146" t="s">
        <v>162</v>
      </c>
      <c r="E394" s="153" t="s">
        <v>19</v>
      </c>
      <c r="F394" s="154" t="s">
        <v>221</v>
      </c>
      <c r="H394" s="155">
        <v>4.4000000000000004</v>
      </c>
      <c r="I394" s="156"/>
      <c r="L394" s="152"/>
      <c r="M394" s="157"/>
      <c r="T394" s="158"/>
      <c r="AT394" s="153" t="s">
        <v>162</v>
      </c>
      <c r="AU394" s="153" t="s">
        <v>82</v>
      </c>
      <c r="AV394" s="13" t="s">
        <v>82</v>
      </c>
      <c r="AW394" s="13" t="s">
        <v>33</v>
      </c>
      <c r="AX394" s="13" t="s">
        <v>72</v>
      </c>
      <c r="AY394" s="153" t="s">
        <v>150</v>
      </c>
    </row>
    <row r="395" spans="2:65" s="14" customFormat="1">
      <c r="B395" s="159"/>
      <c r="D395" s="146" t="s">
        <v>162</v>
      </c>
      <c r="E395" s="160" t="s">
        <v>19</v>
      </c>
      <c r="F395" s="161" t="s">
        <v>169</v>
      </c>
      <c r="H395" s="162">
        <v>4.4000000000000004</v>
      </c>
      <c r="I395" s="163"/>
      <c r="L395" s="159"/>
      <c r="M395" s="164"/>
      <c r="T395" s="165"/>
      <c r="AT395" s="160" t="s">
        <v>162</v>
      </c>
      <c r="AU395" s="160" t="s">
        <v>82</v>
      </c>
      <c r="AV395" s="14" t="s">
        <v>158</v>
      </c>
      <c r="AW395" s="14" t="s">
        <v>33</v>
      </c>
      <c r="AX395" s="14" t="s">
        <v>80</v>
      </c>
      <c r="AY395" s="160" t="s">
        <v>150</v>
      </c>
    </row>
    <row r="396" spans="2:65" s="1" customFormat="1" ht="24.2" customHeight="1">
      <c r="B396" s="33"/>
      <c r="C396" s="128" t="s">
        <v>405</v>
      </c>
      <c r="D396" s="128" t="s">
        <v>153</v>
      </c>
      <c r="E396" s="129" t="s">
        <v>349</v>
      </c>
      <c r="F396" s="130" t="s">
        <v>350</v>
      </c>
      <c r="G396" s="131" t="s">
        <v>190</v>
      </c>
      <c r="H396" s="132">
        <v>4.0999999999999996</v>
      </c>
      <c r="I396" s="133"/>
      <c r="J396" s="134">
        <f>ROUND(I396*H396,2)</f>
        <v>0</v>
      </c>
      <c r="K396" s="130" t="s">
        <v>157</v>
      </c>
      <c r="L396" s="33"/>
      <c r="M396" s="135" t="s">
        <v>19</v>
      </c>
      <c r="N396" s="136" t="s">
        <v>43</v>
      </c>
      <c r="P396" s="137">
        <f>O396*H396</f>
        <v>0</v>
      </c>
      <c r="Q396" s="137">
        <v>0</v>
      </c>
      <c r="R396" s="137">
        <f>Q396*H396</f>
        <v>0</v>
      </c>
      <c r="S396" s="137">
        <v>1.4999999999999999E-2</v>
      </c>
      <c r="T396" s="138">
        <f>S396*H396</f>
        <v>6.1499999999999992E-2</v>
      </c>
      <c r="AR396" s="139" t="s">
        <v>158</v>
      </c>
      <c r="AT396" s="139" t="s">
        <v>153</v>
      </c>
      <c r="AU396" s="139" t="s">
        <v>82</v>
      </c>
      <c r="AY396" s="18" t="s">
        <v>150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80</v>
      </c>
      <c r="BK396" s="140">
        <f>ROUND(I396*H396,2)</f>
        <v>0</v>
      </c>
      <c r="BL396" s="18" t="s">
        <v>158</v>
      </c>
      <c r="BM396" s="139" t="s">
        <v>745</v>
      </c>
    </row>
    <row r="397" spans="2:65" s="1" customFormat="1">
      <c r="B397" s="33"/>
      <c r="D397" s="141" t="s">
        <v>160</v>
      </c>
      <c r="F397" s="142" t="s">
        <v>352</v>
      </c>
      <c r="I397" s="143"/>
      <c r="L397" s="33"/>
      <c r="M397" s="144"/>
      <c r="T397" s="54"/>
      <c r="AT397" s="18" t="s">
        <v>160</v>
      </c>
      <c r="AU397" s="18" t="s">
        <v>82</v>
      </c>
    </row>
    <row r="398" spans="2:65" s="12" customFormat="1">
      <c r="B398" s="145"/>
      <c r="D398" s="146" t="s">
        <v>162</v>
      </c>
      <c r="E398" s="147" t="s">
        <v>19</v>
      </c>
      <c r="F398" s="148" t="s">
        <v>630</v>
      </c>
      <c r="H398" s="147" t="s">
        <v>19</v>
      </c>
      <c r="I398" s="149"/>
      <c r="L398" s="145"/>
      <c r="M398" s="150"/>
      <c r="T398" s="151"/>
      <c r="AT398" s="147" t="s">
        <v>162</v>
      </c>
      <c r="AU398" s="147" t="s">
        <v>82</v>
      </c>
      <c r="AV398" s="12" t="s">
        <v>80</v>
      </c>
      <c r="AW398" s="12" t="s">
        <v>33</v>
      </c>
      <c r="AX398" s="12" t="s">
        <v>72</v>
      </c>
      <c r="AY398" s="147" t="s">
        <v>150</v>
      </c>
    </row>
    <row r="399" spans="2:65" s="12" customFormat="1">
      <c r="B399" s="145"/>
      <c r="D399" s="146" t="s">
        <v>162</v>
      </c>
      <c r="E399" s="147" t="s">
        <v>19</v>
      </c>
      <c r="F399" s="148" t="s">
        <v>655</v>
      </c>
      <c r="H399" s="147" t="s">
        <v>19</v>
      </c>
      <c r="I399" s="149"/>
      <c r="L399" s="145"/>
      <c r="M399" s="150"/>
      <c r="T399" s="151"/>
      <c r="AT399" s="147" t="s">
        <v>162</v>
      </c>
      <c r="AU399" s="147" t="s">
        <v>82</v>
      </c>
      <c r="AV399" s="12" t="s">
        <v>80</v>
      </c>
      <c r="AW399" s="12" t="s">
        <v>33</v>
      </c>
      <c r="AX399" s="12" t="s">
        <v>72</v>
      </c>
      <c r="AY399" s="147" t="s">
        <v>150</v>
      </c>
    </row>
    <row r="400" spans="2:65" s="12" customFormat="1">
      <c r="B400" s="145"/>
      <c r="D400" s="146" t="s">
        <v>162</v>
      </c>
      <c r="E400" s="147" t="s">
        <v>19</v>
      </c>
      <c r="F400" s="148" t="s">
        <v>746</v>
      </c>
      <c r="H400" s="147" t="s">
        <v>19</v>
      </c>
      <c r="I400" s="149"/>
      <c r="L400" s="145"/>
      <c r="M400" s="150"/>
      <c r="T400" s="151"/>
      <c r="AT400" s="147" t="s">
        <v>162</v>
      </c>
      <c r="AU400" s="147" t="s">
        <v>82</v>
      </c>
      <c r="AV400" s="12" t="s">
        <v>80</v>
      </c>
      <c r="AW400" s="12" t="s">
        <v>33</v>
      </c>
      <c r="AX400" s="12" t="s">
        <v>72</v>
      </c>
      <c r="AY400" s="147" t="s">
        <v>150</v>
      </c>
    </row>
    <row r="401" spans="2:65" s="12" customFormat="1">
      <c r="B401" s="145"/>
      <c r="D401" s="146" t="s">
        <v>162</v>
      </c>
      <c r="E401" s="147" t="s">
        <v>19</v>
      </c>
      <c r="F401" s="148" t="s">
        <v>190</v>
      </c>
      <c r="H401" s="147" t="s">
        <v>19</v>
      </c>
      <c r="I401" s="149"/>
      <c r="L401" s="145"/>
      <c r="M401" s="150"/>
      <c r="T401" s="151"/>
      <c r="AT401" s="147" t="s">
        <v>162</v>
      </c>
      <c r="AU401" s="147" t="s">
        <v>82</v>
      </c>
      <c r="AV401" s="12" t="s">
        <v>80</v>
      </c>
      <c r="AW401" s="12" t="s">
        <v>33</v>
      </c>
      <c r="AX401" s="12" t="s">
        <v>72</v>
      </c>
      <c r="AY401" s="147" t="s">
        <v>150</v>
      </c>
    </row>
    <row r="402" spans="2:65" s="13" customFormat="1">
      <c r="B402" s="152"/>
      <c r="D402" s="146" t="s">
        <v>162</v>
      </c>
      <c r="E402" s="153" t="s">
        <v>19</v>
      </c>
      <c r="F402" s="154" t="s">
        <v>747</v>
      </c>
      <c r="H402" s="155">
        <v>0.5</v>
      </c>
      <c r="I402" s="156"/>
      <c r="L402" s="152"/>
      <c r="M402" s="157"/>
      <c r="T402" s="158"/>
      <c r="AT402" s="153" t="s">
        <v>162</v>
      </c>
      <c r="AU402" s="153" t="s">
        <v>82</v>
      </c>
      <c r="AV402" s="13" t="s">
        <v>82</v>
      </c>
      <c r="AW402" s="13" t="s">
        <v>33</v>
      </c>
      <c r="AX402" s="13" t="s">
        <v>72</v>
      </c>
      <c r="AY402" s="153" t="s">
        <v>150</v>
      </c>
    </row>
    <row r="403" spans="2:65" s="12" customFormat="1">
      <c r="B403" s="145"/>
      <c r="D403" s="146" t="s">
        <v>162</v>
      </c>
      <c r="E403" s="147" t="s">
        <v>19</v>
      </c>
      <c r="F403" s="148" t="s">
        <v>630</v>
      </c>
      <c r="H403" s="147" t="s">
        <v>19</v>
      </c>
      <c r="I403" s="149"/>
      <c r="L403" s="145"/>
      <c r="M403" s="150"/>
      <c r="T403" s="151"/>
      <c r="AT403" s="147" t="s">
        <v>162</v>
      </c>
      <c r="AU403" s="147" t="s">
        <v>82</v>
      </c>
      <c r="AV403" s="12" t="s">
        <v>80</v>
      </c>
      <c r="AW403" s="12" t="s">
        <v>33</v>
      </c>
      <c r="AX403" s="12" t="s">
        <v>72</v>
      </c>
      <c r="AY403" s="147" t="s">
        <v>150</v>
      </c>
    </row>
    <row r="404" spans="2:65" s="12" customFormat="1">
      <c r="B404" s="145"/>
      <c r="D404" s="146" t="s">
        <v>162</v>
      </c>
      <c r="E404" s="147" t="s">
        <v>19</v>
      </c>
      <c r="F404" s="148" t="s">
        <v>657</v>
      </c>
      <c r="H404" s="147" t="s">
        <v>19</v>
      </c>
      <c r="I404" s="149"/>
      <c r="L404" s="145"/>
      <c r="M404" s="150"/>
      <c r="T404" s="151"/>
      <c r="AT404" s="147" t="s">
        <v>162</v>
      </c>
      <c r="AU404" s="147" t="s">
        <v>82</v>
      </c>
      <c r="AV404" s="12" t="s">
        <v>80</v>
      </c>
      <c r="AW404" s="12" t="s">
        <v>33</v>
      </c>
      <c r="AX404" s="12" t="s">
        <v>72</v>
      </c>
      <c r="AY404" s="147" t="s">
        <v>150</v>
      </c>
    </row>
    <row r="405" spans="2:65" s="12" customFormat="1">
      <c r="B405" s="145"/>
      <c r="D405" s="146" t="s">
        <v>162</v>
      </c>
      <c r="E405" s="147" t="s">
        <v>19</v>
      </c>
      <c r="F405" s="148" t="s">
        <v>748</v>
      </c>
      <c r="H405" s="147" t="s">
        <v>19</v>
      </c>
      <c r="I405" s="149"/>
      <c r="L405" s="145"/>
      <c r="M405" s="150"/>
      <c r="T405" s="151"/>
      <c r="AT405" s="147" t="s">
        <v>162</v>
      </c>
      <c r="AU405" s="147" t="s">
        <v>82</v>
      </c>
      <c r="AV405" s="12" t="s">
        <v>80</v>
      </c>
      <c r="AW405" s="12" t="s">
        <v>33</v>
      </c>
      <c r="AX405" s="12" t="s">
        <v>72</v>
      </c>
      <c r="AY405" s="147" t="s">
        <v>150</v>
      </c>
    </row>
    <row r="406" spans="2:65" s="12" customFormat="1">
      <c r="B406" s="145"/>
      <c r="D406" s="146" t="s">
        <v>162</v>
      </c>
      <c r="E406" s="147" t="s">
        <v>19</v>
      </c>
      <c r="F406" s="148" t="s">
        <v>190</v>
      </c>
      <c r="H406" s="147" t="s">
        <v>19</v>
      </c>
      <c r="I406" s="149"/>
      <c r="L406" s="145"/>
      <c r="M406" s="150"/>
      <c r="T406" s="151"/>
      <c r="AT406" s="147" t="s">
        <v>162</v>
      </c>
      <c r="AU406" s="147" t="s">
        <v>82</v>
      </c>
      <c r="AV406" s="12" t="s">
        <v>80</v>
      </c>
      <c r="AW406" s="12" t="s">
        <v>33</v>
      </c>
      <c r="AX406" s="12" t="s">
        <v>72</v>
      </c>
      <c r="AY406" s="147" t="s">
        <v>150</v>
      </c>
    </row>
    <row r="407" spans="2:65" s="13" customFormat="1">
      <c r="B407" s="152"/>
      <c r="D407" s="146" t="s">
        <v>162</v>
      </c>
      <c r="E407" s="153" t="s">
        <v>19</v>
      </c>
      <c r="F407" s="154" t="s">
        <v>749</v>
      </c>
      <c r="H407" s="155">
        <v>1.8</v>
      </c>
      <c r="I407" s="156"/>
      <c r="L407" s="152"/>
      <c r="M407" s="157"/>
      <c r="T407" s="158"/>
      <c r="AT407" s="153" t="s">
        <v>162</v>
      </c>
      <c r="AU407" s="153" t="s">
        <v>82</v>
      </c>
      <c r="AV407" s="13" t="s">
        <v>82</v>
      </c>
      <c r="AW407" s="13" t="s">
        <v>33</v>
      </c>
      <c r="AX407" s="13" t="s">
        <v>72</v>
      </c>
      <c r="AY407" s="153" t="s">
        <v>150</v>
      </c>
    </row>
    <row r="408" spans="2:65" s="12" customFormat="1">
      <c r="B408" s="145"/>
      <c r="D408" s="146" t="s">
        <v>162</v>
      </c>
      <c r="E408" s="147" t="s">
        <v>19</v>
      </c>
      <c r="F408" s="148" t="s">
        <v>630</v>
      </c>
      <c r="H408" s="147" t="s">
        <v>19</v>
      </c>
      <c r="I408" s="149"/>
      <c r="L408" s="145"/>
      <c r="M408" s="150"/>
      <c r="T408" s="151"/>
      <c r="AT408" s="147" t="s">
        <v>162</v>
      </c>
      <c r="AU408" s="147" t="s">
        <v>82</v>
      </c>
      <c r="AV408" s="12" t="s">
        <v>80</v>
      </c>
      <c r="AW408" s="12" t="s">
        <v>33</v>
      </c>
      <c r="AX408" s="12" t="s">
        <v>72</v>
      </c>
      <c r="AY408" s="147" t="s">
        <v>150</v>
      </c>
    </row>
    <row r="409" spans="2:65" s="12" customFormat="1">
      <c r="B409" s="145"/>
      <c r="D409" s="146" t="s">
        <v>162</v>
      </c>
      <c r="E409" s="147" t="s">
        <v>19</v>
      </c>
      <c r="F409" s="148" t="s">
        <v>657</v>
      </c>
      <c r="H409" s="147" t="s">
        <v>19</v>
      </c>
      <c r="I409" s="149"/>
      <c r="L409" s="145"/>
      <c r="M409" s="150"/>
      <c r="T409" s="151"/>
      <c r="AT409" s="147" t="s">
        <v>162</v>
      </c>
      <c r="AU409" s="147" t="s">
        <v>82</v>
      </c>
      <c r="AV409" s="12" t="s">
        <v>80</v>
      </c>
      <c r="AW409" s="12" t="s">
        <v>33</v>
      </c>
      <c r="AX409" s="12" t="s">
        <v>72</v>
      </c>
      <c r="AY409" s="147" t="s">
        <v>150</v>
      </c>
    </row>
    <row r="410" spans="2:65" s="12" customFormat="1">
      <c r="B410" s="145"/>
      <c r="D410" s="146" t="s">
        <v>162</v>
      </c>
      <c r="E410" s="147" t="s">
        <v>19</v>
      </c>
      <c r="F410" s="148" t="s">
        <v>750</v>
      </c>
      <c r="H410" s="147" t="s">
        <v>19</v>
      </c>
      <c r="I410" s="149"/>
      <c r="L410" s="145"/>
      <c r="M410" s="150"/>
      <c r="T410" s="151"/>
      <c r="AT410" s="147" t="s">
        <v>162</v>
      </c>
      <c r="AU410" s="147" t="s">
        <v>82</v>
      </c>
      <c r="AV410" s="12" t="s">
        <v>80</v>
      </c>
      <c r="AW410" s="12" t="s">
        <v>33</v>
      </c>
      <c r="AX410" s="12" t="s">
        <v>72</v>
      </c>
      <c r="AY410" s="147" t="s">
        <v>150</v>
      </c>
    </row>
    <row r="411" spans="2:65" s="12" customFormat="1">
      <c r="B411" s="145"/>
      <c r="D411" s="146" t="s">
        <v>162</v>
      </c>
      <c r="E411" s="147" t="s">
        <v>19</v>
      </c>
      <c r="F411" s="148" t="s">
        <v>190</v>
      </c>
      <c r="H411" s="147" t="s">
        <v>19</v>
      </c>
      <c r="I411" s="149"/>
      <c r="L411" s="145"/>
      <c r="M411" s="150"/>
      <c r="T411" s="151"/>
      <c r="AT411" s="147" t="s">
        <v>162</v>
      </c>
      <c r="AU411" s="147" t="s">
        <v>82</v>
      </c>
      <c r="AV411" s="12" t="s">
        <v>80</v>
      </c>
      <c r="AW411" s="12" t="s">
        <v>33</v>
      </c>
      <c r="AX411" s="12" t="s">
        <v>72</v>
      </c>
      <c r="AY411" s="147" t="s">
        <v>150</v>
      </c>
    </row>
    <row r="412" spans="2:65" s="13" customFormat="1">
      <c r="B412" s="152"/>
      <c r="D412" s="146" t="s">
        <v>162</v>
      </c>
      <c r="E412" s="153" t="s">
        <v>19</v>
      </c>
      <c r="F412" s="154" t="s">
        <v>749</v>
      </c>
      <c r="H412" s="155">
        <v>1.8</v>
      </c>
      <c r="I412" s="156"/>
      <c r="L412" s="152"/>
      <c r="M412" s="157"/>
      <c r="T412" s="158"/>
      <c r="AT412" s="153" t="s">
        <v>162</v>
      </c>
      <c r="AU412" s="153" t="s">
        <v>82</v>
      </c>
      <c r="AV412" s="13" t="s">
        <v>82</v>
      </c>
      <c r="AW412" s="13" t="s">
        <v>33</v>
      </c>
      <c r="AX412" s="13" t="s">
        <v>72</v>
      </c>
      <c r="AY412" s="153" t="s">
        <v>150</v>
      </c>
    </row>
    <row r="413" spans="2:65" s="14" customFormat="1">
      <c r="B413" s="159"/>
      <c r="D413" s="146" t="s">
        <v>162</v>
      </c>
      <c r="E413" s="160" t="s">
        <v>19</v>
      </c>
      <c r="F413" s="161" t="s">
        <v>169</v>
      </c>
      <c r="H413" s="162">
        <v>4.0999999999999996</v>
      </c>
      <c r="I413" s="163"/>
      <c r="L413" s="159"/>
      <c r="M413" s="164"/>
      <c r="T413" s="165"/>
      <c r="AT413" s="160" t="s">
        <v>162</v>
      </c>
      <c r="AU413" s="160" t="s">
        <v>82</v>
      </c>
      <c r="AV413" s="14" t="s">
        <v>158</v>
      </c>
      <c r="AW413" s="14" t="s">
        <v>33</v>
      </c>
      <c r="AX413" s="14" t="s">
        <v>80</v>
      </c>
      <c r="AY413" s="160" t="s">
        <v>150</v>
      </c>
    </row>
    <row r="414" spans="2:65" s="1" customFormat="1" ht="24.2" customHeight="1">
      <c r="B414" s="33"/>
      <c r="C414" s="128" t="s">
        <v>414</v>
      </c>
      <c r="D414" s="128" t="s">
        <v>153</v>
      </c>
      <c r="E414" s="129" t="s">
        <v>358</v>
      </c>
      <c r="F414" s="130" t="s">
        <v>359</v>
      </c>
      <c r="G414" s="131" t="s">
        <v>190</v>
      </c>
      <c r="H414" s="132">
        <v>1.8</v>
      </c>
      <c r="I414" s="133"/>
      <c r="J414" s="134">
        <f>ROUND(I414*H414,2)</f>
        <v>0</v>
      </c>
      <c r="K414" s="130" t="s">
        <v>157</v>
      </c>
      <c r="L414" s="33"/>
      <c r="M414" s="135" t="s">
        <v>19</v>
      </c>
      <c r="N414" s="136" t="s">
        <v>43</v>
      </c>
      <c r="P414" s="137">
        <f>O414*H414</f>
        <v>0</v>
      </c>
      <c r="Q414" s="137">
        <v>1.054E-3</v>
      </c>
      <c r="R414" s="137">
        <f>Q414*H414</f>
        <v>1.8972000000000001E-3</v>
      </c>
      <c r="S414" s="137">
        <v>6.1999999999999998E-3</v>
      </c>
      <c r="T414" s="138">
        <f>S414*H414</f>
        <v>1.116E-2</v>
      </c>
      <c r="AR414" s="139" t="s">
        <v>158</v>
      </c>
      <c r="AT414" s="139" t="s">
        <v>153</v>
      </c>
      <c r="AU414" s="139" t="s">
        <v>82</v>
      </c>
      <c r="AY414" s="18" t="s">
        <v>150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18" t="s">
        <v>80</v>
      </c>
      <c r="BK414" s="140">
        <f>ROUND(I414*H414,2)</f>
        <v>0</v>
      </c>
      <c r="BL414" s="18" t="s">
        <v>158</v>
      </c>
      <c r="BM414" s="139" t="s">
        <v>751</v>
      </c>
    </row>
    <row r="415" spans="2:65" s="1" customFormat="1">
      <c r="B415" s="33"/>
      <c r="D415" s="141" t="s">
        <v>160</v>
      </c>
      <c r="F415" s="142" t="s">
        <v>361</v>
      </c>
      <c r="I415" s="143"/>
      <c r="L415" s="33"/>
      <c r="M415" s="144"/>
      <c r="T415" s="54"/>
      <c r="AT415" s="18" t="s">
        <v>160</v>
      </c>
      <c r="AU415" s="18" t="s">
        <v>82</v>
      </c>
    </row>
    <row r="416" spans="2:65" s="12" customFormat="1">
      <c r="B416" s="145"/>
      <c r="D416" s="146" t="s">
        <v>162</v>
      </c>
      <c r="E416" s="147" t="s">
        <v>19</v>
      </c>
      <c r="F416" s="148" t="s">
        <v>665</v>
      </c>
      <c r="H416" s="147" t="s">
        <v>19</v>
      </c>
      <c r="I416" s="149"/>
      <c r="L416" s="145"/>
      <c r="M416" s="150"/>
      <c r="T416" s="151"/>
      <c r="AT416" s="147" t="s">
        <v>162</v>
      </c>
      <c r="AU416" s="147" t="s">
        <v>82</v>
      </c>
      <c r="AV416" s="12" t="s">
        <v>80</v>
      </c>
      <c r="AW416" s="12" t="s">
        <v>33</v>
      </c>
      <c r="AX416" s="12" t="s">
        <v>72</v>
      </c>
      <c r="AY416" s="147" t="s">
        <v>150</v>
      </c>
    </row>
    <row r="417" spans="2:51" s="12" customFormat="1">
      <c r="B417" s="145"/>
      <c r="D417" s="146" t="s">
        <v>162</v>
      </c>
      <c r="E417" s="147" t="s">
        <v>19</v>
      </c>
      <c r="F417" s="148" t="s">
        <v>752</v>
      </c>
      <c r="H417" s="147" t="s">
        <v>19</v>
      </c>
      <c r="I417" s="149"/>
      <c r="L417" s="145"/>
      <c r="M417" s="150"/>
      <c r="T417" s="151"/>
      <c r="AT417" s="147" t="s">
        <v>162</v>
      </c>
      <c r="AU417" s="147" t="s">
        <v>82</v>
      </c>
      <c r="AV417" s="12" t="s">
        <v>80</v>
      </c>
      <c r="AW417" s="12" t="s">
        <v>33</v>
      </c>
      <c r="AX417" s="12" t="s">
        <v>72</v>
      </c>
      <c r="AY417" s="147" t="s">
        <v>150</v>
      </c>
    </row>
    <row r="418" spans="2:51" s="12" customFormat="1">
      <c r="B418" s="145"/>
      <c r="D418" s="146" t="s">
        <v>162</v>
      </c>
      <c r="E418" s="147" t="s">
        <v>19</v>
      </c>
      <c r="F418" s="148" t="s">
        <v>630</v>
      </c>
      <c r="H418" s="147" t="s">
        <v>19</v>
      </c>
      <c r="I418" s="149"/>
      <c r="L418" s="145"/>
      <c r="M418" s="150"/>
      <c r="T418" s="151"/>
      <c r="AT418" s="147" t="s">
        <v>162</v>
      </c>
      <c r="AU418" s="147" t="s">
        <v>82</v>
      </c>
      <c r="AV418" s="12" t="s">
        <v>80</v>
      </c>
      <c r="AW418" s="12" t="s">
        <v>33</v>
      </c>
      <c r="AX418" s="12" t="s">
        <v>72</v>
      </c>
      <c r="AY418" s="147" t="s">
        <v>150</v>
      </c>
    </row>
    <row r="419" spans="2:51" s="12" customFormat="1">
      <c r="B419" s="145"/>
      <c r="D419" s="146" t="s">
        <v>162</v>
      </c>
      <c r="E419" s="147" t="s">
        <v>19</v>
      </c>
      <c r="F419" s="148" t="s">
        <v>655</v>
      </c>
      <c r="H419" s="147" t="s">
        <v>19</v>
      </c>
      <c r="I419" s="149"/>
      <c r="L419" s="145"/>
      <c r="M419" s="150"/>
      <c r="T419" s="151"/>
      <c r="AT419" s="147" t="s">
        <v>162</v>
      </c>
      <c r="AU419" s="147" t="s">
        <v>82</v>
      </c>
      <c r="AV419" s="12" t="s">
        <v>80</v>
      </c>
      <c r="AW419" s="12" t="s">
        <v>33</v>
      </c>
      <c r="AX419" s="12" t="s">
        <v>72</v>
      </c>
      <c r="AY419" s="147" t="s">
        <v>150</v>
      </c>
    </row>
    <row r="420" spans="2:51" s="12" customFormat="1">
      <c r="B420" s="145"/>
      <c r="D420" s="146" t="s">
        <v>162</v>
      </c>
      <c r="E420" s="147" t="s">
        <v>19</v>
      </c>
      <c r="F420" s="148" t="s">
        <v>753</v>
      </c>
      <c r="H420" s="147" t="s">
        <v>19</v>
      </c>
      <c r="I420" s="149"/>
      <c r="L420" s="145"/>
      <c r="M420" s="150"/>
      <c r="T420" s="151"/>
      <c r="AT420" s="147" t="s">
        <v>162</v>
      </c>
      <c r="AU420" s="147" t="s">
        <v>82</v>
      </c>
      <c r="AV420" s="12" t="s">
        <v>80</v>
      </c>
      <c r="AW420" s="12" t="s">
        <v>33</v>
      </c>
      <c r="AX420" s="12" t="s">
        <v>72</v>
      </c>
      <c r="AY420" s="147" t="s">
        <v>150</v>
      </c>
    </row>
    <row r="421" spans="2:51" s="12" customFormat="1">
      <c r="B421" s="145"/>
      <c r="D421" s="146" t="s">
        <v>162</v>
      </c>
      <c r="E421" s="147" t="s">
        <v>19</v>
      </c>
      <c r="F421" s="148" t="s">
        <v>190</v>
      </c>
      <c r="H421" s="147" t="s">
        <v>19</v>
      </c>
      <c r="I421" s="149"/>
      <c r="L421" s="145"/>
      <c r="M421" s="150"/>
      <c r="T421" s="151"/>
      <c r="AT421" s="147" t="s">
        <v>162</v>
      </c>
      <c r="AU421" s="147" t="s">
        <v>82</v>
      </c>
      <c r="AV421" s="12" t="s">
        <v>80</v>
      </c>
      <c r="AW421" s="12" t="s">
        <v>33</v>
      </c>
      <c r="AX421" s="12" t="s">
        <v>72</v>
      </c>
      <c r="AY421" s="147" t="s">
        <v>150</v>
      </c>
    </row>
    <row r="422" spans="2:51" s="13" customFormat="1">
      <c r="B422" s="152"/>
      <c r="D422" s="146" t="s">
        <v>162</v>
      </c>
      <c r="E422" s="153" t="s">
        <v>19</v>
      </c>
      <c r="F422" s="154" t="s">
        <v>754</v>
      </c>
      <c r="H422" s="155">
        <v>0.3</v>
      </c>
      <c r="I422" s="156"/>
      <c r="L422" s="152"/>
      <c r="M422" s="157"/>
      <c r="T422" s="158"/>
      <c r="AT422" s="153" t="s">
        <v>162</v>
      </c>
      <c r="AU422" s="153" t="s">
        <v>82</v>
      </c>
      <c r="AV422" s="13" t="s">
        <v>82</v>
      </c>
      <c r="AW422" s="13" t="s">
        <v>33</v>
      </c>
      <c r="AX422" s="13" t="s">
        <v>72</v>
      </c>
      <c r="AY422" s="153" t="s">
        <v>150</v>
      </c>
    </row>
    <row r="423" spans="2:51" s="12" customFormat="1">
      <c r="B423" s="145"/>
      <c r="D423" s="146" t="s">
        <v>162</v>
      </c>
      <c r="E423" s="147" t="s">
        <v>19</v>
      </c>
      <c r="F423" s="148" t="s">
        <v>630</v>
      </c>
      <c r="H423" s="147" t="s">
        <v>19</v>
      </c>
      <c r="I423" s="149"/>
      <c r="L423" s="145"/>
      <c r="M423" s="150"/>
      <c r="T423" s="151"/>
      <c r="AT423" s="147" t="s">
        <v>162</v>
      </c>
      <c r="AU423" s="147" t="s">
        <v>82</v>
      </c>
      <c r="AV423" s="12" t="s">
        <v>80</v>
      </c>
      <c r="AW423" s="12" t="s">
        <v>33</v>
      </c>
      <c r="AX423" s="12" t="s">
        <v>72</v>
      </c>
      <c r="AY423" s="147" t="s">
        <v>150</v>
      </c>
    </row>
    <row r="424" spans="2:51" s="12" customFormat="1">
      <c r="B424" s="145"/>
      <c r="D424" s="146" t="s">
        <v>162</v>
      </c>
      <c r="E424" s="147" t="s">
        <v>19</v>
      </c>
      <c r="F424" s="148" t="s">
        <v>655</v>
      </c>
      <c r="H424" s="147" t="s">
        <v>19</v>
      </c>
      <c r="I424" s="149"/>
      <c r="L424" s="145"/>
      <c r="M424" s="150"/>
      <c r="T424" s="151"/>
      <c r="AT424" s="147" t="s">
        <v>162</v>
      </c>
      <c r="AU424" s="147" t="s">
        <v>82</v>
      </c>
      <c r="AV424" s="12" t="s">
        <v>80</v>
      </c>
      <c r="AW424" s="12" t="s">
        <v>33</v>
      </c>
      <c r="AX424" s="12" t="s">
        <v>72</v>
      </c>
      <c r="AY424" s="147" t="s">
        <v>150</v>
      </c>
    </row>
    <row r="425" spans="2:51" s="12" customFormat="1">
      <c r="B425" s="145"/>
      <c r="D425" s="146" t="s">
        <v>162</v>
      </c>
      <c r="E425" s="147" t="s">
        <v>19</v>
      </c>
      <c r="F425" s="148" t="s">
        <v>755</v>
      </c>
      <c r="H425" s="147" t="s">
        <v>19</v>
      </c>
      <c r="I425" s="149"/>
      <c r="L425" s="145"/>
      <c r="M425" s="150"/>
      <c r="T425" s="151"/>
      <c r="AT425" s="147" t="s">
        <v>162</v>
      </c>
      <c r="AU425" s="147" t="s">
        <v>82</v>
      </c>
      <c r="AV425" s="12" t="s">
        <v>80</v>
      </c>
      <c r="AW425" s="12" t="s">
        <v>33</v>
      </c>
      <c r="AX425" s="12" t="s">
        <v>72</v>
      </c>
      <c r="AY425" s="147" t="s">
        <v>150</v>
      </c>
    </row>
    <row r="426" spans="2:51" s="12" customFormat="1">
      <c r="B426" s="145"/>
      <c r="D426" s="146" t="s">
        <v>162</v>
      </c>
      <c r="E426" s="147" t="s">
        <v>19</v>
      </c>
      <c r="F426" s="148" t="s">
        <v>190</v>
      </c>
      <c r="H426" s="147" t="s">
        <v>19</v>
      </c>
      <c r="I426" s="149"/>
      <c r="L426" s="145"/>
      <c r="M426" s="150"/>
      <c r="T426" s="151"/>
      <c r="AT426" s="147" t="s">
        <v>162</v>
      </c>
      <c r="AU426" s="147" t="s">
        <v>82</v>
      </c>
      <c r="AV426" s="12" t="s">
        <v>80</v>
      </c>
      <c r="AW426" s="12" t="s">
        <v>33</v>
      </c>
      <c r="AX426" s="12" t="s">
        <v>72</v>
      </c>
      <c r="AY426" s="147" t="s">
        <v>150</v>
      </c>
    </row>
    <row r="427" spans="2:51" s="13" customFormat="1">
      <c r="B427" s="152"/>
      <c r="D427" s="146" t="s">
        <v>162</v>
      </c>
      <c r="E427" s="153" t="s">
        <v>19</v>
      </c>
      <c r="F427" s="154" t="s">
        <v>754</v>
      </c>
      <c r="H427" s="155">
        <v>0.3</v>
      </c>
      <c r="I427" s="156"/>
      <c r="L427" s="152"/>
      <c r="M427" s="157"/>
      <c r="T427" s="158"/>
      <c r="AT427" s="153" t="s">
        <v>162</v>
      </c>
      <c r="AU427" s="153" t="s">
        <v>82</v>
      </c>
      <c r="AV427" s="13" t="s">
        <v>82</v>
      </c>
      <c r="AW427" s="13" t="s">
        <v>33</v>
      </c>
      <c r="AX427" s="13" t="s">
        <v>72</v>
      </c>
      <c r="AY427" s="153" t="s">
        <v>150</v>
      </c>
    </row>
    <row r="428" spans="2:51" s="12" customFormat="1">
      <c r="B428" s="145"/>
      <c r="D428" s="146" t="s">
        <v>162</v>
      </c>
      <c r="E428" s="147" t="s">
        <v>19</v>
      </c>
      <c r="F428" s="148" t="s">
        <v>630</v>
      </c>
      <c r="H428" s="147" t="s">
        <v>19</v>
      </c>
      <c r="I428" s="149"/>
      <c r="L428" s="145"/>
      <c r="M428" s="150"/>
      <c r="T428" s="151"/>
      <c r="AT428" s="147" t="s">
        <v>162</v>
      </c>
      <c r="AU428" s="147" t="s">
        <v>82</v>
      </c>
      <c r="AV428" s="12" t="s">
        <v>80</v>
      </c>
      <c r="AW428" s="12" t="s">
        <v>33</v>
      </c>
      <c r="AX428" s="12" t="s">
        <v>72</v>
      </c>
      <c r="AY428" s="147" t="s">
        <v>150</v>
      </c>
    </row>
    <row r="429" spans="2:51" s="12" customFormat="1">
      <c r="B429" s="145"/>
      <c r="D429" s="146" t="s">
        <v>162</v>
      </c>
      <c r="E429" s="147" t="s">
        <v>19</v>
      </c>
      <c r="F429" s="148" t="s">
        <v>657</v>
      </c>
      <c r="H429" s="147" t="s">
        <v>19</v>
      </c>
      <c r="I429" s="149"/>
      <c r="L429" s="145"/>
      <c r="M429" s="150"/>
      <c r="T429" s="151"/>
      <c r="AT429" s="147" t="s">
        <v>162</v>
      </c>
      <c r="AU429" s="147" t="s">
        <v>82</v>
      </c>
      <c r="AV429" s="12" t="s">
        <v>80</v>
      </c>
      <c r="AW429" s="12" t="s">
        <v>33</v>
      </c>
      <c r="AX429" s="12" t="s">
        <v>72</v>
      </c>
      <c r="AY429" s="147" t="s">
        <v>150</v>
      </c>
    </row>
    <row r="430" spans="2:51" s="12" customFormat="1">
      <c r="B430" s="145"/>
      <c r="D430" s="146" t="s">
        <v>162</v>
      </c>
      <c r="E430" s="147" t="s">
        <v>19</v>
      </c>
      <c r="F430" s="148" t="s">
        <v>755</v>
      </c>
      <c r="H430" s="147" t="s">
        <v>19</v>
      </c>
      <c r="I430" s="149"/>
      <c r="L430" s="145"/>
      <c r="M430" s="150"/>
      <c r="T430" s="151"/>
      <c r="AT430" s="147" t="s">
        <v>162</v>
      </c>
      <c r="AU430" s="147" t="s">
        <v>82</v>
      </c>
      <c r="AV430" s="12" t="s">
        <v>80</v>
      </c>
      <c r="AW430" s="12" t="s">
        <v>33</v>
      </c>
      <c r="AX430" s="12" t="s">
        <v>72</v>
      </c>
      <c r="AY430" s="147" t="s">
        <v>150</v>
      </c>
    </row>
    <row r="431" spans="2:51" s="12" customFormat="1">
      <c r="B431" s="145"/>
      <c r="D431" s="146" t="s">
        <v>162</v>
      </c>
      <c r="E431" s="147" t="s">
        <v>19</v>
      </c>
      <c r="F431" s="148" t="s">
        <v>190</v>
      </c>
      <c r="H431" s="147" t="s">
        <v>19</v>
      </c>
      <c r="I431" s="149"/>
      <c r="L431" s="145"/>
      <c r="M431" s="150"/>
      <c r="T431" s="151"/>
      <c r="AT431" s="147" t="s">
        <v>162</v>
      </c>
      <c r="AU431" s="147" t="s">
        <v>82</v>
      </c>
      <c r="AV431" s="12" t="s">
        <v>80</v>
      </c>
      <c r="AW431" s="12" t="s">
        <v>33</v>
      </c>
      <c r="AX431" s="12" t="s">
        <v>72</v>
      </c>
      <c r="AY431" s="147" t="s">
        <v>150</v>
      </c>
    </row>
    <row r="432" spans="2:51" s="13" customFormat="1">
      <c r="B432" s="152"/>
      <c r="D432" s="146" t="s">
        <v>162</v>
      </c>
      <c r="E432" s="153" t="s">
        <v>19</v>
      </c>
      <c r="F432" s="154" t="s">
        <v>756</v>
      </c>
      <c r="H432" s="155">
        <v>1.2</v>
      </c>
      <c r="I432" s="156"/>
      <c r="L432" s="152"/>
      <c r="M432" s="157"/>
      <c r="T432" s="158"/>
      <c r="AT432" s="153" t="s">
        <v>162</v>
      </c>
      <c r="AU432" s="153" t="s">
        <v>82</v>
      </c>
      <c r="AV432" s="13" t="s">
        <v>82</v>
      </c>
      <c r="AW432" s="13" t="s">
        <v>33</v>
      </c>
      <c r="AX432" s="13" t="s">
        <v>72</v>
      </c>
      <c r="AY432" s="153" t="s">
        <v>150</v>
      </c>
    </row>
    <row r="433" spans="2:65" s="14" customFormat="1">
      <c r="B433" s="159"/>
      <c r="D433" s="146" t="s">
        <v>162</v>
      </c>
      <c r="E433" s="160" t="s">
        <v>19</v>
      </c>
      <c r="F433" s="161" t="s">
        <v>169</v>
      </c>
      <c r="H433" s="162">
        <v>1.7999999999999998</v>
      </c>
      <c r="I433" s="163"/>
      <c r="L433" s="159"/>
      <c r="M433" s="164"/>
      <c r="T433" s="165"/>
      <c r="AT433" s="160" t="s">
        <v>162</v>
      </c>
      <c r="AU433" s="160" t="s">
        <v>82</v>
      </c>
      <c r="AV433" s="14" t="s">
        <v>158</v>
      </c>
      <c r="AW433" s="14" t="s">
        <v>33</v>
      </c>
      <c r="AX433" s="14" t="s">
        <v>80</v>
      </c>
      <c r="AY433" s="160" t="s">
        <v>150</v>
      </c>
    </row>
    <row r="434" spans="2:65" s="1" customFormat="1" ht="24.2" customHeight="1">
      <c r="B434" s="33"/>
      <c r="C434" s="128" t="s">
        <v>423</v>
      </c>
      <c r="D434" s="128" t="s">
        <v>153</v>
      </c>
      <c r="E434" s="129" t="s">
        <v>757</v>
      </c>
      <c r="F434" s="130" t="s">
        <v>758</v>
      </c>
      <c r="G434" s="131" t="s">
        <v>729</v>
      </c>
      <c r="H434" s="132">
        <v>6.7000000000000004E-2</v>
      </c>
      <c r="I434" s="133"/>
      <c r="J434" s="134">
        <f>ROUND(I434*H434,2)</f>
        <v>0</v>
      </c>
      <c r="K434" s="130" t="s">
        <v>157</v>
      </c>
      <c r="L434" s="33"/>
      <c r="M434" s="135" t="s">
        <v>19</v>
      </c>
      <c r="N434" s="136" t="s">
        <v>43</v>
      </c>
      <c r="P434" s="137">
        <f>O434*H434</f>
        <v>0</v>
      </c>
      <c r="Q434" s="137">
        <v>0</v>
      </c>
      <c r="R434" s="137">
        <f>Q434*H434</f>
        <v>0</v>
      </c>
      <c r="S434" s="137">
        <v>2.4</v>
      </c>
      <c r="T434" s="138">
        <f>S434*H434</f>
        <v>0.1608</v>
      </c>
      <c r="AR434" s="139" t="s">
        <v>158</v>
      </c>
      <c r="AT434" s="139" t="s">
        <v>153</v>
      </c>
      <c r="AU434" s="139" t="s">
        <v>82</v>
      </c>
      <c r="AY434" s="18" t="s">
        <v>150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8" t="s">
        <v>80</v>
      </c>
      <c r="BK434" s="140">
        <f>ROUND(I434*H434,2)</f>
        <v>0</v>
      </c>
      <c r="BL434" s="18" t="s">
        <v>158</v>
      </c>
      <c r="BM434" s="139" t="s">
        <v>759</v>
      </c>
    </row>
    <row r="435" spans="2:65" s="1" customFormat="1">
      <c r="B435" s="33"/>
      <c r="D435" s="141" t="s">
        <v>160</v>
      </c>
      <c r="F435" s="142" t="s">
        <v>760</v>
      </c>
      <c r="I435" s="143"/>
      <c r="L435" s="33"/>
      <c r="M435" s="144"/>
      <c r="T435" s="54"/>
      <c r="AT435" s="18" t="s">
        <v>160</v>
      </c>
      <c r="AU435" s="18" t="s">
        <v>82</v>
      </c>
    </row>
    <row r="436" spans="2:65" s="12" customFormat="1">
      <c r="B436" s="145"/>
      <c r="D436" s="146" t="s">
        <v>162</v>
      </c>
      <c r="E436" s="147" t="s">
        <v>19</v>
      </c>
      <c r="F436" s="148" t="s">
        <v>665</v>
      </c>
      <c r="H436" s="147" t="s">
        <v>19</v>
      </c>
      <c r="I436" s="149"/>
      <c r="L436" s="145"/>
      <c r="M436" s="150"/>
      <c r="T436" s="151"/>
      <c r="AT436" s="147" t="s">
        <v>162</v>
      </c>
      <c r="AU436" s="147" t="s">
        <v>82</v>
      </c>
      <c r="AV436" s="12" t="s">
        <v>80</v>
      </c>
      <c r="AW436" s="12" t="s">
        <v>33</v>
      </c>
      <c r="AX436" s="12" t="s">
        <v>72</v>
      </c>
      <c r="AY436" s="147" t="s">
        <v>150</v>
      </c>
    </row>
    <row r="437" spans="2:65" s="12" customFormat="1">
      <c r="B437" s="145"/>
      <c r="D437" s="146" t="s">
        <v>162</v>
      </c>
      <c r="E437" s="147" t="s">
        <v>19</v>
      </c>
      <c r="F437" s="148" t="s">
        <v>761</v>
      </c>
      <c r="H437" s="147" t="s">
        <v>19</v>
      </c>
      <c r="I437" s="149"/>
      <c r="L437" s="145"/>
      <c r="M437" s="150"/>
      <c r="T437" s="151"/>
      <c r="AT437" s="147" t="s">
        <v>162</v>
      </c>
      <c r="AU437" s="147" t="s">
        <v>82</v>
      </c>
      <c r="AV437" s="12" t="s">
        <v>80</v>
      </c>
      <c r="AW437" s="12" t="s">
        <v>33</v>
      </c>
      <c r="AX437" s="12" t="s">
        <v>72</v>
      </c>
      <c r="AY437" s="147" t="s">
        <v>150</v>
      </c>
    </row>
    <row r="438" spans="2:65" s="12" customFormat="1">
      <c r="B438" s="145"/>
      <c r="D438" s="146" t="s">
        <v>162</v>
      </c>
      <c r="E438" s="147" t="s">
        <v>19</v>
      </c>
      <c r="F438" s="148" t="s">
        <v>631</v>
      </c>
      <c r="H438" s="147" t="s">
        <v>19</v>
      </c>
      <c r="I438" s="149"/>
      <c r="L438" s="145"/>
      <c r="M438" s="150"/>
      <c r="T438" s="151"/>
      <c r="AT438" s="147" t="s">
        <v>162</v>
      </c>
      <c r="AU438" s="147" t="s">
        <v>82</v>
      </c>
      <c r="AV438" s="12" t="s">
        <v>80</v>
      </c>
      <c r="AW438" s="12" t="s">
        <v>33</v>
      </c>
      <c r="AX438" s="12" t="s">
        <v>72</v>
      </c>
      <c r="AY438" s="147" t="s">
        <v>150</v>
      </c>
    </row>
    <row r="439" spans="2:65" s="12" customFormat="1">
      <c r="B439" s="145"/>
      <c r="D439" s="146" t="s">
        <v>162</v>
      </c>
      <c r="E439" s="147" t="s">
        <v>19</v>
      </c>
      <c r="F439" s="148" t="s">
        <v>762</v>
      </c>
      <c r="H439" s="147" t="s">
        <v>19</v>
      </c>
      <c r="I439" s="149"/>
      <c r="L439" s="145"/>
      <c r="M439" s="150"/>
      <c r="T439" s="151"/>
      <c r="AT439" s="147" t="s">
        <v>162</v>
      </c>
      <c r="AU439" s="147" t="s">
        <v>82</v>
      </c>
      <c r="AV439" s="12" t="s">
        <v>80</v>
      </c>
      <c r="AW439" s="12" t="s">
        <v>33</v>
      </c>
      <c r="AX439" s="12" t="s">
        <v>72</v>
      </c>
      <c r="AY439" s="147" t="s">
        <v>150</v>
      </c>
    </row>
    <row r="440" spans="2:65" s="12" customFormat="1">
      <c r="B440" s="145"/>
      <c r="D440" s="146" t="s">
        <v>162</v>
      </c>
      <c r="E440" s="147" t="s">
        <v>19</v>
      </c>
      <c r="F440" s="148" t="s">
        <v>167</v>
      </c>
      <c r="H440" s="147" t="s">
        <v>19</v>
      </c>
      <c r="I440" s="149"/>
      <c r="L440" s="145"/>
      <c r="M440" s="150"/>
      <c r="T440" s="151"/>
      <c r="AT440" s="147" t="s">
        <v>162</v>
      </c>
      <c r="AU440" s="147" t="s">
        <v>82</v>
      </c>
      <c r="AV440" s="12" t="s">
        <v>80</v>
      </c>
      <c r="AW440" s="12" t="s">
        <v>33</v>
      </c>
      <c r="AX440" s="12" t="s">
        <v>72</v>
      </c>
      <c r="AY440" s="147" t="s">
        <v>150</v>
      </c>
    </row>
    <row r="441" spans="2:65" s="13" customFormat="1">
      <c r="B441" s="152"/>
      <c r="D441" s="146" t="s">
        <v>162</v>
      </c>
      <c r="E441" s="153" t="s">
        <v>19</v>
      </c>
      <c r="F441" s="154" t="s">
        <v>763</v>
      </c>
      <c r="H441" s="155">
        <v>6.7000000000000004E-2</v>
      </c>
      <c r="I441" s="156"/>
      <c r="L441" s="152"/>
      <c r="M441" s="157"/>
      <c r="T441" s="158"/>
      <c r="AT441" s="153" t="s">
        <v>162</v>
      </c>
      <c r="AU441" s="153" t="s">
        <v>82</v>
      </c>
      <c r="AV441" s="13" t="s">
        <v>82</v>
      </c>
      <c r="AW441" s="13" t="s">
        <v>33</v>
      </c>
      <c r="AX441" s="13" t="s">
        <v>72</v>
      </c>
      <c r="AY441" s="153" t="s">
        <v>150</v>
      </c>
    </row>
    <row r="442" spans="2:65" s="14" customFormat="1">
      <c r="B442" s="159"/>
      <c r="D442" s="146" t="s">
        <v>162</v>
      </c>
      <c r="E442" s="160" t="s">
        <v>19</v>
      </c>
      <c r="F442" s="161" t="s">
        <v>169</v>
      </c>
      <c r="H442" s="162">
        <v>6.7000000000000004E-2</v>
      </c>
      <c r="I442" s="163"/>
      <c r="L442" s="159"/>
      <c r="M442" s="164"/>
      <c r="T442" s="165"/>
      <c r="AT442" s="160" t="s">
        <v>162</v>
      </c>
      <c r="AU442" s="160" t="s">
        <v>82</v>
      </c>
      <c r="AV442" s="14" t="s">
        <v>158</v>
      </c>
      <c r="AW442" s="14" t="s">
        <v>33</v>
      </c>
      <c r="AX442" s="14" t="s">
        <v>80</v>
      </c>
      <c r="AY442" s="160" t="s">
        <v>150</v>
      </c>
    </row>
    <row r="443" spans="2:65" s="11" customFormat="1" ht="22.9" customHeight="1">
      <c r="B443" s="116"/>
      <c r="D443" s="117" t="s">
        <v>71</v>
      </c>
      <c r="E443" s="126" t="s">
        <v>370</v>
      </c>
      <c r="F443" s="126" t="s">
        <v>371</v>
      </c>
      <c r="I443" s="119"/>
      <c r="J443" s="127">
        <f>BK443</f>
        <v>0</v>
      </c>
      <c r="L443" s="116"/>
      <c r="M443" s="121"/>
      <c r="P443" s="122">
        <f>SUM(P444:P495)</f>
        <v>0</v>
      </c>
      <c r="R443" s="122">
        <f>SUM(R444:R495)</f>
        <v>0</v>
      </c>
      <c r="T443" s="123">
        <f>SUM(T444:T495)</f>
        <v>0</v>
      </c>
      <c r="AR443" s="117" t="s">
        <v>80</v>
      </c>
      <c r="AT443" s="124" t="s">
        <v>71</v>
      </c>
      <c r="AU443" s="124" t="s">
        <v>80</v>
      </c>
      <c r="AY443" s="117" t="s">
        <v>150</v>
      </c>
      <c r="BK443" s="125">
        <f>SUM(BK444:BK495)</f>
        <v>0</v>
      </c>
    </row>
    <row r="444" spans="2:65" s="1" customFormat="1" ht="24.2" customHeight="1">
      <c r="B444" s="33"/>
      <c r="C444" s="128" t="s">
        <v>7</v>
      </c>
      <c r="D444" s="128" t="s">
        <v>153</v>
      </c>
      <c r="E444" s="129" t="s">
        <v>373</v>
      </c>
      <c r="F444" s="130" t="s">
        <v>374</v>
      </c>
      <c r="G444" s="131" t="s">
        <v>375</v>
      </c>
      <c r="H444" s="132">
        <v>0.79500000000000004</v>
      </c>
      <c r="I444" s="133"/>
      <c r="J444" s="134">
        <f>ROUND(I444*H444,2)</f>
        <v>0</v>
      </c>
      <c r="K444" s="130" t="s">
        <v>157</v>
      </c>
      <c r="L444" s="33"/>
      <c r="M444" s="135" t="s">
        <v>19</v>
      </c>
      <c r="N444" s="136" t="s">
        <v>43</v>
      </c>
      <c r="P444" s="137">
        <f>O444*H444</f>
        <v>0</v>
      </c>
      <c r="Q444" s="137">
        <v>0</v>
      </c>
      <c r="R444" s="137">
        <f>Q444*H444</f>
        <v>0</v>
      </c>
      <c r="S444" s="137">
        <v>0</v>
      </c>
      <c r="T444" s="138">
        <f>S444*H444</f>
        <v>0</v>
      </c>
      <c r="AR444" s="139" t="s">
        <v>158</v>
      </c>
      <c r="AT444" s="139" t="s">
        <v>153</v>
      </c>
      <c r="AU444" s="139" t="s">
        <v>82</v>
      </c>
      <c r="AY444" s="18" t="s">
        <v>150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80</v>
      </c>
      <c r="BK444" s="140">
        <f>ROUND(I444*H444,2)</f>
        <v>0</v>
      </c>
      <c r="BL444" s="18" t="s">
        <v>158</v>
      </c>
      <c r="BM444" s="139" t="s">
        <v>764</v>
      </c>
    </row>
    <row r="445" spans="2:65" s="1" customFormat="1">
      <c r="B445" s="33"/>
      <c r="D445" s="141" t="s">
        <v>160</v>
      </c>
      <c r="F445" s="142" t="s">
        <v>377</v>
      </c>
      <c r="I445" s="143"/>
      <c r="L445" s="33"/>
      <c r="M445" s="144"/>
      <c r="T445" s="54"/>
      <c r="AT445" s="18" t="s">
        <v>160</v>
      </c>
      <c r="AU445" s="18" t="s">
        <v>82</v>
      </c>
    </row>
    <row r="446" spans="2:65" s="1" customFormat="1" ht="21.75" customHeight="1">
      <c r="B446" s="33"/>
      <c r="C446" s="128" t="s">
        <v>444</v>
      </c>
      <c r="D446" s="128" t="s">
        <v>153</v>
      </c>
      <c r="E446" s="129" t="s">
        <v>379</v>
      </c>
      <c r="F446" s="130" t="s">
        <v>380</v>
      </c>
      <c r="G446" s="131" t="s">
        <v>375</v>
      </c>
      <c r="H446" s="132">
        <v>0.79500000000000004</v>
      </c>
      <c r="I446" s="133"/>
      <c r="J446" s="134">
        <f>ROUND(I446*H446,2)</f>
        <v>0</v>
      </c>
      <c r="K446" s="130" t="s">
        <v>157</v>
      </c>
      <c r="L446" s="33"/>
      <c r="M446" s="135" t="s">
        <v>19</v>
      </c>
      <c r="N446" s="136" t="s">
        <v>43</v>
      </c>
      <c r="P446" s="137">
        <f>O446*H446</f>
        <v>0</v>
      </c>
      <c r="Q446" s="137">
        <v>0</v>
      </c>
      <c r="R446" s="137">
        <f>Q446*H446</f>
        <v>0</v>
      </c>
      <c r="S446" s="137">
        <v>0</v>
      </c>
      <c r="T446" s="138">
        <f>S446*H446</f>
        <v>0</v>
      </c>
      <c r="AR446" s="139" t="s">
        <v>158</v>
      </c>
      <c r="AT446" s="139" t="s">
        <v>153</v>
      </c>
      <c r="AU446" s="139" t="s">
        <v>82</v>
      </c>
      <c r="AY446" s="18" t="s">
        <v>150</v>
      </c>
      <c r="BE446" s="140">
        <f>IF(N446="základní",J446,0)</f>
        <v>0</v>
      </c>
      <c r="BF446" s="140">
        <f>IF(N446="snížená",J446,0)</f>
        <v>0</v>
      </c>
      <c r="BG446" s="140">
        <f>IF(N446="zákl. přenesená",J446,0)</f>
        <v>0</v>
      </c>
      <c r="BH446" s="140">
        <f>IF(N446="sníž. přenesená",J446,0)</f>
        <v>0</v>
      </c>
      <c r="BI446" s="140">
        <f>IF(N446="nulová",J446,0)</f>
        <v>0</v>
      </c>
      <c r="BJ446" s="18" t="s">
        <v>80</v>
      </c>
      <c r="BK446" s="140">
        <f>ROUND(I446*H446,2)</f>
        <v>0</v>
      </c>
      <c r="BL446" s="18" t="s">
        <v>158</v>
      </c>
      <c r="BM446" s="139" t="s">
        <v>765</v>
      </c>
    </row>
    <row r="447" spans="2:65" s="1" customFormat="1">
      <c r="B447" s="33"/>
      <c r="D447" s="141" t="s">
        <v>160</v>
      </c>
      <c r="F447" s="142" t="s">
        <v>382</v>
      </c>
      <c r="I447" s="143"/>
      <c r="L447" s="33"/>
      <c r="M447" s="144"/>
      <c r="T447" s="54"/>
      <c r="AT447" s="18" t="s">
        <v>160</v>
      </c>
      <c r="AU447" s="18" t="s">
        <v>82</v>
      </c>
    </row>
    <row r="448" spans="2:65" s="1" customFormat="1" ht="24.2" customHeight="1">
      <c r="B448" s="33"/>
      <c r="C448" s="128" t="s">
        <v>450</v>
      </c>
      <c r="D448" s="128" t="s">
        <v>153</v>
      </c>
      <c r="E448" s="129" t="s">
        <v>384</v>
      </c>
      <c r="F448" s="130" t="s">
        <v>385</v>
      </c>
      <c r="G448" s="131" t="s">
        <v>375</v>
      </c>
      <c r="H448" s="132">
        <v>15.105</v>
      </c>
      <c r="I448" s="133"/>
      <c r="J448" s="134">
        <f>ROUND(I448*H448,2)</f>
        <v>0</v>
      </c>
      <c r="K448" s="130" t="s">
        <v>157</v>
      </c>
      <c r="L448" s="33"/>
      <c r="M448" s="135" t="s">
        <v>19</v>
      </c>
      <c r="N448" s="136" t="s">
        <v>43</v>
      </c>
      <c r="P448" s="137">
        <f>O448*H448</f>
        <v>0</v>
      </c>
      <c r="Q448" s="137">
        <v>0</v>
      </c>
      <c r="R448" s="137">
        <f>Q448*H448</f>
        <v>0</v>
      </c>
      <c r="S448" s="137">
        <v>0</v>
      </c>
      <c r="T448" s="138">
        <f>S448*H448</f>
        <v>0</v>
      </c>
      <c r="AR448" s="139" t="s">
        <v>158</v>
      </c>
      <c r="AT448" s="139" t="s">
        <v>153</v>
      </c>
      <c r="AU448" s="139" t="s">
        <v>82</v>
      </c>
      <c r="AY448" s="18" t="s">
        <v>150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80</v>
      </c>
      <c r="BK448" s="140">
        <f>ROUND(I448*H448,2)</f>
        <v>0</v>
      </c>
      <c r="BL448" s="18" t="s">
        <v>158</v>
      </c>
      <c r="BM448" s="139" t="s">
        <v>766</v>
      </c>
    </row>
    <row r="449" spans="2:65" s="1" customFormat="1">
      <c r="B449" s="33"/>
      <c r="D449" s="141" t="s">
        <v>160</v>
      </c>
      <c r="F449" s="142" t="s">
        <v>387</v>
      </c>
      <c r="I449" s="143"/>
      <c r="L449" s="33"/>
      <c r="M449" s="144"/>
      <c r="T449" s="54"/>
      <c r="AT449" s="18" t="s">
        <v>160</v>
      </c>
      <c r="AU449" s="18" t="s">
        <v>82</v>
      </c>
    </row>
    <row r="450" spans="2:65" s="13" customFormat="1">
      <c r="B450" s="152"/>
      <c r="D450" s="146" t="s">
        <v>162</v>
      </c>
      <c r="F450" s="154" t="s">
        <v>767</v>
      </c>
      <c r="H450" s="155">
        <v>15.105</v>
      </c>
      <c r="I450" s="156"/>
      <c r="L450" s="152"/>
      <c r="M450" s="157"/>
      <c r="T450" s="158"/>
      <c r="AT450" s="153" t="s">
        <v>162</v>
      </c>
      <c r="AU450" s="153" t="s">
        <v>82</v>
      </c>
      <c r="AV450" s="13" t="s">
        <v>82</v>
      </c>
      <c r="AW450" s="13" t="s">
        <v>4</v>
      </c>
      <c r="AX450" s="13" t="s">
        <v>80</v>
      </c>
      <c r="AY450" s="153" t="s">
        <v>150</v>
      </c>
    </row>
    <row r="451" spans="2:65" s="1" customFormat="1" ht="24.2" customHeight="1">
      <c r="B451" s="33"/>
      <c r="C451" s="128" t="s">
        <v>456</v>
      </c>
      <c r="D451" s="128" t="s">
        <v>153</v>
      </c>
      <c r="E451" s="129" t="s">
        <v>768</v>
      </c>
      <c r="F451" s="130" t="s">
        <v>769</v>
      </c>
      <c r="G451" s="131" t="s">
        <v>375</v>
      </c>
      <c r="H451" s="132">
        <v>0.19900000000000001</v>
      </c>
      <c r="I451" s="133"/>
      <c r="J451" s="134">
        <f>ROUND(I451*H451,2)</f>
        <v>0</v>
      </c>
      <c r="K451" s="130" t="s">
        <v>157</v>
      </c>
      <c r="L451" s="33"/>
      <c r="M451" s="135" t="s">
        <v>19</v>
      </c>
      <c r="N451" s="136" t="s">
        <v>43</v>
      </c>
      <c r="P451" s="137">
        <f>O451*H451</f>
        <v>0</v>
      </c>
      <c r="Q451" s="137">
        <v>0</v>
      </c>
      <c r="R451" s="137">
        <f>Q451*H451</f>
        <v>0</v>
      </c>
      <c r="S451" s="137">
        <v>0</v>
      </c>
      <c r="T451" s="138">
        <f>S451*H451</f>
        <v>0</v>
      </c>
      <c r="AR451" s="139" t="s">
        <v>158</v>
      </c>
      <c r="AT451" s="139" t="s">
        <v>153</v>
      </c>
      <c r="AU451" s="139" t="s">
        <v>82</v>
      </c>
      <c r="AY451" s="18" t="s">
        <v>150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8" t="s">
        <v>80</v>
      </c>
      <c r="BK451" s="140">
        <f>ROUND(I451*H451,2)</f>
        <v>0</v>
      </c>
      <c r="BL451" s="18" t="s">
        <v>158</v>
      </c>
      <c r="BM451" s="139" t="s">
        <v>770</v>
      </c>
    </row>
    <row r="452" spans="2:65" s="1" customFormat="1">
      <c r="B452" s="33"/>
      <c r="D452" s="141" t="s">
        <v>160</v>
      </c>
      <c r="F452" s="142" t="s">
        <v>771</v>
      </c>
      <c r="I452" s="143"/>
      <c r="L452" s="33"/>
      <c r="M452" s="144"/>
      <c r="T452" s="54"/>
      <c r="AT452" s="18" t="s">
        <v>160</v>
      </c>
      <c r="AU452" s="18" t="s">
        <v>82</v>
      </c>
    </row>
    <row r="453" spans="2:65" s="12" customFormat="1">
      <c r="B453" s="145"/>
      <c r="D453" s="146" t="s">
        <v>162</v>
      </c>
      <c r="E453" s="147" t="s">
        <v>19</v>
      </c>
      <c r="F453" s="148" t="s">
        <v>772</v>
      </c>
      <c r="H453" s="147" t="s">
        <v>19</v>
      </c>
      <c r="I453" s="149"/>
      <c r="L453" s="145"/>
      <c r="M453" s="150"/>
      <c r="T453" s="151"/>
      <c r="AT453" s="147" t="s">
        <v>162</v>
      </c>
      <c r="AU453" s="147" t="s">
        <v>82</v>
      </c>
      <c r="AV453" s="12" t="s">
        <v>80</v>
      </c>
      <c r="AW453" s="12" t="s">
        <v>33</v>
      </c>
      <c r="AX453" s="12" t="s">
        <v>72</v>
      </c>
      <c r="AY453" s="147" t="s">
        <v>150</v>
      </c>
    </row>
    <row r="454" spans="2:65" s="13" customFormat="1">
      <c r="B454" s="152"/>
      <c r="D454" s="146" t="s">
        <v>162</v>
      </c>
      <c r="E454" s="153" t="s">
        <v>19</v>
      </c>
      <c r="F454" s="154" t="s">
        <v>773</v>
      </c>
      <c r="H454" s="155">
        <v>0.161</v>
      </c>
      <c r="I454" s="156"/>
      <c r="L454" s="152"/>
      <c r="M454" s="157"/>
      <c r="T454" s="158"/>
      <c r="AT454" s="153" t="s">
        <v>162</v>
      </c>
      <c r="AU454" s="153" t="s">
        <v>82</v>
      </c>
      <c r="AV454" s="13" t="s">
        <v>82</v>
      </c>
      <c r="AW454" s="13" t="s">
        <v>33</v>
      </c>
      <c r="AX454" s="13" t="s">
        <v>72</v>
      </c>
      <c r="AY454" s="153" t="s">
        <v>150</v>
      </c>
    </row>
    <row r="455" spans="2:65" s="12" customFormat="1">
      <c r="B455" s="145"/>
      <c r="D455" s="146" t="s">
        <v>162</v>
      </c>
      <c r="E455" s="147" t="s">
        <v>19</v>
      </c>
      <c r="F455" s="148" t="s">
        <v>774</v>
      </c>
      <c r="H455" s="147" t="s">
        <v>19</v>
      </c>
      <c r="I455" s="149"/>
      <c r="L455" s="145"/>
      <c r="M455" s="150"/>
      <c r="T455" s="151"/>
      <c r="AT455" s="147" t="s">
        <v>162</v>
      </c>
      <c r="AU455" s="147" t="s">
        <v>82</v>
      </c>
      <c r="AV455" s="12" t="s">
        <v>80</v>
      </c>
      <c r="AW455" s="12" t="s">
        <v>33</v>
      </c>
      <c r="AX455" s="12" t="s">
        <v>72</v>
      </c>
      <c r="AY455" s="147" t="s">
        <v>150</v>
      </c>
    </row>
    <row r="456" spans="2:65" s="13" customFormat="1">
      <c r="B456" s="152"/>
      <c r="D456" s="146" t="s">
        <v>162</v>
      </c>
      <c r="E456" s="153" t="s">
        <v>19</v>
      </c>
      <c r="F456" s="154" t="s">
        <v>775</v>
      </c>
      <c r="H456" s="155">
        <v>3.6999999999999998E-2</v>
      </c>
      <c r="I456" s="156"/>
      <c r="L456" s="152"/>
      <c r="M456" s="157"/>
      <c r="T456" s="158"/>
      <c r="AT456" s="153" t="s">
        <v>162</v>
      </c>
      <c r="AU456" s="153" t="s">
        <v>82</v>
      </c>
      <c r="AV456" s="13" t="s">
        <v>82</v>
      </c>
      <c r="AW456" s="13" t="s">
        <v>33</v>
      </c>
      <c r="AX456" s="13" t="s">
        <v>72</v>
      </c>
      <c r="AY456" s="153" t="s">
        <v>150</v>
      </c>
    </row>
    <row r="457" spans="2:65" s="13" customFormat="1">
      <c r="B457" s="152"/>
      <c r="D457" s="146" t="s">
        <v>162</v>
      </c>
      <c r="E457" s="153" t="s">
        <v>19</v>
      </c>
      <c r="F457" s="154" t="s">
        <v>12</v>
      </c>
      <c r="H457" s="155">
        <v>1E-3</v>
      </c>
      <c r="I457" s="156"/>
      <c r="L457" s="152"/>
      <c r="M457" s="157"/>
      <c r="T457" s="158"/>
      <c r="AT457" s="153" t="s">
        <v>162</v>
      </c>
      <c r="AU457" s="153" t="s">
        <v>82</v>
      </c>
      <c r="AV457" s="13" t="s">
        <v>82</v>
      </c>
      <c r="AW457" s="13" t="s">
        <v>33</v>
      </c>
      <c r="AX457" s="13" t="s">
        <v>72</v>
      </c>
      <c r="AY457" s="153" t="s">
        <v>150</v>
      </c>
    </row>
    <row r="458" spans="2:65" s="14" customFormat="1">
      <c r="B458" s="159"/>
      <c r="D458" s="146" t="s">
        <v>162</v>
      </c>
      <c r="E458" s="160" t="s">
        <v>19</v>
      </c>
      <c r="F458" s="161" t="s">
        <v>169</v>
      </c>
      <c r="H458" s="162">
        <v>0.19900000000000001</v>
      </c>
      <c r="I458" s="163"/>
      <c r="L458" s="159"/>
      <c r="M458" s="164"/>
      <c r="T458" s="165"/>
      <c r="AT458" s="160" t="s">
        <v>162</v>
      </c>
      <c r="AU458" s="160" t="s">
        <v>82</v>
      </c>
      <c r="AV458" s="14" t="s">
        <v>158</v>
      </c>
      <c r="AW458" s="14" t="s">
        <v>33</v>
      </c>
      <c r="AX458" s="14" t="s">
        <v>80</v>
      </c>
      <c r="AY458" s="160" t="s">
        <v>150</v>
      </c>
    </row>
    <row r="459" spans="2:65" s="1" customFormat="1" ht="24.2" customHeight="1">
      <c r="B459" s="33"/>
      <c r="C459" s="128" t="s">
        <v>460</v>
      </c>
      <c r="D459" s="128" t="s">
        <v>153</v>
      </c>
      <c r="E459" s="129" t="s">
        <v>390</v>
      </c>
      <c r="F459" s="130" t="s">
        <v>391</v>
      </c>
      <c r="G459" s="131" t="s">
        <v>375</v>
      </c>
      <c r="H459" s="132">
        <v>0.32500000000000001</v>
      </c>
      <c r="I459" s="133"/>
      <c r="J459" s="134">
        <f>ROUND(I459*H459,2)</f>
        <v>0</v>
      </c>
      <c r="K459" s="130" t="s">
        <v>157</v>
      </c>
      <c r="L459" s="33"/>
      <c r="M459" s="135" t="s">
        <v>19</v>
      </c>
      <c r="N459" s="136" t="s">
        <v>43</v>
      </c>
      <c r="P459" s="137">
        <f>O459*H459</f>
        <v>0</v>
      </c>
      <c r="Q459" s="137">
        <v>0</v>
      </c>
      <c r="R459" s="137">
        <f>Q459*H459</f>
        <v>0</v>
      </c>
      <c r="S459" s="137">
        <v>0</v>
      </c>
      <c r="T459" s="138">
        <f>S459*H459</f>
        <v>0</v>
      </c>
      <c r="AR459" s="139" t="s">
        <v>158</v>
      </c>
      <c r="AT459" s="139" t="s">
        <v>153</v>
      </c>
      <c r="AU459" s="139" t="s">
        <v>82</v>
      </c>
      <c r="AY459" s="18" t="s">
        <v>150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8" t="s">
        <v>80</v>
      </c>
      <c r="BK459" s="140">
        <f>ROUND(I459*H459,2)</f>
        <v>0</v>
      </c>
      <c r="BL459" s="18" t="s">
        <v>158</v>
      </c>
      <c r="BM459" s="139" t="s">
        <v>776</v>
      </c>
    </row>
    <row r="460" spans="2:65" s="1" customFormat="1">
      <c r="B460" s="33"/>
      <c r="D460" s="141" t="s">
        <v>160</v>
      </c>
      <c r="F460" s="142" t="s">
        <v>393</v>
      </c>
      <c r="I460" s="143"/>
      <c r="L460" s="33"/>
      <c r="M460" s="144"/>
      <c r="T460" s="54"/>
      <c r="AT460" s="18" t="s">
        <v>160</v>
      </c>
      <c r="AU460" s="18" t="s">
        <v>82</v>
      </c>
    </row>
    <row r="461" spans="2:65" s="12" customFormat="1">
      <c r="B461" s="145"/>
      <c r="D461" s="146" t="s">
        <v>162</v>
      </c>
      <c r="E461" s="147" t="s">
        <v>19</v>
      </c>
      <c r="F461" s="148" t="s">
        <v>394</v>
      </c>
      <c r="H461" s="147" t="s">
        <v>19</v>
      </c>
      <c r="I461" s="149"/>
      <c r="L461" s="145"/>
      <c r="M461" s="150"/>
      <c r="T461" s="151"/>
      <c r="AT461" s="147" t="s">
        <v>162</v>
      </c>
      <c r="AU461" s="147" t="s">
        <v>82</v>
      </c>
      <c r="AV461" s="12" t="s">
        <v>80</v>
      </c>
      <c r="AW461" s="12" t="s">
        <v>33</v>
      </c>
      <c r="AX461" s="12" t="s">
        <v>72</v>
      </c>
      <c r="AY461" s="147" t="s">
        <v>150</v>
      </c>
    </row>
    <row r="462" spans="2:65" s="13" customFormat="1">
      <c r="B462" s="152"/>
      <c r="D462" s="146" t="s">
        <v>162</v>
      </c>
      <c r="E462" s="153" t="s">
        <v>19</v>
      </c>
      <c r="F462" s="154" t="s">
        <v>777</v>
      </c>
      <c r="H462" s="155">
        <v>2.1999999999999999E-2</v>
      </c>
      <c r="I462" s="156"/>
      <c r="L462" s="152"/>
      <c r="M462" s="157"/>
      <c r="T462" s="158"/>
      <c r="AT462" s="153" t="s">
        <v>162</v>
      </c>
      <c r="AU462" s="153" t="s">
        <v>82</v>
      </c>
      <c r="AV462" s="13" t="s">
        <v>82</v>
      </c>
      <c r="AW462" s="13" t="s">
        <v>33</v>
      </c>
      <c r="AX462" s="13" t="s">
        <v>72</v>
      </c>
      <c r="AY462" s="153" t="s">
        <v>150</v>
      </c>
    </row>
    <row r="463" spans="2:65" s="13" customFormat="1">
      <c r="B463" s="152"/>
      <c r="D463" s="146" t="s">
        <v>162</v>
      </c>
      <c r="E463" s="153" t="s">
        <v>19</v>
      </c>
      <c r="F463" s="154" t="s">
        <v>778</v>
      </c>
      <c r="H463" s="155">
        <v>6.2E-2</v>
      </c>
      <c r="I463" s="156"/>
      <c r="L463" s="152"/>
      <c r="M463" s="157"/>
      <c r="T463" s="158"/>
      <c r="AT463" s="153" t="s">
        <v>162</v>
      </c>
      <c r="AU463" s="153" t="s">
        <v>82</v>
      </c>
      <c r="AV463" s="13" t="s">
        <v>82</v>
      </c>
      <c r="AW463" s="13" t="s">
        <v>33</v>
      </c>
      <c r="AX463" s="13" t="s">
        <v>72</v>
      </c>
      <c r="AY463" s="153" t="s">
        <v>150</v>
      </c>
    </row>
    <row r="464" spans="2:65" s="12" customFormat="1">
      <c r="B464" s="145"/>
      <c r="D464" s="146" t="s">
        <v>162</v>
      </c>
      <c r="E464" s="147" t="s">
        <v>19</v>
      </c>
      <c r="F464" s="148" t="s">
        <v>779</v>
      </c>
      <c r="H464" s="147" t="s">
        <v>19</v>
      </c>
      <c r="I464" s="149"/>
      <c r="L464" s="145"/>
      <c r="M464" s="150"/>
      <c r="T464" s="151"/>
      <c r="AT464" s="147" t="s">
        <v>162</v>
      </c>
      <c r="AU464" s="147" t="s">
        <v>82</v>
      </c>
      <c r="AV464" s="12" t="s">
        <v>80</v>
      </c>
      <c r="AW464" s="12" t="s">
        <v>33</v>
      </c>
      <c r="AX464" s="12" t="s">
        <v>72</v>
      </c>
      <c r="AY464" s="147" t="s">
        <v>150</v>
      </c>
    </row>
    <row r="465" spans="2:65" s="13" customFormat="1">
      <c r="B465" s="152"/>
      <c r="D465" s="146" t="s">
        <v>162</v>
      </c>
      <c r="E465" s="153" t="s">
        <v>19</v>
      </c>
      <c r="F465" s="154" t="s">
        <v>780</v>
      </c>
      <c r="H465" s="155">
        <v>0.24099999999999999</v>
      </c>
      <c r="I465" s="156"/>
      <c r="L465" s="152"/>
      <c r="M465" s="157"/>
      <c r="T465" s="158"/>
      <c r="AT465" s="153" t="s">
        <v>162</v>
      </c>
      <c r="AU465" s="153" t="s">
        <v>82</v>
      </c>
      <c r="AV465" s="13" t="s">
        <v>82</v>
      </c>
      <c r="AW465" s="13" t="s">
        <v>33</v>
      </c>
      <c r="AX465" s="13" t="s">
        <v>72</v>
      </c>
      <c r="AY465" s="153" t="s">
        <v>150</v>
      </c>
    </row>
    <row r="466" spans="2:65" s="14" customFormat="1">
      <c r="B466" s="159"/>
      <c r="D466" s="146" t="s">
        <v>162</v>
      </c>
      <c r="E466" s="160" t="s">
        <v>19</v>
      </c>
      <c r="F466" s="161" t="s">
        <v>169</v>
      </c>
      <c r="H466" s="162">
        <v>0.32499999999999996</v>
      </c>
      <c r="I466" s="163"/>
      <c r="L466" s="159"/>
      <c r="M466" s="164"/>
      <c r="T466" s="165"/>
      <c r="AT466" s="160" t="s">
        <v>162</v>
      </c>
      <c r="AU466" s="160" t="s">
        <v>82</v>
      </c>
      <c r="AV466" s="14" t="s">
        <v>158</v>
      </c>
      <c r="AW466" s="14" t="s">
        <v>33</v>
      </c>
      <c r="AX466" s="14" t="s">
        <v>80</v>
      </c>
      <c r="AY466" s="160" t="s">
        <v>150</v>
      </c>
    </row>
    <row r="467" spans="2:65" s="1" customFormat="1" ht="24.2" customHeight="1">
      <c r="B467" s="33"/>
      <c r="C467" s="128" t="s">
        <v>474</v>
      </c>
      <c r="D467" s="128" t="s">
        <v>153</v>
      </c>
      <c r="E467" s="129" t="s">
        <v>398</v>
      </c>
      <c r="F467" s="130" t="s">
        <v>399</v>
      </c>
      <c r="G467" s="131" t="s">
        <v>375</v>
      </c>
      <c r="H467" s="132">
        <v>2.7E-2</v>
      </c>
      <c r="I467" s="133"/>
      <c r="J467" s="134">
        <f>ROUND(I467*H467,2)</f>
        <v>0</v>
      </c>
      <c r="K467" s="130" t="s">
        <v>157</v>
      </c>
      <c r="L467" s="33"/>
      <c r="M467" s="135" t="s">
        <v>19</v>
      </c>
      <c r="N467" s="136" t="s">
        <v>43</v>
      </c>
      <c r="P467" s="137">
        <f>O467*H467</f>
        <v>0</v>
      </c>
      <c r="Q467" s="137">
        <v>0</v>
      </c>
      <c r="R467" s="137">
        <f>Q467*H467</f>
        <v>0</v>
      </c>
      <c r="S467" s="137">
        <v>0</v>
      </c>
      <c r="T467" s="138">
        <f>S467*H467</f>
        <v>0</v>
      </c>
      <c r="AR467" s="139" t="s">
        <v>158</v>
      </c>
      <c r="AT467" s="139" t="s">
        <v>153</v>
      </c>
      <c r="AU467" s="139" t="s">
        <v>82</v>
      </c>
      <c r="AY467" s="18" t="s">
        <v>150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8" t="s">
        <v>80</v>
      </c>
      <c r="BK467" s="140">
        <f>ROUND(I467*H467,2)</f>
        <v>0</v>
      </c>
      <c r="BL467" s="18" t="s">
        <v>158</v>
      </c>
      <c r="BM467" s="139" t="s">
        <v>781</v>
      </c>
    </row>
    <row r="468" spans="2:65" s="1" customFormat="1">
      <c r="B468" s="33"/>
      <c r="D468" s="141" t="s">
        <v>160</v>
      </c>
      <c r="F468" s="142" t="s">
        <v>401</v>
      </c>
      <c r="I468" s="143"/>
      <c r="L468" s="33"/>
      <c r="M468" s="144"/>
      <c r="T468" s="54"/>
      <c r="AT468" s="18" t="s">
        <v>160</v>
      </c>
      <c r="AU468" s="18" t="s">
        <v>82</v>
      </c>
    </row>
    <row r="469" spans="2:65" s="12" customFormat="1">
      <c r="B469" s="145"/>
      <c r="D469" s="146" t="s">
        <v>162</v>
      </c>
      <c r="E469" s="147" t="s">
        <v>19</v>
      </c>
      <c r="F469" s="148" t="s">
        <v>402</v>
      </c>
      <c r="H469" s="147" t="s">
        <v>19</v>
      </c>
      <c r="I469" s="149"/>
      <c r="L469" s="145"/>
      <c r="M469" s="150"/>
      <c r="T469" s="151"/>
      <c r="AT469" s="147" t="s">
        <v>162</v>
      </c>
      <c r="AU469" s="147" t="s">
        <v>82</v>
      </c>
      <c r="AV469" s="12" t="s">
        <v>80</v>
      </c>
      <c r="AW469" s="12" t="s">
        <v>33</v>
      </c>
      <c r="AX469" s="12" t="s">
        <v>72</v>
      </c>
      <c r="AY469" s="147" t="s">
        <v>150</v>
      </c>
    </row>
    <row r="470" spans="2:65" s="13" customFormat="1">
      <c r="B470" s="152"/>
      <c r="D470" s="146" t="s">
        <v>162</v>
      </c>
      <c r="E470" s="153" t="s">
        <v>19</v>
      </c>
      <c r="F470" s="154" t="s">
        <v>782</v>
      </c>
      <c r="H470" s="155">
        <v>1.0999999999999999E-2</v>
      </c>
      <c r="I470" s="156"/>
      <c r="L470" s="152"/>
      <c r="M470" s="157"/>
      <c r="T470" s="158"/>
      <c r="AT470" s="153" t="s">
        <v>162</v>
      </c>
      <c r="AU470" s="153" t="s">
        <v>82</v>
      </c>
      <c r="AV470" s="13" t="s">
        <v>82</v>
      </c>
      <c r="AW470" s="13" t="s">
        <v>33</v>
      </c>
      <c r="AX470" s="13" t="s">
        <v>72</v>
      </c>
      <c r="AY470" s="153" t="s">
        <v>150</v>
      </c>
    </row>
    <row r="471" spans="2:65" s="15" customFormat="1">
      <c r="B471" s="166"/>
      <c r="D471" s="146" t="s">
        <v>162</v>
      </c>
      <c r="E471" s="167" t="s">
        <v>19</v>
      </c>
      <c r="F471" s="168" t="s">
        <v>275</v>
      </c>
      <c r="H471" s="169">
        <v>1.0999999999999999E-2</v>
      </c>
      <c r="I471" s="170"/>
      <c r="L471" s="166"/>
      <c r="M471" s="171"/>
      <c r="T471" s="172"/>
      <c r="AT471" s="167" t="s">
        <v>162</v>
      </c>
      <c r="AU471" s="167" t="s">
        <v>82</v>
      </c>
      <c r="AV471" s="15" t="s">
        <v>183</v>
      </c>
      <c r="AW471" s="15" t="s">
        <v>33</v>
      </c>
      <c r="AX471" s="15" t="s">
        <v>72</v>
      </c>
      <c r="AY471" s="167" t="s">
        <v>150</v>
      </c>
    </row>
    <row r="472" spans="2:65" s="12" customFormat="1">
      <c r="B472" s="145"/>
      <c r="D472" s="146" t="s">
        <v>162</v>
      </c>
      <c r="E472" s="147" t="s">
        <v>19</v>
      </c>
      <c r="F472" s="148" t="s">
        <v>783</v>
      </c>
      <c r="H472" s="147" t="s">
        <v>19</v>
      </c>
      <c r="I472" s="149"/>
      <c r="L472" s="145"/>
      <c r="M472" s="150"/>
      <c r="T472" s="151"/>
      <c r="AT472" s="147" t="s">
        <v>162</v>
      </c>
      <c r="AU472" s="147" t="s">
        <v>82</v>
      </c>
      <c r="AV472" s="12" t="s">
        <v>80</v>
      </c>
      <c r="AW472" s="12" t="s">
        <v>33</v>
      </c>
      <c r="AX472" s="12" t="s">
        <v>72</v>
      </c>
      <c r="AY472" s="147" t="s">
        <v>150</v>
      </c>
    </row>
    <row r="473" spans="2:65" s="13" customFormat="1">
      <c r="B473" s="152"/>
      <c r="D473" s="146" t="s">
        <v>162</v>
      </c>
      <c r="E473" s="153" t="s">
        <v>19</v>
      </c>
      <c r="F473" s="154" t="s">
        <v>784</v>
      </c>
      <c r="H473" s="155">
        <v>1.6E-2</v>
      </c>
      <c r="I473" s="156"/>
      <c r="L473" s="152"/>
      <c r="M473" s="157"/>
      <c r="T473" s="158"/>
      <c r="AT473" s="153" t="s">
        <v>162</v>
      </c>
      <c r="AU473" s="153" t="s">
        <v>82</v>
      </c>
      <c r="AV473" s="13" t="s">
        <v>82</v>
      </c>
      <c r="AW473" s="13" t="s">
        <v>33</v>
      </c>
      <c r="AX473" s="13" t="s">
        <v>72</v>
      </c>
      <c r="AY473" s="153" t="s">
        <v>150</v>
      </c>
    </row>
    <row r="474" spans="2:65" s="15" customFormat="1">
      <c r="B474" s="166"/>
      <c r="D474" s="146" t="s">
        <v>162</v>
      </c>
      <c r="E474" s="167" t="s">
        <v>19</v>
      </c>
      <c r="F474" s="168" t="s">
        <v>275</v>
      </c>
      <c r="H474" s="169">
        <v>1.6E-2</v>
      </c>
      <c r="I474" s="170"/>
      <c r="L474" s="166"/>
      <c r="M474" s="171"/>
      <c r="T474" s="172"/>
      <c r="AT474" s="167" t="s">
        <v>162</v>
      </c>
      <c r="AU474" s="167" t="s">
        <v>82</v>
      </c>
      <c r="AV474" s="15" t="s">
        <v>183</v>
      </c>
      <c r="AW474" s="15" t="s">
        <v>33</v>
      </c>
      <c r="AX474" s="15" t="s">
        <v>72</v>
      </c>
      <c r="AY474" s="167" t="s">
        <v>150</v>
      </c>
    </row>
    <row r="475" spans="2:65" s="14" customFormat="1">
      <c r="B475" s="159"/>
      <c r="D475" s="146" t="s">
        <v>162</v>
      </c>
      <c r="E475" s="160" t="s">
        <v>19</v>
      </c>
      <c r="F475" s="161" t="s">
        <v>169</v>
      </c>
      <c r="H475" s="162">
        <v>2.7E-2</v>
      </c>
      <c r="I475" s="163"/>
      <c r="L475" s="159"/>
      <c r="M475" s="164"/>
      <c r="T475" s="165"/>
      <c r="AT475" s="160" t="s">
        <v>162</v>
      </c>
      <c r="AU475" s="160" t="s">
        <v>82</v>
      </c>
      <c r="AV475" s="14" t="s">
        <v>158</v>
      </c>
      <c r="AW475" s="14" t="s">
        <v>33</v>
      </c>
      <c r="AX475" s="14" t="s">
        <v>80</v>
      </c>
      <c r="AY475" s="160" t="s">
        <v>150</v>
      </c>
    </row>
    <row r="476" spans="2:65" s="1" customFormat="1" ht="24.2" customHeight="1">
      <c r="B476" s="33"/>
      <c r="C476" s="128" t="s">
        <v>479</v>
      </c>
      <c r="D476" s="128" t="s">
        <v>153</v>
      </c>
      <c r="E476" s="129" t="s">
        <v>785</v>
      </c>
      <c r="F476" s="130" t="s">
        <v>786</v>
      </c>
      <c r="G476" s="131" t="s">
        <v>375</v>
      </c>
      <c r="H476" s="132">
        <v>6.0000000000000001E-3</v>
      </c>
      <c r="I476" s="133"/>
      <c r="J476" s="134">
        <f>ROUND(I476*H476,2)</f>
        <v>0</v>
      </c>
      <c r="K476" s="130" t="s">
        <v>157</v>
      </c>
      <c r="L476" s="33"/>
      <c r="M476" s="135" t="s">
        <v>19</v>
      </c>
      <c r="N476" s="136" t="s">
        <v>43</v>
      </c>
      <c r="P476" s="137">
        <f>O476*H476</f>
        <v>0</v>
      </c>
      <c r="Q476" s="137">
        <v>0</v>
      </c>
      <c r="R476" s="137">
        <f>Q476*H476</f>
        <v>0</v>
      </c>
      <c r="S476" s="137">
        <v>0</v>
      </c>
      <c r="T476" s="138">
        <f>S476*H476</f>
        <v>0</v>
      </c>
      <c r="AR476" s="139" t="s">
        <v>158</v>
      </c>
      <c r="AT476" s="139" t="s">
        <v>153</v>
      </c>
      <c r="AU476" s="139" t="s">
        <v>82</v>
      </c>
      <c r="AY476" s="18" t="s">
        <v>150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8" t="s">
        <v>80</v>
      </c>
      <c r="BK476" s="140">
        <f>ROUND(I476*H476,2)</f>
        <v>0</v>
      </c>
      <c r="BL476" s="18" t="s">
        <v>158</v>
      </c>
      <c r="BM476" s="139" t="s">
        <v>787</v>
      </c>
    </row>
    <row r="477" spans="2:65" s="1" customFormat="1">
      <c r="B477" s="33"/>
      <c r="D477" s="141" t="s">
        <v>160</v>
      </c>
      <c r="F477" s="142" t="s">
        <v>788</v>
      </c>
      <c r="I477" s="143"/>
      <c r="L477" s="33"/>
      <c r="M477" s="144"/>
      <c r="T477" s="54"/>
      <c r="AT477" s="18" t="s">
        <v>160</v>
      </c>
      <c r="AU477" s="18" t="s">
        <v>82</v>
      </c>
    </row>
    <row r="478" spans="2:65" s="12" customFormat="1">
      <c r="B478" s="145"/>
      <c r="D478" s="146" t="s">
        <v>162</v>
      </c>
      <c r="E478" s="147" t="s">
        <v>19</v>
      </c>
      <c r="F478" s="148" t="s">
        <v>789</v>
      </c>
      <c r="H478" s="147" t="s">
        <v>19</v>
      </c>
      <c r="I478" s="149"/>
      <c r="L478" s="145"/>
      <c r="M478" s="150"/>
      <c r="T478" s="151"/>
      <c r="AT478" s="147" t="s">
        <v>162</v>
      </c>
      <c r="AU478" s="147" t="s">
        <v>82</v>
      </c>
      <c r="AV478" s="12" t="s">
        <v>80</v>
      </c>
      <c r="AW478" s="12" t="s">
        <v>33</v>
      </c>
      <c r="AX478" s="12" t="s">
        <v>72</v>
      </c>
      <c r="AY478" s="147" t="s">
        <v>150</v>
      </c>
    </row>
    <row r="479" spans="2:65" s="13" customFormat="1">
      <c r="B479" s="152"/>
      <c r="D479" s="146" t="s">
        <v>162</v>
      </c>
      <c r="E479" s="153" t="s">
        <v>19</v>
      </c>
      <c r="F479" s="154" t="s">
        <v>790</v>
      </c>
      <c r="H479" s="155">
        <v>6.0000000000000001E-3</v>
      </c>
      <c r="I479" s="156"/>
      <c r="L479" s="152"/>
      <c r="M479" s="157"/>
      <c r="T479" s="158"/>
      <c r="AT479" s="153" t="s">
        <v>162</v>
      </c>
      <c r="AU479" s="153" t="s">
        <v>82</v>
      </c>
      <c r="AV479" s="13" t="s">
        <v>82</v>
      </c>
      <c r="AW479" s="13" t="s">
        <v>33</v>
      </c>
      <c r="AX479" s="13" t="s">
        <v>72</v>
      </c>
      <c r="AY479" s="153" t="s">
        <v>150</v>
      </c>
    </row>
    <row r="480" spans="2:65" s="14" customFormat="1">
      <c r="B480" s="159"/>
      <c r="D480" s="146" t="s">
        <v>162</v>
      </c>
      <c r="E480" s="160" t="s">
        <v>19</v>
      </c>
      <c r="F480" s="161" t="s">
        <v>169</v>
      </c>
      <c r="H480" s="162">
        <v>6.0000000000000001E-3</v>
      </c>
      <c r="I480" s="163"/>
      <c r="L480" s="159"/>
      <c r="M480" s="164"/>
      <c r="T480" s="165"/>
      <c r="AT480" s="160" t="s">
        <v>162</v>
      </c>
      <c r="AU480" s="160" t="s">
        <v>82</v>
      </c>
      <c r="AV480" s="14" t="s">
        <v>158</v>
      </c>
      <c r="AW480" s="14" t="s">
        <v>33</v>
      </c>
      <c r="AX480" s="14" t="s">
        <v>80</v>
      </c>
      <c r="AY480" s="160" t="s">
        <v>150</v>
      </c>
    </row>
    <row r="481" spans="2:65" s="1" customFormat="1" ht="24.2" customHeight="1">
      <c r="B481" s="33"/>
      <c r="C481" s="128" t="s">
        <v>486</v>
      </c>
      <c r="D481" s="128" t="s">
        <v>153</v>
      </c>
      <c r="E481" s="129" t="s">
        <v>406</v>
      </c>
      <c r="F481" s="130" t="s">
        <v>407</v>
      </c>
      <c r="G481" s="131" t="s">
        <v>375</v>
      </c>
      <c r="H481" s="132">
        <v>1.9E-2</v>
      </c>
      <c r="I481" s="133"/>
      <c r="J481" s="134">
        <f>ROUND(I481*H481,2)</f>
        <v>0</v>
      </c>
      <c r="K481" s="130" t="s">
        <v>157</v>
      </c>
      <c r="L481" s="33"/>
      <c r="M481" s="135" t="s">
        <v>19</v>
      </c>
      <c r="N481" s="136" t="s">
        <v>43</v>
      </c>
      <c r="P481" s="137">
        <f>O481*H481</f>
        <v>0</v>
      </c>
      <c r="Q481" s="137">
        <v>0</v>
      </c>
      <c r="R481" s="137">
        <f>Q481*H481</f>
        <v>0</v>
      </c>
      <c r="S481" s="137">
        <v>0</v>
      </c>
      <c r="T481" s="138">
        <f>S481*H481</f>
        <v>0</v>
      </c>
      <c r="AR481" s="139" t="s">
        <v>158</v>
      </c>
      <c r="AT481" s="139" t="s">
        <v>153</v>
      </c>
      <c r="AU481" s="139" t="s">
        <v>82</v>
      </c>
      <c r="AY481" s="18" t="s">
        <v>150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18" t="s">
        <v>80</v>
      </c>
      <c r="BK481" s="140">
        <f>ROUND(I481*H481,2)</f>
        <v>0</v>
      </c>
      <c r="BL481" s="18" t="s">
        <v>158</v>
      </c>
      <c r="BM481" s="139" t="s">
        <v>791</v>
      </c>
    </row>
    <row r="482" spans="2:65" s="1" customFormat="1">
      <c r="B482" s="33"/>
      <c r="D482" s="141" t="s">
        <v>160</v>
      </c>
      <c r="F482" s="142" t="s">
        <v>409</v>
      </c>
      <c r="I482" s="143"/>
      <c r="L482" s="33"/>
      <c r="M482" s="144"/>
      <c r="T482" s="54"/>
      <c r="AT482" s="18" t="s">
        <v>160</v>
      </c>
      <c r="AU482" s="18" t="s">
        <v>82</v>
      </c>
    </row>
    <row r="483" spans="2:65" s="12" customFormat="1">
      <c r="B483" s="145"/>
      <c r="D483" s="146" t="s">
        <v>162</v>
      </c>
      <c r="E483" s="147" t="s">
        <v>19</v>
      </c>
      <c r="F483" s="148" t="s">
        <v>410</v>
      </c>
      <c r="H483" s="147" t="s">
        <v>19</v>
      </c>
      <c r="I483" s="149"/>
      <c r="L483" s="145"/>
      <c r="M483" s="150"/>
      <c r="T483" s="151"/>
      <c r="AT483" s="147" t="s">
        <v>162</v>
      </c>
      <c r="AU483" s="147" t="s">
        <v>82</v>
      </c>
      <c r="AV483" s="12" t="s">
        <v>80</v>
      </c>
      <c r="AW483" s="12" t="s">
        <v>33</v>
      </c>
      <c r="AX483" s="12" t="s">
        <v>72</v>
      </c>
      <c r="AY483" s="147" t="s">
        <v>150</v>
      </c>
    </row>
    <row r="484" spans="2:65" s="13" customFormat="1">
      <c r="B484" s="152"/>
      <c r="D484" s="146" t="s">
        <v>162</v>
      </c>
      <c r="E484" s="153" t="s">
        <v>19</v>
      </c>
      <c r="F484" s="154" t="s">
        <v>792</v>
      </c>
      <c r="H484" s="155">
        <v>1.2999999999999999E-2</v>
      </c>
      <c r="I484" s="156"/>
      <c r="L484" s="152"/>
      <c r="M484" s="157"/>
      <c r="T484" s="158"/>
      <c r="AT484" s="153" t="s">
        <v>162</v>
      </c>
      <c r="AU484" s="153" t="s">
        <v>82</v>
      </c>
      <c r="AV484" s="13" t="s">
        <v>82</v>
      </c>
      <c r="AW484" s="13" t="s">
        <v>33</v>
      </c>
      <c r="AX484" s="13" t="s">
        <v>72</v>
      </c>
      <c r="AY484" s="153" t="s">
        <v>150</v>
      </c>
    </row>
    <row r="485" spans="2:65" s="13" customFormat="1">
      <c r="B485" s="152"/>
      <c r="D485" s="146" t="s">
        <v>162</v>
      </c>
      <c r="E485" s="153" t="s">
        <v>19</v>
      </c>
      <c r="F485" s="154" t="s">
        <v>790</v>
      </c>
      <c r="H485" s="155">
        <v>6.0000000000000001E-3</v>
      </c>
      <c r="I485" s="156"/>
      <c r="L485" s="152"/>
      <c r="M485" s="157"/>
      <c r="T485" s="158"/>
      <c r="AT485" s="153" t="s">
        <v>162</v>
      </c>
      <c r="AU485" s="153" t="s">
        <v>82</v>
      </c>
      <c r="AV485" s="13" t="s">
        <v>82</v>
      </c>
      <c r="AW485" s="13" t="s">
        <v>33</v>
      </c>
      <c r="AX485" s="13" t="s">
        <v>72</v>
      </c>
      <c r="AY485" s="153" t="s">
        <v>150</v>
      </c>
    </row>
    <row r="486" spans="2:65" s="14" customFormat="1">
      <c r="B486" s="159"/>
      <c r="D486" s="146" t="s">
        <v>162</v>
      </c>
      <c r="E486" s="160" t="s">
        <v>19</v>
      </c>
      <c r="F486" s="161" t="s">
        <v>169</v>
      </c>
      <c r="H486" s="162">
        <v>1.9E-2</v>
      </c>
      <c r="I486" s="163"/>
      <c r="L486" s="159"/>
      <c r="M486" s="164"/>
      <c r="T486" s="165"/>
      <c r="AT486" s="160" t="s">
        <v>162</v>
      </c>
      <c r="AU486" s="160" t="s">
        <v>82</v>
      </c>
      <c r="AV486" s="14" t="s">
        <v>158</v>
      </c>
      <c r="AW486" s="14" t="s">
        <v>33</v>
      </c>
      <c r="AX486" s="14" t="s">
        <v>80</v>
      </c>
      <c r="AY486" s="160" t="s">
        <v>150</v>
      </c>
    </row>
    <row r="487" spans="2:65" s="1" customFormat="1" ht="24.2" customHeight="1">
      <c r="B487" s="33"/>
      <c r="C487" s="128" t="s">
        <v>493</v>
      </c>
      <c r="D487" s="128" t="s">
        <v>153</v>
      </c>
      <c r="E487" s="129" t="s">
        <v>793</v>
      </c>
      <c r="F487" s="130" t="s">
        <v>794</v>
      </c>
      <c r="G487" s="131" t="s">
        <v>375</v>
      </c>
      <c r="H487" s="132">
        <v>2.9000000000000001E-2</v>
      </c>
      <c r="I487" s="133"/>
      <c r="J487" s="134">
        <f>ROUND(I487*H487,2)</f>
        <v>0</v>
      </c>
      <c r="K487" s="130" t="s">
        <v>157</v>
      </c>
      <c r="L487" s="33"/>
      <c r="M487" s="135" t="s">
        <v>19</v>
      </c>
      <c r="N487" s="136" t="s">
        <v>43</v>
      </c>
      <c r="P487" s="137">
        <f>O487*H487</f>
        <v>0</v>
      </c>
      <c r="Q487" s="137">
        <v>0</v>
      </c>
      <c r="R487" s="137">
        <f>Q487*H487</f>
        <v>0</v>
      </c>
      <c r="S487" s="137">
        <v>0</v>
      </c>
      <c r="T487" s="138">
        <f>S487*H487</f>
        <v>0</v>
      </c>
      <c r="AR487" s="139" t="s">
        <v>158</v>
      </c>
      <c r="AT487" s="139" t="s">
        <v>153</v>
      </c>
      <c r="AU487" s="139" t="s">
        <v>82</v>
      </c>
      <c r="AY487" s="18" t="s">
        <v>150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8" t="s">
        <v>80</v>
      </c>
      <c r="BK487" s="140">
        <f>ROUND(I487*H487,2)</f>
        <v>0</v>
      </c>
      <c r="BL487" s="18" t="s">
        <v>158</v>
      </c>
      <c r="BM487" s="139" t="s">
        <v>795</v>
      </c>
    </row>
    <row r="488" spans="2:65" s="1" customFormat="1">
      <c r="B488" s="33"/>
      <c r="D488" s="141" t="s">
        <v>160</v>
      </c>
      <c r="F488" s="142" t="s">
        <v>796</v>
      </c>
      <c r="I488" s="143"/>
      <c r="L488" s="33"/>
      <c r="M488" s="144"/>
      <c r="T488" s="54"/>
      <c r="AT488" s="18" t="s">
        <v>160</v>
      </c>
      <c r="AU488" s="18" t="s">
        <v>82</v>
      </c>
    </row>
    <row r="489" spans="2:65" s="12" customFormat="1">
      <c r="B489" s="145"/>
      <c r="D489" s="146" t="s">
        <v>162</v>
      </c>
      <c r="E489" s="147" t="s">
        <v>19</v>
      </c>
      <c r="F489" s="148" t="s">
        <v>797</v>
      </c>
      <c r="H489" s="147" t="s">
        <v>19</v>
      </c>
      <c r="I489" s="149"/>
      <c r="L489" s="145"/>
      <c r="M489" s="150"/>
      <c r="T489" s="151"/>
      <c r="AT489" s="147" t="s">
        <v>162</v>
      </c>
      <c r="AU489" s="147" t="s">
        <v>82</v>
      </c>
      <c r="AV489" s="12" t="s">
        <v>80</v>
      </c>
      <c r="AW489" s="12" t="s">
        <v>33</v>
      </c>
      <c r="AX489" s="12" t="s">
        <v>72</v>
      </c>
      <c r="AY489" s="147" t="s">
        <v>150</v>
      </c>
    </row>
    <row r="490" spans="2:65" s="13" customFormat="1">
      <c r="B490" s="152"/>
      <c r="D490" s="146" t="s">
        <v>162</v>
      </c>
      <c r="E490" s="153" t="s">
        <v>19</v>
      </c>
      <c r="F490" s="154" t="s">
        <v>790</v>
      </c>
      <c r="H490" s="155">
        <v>6.0000000000000001E-3</v>
      </c>
      <c r="I490" s="156"/>
      <c r="L490" s="152"/>
      <c r="M490" s="157"/>
      <c r="T490" s="158"/>
      <c r="AT490" s="153" t="s">
        <v>162</v>
      </c>
      <c r="AU490" s="153" t="s">
        <v>82</v>
      </c>
      <c r="AV490" s="13" t="s">
        <v>82</v>
      </c>
      <c r="AW490" s="13" t="s">
        <v>33</v>
      </c>
      <c r="AX490" s="13" t="s">
        <v>72</v>
      </c>
      <c r="AY490" s="153" t="s">
        <v>150</v>
      </c>
    </row>
    <row r="491" spans="2:65" s="12" customFormat="1">
      <c r="B491" s="145"/>
      <c r="D491" s="146" t="s">
        <v>162</v>
      </c>
      <c r="E491" s="147" t="s">
        <v>19</v>
      </c>
      <c r="F491" s="148" t="s">
        <v>798</v>
      </c>
      <c r="H491" s="147" t="s">
        <v>19</v>
      </c>
      <c r="I491" s="149"/>
      <c r="L491" s="145"/>
      <c r="M491" s="150"/>
      <c r="T491" s="151"/>
      <c r="AT491" s="147" t="s">
        <v>162</v>
      </c>
      <c r="AU491" s="147" t="s">
        <v>82</v>
      </c>
      <c r="AV491" s="12" t="s">
        <v>80</v>
      </c>
      <c r="AW491" s="12" t="s">
        <v>33</v>
      </c>
      <c r="AX491" s="12" t="s">
        <v>72</v>
      </c>
      <c r="AY491" s="147" t="s">
        <v>150</v>
      </c>
    </row>
    <row r="492" spans="2:65" s="13" customFormat="1">
      <c r="B492" s="152"/>
      <c r="D492" s="146" t="s">
        <v>162</v>
      </c>
      <c r="E492" s="153" t="s">
        <v>19</v>
      </c>
      <c r="F492" s="154" t="s">
        <v>777</v>
      </c>
      <c r="H492" s="155">
        <v>2.1999999999999999E-2</v>
      </c>
      <c r="I492" s="156"/>
      <c r="L492" s="152"/>
      <c r="M492" s="157"/>
      <c r="T492" s="158"/>
      <c r="AT492" s="153" t="s">
        <v>162</v>
      </c>
      <c r="AU492" s="153" t="s">
        <v>82</v>
      </c>
      <c r="AV492" s="13" t="s">
        <v>82</v>
      </c>
      <c r="AW492" s="13" t="s">
        <v>33</v>
      </c>
      <c r="AX492" s="13" t="s">
        <v>72</v>
      </c>
      <c r="AY492" s="153" t="s">
        <v>150</v>
      </c>
    </row>
    <row r="493" spans="2:65" s="12" customFormat="1">
      <c r="B493" s="145"/>
      <c r="D493" s="146" t="s">
        <v>162</v>
      </c>
      <c r="E493" s="147" t="s">
        <v>19</v>
      </c>
      <c r="F493" s="148" t="s">
        <v>799</v>
      </c>
      <c r="H493" s="147" t="s">
        <v>19</v>
      </c>
      <c r="I493" s="149"/>
      <c r="L493" s="145"/>
      <c r="M493" s="150"/>
      <c r="T493" s="151"/>
      <c r="AT493" s="147" t="s">
        <v>162</v>
      </c>
      <c r="AU493" s="147" t="s">
        <v>82</v>
      </c>
      <c r="AV493" s="12" t="s">
        <v>80</v>
      </c>
      <c r="AW493" s="12" t="s">
        <v>33</v>
      </c>
      <c r="AX493" s="12" t="s">
        <v>72</v>
      </c>
      <c r="AY493" s="147" t="s">
        <v>150</v>
      </c>
    </row>
    <row r="494" spans="2:65" s="13" customFormat="1">
      <c r="B494" s="152"/>
      <c r="D494" s="146" t="s">
        <v>162</v>
      </c>
      <c r="E494" s="153" t="s">
        <v>19</v>
      </c>
      <c r="F494" s="154" t="s">
        <v>12</v>
      </c>
      <c r="H494" s="155">
        <v>1E-3</v>
      </c>
      <c r="I494" s="156"/>
      <c r="L494" s="152"/>
      <c r="M494" s="157"/>
      <c r="T494" s="158"/>
      <c r="AT494" s="153" t="s">
        <v>162</v>
      </c>
      <c r="AU494" s="153" t="s">
        <v>82</v>
      </c>
      <c r="AV494" s="13" t="s">
        <v>82</v>
      </c>
      <c r="AW494" s="13" t="s">
        <v>33</v>
      </c>
      <c r="AX494" s="13" t="s">
        <v>72</v>
      </c>
      <c r="AY494" s="153" t="s">
        <v>150</v>
      </c>
    </row>
    <row r="495" spans="2:65" s="14" customFormat="1">
      <c r="B495" s="159"/>
      <c r="D495" s="146" t="s">
        <v>162</v>
      </c>
      <c r="E495" s="160" t="s">
        <v>19</v>
      </c>
      <c r="F495" s="161" t="s">
        <v>169</v>
      </c>
      <c r="H495" s="162">
        <v>2.8999999999999998E-2</v>
      </c>
      <c r="I495" s="163"/>
      <c r="L495" s="159"/>
      <c r="M495" s="164"/>
      <c r="T495" s="165"/>
      <c r="AT495" s="160" t="s">
        <v>162</v>
      </c>
      <c r="AU495" s="160" t="s">
        <v>82</v>
      </c>
      <c r="AV495" s="14" t="s">
        <v>158</v>
      </c>
      <c r="AW495" s="14" t="s">
        <v>33</v>
      </c>
      <c r="AX495" s="14" t="s">
        <v>80</v>
      </c>
      <c r="AY495" s="160" t="s">
        <v>150</v>
      </c>
    </row>
    <row r="496" spans="2:65" s="11" customFormat="1" ht="22.9" customHeight="1">
      <c r="B496" s="116"/>
      <c r="D496" s="117" t="s">
        <v>71</v>
      </c>
      <c r="E496" s="126" t="s">
        <v>412</v>
      </c>
      <c r="F496" s="126" t="s">
        <v>413</v>
      </c>
      <c r="I496" s="119"/>
      <c r="J496" s="127">
        <f>BK496</f>
        <v>0</v>
      </c>
      <c r="L496" s="116"/>
      <c r="M496" s="121"/>
      <c r="P496" s="122">
        <f>SUM(P497:P498)</f>
        <v>0</v>
      </c>
      <c r="R496" s="122">
        <f>SUM(R497:R498)</f>
        <v>0</v>
      </c>
      <c r="T496" s="123">
        <f>SUM(T497:T498)</f>
        <v>0</v>
      </c>
      <c r="AR496" s="117" t="s">
        <v>80</v>
      </c>
      <c r="AT496" s="124" t="s">
        <v>71</v>
      </c>
      <c r="AU496" s="124" t="s">
        <v>80</v>
      </c>
      <c r="AY496" s="117" t="s">
        <v>150</v>
      </c>
      <c r="BK496" s="125">
        <f>SUM(BK497:BK498)</f>
        <v>0</v>
      </c>
    </row>
    <row r="497" spans="2:65" s="1" customFormat="1" ht="33" customHeight="1">
      <c r="B497" s="33"/>
      <c r="C497" s="128" t="s">
        <v>500</v>
      </c>
      <c r="D497" s="128" t="s">
        <v>153</v>
      </c>
      <c r="E497" s="129" t="s">
        <v>415</v>
      </c>
      <c r="F497" s="130" t="s">
        <v>416</v>
      </c>
      <c r="G497" s="131" t="s">
        <v>375</v>
      </c>
      <c r="H497" s="132">
        <v>0.68400000000000005</v>
      </c>
      <c r="I497" s="133"/>
      <c r="J497" s="134">
        <f>ROUND(I497*H497,2)</f>
        <v>0</v>
      </c>
      <c r="K497" s="130" t="s">
        <v>157</v>
      </c>
      <c r="L497" s="33"/>
      <c r="M497" s="135" t="s">
        <v>19</v>
      </c>
      <c r="N497" s="136" t="s">
        <v>43</v>
      </c>
      <c r="P497" s="137">
        <f>O497*H497</f>
        <v>0</v>
      </c>
      <c r="Q497" s="137">
        <v>0</v>
      </c>
      <c r="R497" s="137">
        <f>Q497*H497</f>
        <v>0</v>
      </c>
      <c r="S497" s="137">
        <v>0</v>
      </c>
      <c r="T497" s="138">
        <f>S497*H497</f>
        <v>0</v>
      </c>
      <c r="AR497" s="139" t="s">
        <v>158</v>
      </c>
      <c r="AT497" s="139" t="s">
        <v>153</v>
      </c>
      <c r="AU497" s="139" t="s">
        <v>82</v>
      </c>
      <c r="AY497" s="18" t="s">
        <v>150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8" t="s">
        <v>80</v>
      </c>
      <c r="BK497" s="140">
        <f>ROUND(I497*H497,2)</f>
        <v>0</v>
      </c>
      <c r="BL497" s="18" t="s">
        <v>158</v>
      </c>
      <c r="BM497" s="139" t="s">
        <v>800</v>
      </c>
    </row>
    <row r="498" spans="2:65" s="1" customFormat="1">
      <c r="B498" s="33"/>
      <c r="D498" s="141" t="s">
        <v>160</v>
      </c>
      <c r="F498" s="142" t="s">
        <v>418</v>
      </c>
      <c r="I498" s="143"/>
      <c r="L498" s="33"/>
      <c r="M498" s="144"/>
      <c r="T498" s="54"/>
      <c r="AT498" s="18" t="s">
        <v>160</v>
      </c>
      <c r="AU498" s="18" t="s">
        <v>82</v>
      </c>
    </row>
    <row r="499" spans="2:65" s="11" customFormat="1" ht="25.9" customHeight="1">
      <c r="B499" s="116"/>
      <c r="D499" s="117" t="s">
        <v>71</v>
      </c>
      <c r="E499" s="118" t="s">
        <v>419</v>
      </c>
      <c r="F499" s="118" t="s">
        <v>420</v>
      </c>
      <c r="I499" s="119"/>
      <c r="J499" s="120">
        <f>BK499</f>
        <v>0</v>
      </c>
      <c r="L499" s="116"/>
      <c r="M499" s="121"/>
      <c r="P499" s="122">
        <f>P500+P510+P583+P665+P675+P725</f>
        <v>0</v>
      </c>
      <c r="R499" s="122">
        <f>R500+R510+R583+R665+R675+R725</f>
        <v>0.33122269430000001</v>
      </c>
      <c r="T499" s="123">
        <f>T500+T510+T583+T665+T675+T725</f>
        <v>0.22392599999999999</v>
      </c>
      <c r="AR499" s="117" t="s">
        <v>82</v>
      </c>
      <c r="AT499" s="124" t="s">
        <v>71</v>
      </c>
      <c r="AU499" s="124" t="s">
        <v>72</v>
      </c>
      <c r="AY499" s="117" t="s">
        <v>150</v>
      </c>
      <c r="BK499" s="125">
        <f>BK500+BK510+BK583+BK665+BK675+BK725</f>
        <v>0</v>
      </c>
    </row>
    <row r="500" spans="2:65" s="11" customFormat="1" ht="22.9" customHeight="1">
      <c r="B500" s="116"/>
      <c r="D500" s="117" t="s">
        <v>71</v>
      </c>
      <c r="E500" s="126" t="s">
        <v>801</v>
      </c>
      <c r="F500" s="126" t="s">
        <v>802</v>
      </c>
      <c r="I500" s="119"/>
      <c r="J500" s="127">
        <f>BK500</f>
        <v>0</v>
      </c>
      <c r="L500" s="116"/>
      <c r="M500" s="121"/>
      <c r="P500" s="122">
        <f>SUM(P501:P509)</f>
        <v>0</v>
      </c>
      <c r="R500" s="122">
        <f>SUM(R501:R509)</f>
        <v>0</v>
      </c>
      <c r="T500" s="123">
        <f>SUM(T501:T509)</f>
        <v>3.7399999999999998E-4</v>
      </c>
      <c r="AR500" s="117" t="s">
        <v>82</v>
      </c>
      <c r="AT500" s="124" t="s">
        <v>71</v>
      </c>
      <c r="AU500" s="124" t="s">
        <v>80</v>
      </c>
      <c r="AY500" s="117" t="s">
        <v>150</v>
      </c>
      <c r="BK500" s="125">
        <f>SUM(BK501:BK509)</f>
        <v>0</v>
      </c>
    </row>
    <row r="501" spans="2:65" s="1" customFormat="1" ht="21.75" customHeight="1">
      <c r="B501" s="33"/>
      <c r="C501" s="128" t="s">
        <v>510</v>
      </c>
      <c r="D501" s="128" t="s">
        <v>153</v>
      </c>
      <c r="E501" s="129" t="s">
        <v>803</v>
      </c>
      <c r="F501" s="130" t="s">
        <v>804</v>
      </c>
      <c r="G501" s="131" t="s">
        <v>156</v>
      </c>
      <c r="H501" s="132">
        <v>0.22</v>
      </c>
      <c r="I501" s="133"/>
      <c r="J501" s="134">
        <f>ROUND(I501*H501,2)</f>
        <v>0</v>
      </c>
      <c r="K501" s="130" t="s">
        <v>157</v>
      </c>
      <c r="L501" s="33"/>
      <c r="M501" s="135" t="s">
        <v>19</v>
      </c>
      <c r="N501" s="136" t="s">
        <v>43</v>
      </c>
      <c r="P501" s="137">
        <f>O501*H501</f>
        <v>0</v>
      </c>
      <c r="Q501" s="137">
        <v>0</v>
      </c>
      <c r="R501" s="137">
        <f>Q501*H501</f>
        <v>0</v>
      </c>
      <c r="S501" s="137">
        <v>1.6999999999999999E-3</v>
      </c>
      <c r="T501" s="138">
        <f>S501*H501</f>
        <v>3.7399999999999998E-4</v>
      </c>
      <c r="AR501" s="139" t="s">
        <v>389</v>
      </c>
      <c r="AT501" s="139" t="s">
        <v>153</v>
      </c>
      <c r="AU501" s="139" t="s">
        <v>82</v>
      </c>
      <c r="AY501" s="18" t="s">
        <v>150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18" t="s">
        <v>80</v>
      </c>
      <c r="BK501" s="140">
        <f>ROUND(I501*H501,2)</f>
        <v>0</v>
      </c>
      <c r="BL501" s="18" t="s">
        <v>389</v>
      </c>
      <c r="BM501" s="139" t="s">
        <v>805</v>
      </c>
    </row>
    <row r="502" spans="2:65" s="1" customFormat="1">
      <c r="B502" s="33"/>
      <c r="D502" s="141" t="s">
        <v>160</v>
      </c>
      <c r="F502" s="142" t="s">
        <v>806</v>
      </c>
      <c r="I502" s="143"/>
      <c r="L502" s="33"/>
      <c r="M502" s="144"/>
      <c r="T502" s="54"/>
      <c r="AT502" s="18" t="s">
        <v>160</v>
      </c>
      <c r="AU502" s="18" t="s">
        <v>82</v>
      </c>
    </row>
    <row r="503" spans="2:65" s="12" customFormat="1">
      <c r="B503" s="145"/>
      <c r="D503" s="146" t="s">
        <v>162</v>
      </c>
      <c r="E503" s="147" t="s">
        <v>19</v>
      </c>
      <c r="F503" s="148" t="s">
        <v>630</v>
      </c>
      <c r="H503" s="147" t="s">
        <v>19</v>
      </c>
      <c r="I503" s="149"/>
      <c r="L503" s="145"/>
      <c r="M503" s="150"/>
      <c r="T503" s="151"/>
      <c r="AT503" s="147" t="s">
        <v>162</v>
      </c>
      <c r="AU503" s="147" t="s">
        <v>82</v>
      </c>
      <c r="AV503" s="12" t="s">
        <v>80</v>
      </c>
      <c r="AW503" s="12" t="s">
        <v>33</v>
      </c>
      <c r="AX503" s="12" t="s">
        <v>72</v>
      </c>
      <c r="AY503" s="147" t="s">
        <v>150</v>
      </c>
    </row>
    <row r="504" spans="2:65" s="12" customFormat="1">
      <c r="B504" s="145"/>
      <c r="D504" s="146" t="s">
        <v>162</v>
      </c>
      <c r="E504" s="147" t="s">
        <v>19</v>
      </c>
      <c r="F504" s="148" t="s">
        <v>631</v>
      </c>
      <c r="H504" s="147" t="s">
        <v>19</v>
      </c>
      <c r="I504" s="149"/>
      <c r="L504" s="145"/>
      <c r="M504" s="150"/>
      <c r="T504" s="151"/>
      <c r="AT504" s="147" t="s">
        <v>162</v>
      </c>
      <c r="AU504" s="147" t="s">
        <v>82</v>
      </c>
      <c r="AV504" s="12" t="s">
        <v>80</v>
      </c>
      <c r="AW504" s="12" t="s">
        <v>33</v>
      </c>
      <c r="AX504" s="12" t="s">
        <v>72</v>
      </c>
      <c r="AY504" s="147" t="s">
        <v>150</v>
      </c>
    </row>
    <row r="505" spans="2:65" s="12" customFormat="1">
      <c r="B505" s="145"/>
      <c r="D505" s="146" t="s">
        <v>162</v>
      </c>
      <c r="E505" s="147" t="s">
        <v>19</v>
      </c>
      <c r="F505" s="148" t="s">
        <v>732</v>
      </c>
      <c r="H505" s="147" t="s">
        <v>19</v>
      </c>
      <c r="I505" s="149"/>
      <c r="L505" s="145"/>
      <c r="M505" s="150"/>
      <c r="T505" s="151"/>
      <c r="AT505" s="147" t="s">
        <v>162</v>
      </c>
      <c r="AU505" s="147" t="s">
        <v>82</v>
      </c>
      <c r="AV505" s="12" t="s">
        <v>80</v>
      </c>
      <c r="AW505" s="12" t="s">
        <v>33</v>
      </c>
      <c r="AX505" s="12" t="s">
        <v>72</v>
      </c>
      <c r="AY505" s="147" t="s">
        <v>150</v>
      </c>
    </row>
    <row r="506" spans="2:65" s="12" customFormat="1">
      <c r="B506" s="145"/>
      <c r="D506" s="146" t="s">
        <v>162</v>
      </c>
      <c r="E506" s="147" t="s">
        <v>19</v>
      </c>
      <c r="F506" s="148" t="s">
        <v>167</v>
      </c>
      <c r="H506" s="147" t="s">
        <v>19</v>
      </c>
      <c r="I506" s="149"/>
      <c r="L506" s="145"/>
      <c r="M506" s="150"/>
      <c r="T506" s="151"/>
      <c r="AT506" s="147" t="s">
        <v>162</v>
      </c>
      <c r="AU506" s="147" t="s">
        <v>82</v>
      </c>
      <c r="AV506" s="12" t="s">
        <v>80</v>
      </c>
      <c r="AW506" s="12" t="s">
        <v>33</v>
      </c>
      <c r="AX506" s="12" t="s">
        <v>72</v>
      </c>
      <c r="AY506" s="147" t="s">
        <v>150</v>
      </c>
    </row>
    <row r="507" spans="2:65" s="13" customFormat="1">
      <c r="B507" s="152"/>
      <c r="D507" s="146" t="s">
        <v>162</v>
      </c>
      <c r="E507" s="153" t="s">
        <v>19</v>
      </c>
      <c r="F507" s="154" t="s">
        <v>742</v>
      </c>
      <c r="H507" s="155">
        <v>0.22</v>
      </c>
      <c r="I507" s="156"/>
      <c r="L507" s="152"/>
      <c r="M507" s="157"/>
      <c r="T507" s="158"/>
      <c r="AT507" s="153" t="s">
        <v>162</v>
      </c>
      <c r="AU507" s="153" t="s">
        <v>82</v>
      </c>
      <c r="AV507" s="13" t="s">
        <v>82</v>
      </c>
      <c r="AW507" s="13" t="s">
        <v>33</v>
      </c>
      <c r="AX507" s="13" t="s">
        <v>72</v>
      </c>
      <c r="AY507" s="153" t="s">
        <v>150</v>
      </c>
    </row>
    <row r="508" spans="2:65" s="12" customFormat="1">
      <c r="B508" s="145"/>
      <c r="D508" s="146" t="s">
        <v>162</v>
      </c>
      <c r="E508" s="147" t="s">
        <v>19</v>
      </c>
      <c r="F508" s="148" t="s">
        <v>797</v>
      </c>
      <c r="H508" s="147" t="s">
        <v>19</v>
      </c>
      <c r="I508" s="149"/>
      <c r="L508" s="145"/>
      <c r="M508" s="150"/>
      <c r="T508" s="151"/>
      <c r="AT508" s="147" t="s">
        <v>162</v>
      </c>
      <c r="AU508" s="147" t="s">
        <v>82</v>
      </c>
      <c r="AV508" s="12" t="s">
        <v>80</v>
      </c>
      <c r="AW508" s="12" t="s">
        <v>33</v>
      </c>
      <c r="AX508" s="12" t="s">
        <v>72</v>
      </c>
      <c r="AY508" s="147" t="s">
        <v>150</v>
      </c>
    </row>
    <row r="509" spans="2:65" s="14" customFormat="1">
      <c r="B509" s="159"/>
      <c r="D509" s="146" t="s">
        <v>162</v>
      </c>
      <c r="E509" s="160" t="s">
        <v>19</v>
      </c>
      <c r="F509" s="161" t="s">
        <v>169</v>
      </c>
      <c r="H509" s="162">
        <v>0.22</v>
      </c>
      <c r="I509" s="163"/>
      <c r="L509" s="159"/>
      <c r="M509" s="164"/>
      <c r="T509" s="165"/>
      <c r="AT509" s="160" t="s">
        <v>162</v>
      </c>
      <c r="AU509" s="160" t="s">
        <v>82</v>
      </c>
      <c r="AV509" s="14" t="s">
        <v>158</v>
      </c>
      <c r="AW509" s="14" t="s">
        <v>33</v>
      </c>
      <c r="AX509" s="14" t="s">
        <v>80</v>
      </c>
      <c r="AY509" s="160" t="s">
        <v>150</v>
      </c>
    </row>
    <row r="510" spans="2:65" s="11" customFormat="1" ht="22.9" customHeight="1">
      <c r="B510" s="116"/>
      <c r="D510" s="117" t="s">
        <v>71</v>
      </c>
      <c r="E510" s="126" t="s">
        <v>807</v>
      </c>
      <c r="F510" s="126" t="s">
        <v>808</v>
      </c>
      <c r="I510" s="119"/>
      <c r="J510" s="127">
        <f>BK510</f>
        <v>0</v>
      </c>
      <c r="L510" s="116"/>
      <c r="M510" s="121"/>
      <c r="P510" s="122">
        <f>SUM(P511:P582)</f>
        <v>0</v>
      </c>
      <c r="R510" s="122">
        <f>SUM(R511:R582)</f>
        <v>2.3902400000000001E-2</v>
      </c>
      <c r="T510" s="123">
        <f>SUM(T511:T582)</f>
        <v>2.3051999999999996E-2</v>
      </c>
      <c r="AR510" s="117" t="s">
        <v>82</v>
      </c>
      <c r="AT510" s="124" t="s">
        <v>71</v>
      </c>
      <c r="AU510" s="124" t="s">
        <v>80</v>
      </c>
      <c r="AY510" s="117" t="s">
        <v>150</v>
      </c>
      <c r="BK510" s="125">
        <f>SUM(BK511:BK582)</f>
        <v>0</v>
      </c>
    </row>
    <row r="511" spans="2:65" s="1" customFormat="1" ht="16.5" customHeight="1">
      <c r="B511" s="33"/>
      <c r="C511" s="128" t="s">
        <v>448</v>
      </c>
      <c r="D511" s="128" t="s">
        <v>153</v>
      </c>
      <c r="E511" s="129" t="s">
        <v>809</v>
      </c>
      <c r="F511" s="130" t="s">
        <v>810</v>
      </c>
      <c r="G511" s="131" t="s">
        <v>156</v>
      </c>
      <c r="H511" s="132">
        <v>1.2</v>
      </c>
      <c r="I511" s="133"/>
      <c r="J511" s="134">
        <f>ROUND(I511*H511,2)</f>
        <v>0</v>
      </c>
      <c r="K511" s="130" t="s">
        <v>19</v>
      </c>
      <c r="L511" s="33"/>
      <c r="M511" s="135" t="s">
        <v>19</v>
      </c>
      <c r="N511" s="136" t="s">
        <v>43</v>
      </c>
      <c r="P511" s="137">
        <f>O511*H511</f>
        <v>0</v>
      </c>
      <c r="Q511" s="137">
        <v>0</v>
      </c>
      <c r="R511" s="137">
        <f>Q511*H511</f>
        <v>0</v>
      </c>
      <c r="S511" s="137">
        <v>1.7999999999999999E-2</v>
      </c>
      <c r="T511" s="138">
        <f>S511*H511</f>
        <v>2.1599999999999998E-2</v>
      </c>
      <c r="AR511" s="139" t="s">
        <v>389</v>
      </c>
      <c r="AT511" s="139" t="s">
        <v>153</v>
      </c>
      <c r="AU511" s="139" t="s">
        <v>82</v>
      </c>
      <c r="AY511" s="18" t="s">
        <v>150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8" t="s">
        <v>80</v>
      </c>
      <c r="BK511" s="140">
        <f>ROUND(I511*H511,2)</f>
        <v>0</v>
      </c>
      <c r="BL511" s="18" t="s">
        <v>389</v>
      </c>
      <c r="BM511" s="139" t="s">
        <v>811</v>
      </c>
    </row>
    <row r="512" spans="2:65" s="12" customFormat="1">
      <c r="B512" s="145"/>
      <c r="D512" s="146" t="s">
        <v>162</v>
      </c>
      <c r="E512" s="147" t="s">
        <v>19</v>
      </c>
      <c r="F512" s="148" t="s">
        <v>630</v>
      </c>
      <c r="H512" s="147" t="s">
        <v>19</v>
      </c>
      <c r="I512" s="149"/>
      <c r="L512" s="145"/>
      <c r="M512" s="150"/>
      <c r="T512" s="151"/>
      <c r="AT512" s="147" t="s">
        <v>162</v>
      </c>
      <c r="AU512" s="147" t="s">
        <v>82</v>
      </c>
      <c r="AV512" s="12" t="s">
        <v>80</v>
      </c>
      <c r="AW512" s="12" t="s">
        <v>33</v>
      </c>
      <c r="AX512" s="12" t="s">
        <v>72</v>
      </c>
      <c r="AY512" s="147" t="s">
        <v>150</v>
      </c>
    </row>
    <row r="513" spans="2:65" s="12" customFormat="1">
      <c r="B513" s="145"/>
      <c r="D513" s="146" t="s">
        <v>162</v>
      </c>
      <c r="E513" s="147" t="s">
        <v>19</v>
      </c>
      <c r="F513" s="148" t="s">
        <v>812</v>
      </c>
      <c r="H513" s="147" t="s">
        <v>19</v>
      </c>
      <c r="I513" s="149"/>
      <c r="L513" s="145"/>
      <c r="M513" s="150"/>
      <c r="T513" s="151"/>
      <c r="AT513" s="147" t="s">
        <v>162</v>
      </c>
      <c r="AU513" s="147" t="s">
        <v>82</v>
      </c>
      <c r="AV513" s="12" t="s">
        <v>80</v>
      </c>
      <c r="AW513" s="12" t="s">
        <v>33</v>
      </c>
      <c r="AX513" s="12" t="s">
        <v>72</v>
      </c>
      <c r="AY513" s="147" t="s">
        <v>150</v>
      </c>
    </row>
    <row r="514" spans="2:65" s="12" customFormat="1">
      <c r="B514" s="145"/>
      <c r="D514" s="146" t="s">
        <v>162</v>
      </c>
      <c r="E514" s="147" t="s">
        <v>19</v>
      </c>
      <c r="F514" s="148" t="s">
        <v>630</v>
      </c>
      <c r="H514" s="147" t="s">
        <v>19</v>
      </c>
      <c r="I514" s="149"/>
      <c r="L514" s="145"/>
      <c r="M514" s="150"/>
      <c r="T514" s="151"/>
      <c r="AT514" s="147" t="s">
        <v>162</v>
      </c>
      <c r="AU514" s="147" t="s">
        <v>82</v>
      </c>
      <c r="AV514" s="12" t="s">
        <v>80</v>
      </c>
      <c r="AW514" s="12" t="s">
        <v>33</v>
      </c>
      <c r="AX514" s="12" t="s">
        <v>72</v>
      </c>
      <c r="AY514" s="147" t="s">
        <v>150</v>
      </c>
    </row>
    <row r="515" spans="2:65" s="12" customFormat="1">
      <c r="B515" s="145"/>
      <c r="D515" s="146" t="s">
        <v>162</v>
      </c>
      <c r="E515" s="147" t="s">
        <v>19</v>
      </c>
      <c r="F515" s="148" t="s">
        <v>657</v>
      </c>
      <c r="H515" s="147" t="s">
        <v>19</v>
      </c>
      <c r="I515" s="149"/>
      <c r="L515" s="145"/>
      <c r="M515" s="150"/>
      <c r="T515" s="151"/>
      <c r="AT515" s="147" t="s">
        <v>162</v>
      </c>
      <c r="AU515" s="147" t="s">
        <v>82</v>
      </c>
      <c r="AV515" s="12" t="s">
        <v>80</v>
      </c>
      <c r="AW515" s="12" t="s">
        <v>33</v>
      </c>
      <c r="AX515" s="12" t="s">
        <v>72</v>
      </c>
      <c r="AY515" s="147" t="s">
        <v>150</v>
      </c>
    </row>
    <row r="516" spans="2:65" s="12" customFormat="1">
      <c r="B516" s="145"/>
      <c r="D516" s="146" t="s">
        <v>162</v>
      </c>
      <c r="E516" s="147" t="s">
        <v>19</v>
      </c>
      <c r="F516" s="148" t="s">
        <v>813</v>
      </c>
      <c r="H516" s="147" t="s">
        <v>19</v>
      </c>
      <c r="I516" s="149"/>
      <c r="L516" s="145"/>
      <c r="M516" s="150"/>
      <c r="T516" s="151"/>
      <c r="AT516" s="147" t="s">
        <v>162</v>
      </c>
      <c r="AU516" s="147" t="s">
        <v>82</v>
      </c>
      <c r="AV516" s="12" t="s">
        <v>80</v>
      </c>
      <c r="AW516" s="12" t="s">
        <v>33</v>
      </c>
      <c r="AX516" s="12" t="s">
        <v>72</v>
      </c>
      <c r="AY516" s="147" t="s">
        <v>150</v>
      </c>
    </row>
    <row r="517" spans="2:65" s="12" customFormat="1">
      <c r="B517" s="145"/>
      <c r="D517" s="146" t="s">
        <v>162</v>
      </c>
      <c r="E517" s="147" t="s">
        <v>19</v>
      </c>
      <c r="F517" s="148" t="s">
        <v>167</v>
      </c>
      <c r="H517" s="147" t="s">
        <v>19</v>
      </c>
      <c r="I517" s="149"/>
      <c r="L517" s="145"/>
      <c r="M517" s="150"/>
      <c r="T517" s="151"/>
      <c r="AT517" s="147" t="s">
        <v>162</v>
      </c>
      <c r="AU517" s="147" t="s">
        <v>82</v>
      </c>
      <c r="AV517" s="12" t="s">
        <v>80</v>
      </c>
      <c r="AW517" s="12" t="s">
        <v>33</v>
      </c>
      <c r="AX517" s="12" t="s">
        <v>72</v>
      </c>
      <c r="AY517" s="147" t="s">
        <v>150</v>
      </c>
    </row>
    <row r="518" spans="2:65" s="13" customFormat="1">
      <c r="B518" s="152"/>
      <c r="D518" s="146" t="s">
        <v>162</v>
      </c>
      <c r="E518" s="153" t="s">
        <v>19</v>
      </c>
      <c r="F518" s="154" t="s">
        <v>814</v>
      </c>
      <c r="H518" s="155">
        <v>1.2</v>
      </c>
      <c r="I518" s="156"/>
      <c r="L518" s="152"/>
      <c r="M518" s="157"/>
      <c r="T518" s="158"/>
      <c r="AT518" s="153" t="s">
        <v>162</v>
      </c>
      <c r="AU518" s="153" t="s">
        <v>82</v>
      </c>
      <c r="AV518" s="13" t="s">
        <v>82</v>
      </c>
      <c r="AW518" s="13" t="s">
        <v>33</v>
      </c>
      <c r="AX518" s="13" t="s">
        <v>72</v>
      </c>
      <c r="AY518" s="153" t="s">
        <v>150</v>
      </c>
    </row>
    <row r="519" spans="2:65" s="14" customFormat="1">
      <c r="B519" s="159"/>
      <c r="D519" s="146" t="s">
        <v>162</v>
      </c>
      <c r="E519" s="160" t="s">
        <v>19</v>
      </c>
      <c r="F519" s="161" t="s">
        <v>169</v>
      </c>
      <c r="H519" s="162">
        <v>1.2</v>
      </c>
      <c r="I519" s="163"/>
      <c r="L519" s="159"/>
      <c r="M519" s="164"/>
      <c r="T519" s="165"/>
      <c r="AT519" s="160" t="s">
        <v>162</v>
      </c>
      <c r="AU519" s="160" t="s">
        <v>82</v>
      </c>
      <c r="AV519" s="14" t="s">
        <v>158</v>
      </c>
      <c r="AW519" s="14" t="s">
        <v>33</v>
      </c>
      <c r="AX519" s="14" t="s">
        <v>80</v>
      </c>
      <c r="AY519" s="160" t="s">
        <v>150</v>
      </c>
    </row>
    <row r="520" spans="2:65" s="1" customFormat="1" ht="16.5" customHeight="1">
      <c r="B520" s="33"/>
      <c r="C520" s="128" t="s">
        <v>519</v>
      </c>
      <c r="D520" s="128" t="s">
        <v>153</v>
      </c>
      <c r="E520" s="129" t="s">
        <v>815</v>
      </c>
      <c r="F520" s="130" t="s">
        <v>816</v>
      </c>
      <c r="G520" s="131" t="s">
        <v>156</v>
      </c>
      <c r="H520" s="132">
        <v>0.22</v>
      </c>
      <c r="I520" s="133"/>
      <c r="J520" s="134">
        <f>ROUND(I520*H520,2)</f>
        <v>0</v>
      </c>
      <c r="K520" s="130" t="s">
        <v>157</v>
      </c>
      <c r="L520" s="33"/>
      <c r="M520" s="135" t="s">
        <v>19</v>
      </c>
      <c r="N520" s="136" t="s">
        <v>43</v>
      </c>
      <c r="P520" s="137">
        <f>O520*H520</f>
        <v>0</v>
      </c>
      <c r="Q520" s="137">
        <v>0</v>
      </c>
      <c r="R520" s="137">
        <f>Q520*H520</f>
        <v>0</v>
      </c>
      <c r="S520" s="137">
        <v>6.6E-3</v>
      </c>
      <c r="T520" s="138">
        <f>S520*H520</f>
        <v>1.4519999999999999E-3</v>
      </c>
      <c r="AR520" s="139" t="s">
        <v>389</v>
      </c>
      <c r="AT520" s="139" t="s">
        <v>153</v>
      </c>
      <c r="AU520" s="139" t="s">
        <v>82</v>
      </c>
      <c r="AY520" s="18" t="s">
        <v>150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80</v>
      </c>
      <c r="BK520" s="140">
        <f>ROUND(I520*H520,2)</f>
        <v>0</v>
      </c>
      <c r="BL520" s="18" t="s">
        <v>389</v>
      </c>
      <c r="BM520" s="139" t="s">
        <v>817</v>
      </c>
    </row>
    <row r="521" spans="2:65" s="1" customFormat="1">
      <c r="B521" s="33"/>
      <c r="D521" s="141" t="s">
        <v>160</v>
      </c>
      <c r="F521" s="142" t="s">
        <v>818</v>
      </c>
      <c r="I521" s="143"/>
      <c r="L521" s="33"/>
      <c r="M521" s="144"/>
      <c r="T521" s="54"/>
      <c r="AT521" s="18" t="s">
        <v>160</v>
      </c>
      <c r="AU521" s="18" t="s">
        <v>82</v>
      </c>
    </row>
    <row r="522" spans="2:65" s="12" customFormat="1">
      <c r="B522" s="145"/>
      <c r="D522" s="146" t="s">
        <v>162</v>
      </c>
      <c r="E522" s="147" t="s">
        <v>19</v>
      </c>
      <c r="F522" s="148" t="s">
        <v>630</v>
      </c>
      <c r="H522" s="147" t="s">
        <v>19</v>
      </c>
      <c r="I522" s="149"/>
      <c r="L522" s="145"/>
      <c r="M522" s="150"/>
      <c r="T522" s="151"/>
      <c r="AT522" s="147" t="s">
        <v>162</v>
      </c>
      <c r="AU522" s="147" t="s">
        <v>82</v>
      </c>
      <c r="AV522" s="12" t="s">
        <v>80</v>
      </c>
      <c r="AW522" s="12" t="s">
        <v>33</v>
      </c>
      <c r="AX522" s="12" t="s">
        <v>72</v>
      </c>
      <c r="AY522" s="147" t="s">
        <v>150</v>
      </c>
    </row>
    <row r="523" spans="2:65" s="12" customFormat="1">
      <c r="B523" s="145"/>
      <c r="D523" s="146" t="s">
        <v>162</v>
      </c>
      <c r="E523" s="147" t="s">
        <v>19</v>
      </c>
      <c r="F523" s="148" t="s">
        <v>631</v>
      </c>
      <c r="H523" s="147" t="s">
        <v>19</v>
      </c>
      <c r="I523" s="149"/>
      <c r="L523" s="145"/>
      <c r="M523" s="150"/>
      <c r="T523" s="151"/>
      <c r="AT523" s="147" t="s">
        <v>162</v>
      </c>
      <c r="AU523" s="147" t="s">
        <v>82</v>
      </c>
      <c r="AV523" s="12" t="s">
        <v>80</v>
      </c>
      <c r="AW523" s="12" t="s">
        <v>33</v>
      </c>
      <c r="AX523" s="12" t="s">
        <v>72</v>
      </c>
      <c r="AY523" s="147" t="s">
        <v>150</v>
      </c>
    </row>
    <row r="524" spans="2:65" s="12" customFormat="1">
      <c r="B524" s="145"/>
      <c r="D524" s="146" t="s">
        <v>162</v>
      </c>
      <c r="E524" s="147" t="s">
        <v>19</v>
      </c>
      <c r="F524" s="148" t="s">
        <v>732</v>
      </c>
      <c r="H524" s="147" t="s">
        <v>19</v>
      </c>
      <c r="I524" s="149"/>
      <c r="L524" s="145"/>
      <c r="M524" s="150"/>
      <c r="T524" s="151"/>
      <c r="AT524" s="147" t="s">
        <v>162</v>
      </c>
      <c r="AU524" s="147" t="s">
        <v>82</v>
      </c>
      <c r="AV524" s="12" t="s">
        <v>80</v>
      </c>
      <c r="AW524" s="12" t="s">
        <v>33</v>
      </c>
      <c r="AX524" s="12" t="s">
        <v>72</v>
      </c>
      <c r="AY524" s="147" t="s">
        <v>150</v>
      </c>
    </row>
    <row r="525" spans="2:65" s="12" customFormat="1">
      <c r="B525" s="145"/>
      <c r="D525" s="146" t="s">
        <v>162</v>
      </c>
      <c r="E525" s="147" t="s">
        <v>19</v>
      </c>
      <c r="F525" s="148" t="s">
        <v>167</v>
      </c>
      <c r="H525" s="147" t="s">
        <v>19</v>
      </c>
      <c r="I525" s="149"/>
      <c r="L525" s="145"/>
      <c r="M525" s="150"/>
      <c r="T525" s="151"/>
      <c r="AT525" s="147" t="s">
        <v>162</v>
      </c>
      <c r="AU525" s="147" t="s">
        <v>82</v>
      </c>
      <c r="AV525" s="12" t="s">
        <v>80</v>
      </c>
      <c r="AW525" s="12" t="s">
        <v>33</v>
      </c>
      <c r="AX525" s="12" t="s">
        <v>72</v>
      </c>
      <c r="AY525" s="147" t="s">
        <v>150</v>
      </c>
    </row>
    <row r="526" spans="2:65" s="13" customFormat="1">
      <c r="B526" s="152"/>
      <c r="D526" s="146" t="s">
        <v>162</v>
      </c>
      <c r="E526" s="153" t="s">
        <v>19</v>
      </c>
      <c r="F526" s="154" t="s">
        <v>742</v>
      </c>
      <c r="H526" s="155">
        <v>0.22</v>
      </c>
      <c r="I526" s="156"/>
      <c r="L526" s="152"/>
      <c r="M526" s="157"/>
      <c r="T526" s="158"/>
      <c r="AT526" s="153" t="s">
        <v>162</v>
      </c>
      <c r="AU526" s="153" t="s">
        <v>82</v>
      </c>
      <c r="AV526" s="13" t="s">
        <v>82</v>
      </c>
      <c r="AW526" s="13" t="s">
        <v>33</v>
      </c>
      <c r="AX526" s="13" t="s">
        <v>72</v>
      </c>
      <c r="AY526" s="153" t="s">
        <v>150</v>
      </c>
    </row>
    <row r="527" spans="2:65" s="14" customFormat="1">
      <c r="B527" s="159"/>
      <c r="D527" s="146" t="s">
        <v>162</v>
      </c>
      <c r="E527" s="160" t="s">
        <v>19</v>
      </c>
      <c r="F527" s="161" t="s">
        <v>169</v>
      </c>
      <c r="H527" s="162">
        <v>0.22</v>
      </c>
      <c r="I527" s="163"/>
      <c r="L527" s="159"/>
      <c r="M527" s="164"/>
      <c r="T527" s="165"/>
      <c r="AT527" s="160" t="s">
        <v>162</v>
      </c>
      <c r="AU527" s="160" t="s">
        <v>82</v>
      </c>
      <c r="AV527" s="14" t="s">
        <v>158</v>
      </c>
      <c r="AW527" s="14" t="s">
        <v>33</v>
      </c>
      <c r="AX527" s="14" t="s">
        <v>80</v>
      </c>
      <c r="AY527" s="160" t="s">
        <v>150</v>
      </c>
    </row>
    <row r="528" spans="2:65" s="1" customFormat="1" ht="16.5" customHeight="1">
      <c r="B528" s="33"/>
      <c r="C528" s="128" t="s">
        <v>151</v>
      </c>
      <c r="D528" s="128" t="s">
        <v>153</v>
      </c>
      <c r="E528" s="129" t="s">
        <v>819</v>
      </c>
      <c r="F528" s="130" t="s">
        <v>820</v>
      </c>
      <c r="G528" s="131" t="s">
        <v>156</v>
      </c>
      <c r="H528" s="132">
        <v>1.2</v>
      </c>
      <c r="I528" s="133"/>
      <c r="J528" s="134">
        <f>ROUND(I528*H528,2)</f>
        <v>0</v>
      </c>
      <c r="K528" s="130" t="s">
        <v>19</v>
      </c>
      <c r="L528" s="33"/>
      <c r="M528" s="135" t="s">
        <v>19</v>
      </c>
      <c r="N528" s="136" t="s">
        <v>43</v>
      </c>
      <c r="P528" s="137">
        <f>O528*H528</f>
        <v>0</v>
      </c>
      <c r="Q528" s="137">
        <v>3.8999999999999999E-4</v>
      </c>
      <c r="R528" s="137">
        <f>Q528*H528</f>
        <v>4.6799999999999999E-4</v>
      </c>
      <c r="S528" s="137">
        <v>0</v>
      </c>
      <c r="T528" s="138">
        <f>S528*H528</f>
        <v>0</v>
      </c>
      <c r="AR528" s="139" t="s">
        <v>389</v>
      </c>
      <c r="AT528" s="139" t="s">
        <v>153</v>
      </c>
      <c r="AU528" s="139" t="s">
        <v>82</v>
      </c>
      <c r="AY528" s="18" t="s">
        <v>150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8" t="s">
        <v>80</v>
      </c>
      <c r="BK528" s="140">
        <f>ROUND(I528*H528,2)</f>
        <v>0</v>
      </c>
      <c r="BL528" s="18" t="s">
        <v>389</v>
      </c>
      <c r="BM528" s="139" t="s">
        <v>821</v>
      </c>
    </row>
    <row r="529" spans="2:65" s="12" customFormat="1">
      <c r="B529" s="145"/>
      <c r="D529" s="146" t="s">
        <v>162</v>
      </c>
      <c r="E529" s="147" t="s">
        <v>19</v>
      </c>
      <c r="F529" s="148" t="s">
        <v>822</v>
      </c>
      <c r="H529" s="147" t="s">
        <v>19</v>
      </c>
      <c r="I529" s="149"/>
      <c r="L529" s="145"/>
      <c r="M529" s="150"/>
      <c r="T529" s="151"/>
      <c r="AT529" s="147" t="s">
        <v>162</v>
      </c>
      <c r="AU529" s="147" t="s">
        <v>82</v>
      </c>
      <c r="AV529" s="12" t="s">
        <v>80</v>
      </c>
      <c r="AW529" s="12" t="s">
        <v>33</v>
      </c>
      <c r="AX529" s="12" t="s">
        <v>72</v>
      </c>
      <c r="AY529" s="147" t="s">
        <v>150</v>
      </c>
    </row>
    <row r="530" spans="2:65" s="12" customFormat="1">
      <c r="B530" s="145"/>
      <c r="D530" s="146" t="s">
        <v>162</v>
      </c>
      <c r="E530" s="147" t="s">
        <v>19</v>
      </c>
      <c r="F530" s="148" t="s">
        <v>630</v>
      </c>
      <c r="H530" s="147" t="s">
        <v>19</v>
      </c>
      <c r="I530" s="149"/>
      <c r="L530" s="145"/>
      <c r="M530" s="150"/>
      <c r="T530" s="151"/>
      <c r="AT530" s="147" t="s">
        <v>162</v>
      </c>
      <c r="AU530" s="147" t="s">
        <v>82</v>
      </c>
      <c r="AV530" s="12" t="s">
        <v>80</v>
      </c>
      <c r="AW530" s="12" t="s">
        <v>33</v>
      </c>
      <c r="AX530" s="12" t="s">
        <v>72</v>
      </c>
      <c r="AY530" s="147" t="s">
        <v>150</v>
      </c>
    </row>
    <row r="531" spans="2:65" s="12" customFormat="1">
      <c r="B531" s="145"/>
      <c r="D531" s="146" t="s">
        <v>162</v>
      </c>
      <c r="E531" s="147" t="s">
        <v>19</v>
      </c>
      <c r="F531" s="148" t="s">
        <v>642</v>
      </c>
      <c r="H531" s="147" t="s">
        <v>19</v>
      </c>
      <c r="I531" s="149"/>
      <c r="L531" s="145"/>
      <c r="M531" s="150"/>
      <c r="T531" s="151"/>
      <c r="AT531" s="147" t="s">
        <v>162</v>
      </c>
      <c r="AU531" s="147" t="s">
        <v>82</v>
      </c>
      <c r="AV531" s="12" t="s">
        <v>80</v>
      </c>
      <c r="AW531" s="12" t="s">
        <v>33</v>
      </c>
      <c r="AX531" s="12" t="s">
        <v>72</v>
      </c>
      <c r="AY531" s="147" t="s">
        <v>150</v>
      </c>
    </row>
    <row r="532" spans="2:65" s="12" customFormat="1">
      <c r="B532" s="145"/>
      <c r="D532" s="146" t="s">
        <v>162</v>
      </c>
      <c r="E532" s="147" t="s">
        <v>19</v>
      </c>
      <c r="F532" s="148" t="s">
        <v>823</v>
      </c>
      <c r="H532" s="147" t="s">
        <v>19</v>
      </c>
      <c r="I532" s="149"/>
      <c r="L532" s="145"/>
      <c r="M532" s="150"/>
      <c r="T532" s="151"/>
      <c r="AT532" s="147" t="s">
        <v>162</v>
      </c>
      <c r="AU532" s="147" t="s">
        <v>82</v>
      </c>
      <c r="AV532" s="12" t="s">
        <v>80</v>
      </c>
      <c r="AW532" s="12" t="s">
        <v>33</v>
      </c>
      <c r="AX532" s="12" t="s">
        <v>72</v>
      </c>
      <c r="AY532" s="147" t="s">
        <v>150</v>
      </c>
    </row>
    <row r="533" spans="2:65" s="12" customFormat="1">
      <c r="B533" s="145"/>
      <c r="D533" s="146" t="s">
        <v>162</v>
      </c>
      <c r="E533" s="147" t="s">
        <v>19</v>
      </c>
      <c r="F533" s="148" t="s">
        <v>167</v>
      </c>
      <c r="H533" s="147" t="s">
        <v>19</v>
      </c>
      <c r="I533" s="149"/>
      <c r="L533" s="145"/>
      <c r="M533" s="150"/>
      <c r="T533" s="151"/>
      <c r="AT533" s="147" t="s">
        <v>162</v>
      </c>
      <c r="AU533" s="147" t="s">
        <v>82</v>
      </c>
      <c r="AV533" s="12" t="s">
        <v>80</v>
      </c>
      <c r="AW533" s="12" t="s">
        <v>33</v>
      </c>
      <c r="AX533" s="12" t="s">
        <v>72</v>
      </c>
      <c r="AY533" s="147" t="s">
        <v>150</v>
      </c>
    </row>
    <row r="534" spans="2:65" s="13" customFormat="1">
      <c r="B534" s="152"/>
      <c r="D534" s="146" t="s">
        <v>162</v>
      </c>
      <c r="E534" s="153" t="s">
        <v>19</v>
      </c>
      <c r="F534" s="154" t="s">
        <v>814</v>
      </c>
      <c r="H534" s="155">
        <v>1.2</v>
      </c>
      <c r="I534" s="156"/>
      <c r="L534" s="152"/>
      <c r="M534" s="157"/>
      <c r="T534" s="158"/>
      <c r="AT534" s="153" t="s">
        <v>162</v>
      </c>
      <c r="AU534" s="153" t="s">
        <v>82</v>
      </c>
      <c r="AV534" s="13" t="s">
        <v>82</v>
      </c>
      <c r="AW534" s="13" t="s">
        <v>33</v>
      </c>
      <c r="AX534" s="13" t="s">
        <v>72</v>
      </c>
      <c r="AY534" s="153" t="s">
        <v>150</v>
      </c>
    </row>
    <row r="535" spans="2:65" s="14" customFormat="1">
      <c r="B535" s="159"/>
      <c r="D535" s="146" t="s">
        <v>162</v>
      </c>
      <c r="E535" s="160" t="s">
        <v>19</v>
      </c>
      <c r="F535" s="161" t="s">
        <v>169</v>
      </c>
      <c r="H535" s="162">
        <v>1.2</v>
      </c>
      <c r="I535" s="163"/>
      <c r="L535" s="159"/>
      <c r="M535" s="164"/>
      <c r="T535" s="165"/>
      <c r="AT535" s="160" t="s">
        <v>162</v>
      </c>
      <c r="AU535" s="160" t="s">
        <v>82</v>
      </c>
      <c r="AV535" s="14" t="s">
        <v>158</v>
      </c>
      <c r="AW535" s="14" t="s">
        <v>33</v>
      </c>
      <c r="AX535" s="14" t="s">
        <v>80</v>
      </c>
      <c r="AY535" s="160" t="s">
        <v>150</v>
      </c>
    </row>
    <row r="536" spans="2:65" s="1" customFormat="1" ht="16.5" customHeight="1">
      <c r="B536" s="33"/>
      <c r="C536" s="173" t="s">
        <v>529</v>
      </c>
      <c r="D536" s="173" t="s">
        <v>445</v>
      </c>
      <c r="E536" s="174" t="s">
        <v>824</v>
      </c>
      <c r="F536" s="175" t="s">
        <v>825</v>
      </c>
      <c r="G536" s="176" t="s">
        <v>156</v>
      </c>
      <c r="H536" s="177">
        <v>1.296</v>
      </c>
      <c r="I536" s="178"/>
      <c r="J536" s="179">
        <f>ROUND(I536*H536,2)</f>
        <v>0</v>
      </c>
      <c r="K536" s="175" t="s">
        <v>19</v>
      </c>
      <c r="L536" s="180"/>
      <c r="M536" s="181" t="s">
        <v>19</v>
      </c>
      <c r="N536" s="182" t="s">
        <v>43</v>
      </c>
      <c r="P536" s="137">
        <f>O536*H536</f>
        <v>0</v>
      </c>
      <c r="Q536" s="137">
        <v>1.7999999999999999E-2</v>
      </c>
      <c r="R536" s="137">
        <f>Q536*H536</f>
        <v>2.3327999999999998E-2</v>
      </c>
      <c r="S536" s="137">
        <v>0</v>
      </c>
      <c r="T536" s="138">
        <f>S536*H536</f>
        <v>0</v>
      </c>
      <c r="AR536" s="139" t="s">
        <v>448</v>
      </c>
      <c r="AT536" s="139" t="s">
        <v>445</v>
      </c>
      <c r="AU536" s="139" t="s">
        <v>82</v>
      </c>
      <c r="AY536" s="18" t="s">
        <v>150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8" t="s">
        <v>80</v>
      </c>
      <c r="BK536" s="140">
        <f>ROUND(I536*H536,2)</f>
        <v>0</v>
      </c>
      <c r="BL536" s="18" t="s">
        <v>389</v>
      </c>
      <c r="BM536" s="139" t="s">
        <v>826</v>
      </c>
    </row>
    <row r="537" spans="2:65" s="12" customFormat="1">
      <c r="B537" s="145"/>
      <c r="D537" s="146" t="s">
        <v>162</v>
      </c>
      <c r="E537" s="147" t="s">
        <v>19</v>
      </c>
      <c r="F537" s="148" t="s">
        <v>825</v>
      </c>
      <c r="H537" s="147" t="s">
        <v>19</v>
      </c>
      <c r="I537" s="149"/>
      <c r="L537" s="145"/>
      <c r="M537" s="150"/>
      <c r="T537" s="151"/>
      <c r="AT537" s="147" t="s">
        <v>162</v>
      </c>
      <c r="AU537" s="147" t="s">
        <v>82</v>
      </c>
      <c r="AV537" s="12" t="s">
        <v>80</v>
      </c>
      <c r="AW537" s="12" t="s">
        <v>33</v>
      </c>
      <c r="AX537" s="12" t="s">
        <v>72</v>
      </c>
      <c r="AY537" s="147" t="s">
        <v>150</v>
      </c>
    </row>
    <row r="538" spans="2:65" s="12" customFormat="1">
      <c r="B538" s="145"/>
      <c r="D538" s="146" t="s">
        <v>162</v>
      </c>
      <c r="E538" s="147" t="s">
        <v>19</v>
      </c>
      <c r="F538" s="148" t="s">
        <v>822</v>
      </c>
      <c r="H538" s="147" t="s">
        <v>19</v>
      </c>
      <c r="I538" s="149"/>
      <c r="L538" s="145"/>
      <c r="M538" s="150"/>
      <c r="T538" s="151"/>
      <c r="AT538" s="147" t="s">
        <v>162</v>
      </c>
      <c r="AU538" s="147" t="s">
        <v>82</v>
      </c>
      <c r="AV538" s="12" t="s">
        <v>80</v>
      </c>
      <c r="AW538" s="12" t="s">
        <v>33</v>
      </c>
      <c r="AX538" s="12" t="s">
        <v>72</v>
      </c>
      <c r="AY538" s="147" t="s">
        <v>150</v>
      </c>
    </row>
    <row r="539" spans="2:65" s="12" customFormat="1">
      <c r="B539" s="145"/>
      <c r="D539" s="146" t="s">
        <v>162</v>
      </c>
      <c r="E539" s="147" t="s">
        <v>19</v>
      </c>
      <c r="F539" s="148" t="s">
        <v>630</v>
      </c>
      <c r="H539" s="147" t="s">
        <v>19</v>
      </c>
      <c r="I539" s="149"/>
      <c r="L539" s="145"/>
      <c r="M539" s="150"/>
      <c r="T539" s="151"/>
      <c r="AT539" s="147" t="s">
        <v>162</v>
      </c>
      <c r="AU539" s="147" t="s">
        <v>82</v>
      </c>
      <c r="AV539" s="12" t="s">
        <v>80</v>
      </c>
      <c r="AW539" s="12" t="s">
        <v>33</v>
      </c>
      <c r="AX539" s="12" t="s">
        <v>72</v>
      </c>
      <c r="AY539" s="147" t="s">
        <v>150</v>
      </c>
    </row>
    <row r="540" spans="2:65" s="12" customFormat="1">
      <c r="B540" s="145"/>
      <c r="D540" s="146" t="s">
        <v>162</v>
      </c>
      <c r="E540" s="147" t="s">
        <v>19</v>
      </c>
      <c r="F540" s="148" t="s">
        <v>642</v>
      </c>
      <c r="H540" s="147" t="s">
        <v>19</v>
      </c>
      <c r="I540" s="149"/>
      <c r="L540" s="145"/>
      <c r="M540" s="150"/>
      <c r="T540" s="151"/>
      <c r="AT540" s="147" t="s">
        <v>162</v>
      </c>
      <c r="AU540" s="147" t="s">
        <v>82</v>
      </c>
      <c r="AV540" s="12" t="s">
        <v>80</v>
      </c>
      <c r="AW540" s="12" t="s">
        <v>33</v>
      </c>
      <c r="AX540" s="12" t="s">
        <v>72</v>
      </c>
      <c r="AY540" s="147" t="s">
        <v>150</v>
      </c>
    </row>
    <row r="541" spans="2:65" s="12" customFormat="1">
      <c r="B541" s="145"/>
      <c r="D541" s="146" t="s">
        <v>162</v>
      </c>
      <c r="E541" s="147" t="s">
        <v>19</v>
      </c>
      <c r="F541" s="148" t="s">
        <v>823</v>
      </c>
      <c r="H541" s="147" t="s">
        <v>19</v>
      </c>
      <c r="I541" s="149"/>
      <c r="L541" s="145"/>
      <c r="M541" s="150"/>
      <c r="T541" s="151"/>
      <c r="AT541" s="147" t="s">
        <v>162</v>
      </c>
      <c r="AU541" s="147" t="s">
        <v>82</v>
      </c>
      <c r="AV541" s="12" t="s">
        <v>80</v>
      </c>
      <c r="AW541" s="12" t="s">
        <v>33</v>
      </c>
      <c r="AX541" s="12" t="s">
        <v>72</v>
      </c>
      <c r="AY541" s="147" t="s">
        <v>150</v>
      </c>
    </row>
    <row r="542" spans="2:65" s="12" customFormat="1">
      <c r="B542" s="145"/>
      <c r="D542" s="146" t="s">
        <v>162</v>
      </c>
      <c r="E542" s="147" t="s">
        <v>19</v>
      </c>
      <c r="F542" s="148" t="s">
        <v>167</v>
      </c>
      <c r="H542" s="147" t="s">
        <v>19</v>
      </c>
      <c r="I542" s="149"/>
      <c r="L542" s="145"/>
      <c r="M542" s="150"/>
      <c r="T542" s="151"/>
      <c r="AT542" s="147" t="s">
        <v>162</v>
      </c>
      <c r="AU542" s="147" t="s">
        <v>82</v>
      </c>
      <c r="AV542" s="12" t="s">
        <v>80</v>
      </c>
      <c r="AW542" s="12" t="s">
        <v>33</v>
      </c>
      <c r="AX542" s="12" t="s">
        <v>72</v>
      </c>
      <c r="AY542" s="147" t="s">
        <v>150</v>
      </c>
    </row>
    <row r="543" spans="2:65" s="13" customFormat="1">
      <c r="B543" s="152"/>
      <c r="D543" s="146" t="s">
        <v>162</v>
      </c>
      <c r="E543" s="153" t="s">
        <v>19</v>
      </c>
      <c r="F543" s="154" t="s">
        <v>814</v>
      </c>
      <c r="H543" s="155">
        <v>1.2</v>
      </c>
      <c r="I543" s="156"/>
      <c r="L543" s="152"/>
      <c r="M543" s="157"/>
      <c r="T543" s="158"/>
      <c r="AT543" s="153" t="s">
        <v>162</v>
      </c>
      <c r="AU543" s="153" t="s">
        <v>82</v>
      </c>
      <c r="AV543" s="13" t="s">
        <v>82</v>
      </c>
      <c r="AW543" s="13" t="s">
        <v>33</v>
      </c>
      <c r="AX543" s="13" t="s">
        <v>72</v>
      </c>
      <c r="AY543" s="153" t="s">
        <v>150</v>
      </c>
    </row>
    <row r="544" spans="2:65" s="14" customFormat="1">
      <c r="B544" s="159"/>
      <c r="D544" s="146" t="s">
        <v>162</v>
      </c>
      <c r="E544" s="160" t="s">
        <v>19</v>
      </c>
      <c r="F544" s="161" t="s">
        <v>169</v>
      </c>
      <c r="H544" s="162">
        <v>1.2</v>
      </c>
      <c r="I544" s="163"/>
      <c r="L544" s="159"/>
      <c r="M544" s="164"/>
      <c r="T544" s="165"/>
      <c r="AT544" s="160" t="s">
        <v>162</v>
      </c>
      <c r="AU544" s="160" t="s">
        <v>82</v>
      </c>
      <c r="AV544" s="14" t="s">
        <v>158</v>
      </c>
      <c r="AW544" s="14" t="s">
        <v>33</v>
      </c>
      <c r="AX544" s="14" t="s">
        <v>80</v>
      </c>
      <c r="AY544" s="160" t="s">
        <v>150</v>
      </c>
    </row>
    <row r="545" spans="2:65" s="13" customFormat="1">
      <c r="B545" s="152"/>
      <c r="D545" s="146" t="s">
        <v>162</v>
      </c>
      <c r="F545" s="154" t="s">
        <v>827</v>
      </c>
      <c r="H545" s="155">
        <v>1.296</v>
      </c>
      <c r="I545" s="156"/>
      <c r="L545" s="152"/>
      <c r="M545" s="157"/>
      <c r="T545" s="158"/>
      <c r="AT545" s="153" t="s">
        <v>162</v>
      </c>
      <c r="AU545" s="153" t="s">
        <v>82</v>
      </c>
      <c r="AV545" s="13" t="s">
        <v>82</v>
      </c>
      <c r="AW545" s="13" t="s">
        <v>4</v>
      </c>
      <c r="AX545" s="13" t="s">
        <v>80</v>
      </c>
      <c r="AY545" s="153" t="s">
        <v>150</v>
      </c>
    </row>
    <row r="546" spans="2:65" s="1" customFormat="1" ht="16.5" customHeight="1">
      <c r="B546" s="33"/>
      <c r="C546" s="128" t="s">
        <v>534</v>
      </c>
      <c r="D546" s="128" t="s">
        <v>153</v>
      </c>
      <c r="E546" s="129" t="s">
        <v>828</v>
      </c>
      <c r="F546" s="130" t="s">
        <v>829</v>
      </c>
      <c r="G546" s="131" t="s">
        <v>156</v>
      </c>
      <c r="H546" s="132">
        <v>0.28000000000000003</v>
      </c>
      <c r="I546" s="133"/>
      <c r="J546" s="134">
        <f>ROUND(I546*H546,2)</f>
        <v>0</v>
      </c>
      <c r="K546" s="130" t="s">
        <v>157</v>
      </c>
      <c r="L546" s="33"/>
      <c r="M546" s="135" t="s">
        <v>19</v>
      </c>
      <c r="N546" s="136" t="s">
        <v>43</v>
      </c>
      <c r="P546" s="137">
        <f>O546*H546</f>
        <v>0</v>
      </c>
      <c r="Q546" s="137">
        <v>0</v>
      </c>
      <c r="R546" s="137">
        <f>Q546*H546</f>
        <v>0</v>
      </c>
      <c r="S546" s="137">
        <v>0</v>
      </c>
      <c r="T546" s="138">
        <f>S546*H546</f>
        <v>0</v>
      </c>
      <c r="AR546" s="139" t="s">
        <v>389</v>
      </c>
      <c r="AT546" s="139" t="s">
        <v>153</v>
      </c>
      <c r="AU546" s="139" t="s">
        <v>82</v>
      </c>
      <c r="AY546" s="18" t="s">
        <v>150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18" t="s">
        <v>80</v>
      </c>
      <c r="BK546" s="140">
        <f>ROUND(I546*H546,2)</f>
        <v>0</v>
      </c>
      <c r="BL546" s="18" t="s">
        <v>389</v>
      </c>
      <c r="BM546" s="139" t="s">
        <v>830</v>
      </c>
    </row>
    <row r="547" spans="2:65" s="1" customFormat="1">
      <c r="B547" s="33"/>
      <c r="D547" s="141" t="s">
        <v>160</v>
      </c>
      <c r="F547" s="142" t="s">
        <v>831</v>
      </c>
      <c r="I547" s="143"/>
      <c r="L547" s="33"/>
      <c r="M547" s="144"/>
      <c r="T547" s="54"/>
      <c r="AT547" s="18" t="s">
        <v>160</v>
      </c>
      <c r="AU547" s="18" t="s">
        <v>82</v>
      </c>
    </row>
    <row r="548" spans="2:65" s="12" customFormat="1">
      <c r="B548" s="145"/>
      <c r="D548" s="146" t="s">
        <v>162</v>
      </c>
      <c r="E548" s="147" t="s">
        <v>19</v>
      </c>
      <c r="F548" s="148" t="s">
        <v>701</v>
      </c>
      <c r="H548" s="147" t="s">
        <v>19</v>
      </c>
      <c r="I548" s="149"/>
      <c r="L548" s="145"/>
      <c r="M548" s="150"/>
      <c r="T548" s="151"/>
      <c r="AT548" s="147" t="s">
        <v>162</v>
      </c>
      <c r="AU548" s="147" t="s">
        <v>82</v>
      </c>
      <c r="AV548" s="12" t="s">
        <v>80</v>
      </c>
      <c r="AW548" s="12" t="s">
        <v>33</v>
      </c>
      <c r="AX548" s="12" t="s">
        <v>72</v>
      </c>
      <c r="AY548" s="147" t="s">
        <v>150</v>
      </c>
    </row>
    <row r="549" spans="2:65" s="12" customFormat="1">
      <c r="B549" s="145"/>
      <c r="D549" s="146" t="s">
        <v>162</v>
      </c>
      <c r="E549" s="147" t="s">
        <v>19</v>
      </c>
      <c r="F549" s="148" t="s">
        <v>630</v>
      </c>
      <c r="H549" s="147" t="s">
        <v>19</v>
      </c>
      <c r="I549" s="149"/>
      <c r="L549" s="145"/>
      <c r="M549" s="150"/>
      <c r="T549" s="151"/>
      <c r="AT549" s="147" t="s">
        <v>162</v>
      </c>
      <c r="AU549" s="147" t="s">
        <v>82</v>
      </c>
      <c r="AV549" s="12" t="s">
        <v>80</v>
      </c>
      <c r="AW549" s="12" t="s">
        <v>33</v>
      </c>
      <c r="AX549" s="12" t="s">
        <v>72</v>
      </c>
      <c r="AY549" s="147" t="s">
        <v>150</v>
      </c>
    </row>
    <row r="550" spans="2:65" s="12" customFormat="1">
      <c r="B550" s="145"/>
      <c r="D550" s="146" t="s">
        <v>162</v>
      </c>
      <c r="E550" s="147" t="s">
        <v>19</v>
      </c>
      <c r="F550" s="148" t="s">
        <v>631</v>
      </c>
      <c r="H550" s="147" t="s">
        <v>19</v>
      </c>
      <c r="I550" s="149"/>
      <c r="L550" s="145"/>
      <c r="M550" s="150"/>
      <c r="T550" s="151"/>
      <c r="AT550" s="147" t="s">
        <v>162</v>
      </c>
      <c r="AU550" s="147" t="s">
        <v>82</v>
      </c>
      <c r="AV550" s="12" t="s">
        <v>80</v>
      </c>
      <c r="AW550" s="12" t="s">
        <v>33</v>
      </c>
      <c r="AX550" s="12" t="s">
        <v>72</v>
      </c>
      <c r="AY550" s="147" t="s">
        <v>150</v>
      </c>
    </row>
    <row r="551" spans="2:65" s="12" customFormat="1">
      <c r="B551" s="145"/>
      <c r="D551" s="146" t="s">
        <v>162</v>
      </c>
      <c r="E551" s="147" t="s">
        <v>19</v>
      </c>
      <c r="F551" s="148" t="s">
        <v>702</v>
      </c>
      <c r="H551" s="147" t="s">
        <v>19</v>
      </c>
      <c r="I551" s="149"/>
      <c r="L551" s="145"/>
      <c r="M551" s="150"/>
      <c r="T551" s="151"/>
      <c r="AT551" s="147" t="s">
        <v>162</v>
      </c>
      <c r="AU551" s="147" t="s">
        <v>82</v>
      </c>
      <c r="AV551" s="12" t="s">
        <v>80</v>
      </c>
      <c r="AW551" s="12" t="s">
        <v>33</v>
      </c>
      <c r="AX551" s="12" t="s">
        <v>72</v>
      </c>
      <c r="AY551" s="147" t="s">
        <v>150</v>
      </c>
    </row>
    <row r="552" spans="2:65" s="12" customFormat="1">
      <c r="B552" s="145"/>
      <c r="D552" s="146" t="s">
        <v>162</v>
      </c>
      <c r="E552" s="147" t="s">
        <v>19</v>
      </c>
      <c r="F552" s="148" t="s">
        <v>167</v>
      </c>
      <c r="H552" s="147" t="s">
        <v>19</v>
      </c>
      <c r="I552" s="149"/>
      <c r="L552" s="145"/>
      <c r="M552" s="150"/>
      <c r="T552" s="151"/>
      <c r="AT552" s="147" t="s">
        <v>162</v>
      </c>
      <c r="AU552" s="147" t="s">
        <v>82</v>
      </c>
      <c r="AV552" s="12" t="s">
        <v>80</v>
      </c>
      <c r="AW552" s="12" t="s">
        <v>33</v>
      </c>
      <c r="AX552" s="12" t="s">
        <v>72</v>
      </c>
      <c r="AY552" s="147" t="s">
        <v>150</v>
      </c>
    </row>
    <row r="553" spans="2:65" s="13" customFormat="1">
      <c r="B553" s="152"/>
      <c r="D553" s="146" t="s">
        <v>162</v>
      </c>
      <c r="E553" s="153" t="s">
        <v>19</v>
      </c>
      <c r="F553" s="154" t="s">
        <v>703</v>
      </c>
      <c r="H553" s="155">
        <v>0.28000000000000003</v>
      </c>
      <c r="I553" s="156"/>
      <c r="L553" s="152"/>
      <c r="M553" s="157"/>
      <c r="T553" s="158"/>
      <c r="AT553" s="153" t="s">
        <v>162</v>
      </c>
      <c r="AU553" s="153" t="s">
        <v>82</v>
      </c>
      <c r="AV553" s="13" t="s">
        <v>82</v>
      </c>
      <c r="AW553" s="13" t="s">
        <v>33</v>
      </c>
      <c r="AX553" s="13" t="s">
        <v>72</v>
      </c>
      <c r="AY553" s="153" t="s">
        <v>150</v>
      </c>
    </row>
    <row r="554" spans="2:65" s="14" customFormat="1">
      <c r="B554" s="159"/>
      <c r="D554" s="146" t="s">
        <v>162</v>
      </c>
      <c r="E554" s="160" t="s">
        <v>19</v>
      </c>
      <c r="F554" s="161" t="s">
        <v>169</v>
      </c>
      <c r="H554" s="162">
        <v>0.28000000000000003</v>
      </c>
      <c r="I554" s="163"/>
      <c r="L554" s="159"/>
      <c r="M554" s="164"/>
      <c r="T554" s="165"/>
      <c r="AT554" s="160" t="s">
        <v>162</v>
      </c>
      <c r="AU554" s="160" t="s">
        <v>82</v>
      </c>
      <c r="AV554" s="14" t="s">
        <v>158</v>
      </c>
      <c r="AW554" s="14" t="s">
        <v>33</v>
      </c>
      <c r="AX554" s="14" t="s">
        <v>80</v>
      </c>
      <c r="AY554" s="160" t="s">
        <v>150</v>
      </c>
    </row>
    <row r="555" spans="2:65" s="1" customFormat="1" ht="16.5" customHeight="1">
      <c r="B555" s="33"/>
      <c r="C555" s="173" t="s">
        <v>541</v>
      </c>
      <c r="D555" s="173" t="s">
        <v>445</v>
      </c>
      <c r="E555" s="174" t="s">
        <v>832</v>
      </c>
      <c r="F555" s="175" t="s">
        <v>833</v>
      </c>
      <c r="G555" s="176" t="s">
        <v>156</v>
      </c>
      <c r="H555" s="177">
        <v>0.28000000000000003</v>
      </c>
      <c r="I555" s="178"/>
      <c r="J555" s="179">
        <f>ROUND(I555*H555,2)</f>
        <v>0</v>
      </c>
      <c r="K555" s="175" t="s">
        <v>157</v>
      </c>
      <c r="L555" s="180"/>
      <c r="M555" s="181" t="s">
        <v>19</v>
      </c>
      <c r="N555" s="182" t="s">
        <v>43</v>
      </c>
      <c r="P555" s="137">
        <f>O555*H555</f>
        <v>0</v>
      </c>
      <c r="Q555" s="137">
        <v>2.5999999999999998E-4</v>
      </c>
      <c r="R555" s="137">
        <f>Q555*H555</f>
        <v>7.2799999999999994E-5</v>
      </c>
      <c r="S555" s="137">
        <v>0</v>
      </c>
      <c r="T555" s="138">
        <f>S555*H555</f>
        <v>0</v>
      </c>
      <c r="AR555" s="139" t="s">
        <v>448</v>
      </c>
      <c r="AT555" s="139" t="s">
        <v>445</v>
      </c>
      <c r="AU555" s="139" t="s">
        <v>82</v>
      </c>
      <c r="AY555" s="18" t="s">
        <v>150</v>
      </c>
      <c r="BE555" s="140">
        <f>IF(N555="základní",J555,0)</f>
        <v>0</v>
      </c>
      <c r="BF555" s="140">
        <f>IF(N555="snížená",J555,0)</f>
        <v>0</v>
      </c>
      <c r="BG555" s="140">
        <f>IF(N555="zákl. přenesená",J555,0)</f>
        <v>0</v>
      </c>
      <c r="BH555" s="140">
        <f>IF(N555="sníž. přenesená",J555,0)</f>
        <v>0</v>
      </c>
      <c r="BI555" s="140">
        <f>IF(N555="nulová",J555,0)</f>
        <v>0</v>
      </c>
      <c r="BJ555" s="18" t="s">
        <v>80</v>
      </c>
      <c r="BK555" s="140">
        <f>ROUND(I555*H555,2)</f>
        <v>0</v>
      </c>
      <c r="BL555" s="18" t="s">
        <v>389</v>
      </c>
      <c r="BM555" s="139" t="s">
        <v>834</v>
      </c>
    </row>
    <row r="556" spans="2:65" s="12" customFormat="1">
      <c r="B556" s="145"/>
      <c r="D556" s="146" t="s">
        <v>162</v>
      </c>
      <c r="E556" s="147" t="s">
        <v>19</v>
      </c>
      <c r="F556" s="148" t="s">
        <v>701</v>
      </c>
      <c r="H556" s="147" t="s">
        <v>19</v>
      </c>
      <c r="I556" s="149"/>
      <c r="L556" s="145"/>
      <c r="M556" s="150"/>
      <c r="T556" s="151"/>
      <c r="AT556" s="147" t="s">
        <v>162</v>
      </c>
      <c r="AU556" s="147" t="s">
        <v>82</v>
      </c>
      <c r="AV556" s="12" t="s">
        <v>80</v>
      </c>
      <c r="AW556" s="12" t="s">
        <v>33</v>
      </c>
      <c r="AX556" s="12" t="s">
        <v>72</v>
      </c>
      <c r="AY556" s="147" t="s">
        <v>150</v>
      </c>
    </row>
    <row r="557" spans="2:65" s="12" customFormat="1">
      <c r="B557" s="145"/>
      <c r="D557" s="146" t="s">
        <v>162</v>
      </c>
      <c r="E557" s="147" t="s">
        <v>19</v>
      </c>
      <c r="F557" s="148" t="s">
        <v>630</v>
      </c>
      <c r="H557" s="147" t="s">
        <v>19</v>
      </c>
      <c r="I557" s="149"/>
      <c r="L557" s="145"/>
      <c r="M557" s="150"/>
      <c r="T557" s="151"/>
      <c r="AT557" s="147" t="s">
        <v>162</v>
      </c>
      <c r="AU557" s="147" t="s">
        <v>82</v>
      </c>
      <c r="AV557" s="12" t="s">
        <v>80</v>
      </c>
      <c r="AW557" s="12" t="s">
        <v>33</v>
      </c>
      <c r="AX557" s="12" t="s">
        <v>72</v>
      </c>
      <c r="AY557" s="147" t="s">
        <v>150</v>
      </c>
    </row>
    <row r="558" spans="2:65" s="12" customFormat="1">
      <c r="B558" s="145"/>
      <c r="D558" s="146" t="s">
        <v>162</v>
      </c>
      <c r="E558" s="147" t="s">
        <v>19</v>
      </c>
      <c r="F558" s="148" t="s">
        <v>631</v>
      </c>
      <c r="H558" s="147" t="s">
        <v>19</v>
      </c>
      <c r="I558" s="149"/>
      <c r="L558" s="145"/>
      <c r="M558" s="150"/>
      <c r="T558" s="151"/>
      <c r="AT558" s="147" t="s">
        <v>162</v>
      </c>
      <c r="AU558" s="147" t="s">
        <v>82</v>
      </c>
      <c r="AV558" s="12" t="s">
        <v>80</v>
      </c>
      <c r="AW558" s="12" t="s">
        <v>33</v>
      </c>
      <c r="AX558" s="12" t="s">
        <v>72</v>
      </c>
      <c r="AY558" s="147" t="s">
        <v>150</v>
      </c>
    </row>
    <row r="559" spans="2:65" s="12" customFormat="1">
      <c r="B559" s="145"/>
      <c r="D559" s="146" t="s">
        <v>162</v>
      </c>
      <c r="E559" s="147" t="s">
        <v>19</v>
      </c>
      <c r="F559" s="148" t="s">
        <v>702</v>
      </c>
      <c r="H559" s="147" t="s">
        <v>19</v>
      </c>
      <c r="I559" s="149"/>
      <c r="L559" s="145"/>
      <c r="M559" s="150"/>
      <c r="T559" s="151"/>
      <c r="AT559" s="147" t="s">
        <v>162</v>
      </c>
      <c r="AU559" s="147" t="s">
        <v>82</v>
      </c>
      <c r="AV559" s="12" t="s">
        <v>80</v>
      </c>
      <c r="AW559" s="12" t="s">
        <v>33</v>
      </c>
      <c r="AX559" s="12" t="s">
        <v>72</v>
      </c>
      <c r="AY559" s="147" t="s">
        <v>150</v>
      </c>
    </row>
    <row r="560" spans="2:65" s="12" customFormat="1">
      <c r="B560" s="145"/>
      <c r="D560" s="146" t="s">
        <v>162</v>
      </c>
      <c r="E560" s="147" t="s">
        <v>19</v>
      </c>
      <c r="F560" s="148" t="s">
        <v>167</v>
      </c>
      <c r="H560" s="147" t="s">
        <v>19</v>
      </c>
      <c r="I560" s="149"/>
      <c r="L560" s="145"/>
      <c r="M560" s="150"/>
      <c r="T560" s="151"/>
      <c r="AT560" s="147" t="s">
        <v>162</v>
      </c>
      <c r="AU560" s="147" t="s">
        <v>82</v>
      </c>
      <c r="AV560" s="12" t="s">
        <v>80</v>
      </c>
      <c r="AW560" s="12" t="s">
        <v>33</v>
      </c>
      <c r="AX560" s="12" t="s">
        <v>72</v>
      </c>
      <c r="AY560" s="147" t="s">
        <v>150</v>
      </c>
    </row>
    <row r="561" spans="2:65" s="13" customFormat="1">
      <c r="B561" s="152"/>
      <c r="D561" s="146" t="s">
        <v>162</v>
      </c>
      <c r="E561" s="153" t="s">
        <v>19</v>
      </c>
      <c r="F561" s="154" t="s">
        <v>703</v>
      </c>
      <c r="H561" s="155">
        <v>0.28000000000000003</v>
      </c>
      <c r="I561" s="156"/>
      <c r="L561" s="152"/>
      <c r="M561" s="157"/>
      <c r="T561" s="158"/>
      <c r="AT561" s="153" t="s">
        <v>162</v>
      </c>
      <c r="AU561" s="153" t="s">
        <v>82</v>
      </c>
      <c r="AV561" s="13" t="s">
        <v>82</v>
      </c>
      <c r="AW561" s="13" t="s">
        <v>33</v>
      </c>
      <c r="AX561" s="13" t="s">
        <v>72</v>
      </c>
      <c r="AY561" s="153" t="s">
        <v>150</v>
      </c>
    </row>
    <row r="562" spans="2:65" s="14" customFormat="1">
      <c r="B562" s="159"/>
      <c r="D562" s="146" t="s">
        <v>162</v>
      </c>
      <c r="E562" s="160" t="s">
        <v>19</v>
      </c>
      <c r="F562" s="161" t="s">
        <v>169</v>
      </c>
      <c r="H562" s="162">
        <v>0.28000000000000003</v>
      </c>
      <c r="I562" s="163"/>
      <c r="L562" s="159"/>
      <c r="M562" s="164"/>
      <c r="T562" s="165"/>
      <c r="AT562" s="160" t="s">
        <v>162</v>
      </c>
      <c r="AU562" s="160" t="s">
        <v>82</v>
      </c>
      <c r="AV562" s="14" t="s">
        <v>158</v>
      </c>
      <c r="AW562" s="14" t="s">
        <v>33</v>
      </c>
      <c r="AX562" s="14" t="s">
        <v>80</v>
      </c>
      <c r="AY562" s="160" t="s">
        <v>150</v>
      </c>
    </row>
    <row r="563" spans="2:65" s="1" customFormat="1" ht="21.75" customHeight="1">
      <c r="B563" s="33"/>
      <c r="C563" s="128" t="s">
        <v>546</v>
      </c>
      <c r="D563" s="128" t="s">
        <v>153</v>
      </c>
      <c r="E563" s="129" t="s">
        <v>835</v>
      </c>
      <c r="F563" s="130" t="s">
        <v>836</v>
      </c>
      <c r="G563" s="131" t="s">
        <v>156</v>
      </c>
      <c r="H563" s="132">
        <v>0.28000000000000003</v>
      </c>
      <c r="I563" s="133"/>
      <c r="J563" s="134">
        <f>ROUND(I563*H563,2)</f>
        <v>0</v>
      </c>
      <c r="K563" s="130" t="s">
        <v>157</v>
      </c>
      <c r="L563" s="33"/>
      <c r="M563" s="135" t="s">
        <v>19</v>
      </c>
      <c r="N563" s="136" t="s">
        <v>43</v>
      </c>
      <c r="P563" s="137">
        <f>O563*H563</f>
        <v>0</v>
      </c>
      <c r="Q563" s="137">
        <v>0</v>
      </c>
      <c r="R563" s="137">
        <f>Q563*H563</f>
        <v>0</v>
      </c>
      <c r="S563" s="137">
        <v>0</v>
      </c>
      <c r="T563" s="138">
        <f>S563*H563</f>
        <v>0</v>
      </c>
      <c r="AR563" s="139" t="s">
        <v>389</v>
      </c>
      <c r="AT563" s="139" t="s">
        <v>153</v>
      </c>
      <c r="AU563" s="139" t="s">
        <v>82</v>
      </c>
      <c r="AY563" s="18" t="s">
        <v>150</v>
      </c>
      <c r="BE563" s="140">
        <f>IF(N563="základní",J563,0)</f>
        <v>0</v>
      </c>
      <c r="BF563" s="140">
        <f>IF(N563="snížená",J563,0)</f>
        <v>0</v>
      </c>
      <c r="BG563" s="140">
        <f>IF(N563="zákl. přenesená",J563,0)</f>
        <v>0</v>
      </c>
      <c r="BH563" s="140">
        <f>IF(N563="sníž. přenesená",J563,0)</f>
        <v>0</v>
      </c>
      <c r="BI563" s="140">
        <f>IF(N563="nulová",J563,0)</f>
        <v>0</v>
      </c>
      <c r="BJ563" s="18" t="s">
        <v>80</v>
      </c>
      <c r="BK563" s="140">
        <f>ROUND(I563*H563,2)</f>
        <v>0</v>
      </c>
      <c r="BL563" s="18" t="s">
        <v>389</v>
      </c>
      <c r="BM563" s="139" t="s">
        <v>837</v>
      </c>
    </row>
    <row r="564" spans="2:65" s="1" customFormat="1">
      <c r="B564" s="33"/>
      <c r="D564" s="141" t="s">
        <v>160</v>
      </c>
      <c r="F564" s="142" t="s">
        <v>838</v>
      </c>
      <c r="I564" s="143"/>
      <c r="L564" s="33"/>
      <c r="M564" s="144"/>
      <c r="T564" s="54"/>
      <c r="AT564" s="18" t="s">
        <v>160</v>
      </c>
      <c r="AU564" s="18" t="s">
        <v>82</v>
      </c>
    </row>
    <row r="565" spans="2:65" s="12" customFormat="1">
      <c r="B565" s="145"/>
      <c r="D565" s="146" t="s">
        <v>162</v>
      </c>
      <c r="E565" s="147" t="s">
        <v>19</v>
      </c>
      <c r="F565" s="148" t="s">
        <v>701</v>
      </c>
      <c r="H565" s="147" t="s">
        <v>19</v>
      </c>
      <c r="I565" s="149"/>
      <c r="L565" s="145"/>
      <c r="M565" s="150"/>
      <c r="T565" s="151"/>
      <c r="AT565" s="147" t="s">
        <v>162</v>
      </c>
      <c r="AU565" s="147" t="s">
        <v>82</v>
      </c>
      <c r="AV565" s="12" t="s">
        <v>80</v>
      </c>
      <c r="AW565" s="12" t="s">
        <v>33</v>
      </c>
      <c r="AX565" s="12" t="s">
        <v>72</v>
      </c>
      <c r="AY565" s="147" t="s">
        <v>150</v>
      </c>
    </row>
    <row r="566" spans="2:65" s="12" customFormat="1">
      <c r="B566" s="145"/>
      <c r="D566" s="146" t="s">
        <v>162</v>
      </c>
      <c r="E566" s="147" t="s">
        <v>19</v>
      </c>
      <c r="F566" s="148" t="s">
        <v>630</v>
      </c>
      <c r="H566" s="147" t="s">
        <v>19</v>
      </c>
      <c r="I566" s="149"/>
      <c r="L566" s="145"/>
      <c r="M566" s="150"/>
      <c r="T566" s="151"/>
      <c r="AT566" s="147" t="s">
        <v>162</v>
      </c>
      <c r="AU566" s="147" t="s">
        <v>82</v>
      </c>
      <c r="AV566" s="12" t="s">
        <v>80</v>
      </c>
      <c r="AW566" s="12" t="s">
        <v>33</v>
      </c>
      <c r="AX566" s="12" t="s">
        <v>72</v>
      </c>
      <c r="AY566" s="147" t="s">
        <v>150</v>
      </c>
    </row>
    <row r="567" spans="2:65" s="12" customFormat="1">
      <c r="B567" s="145"/>
      <c r="D567" s="146" t="s">
        <v>162</v>
      </c>
      <c r="E567" s="147" t="s">
        <v>19</v>
      </c>
      <c r="F567" s="148" t="s">
        <v>631</v>
      </c>
      <c r="H567" s="147" t="s">
        <v>19</v>
      </c>
      <c r="I567" s="149"/>
      <c r="L567" s="145"/>
      <c r="M567" s="150"/>
      <c r="T567" s="151"/>
      <c r="AT567" s="147" t="s">
        <v>162</v>
      </c>
      <c r="AU567" s="147" t="s">
        <v>82</v>
      </c>
      <c r="AV567" s="12" t="s">
        <v>80</v>
      </c>
      <c r="AW567" s="12" t="s">
        <v>33</v>
      </c>
      <c r="AX567" s="12" t="s">
        <v>72</v>
      </c>
      <c r="AY567" s="147" t="s">
        <v>150</v>
      </c>
    </row>
    <row r="568" spans="2:65" s="12" customFormat="1">
      <c r="B568" s="145"/>
      <c r="D568" s="146" t="s">
        <v>162</v>
      </c>
      <c r="E568" s="147" t="s">
        <v>19</v>
      </c>
      <c r="F568" s="148" t="s">
        <v>702</v>
      </c>
      <c r="H568" s="147" t="s">
        <v>19</v>
      </c>
      <c r="I568" s="149"/>
      <c r="L568" s="145"/>
      <c r="M568" s="150"/>
      <c r="T568" s="151"/>
      <c r="AT568" s="147" t="s">
        <v>162</v>
      </c>
      <c r="AU568" s="147" t="s">
        <v>82</v>
      </c>
      <c r="AV568" s="12" t="s">
        <v>80</v>
      </c>
      <c r="AW568" s="12" t="s">
        <v>33</v>
      </c>
      <c r="AX568" s="12" t="s">
        <v>72</v>
      </c>
      <c r="AY568" s="147" t="s">
        <v>150</v>
      </c>
    </row>
    <row r="569" spans="2:65" s="12" customFormat="1">
      <c r="B569" s="145"/>
      <c r="D569" s="146" t="s">
        <v>162</v>
      </c>
      <c r="E569" s="147" t="s">
        <v>19</v>
      </c>
      <c r="F569" s="148" t="s">
        <v>167</v>
      </c>
      <c r="H569" s="147" t="s">
        <v>19</v>
      </c>
      <c r="I569" s="149"/>
      <c r="L569" s="145"/>
      <c r="M569" s="150"/>
      <c r="T569" s="151"/>
      <c r="AT569" s="147" t="s">
        <v>162</v>
      </c>
      <c r="AU569" s="147" t="s">
        <v>82</v>
      </c>
      <c r="AV569" s="12" t="s">
        <v>80</v>
      </c>
      <c r="AW569" s="12" t="s">
        <v>33</v>
      </c>
      <c r="AX569" s="12" t="s">
        <v>72</v>
      </c>
      <c r="AY569" s="147" t="s">
        <v>150</v>
      </c>
    </row>
    <row r="570" spans="2:65" s="13" customFormat="1">
      <c r="B570" s="152"/>
      <c r="D570" s="146" t="s">
        <v>162</v>
      </c>
      <c r="E570" s="153" t="s">
        <v>19</v>
      </c>
      <c r="F570" s="154" t="s">
        <v>703</v>
      </c>
      <c r="H570" s="155">
        <v>0.28000000000000003</v>
      </c>
      <c r="I570" s="156"/>
      <c r="L570" s="152"/>
      <c r="M570" s="157"/>
      <c r="T570" s="158"/>
      <c r="AT570" s="153" t="s">
        <v>162</v>
      </c>
      <c r="AU570" s="153" t="s">
        <v>82</v>
      </c>
      <c r="AV570" s="13" t="s">
        <v>82</v>
      </c>
      <c r="AW570" s="13" t="s">
        <v>33</v>
      </c>
      <c r="AX570" s="13" t="s">
        <v>72</v>
      </c>
      <c r="AY570" s="153" t="s">
        <v>150</v>
      </c>
    </row>
    <row r="571" spans="2:65" s="14" customFormat="1">
      <c r="B571" s="159"/>
      <c r="D571" s="146" t="s">
        <v>162</v>
      </c>
      <c r="E571" s="160" t="s">
        <v>19</v>
      </c>
      <c r="F571" s="161" t="s">
        <v>169</v>
      </c>
      <c r="H571" s="162">
        <v>0.28000000000000003</v>
      </c>
      <c r="I571" s="163"/>
      <c r="L571" s="159"/>
      <c r="M571" s="164"/>
      <c r="T571" s="165"/>
      <c r="AT571" s="160" t="s">
        <v>162</v>
      </c>
      <c r="AU571" s="160" t="s">
        <v>82</v>
      </c>
      <c r="AV571" s="14" t="s">
        <v>158</v>
      </c>
      <c r="AW571" s="14" t="s">
        <v>33</v>
      </c>
      <c r="AX571" s="14" t="s">
        <v>80</v>
      </c>
      <c r="AY571" s="160" t="s">
        <v>150</v>
      </c>
    </row>
    <row r="572" spans="2:65" s="1" customFormat="1" ht="16.5" customHeight="1">
      <c r="B572" s="33"/>
      <c r="C572" s="173" t="s">
        <v>552</v>
      </c>
      <c r="D572" s="173" t="s">
        <v>445</v>
      </c>
      <c r="E572" s="174" t="s">
        <v>839</v>
      </c>
      <c r="F572" s="175" t="s">
        <v>840</v>
      </c>
      <c r="G572" s="176" t="s">
        <v>156</v>
      </c>
      <c r="H572" s="177">
        <v>0.28000000000000003</v>
      </c>
      <c r="I572" s="178"/>
      <c r="J572" s="179">
        <f>ROUND(I572*H572,2)</f>
        <v>0</v>
      </c>
      <c r="K572" s="175" t="s">
        <v>157</v>
      </c>
      <c r="L572" s="180"/>
      <c r="M572" s="181" t="s">
        <v>19</v>
      </c>
      <c r="N572" s="182" t="s">
        <v>43</v>
      </c>
      <c r="P572" s="137">
        <f>O572*H572</f>
        <v>0</v>
      </c>
      <c r="Q572" s="137">
        <v>1.2E-4</v>
      </c>
      <c r="R572" s="137">
        <f>Q572*H572</f>
        <v>3.3600000000000004E-5</v>
      </c>
      <c r="S572" s="137">
        <v>0</v>
      </c>
      <c r="T572" s="138">
        <f>S572*H572</f>
        <v>0</v>
      </c>
      <c r="AR572" s="139" t="s">
        <v>448</v>
      </c>
      <c r="AT572" s="139" t="s">
        <v>445</v>
      </c>
      <c r="AU572" s="139" t="s">
        <v>82</v>
      </c>
      <c r="AY572" s="18" t="s">
        <v>150</v>
      </c>
      <c r="BE572" s="140">
        <f>IF(N572="základní",J572,0)</f>
        <v>0</v>
      </c>
      <c r="BF572" s="140">
        <f>IF(N572="snížená",J572,0)</f>
        <v>0</v>
      </c>
      <c r="BG572" s="140">
        <f>IF(N572="zákl. přenesená",J572,0)</f>
        <v>0</v>
      </c>
      <c r="BH572" s="140">
        <f>IF(N572="sníž. přenesená",J572,0)</f>
        <v>0</v>
      </c>
      <c r="BI572" s="140">
        <f>IF(N572="nulová",J572,0)</f>
        <v>0</v>
      </c>
      <c r="BJ572" s="18" t="s">
        <v>80</v>
      </c>
      <c r="BK572" s="140">
        <f>ROUND(I572*H572,2)</f>
        <v>0</v>
      </c>
      <c r="BL572" s="18" t="s">
        <v>389</v>
      </c>
      <c r="BM572" s="139" t="s">
        <v>841</v>
      </c>
    </row>
    <row r="573" spans="2:65" s="12" customFormat="1">
      <c r="B573" s="145"/>
      <c r="D573" s="146" t="s">
        <v>162</v>
      </c>
      <c r="E573" s="147" t="s">
        <v>19</v>
      </c>
      <c r="F573" s="148" t="s">
        <v>701</v>
      </c>
      <c r="H573" s="147" t="s">
        <v>19</v>
      </c>
      <c r="I573" s="149"/>
      <c r="L573" s="145"/>
      <c r="M573" s="150"/>
      <c r="T573" s="151"/>
      <c r="AT573" s="147" t="s">
        <v>162</v>
      </c>
      <c r="AU573" s="147" t="s">
        <v>82</v>
      </c>
      <c r="AV573" s="12" t="s">
        <v>80</v>
      </c>
      <c r="AW573" s="12" t="s">
        <v>33</v>
      </c>
      <c r="AX573" s="12" t="s">
        <v>72</v>
      </c>
      <c r="AY573" s="147" t="s">
        <v>150</v>
      </c>
    </row>
    <row r="574" spans="2:65" s="12" customFormat="1">
      <c r="B574" s="145"/>
      <c r="D574" s="146" t="s">
        <v>162</v>
      </c>
      <c r="E574" s="147" t="s">
        <v>19</v>
      </c>
      <c r="F574" s="148" t="s">
        <v>630</v>
      </c>
      <c r="H574" s="147" t="s">
        <v>19</v>
      </c>
      <c r="I574" s="149"/>
      <c r="L574" s="145"/>
      <c r="M574" s="150"/>
      <c r="T574" s="151"/>
      <c r="AT574" s="147" t="s">
        <v>162</v>
      </c>
      <c r="AU574" s="147" t="s">
        <v>82</v>
      </c>
      <c r="AV574" s="12" t="s">
        <v>80</v>
      </c>
      <c r="AW574" s="12" t="s">
        <v>33</v>
      </c>
      <c r="AX574" s="12" t="s">
        <v>72</v>
      </c>
      <c r="AY574" s="147" t="s">
        <v>150</v>
      </c>
    </row>
    <row r="575" spans="2:65" s="12" customFormat="1">
      <c r="B575" s="145"/>
      <c r="D575" s="146" t="s">
        <v>162</v>
      </c>
      <c r="E575" s="147" t="s">
        <v>19</v>
      </c>
      <c r="F575" s="148" t="s">
        <v>631</v>
      </c>
      <c r="H575" s="147" t="s">
        <v>19</v>
      </c>
      <c r="I575" s="149"/>
      <c r="L575" s="145"/>
      <c r="M575" s="150"/>
      <c r="T575" s="151"/>
      <c r="AT575" s="147" t="s">
        <v>162</v>
      </c>
      <c r="AU575" s="147" t="s">
        <v>82</v>
      </c>
      <c r="AV575" s="12" t="s">
        <v>80</v>
      </c>
      <c r="AW575" s="12" t="s">
        <v>33</v>
      </c>
      <c r="AX575" s="12" t="s">
        <v>72</v>
      </c>
      <c r="AY575" s="147" t="s">
        <v>150</v>
      </c>
    </row>
    <row r="576" spans="2:65" s="12" customFormat="1">
      <c r="B576" s="145"/>
      <c r="D576" s="146" t="s">
        <v>162</v>
      </c>
      <c r="E576" s="147" t="s">
        <v>19</v>
      </c>
      <c r="F576" s="148" t="s">
        <v>702</v>
      </c>
      <c r="H576" s="147" t="s">
        <v>19</v>
      </c>
      <c r="I576" s="149"/>
      <c r="L576" s="145"/>
      <c r="M576" s="150"/>
      <c r="T576" s="151"/>
      <c r="AT576" s="147" t="s">
        <v>162</v>
      </c>
      <c r="AU576" s="147" t="s">
        <v>82</v>
      </c>
      <c r="AV576" s="12" t="s">
        <v>80</v>
      </c>
      <c r="AW576" s="12" t="s">
        <v>33</v>
      </c>
      <c r="AX576" s="12" t="s">
        <v>72</v>
      </c>
      <c r="AY576" s="147" t="s">
        <v>150</v>
      </c>
    </row>
    <row r="577" spans="2:65" s="12" customFormat="1">
      <c r="B577" s="145"/>
      <c r="D577" s="146" t="s">
        <v>162</v>
      </c>
      <c r="E577" s="147" t="s">
        <v>19</v>
      </c>
      <c r="F577" s="148" t="s">
        <v>167</v>
      </c>
      <c r="H577" s="147" t="s">
        <v>19</v>
      </c>
      <c r="I577" s="149"/>
      <c r="L577" s="145"/>
      <c r="M577" s="150"/>
      <c r="T577" s="151"/>
      <c r="AT577" s="147" t="s">
        <v>162</v>
      </c>
      <c r="AU577" s="147" t="s">
        <v>82</v>
      </c>
      <c r="AV577" s="12" t="s">
        <v>80</v>
      </c>
      <c r="AW577" s="12" t="s">
        <v>33</v>
      </c>
      <c r="AX577" s="12" t="s">
        <v>72</v>
      </c>
      <c r="AY577" s="147" t="s">
        <v>150</v>
      </c>
    </row>
    <row r="578" spans="2:65" s="13" customFormat="1">
      <c r="B578" s="152"/>
      <c r="D578" s="146" t="s">
        <v>162</v>
      </c>
      <c r="E578" s="153" t="s">
        <v>19</v>
      </c>
      <c r="F578" s="154" t="s">
        <v>703</v>
      </c>
      <c r="H578" s="155">
        <v>0.28000000000000003</v>
      </c>
      <c r="I578" s="156"/>
      <c r="L578" s="152"/>
      <c r="M578" s="157"/>
      <c r="T578" s="158"/>
      <c r="AT578" s="153" t="s">
        <v>162</v>
      </c>
      <c r="AU578" s="153" t="s">
        <v>82</v>
      </c>
      <c r="AV578" s="13" t="s">
        <v>82</v>
      </c>
      <c r="AW578" s="13" t="s">
        <v>33</v>
      </c>
      <c r="AX578" s="13" t="s">
        <v>72</v>
      </c>
      <c r="AY578" s="153" t="s">
        <v>150</v>
      </c>
    </row>
    <row r="579" spans="2:65" s="14" customFormat="1">
      <c r="B579" s="159"/>
      <c r="D579" s="146" t="s">
        <v>162</v>
      </c>
      <c r="E579" s="160" t="s">
        <v>19</v>
      </c>
      <c r="F579" s="161" t="s">
        <v>169</v>
      </c>
      <c r="H579" s="162">
        <v>0.28000000000000003</v>
      </c>
      <c r="I579" s="163"/>
      <c r="L579" s="159"/>
      <c r="M579" s="164"/>
      <c r="T579" s="165"/>
      <c r="AT579" s="160" t="s">
        <v>162</v>
      </c>
      <c r="AU579" s="160" t="s">
        <v>82</v>
      </c>
      <c r="AV579" s="14" t="s">
        <v>158</v>
      </c>
      <c r="AW579" s="14" t="s">
        <v>33</v>
      </c>
      <c r="AX579" s="14" t="s">
        <v>80</v>
      </c>
      <c r="AY579" s="160" t="s">
        <v>150</v>
      </c>
    </row>
    <row r="580" spans="2:65" s="1" customFormat="1" ht="33" customHeight="1">
      <c r="B580" s="33"/>
      <c r="C580" s="128" t="s">
        <v>557</v>
      </c>
      <c r="D580" s="128" t="s">
        <v>153</v>
      </c>
      <c r="E580" s="129" t="s">
        <v>842</v>
      </c>
      <c r="F580" s="130" t="s">
        <v>843</v>
      </c>
      <c r="G580" s="131" t="s">
        <v>375</v>
      </c>
      <c r="H580" s="132">
        <v>2.4E-2</v>
      </c>
      <c r="I580" s="133"/>
      <c r="J580" s="134">
        <f>ROUND(I580*H580,2)</f>
        <v>0</v>
      </c>
      <c r="K580" s="130" t="s">
        <v>157</v>
      </c>
      <c r="L580" s="33"/>
      <c r="M580" s="135" t="s">
        <v>19</v>
      </c>
      <c r="N580" s="136" t="s">
        <v>43</v>
      </c>
      <c r="P580" s="137">
        <f>O580*H580</f>
        <v>0</v>
      </c>
      <c r="Q580" s="137">
        <v>0</v>
      </c>
      <c r="R580" s="137">
        <f>Q580*H580</f>
        <v>0</v>
      </c>
      <c r="S580" s="137">
        <v>0</v>
      </c>
      <c r="T580" s="138">
        <f>S580*H580</f>
        <v>0</v>
      </c>
      <c r="AR580" s="139" t="s">
        <v>389</v>
      </c>
      <c r="AT580" s="139" t="s">
        <v>153</v>
      </c>
      <c r="AU580" s="139" t="s">
        <v>82</v>
      </c>
      <c r="AY580" s="18" t="s">
        <v>150</v>
      </c>
      <c r="BE580" s="140">
        <f>IF(N580="základní",J580,0)</f>
        <v>0</v>
      </c>
      <c r="BF580" s="140">
        <f>IF(N580="snížená",J580,0)</f>
        <v>0</v>
      </c>
      <c r="BG580" s="140">
        <f>IF(N580="zákl. přenesená",J580,0)</f>
        <v>0</v>
      </c>
      <c r="BH580" s="140">
        <f>IF(N580="sníž. přenesená",J580,0)</f>
        <v>0</v>
      </c>
      <c r="BI580" s="140">
        <f>IF(N580="nulová",J580,0)</f>
        <v>0</v>
      </c>
      <c r="BJ580" s="18" t="s">
        <v>80</v>
      </c>
      <c r="BK580" s="140">
        <f>ROUND(I580*H580,2)</f>
        <v>0</v>
      </c>
      <c r="BL580" s="18" t="s">
        <v>389</v>
      </c>
      <c r="BM580" s="139" t="s">
        <v>844</v>
      </c>
    </row>
    <row r="581" spans="2:65" s="1" customFormat="1">
      <c r="B581" s="33"/>
      <c r="D581" s="141" t="s">
        <v>160</v>
      </c>
      <c r="F581" s="142" t="s">
        <v>845</v>
      </c>
      <c r="I581" s="143"/>
      <c r="L581" s="33"/>
      <c r="M581" s="144"/>
      <c r="T581" s="54"/>
      <c r="AT581" s="18" t="s">
        <v>160</v>
      </c>
      <c r="AU581" s="18" t="s">
        <v>82</v>
      </c>
    </row>
    <row r="582" spans="2:65" s="13" customFormat="1">
      <c r="B582" s="152"/>
      <c r="D582" s="146" t="s">
        <v>162</v>
      </c>
      <c r="E582" s="153" t="s">
        <v>19</v>
      </c>
      <c r="F582" s="154" t="s">
        <v>846</v>
      </c>
      <c r="H582" s="155">
        <v>2.4E-2</v>
      </c>
      <c r="I582" s="156"/>
      <c r="L582" s="152"/>
      <c r="M582" s="157"/>
      <c r="T582" s="158"/>
      <c r="AT582" s="153" t="s">
        <v>162</v>
      </c>
      <c r="AU582" s="153" t="s">
        <v>82</v>
      </c>
      <c r="AV582" s="13" t="s">
        <v>82</v>
      </c>
      <c r="AW582" s="13" t="s">
        <v>33</v>
      </c>
      <c r="AX582" s="13" t="s">
        <v>80</v>
      </c>
      <c r="AY582" s="153" t="s">
        <v>150</v>
      </c>
    </row>
    <row r="583" spans="2:65" s="11" customFormat="1" ht="22.9" customHeight="1">
      <c r="B583" s="116"/>
      <c r="D583" s="117" t="s">
        <v>71</v>
      </c>
      <c r="E583" s="126" t="s">
        <v>421</v>
      </c>
      <c r="F583" s="126" t="s">
        <v>422</v>
      </c>
      <c r="I583" s="119"/>
      <c r="J583" s="127">
        <f>BK583</f>
        <v>0</v>
      </c>
      <c r="L583" s="116"/>
      <c r="M583" s="121"/>
      <c r="P583" s="122">
        <f>SUM(P584:P664)</f>
        <v>0</v>
      </c>
      <c r="R583" s="122">
        <f>SUM(R584:R664)</f>
        <v>0.22974013679999999</v>
      </c>
      <c r="T583" s="123">
        <f>SUM(T584:T664)</f>
        <v>0.20049999999999998</v>
      </c>
      <c r="AR583" s="117" t="s">
        <v>82</v>
      </c>
      <c r="AT583" s="124" t="s">
        <v>71</v>
      </c>
      <c r="AU583" s="124" t="s">
        <v>80</v>
      </c>
      <c r="AY583" s="117" t="s">
        <v>150</v>
      </c>
      <c r="BK583" s="125">
        <f>SUM(BK584:BK664)</f>
        <v>0</v>
      </c>
    </row>
    <row r="584" spans="2:65" s="1" customFormat="1" ht="24.2" customHeight="1">
      <c r="B584" s="33"/>
      <c r="C584" s="128" t="s">
        <v>170</v>
      </c>
      <c r="D584" s="128" t="s">
        <v>153</v>
      </c>
      <c r="E584" s="129" t="s">
        <v>847</v>
      </c>
      <c r="F584" s="130" t="s">
        <v>848</v>
      </c>
      <c r="G584" s="131" t="s">
        <v>156</v>
      </c>
      <c r="H584" s="132">
        <v>0.56000000000000005</v>
      </c>
      <c r="I584" s="133"/>
      <c r="J584" s="134">
        <f>ROUND(I584*H584,2)</f>
        <v>0</v>
      </c>
      <c r="K584" s="130" t="s">
        <v>157</v>
      </c>
      <c r="L584" s="33"/>
      <c r="M584" s="135" t="s">
        <v>19</v>
      </c>
      <c r="N584" s="136" t="s">
        <v>43</v>
      </c>
      <c r="P584" s="137">
        <f>O584*H584</f>
        <v>0</v>
      </c>
      <c r="Q584" s="137">
        <v>0</v>
      </c>
      <c r="R584" s="137">
        <f>Q584*H584</f>
        <v>0</v>
      </c>
      <c r="S584" s="137">
        <v>1.12E-2</v>
      </c>
      <c r="T584" s="138">
        <f>S584*H584</f>
        <v>6.2720000000000007E-3</v>
      </c>
      <c r="AR584" s="139" t="s">
        <v>389</v>
      </c>
      <c r="AT584" s="139" t="s">
        <v>153</v>
      </c>
      <c r="AU584" s="139" t="s">
        <v>82</v>
      </c>
      <c r="AY584" s="18" t="s">
        <v>150</v>
      </c>
      <c r="BE584" s="140">
        <f>IF(N584="základní",J584,0)</f>
        <v>0</v>
      </c>
      <c r="BF584" s="140">
        <f>IF(N584="snížená",J584,0)</f>
        <v>0</v>
      </c>
      <c r="BG584" s="140">
        <f>IF(N584="zákl. přenesená",J584,0)</f>
        <v>0</v>
      </c>
      <c r="BH584" s="140">
        <f>IF(N584="sníž. přenesená",J584,0)</f>
        <v>0</v>
      </c>
      <c r="BI584" s="140">
        <f>IF(N584="nulová",J584,0)</f>
        <v>0</v>
      </c>
      <c r="BJ584" s="18" t="s">
        <v>80</v>
      </c>
      <c r="BK584" s="140">
        <f>ROUND(I584*H584,2)</f>
        <v>0</v>
      </c>
      <c r="BL584" s="18" t="s">
        <v>389</v>
      </c>
      <c r="BM584" s="139" t="s">
        <v>849</v>
      </c>
    </row>
    <row r="585" spans="2:65" s="1" customFormat="1">
      <c r="B585" s="33"/>
      <c r="D585" s="141" t="s">
        <v>160</v>
      </c>
      <c r="F585" s="142" t="s">
        <v>850</v>
      </c>
      <c r="I585" s="143"/>
      <c r="L585" s="33"/>
      <c r="M585" s="144"/>
      <c r="T585" s="54"/>
      <c r="AT585" s="18" t="s">
        <v>160</v>
      </c>
      <c r="AU585" s="18" t="s">
        <v>82</v>
      </c>
    </row>
    <row r="586" spans="2:65" s="12" customFormat="1">
      <c r="B586" s="145"/>
      <c r="D586" s="146" t="s">
        <v>162</v>
      </c>
      <c r="E586" s="147" t="s">
        <v>19</v>
      </c>
      <c r="F586" s="148" t="s">
        <v>630</v>
      </c>
      <c r="H586" s="147" t="s">
        <v>19</v>
      </c>
      <c r="I586" s="149"/>
      <c r="L586" s="145"/>
      <c r="M586" s="150"/>
      <c r="T586" s="151"/>
      <c r="AT586" s="147" t="s">
        <v>162</v>
      </c>
      <c r="AU586" s="147" t="s">
        <v>82</v>
      </c>
      <c r="AV586" s="12" t="s">
        <v>80</v>
      </c>
      <c r="AW586" s="12" t="s">
        <v>33</v>
      </c>
      <c r="AX586" s="12" t="s">
        <v>72</v>
      </c>
      <c r="AY586" s="147" t="s">
        <v>150</v>
      </c>
    </row>
    <row r="587" spans="2:65" s="12" customFormat="1">
      <c r="B587" s="145"/>
      <c r="D587" s="146" t="s">
        <v>162</v>
      </c>
      <c r="E587" s="147" t="s">
        <v>19</v>
      </c>
      <c r="F587" s="148" t="s">
        <v>851</v>
      </c>
      <c r="H587" s="147" t="s">
        <v>19</v>
      </c>
      <c r="I587" s="149"/>
      <c r="L587" s="145"/>
      <c r="M587" s="150"/>
      <c r="T587" s="151"/>
      <c r="AT587" s="147" t="s">
        <v>162</v>
      </c>
      <c r="AU587" s="147" t="s">
        <v>82</v>
      </c>
      <c r="AV587" s="12" t="s">
        <v>80</v>
      </c>
      <c r="AW587" s="12" t="s">
        <v>33</v>
      </c>
      <c r="AX587" s="12" t="s">
        <v>72</v>
      </c>
      <c r="AY587" s="147" t="s">
        <v>150</v>
      </c>
    </row>
    <row r="588" spans="2:65" s="12" customFormat="1">
      <c r="B588" s="145"/>
      <c r="D588" s="146" t="s">
        <v>162</v>
      </c>
      <c r="E588" s="147" t="s">
        <v>19</v>
      </c>
      <c r="F588" s="148" t="s">
        <v>630</v>
      </c>
      <c r="H588" s="147" t="s">
        <v>19</v>
      </c>
      <c r="I588" s="149"/>
      <c r="L588" s="145"/>
      <c r="M588" s="150"/>
      <c r="T588" s="151"/>
      <c r="AT588" s="147" t="s">
        <v>162</v>
      </c>
      <c r="AU588" s="147" t="s">
        <v>82</v>
      </c>
      <c r="AV588" s="12" t="s">
        <v>80</v>
      </c>
      <c r="AW588" s="12" t="s">
        <v>33</v>
      </c>
      <c r="AX588" s="12" t="s">
        <v>72</v>
      </c>
      <c r="AY588" s="147" t="s">
        <v>150</v>
      </c>
    </row>
    <row r="589" spans="2:65" s="12" customFormat="1">
      <c r="B589" s="145"/>
      <c r="D589" s="146" t="s">
        <v>162</v>
      </c>
      <c r="E589" s="147" t="s">
        <v>19</v>
      </c>
      <c r="F589" s="148" t="s">
        <v>659</v>
      </c>
      <c r="H589" s="147" t="s">
        <v>19</v>
      </c>
      <c r="I589" s="149"/>
      <c r="L589" s="145"/>
      <c r="M589" s="150"/>
      <c r="T589" s="151"/>
      <c r="AT589" s="147" t="s">
        <v>162</v>
      </c>
      <c r="AU589" s="147" t="s">
        <v>82</v>
      </c>
      <c r="AV589" s="12" t="s">
        <v>80</v>
      </c>
      <c r="AW589" s="12" t="s">
        <v>33</v>
      </c>
      <c r="AX589" s="12" t="s">
        <v>72</v>
      </c>
      <c r="AY589" s="147" t="s">
        <v>150</v>
      </c>
    </row>
    <row r="590" spans="2:65" s="12" customFormat="1">
      <c r="B590" s="145"/>
      <c r="D590" s="146" t="s">
        <v>162</v>
      </c>
      <c r="E590" s="147" t="s">
        <v>19</v>
      </c>
      <c r="F590" s="148" t="s">
        <v>852</v>
      </c>
      <c r="H590" s="147" t="s">
        <v>19</v>
      </c>
      <c r="I590" s="149"/>
      <c r="L590" s="145"/>
      <c r="M590" s="150"/>
      <c r="T590" s="151"/>
      <c r="AT590" s="147" t="s">
        <v>162</v>
      </c>
      <c r="AU590" s="147" t="s">
        <v>82</v>
      </c>
      <c r="AV590" s="12" t="s">
        <v>80</v>
      </c>
      <c r="AW590" s="12" t="s">
        <v>33</v>
      </c>
      <c r="AX590" s="12" t="s">
        <v>72</v>
      </c>
      <c r="AY590" s="147" t="s">
        <v>150</v>
      </c>
    </row>
    <row r="591" spans="2:65" s="12" customFormat="1">
      <c r="B591" s="145"/>
      <c r="D591" s="146" t="s">
        <v>162</v>
      </c>
      <c r="E591" s="147" t="s">
        <v>19</v>
      </c>
      <c r="F591" s="148" t="s">
        <v>167</v>
      </c>
      <c r="H591" s="147" t="s">
        <v>19</v>
      </c>
      <c r="I591" s="149"/>
      <c r="L591" s="145"/>
      <c r="M591" s="150"/>
      <c r="T591" s="151"/>
      <c r="AT591" s="147" t="s">
        <v>162</v>
      </c>
      <c r="AU591" s="147" t="s">
        <v>82</v>
      </c>
      <c r="AV591" s="12" t="s">
        <v>80</v>
      </c>
      <c r="AW591" s="12" t="s">
        <v>33</v>
      </c>
      <c r="AX591" s="12" t="s">
        <v>72</v>
      </c>
      <c r="AY591" s="147" t="s">
        <v>150</v>
      </c>
    </row>
    <row r="592" spans="2:65" s="13" customFormat="1">
      <c r="B592" s="152"/>
      <c r="D592" s="146" t="s">
        <v>162</v>
      </c>
      <c r="E592" s="153" t="s">
        <v>19</v>
      </c>
      <c r="F592" s="154" t="s">
        <v>853</v>
      </c>
      <c r="H592" s="155">
        <v>0.56000000000000005</v>
      </c>
      <c r="I592" s="156"/>
      <c r="L592" s="152"/>
      <c r="M592" s="157"/>
      <c r="T592" s="158"/>
      <c r="AT592" s="153" t="s">
        <v>162</v>
      </c>
      <c r="AU592" s="153" t="s">
        <v>82</v>
      </c>
      <c r="AV592" s="13" t="s">
        <v>82</v>
      </c>
      <c r="AW592" s="13" t="s">
        <v>33</v>
      </c>
      <c r="AX592" s="13" t="s">
        <v>72</v>
      </c>
      <c r="AY592" s="153" t="s">
        <v>150</v>
      </c>
    </row>
    <row r="593" spans="2:65" s="12" customFormat="1">
      <c r="B593" s="145"/>
      <c r="D593" s="146" t="s">
        <v>162</v>
      </c>
      <c r="E593" s="147" t="s">
        <v>19</v>
      </c>
      <c r="F593" s="148" t="s">
        <v>854</v>
      </c>
      <c r="H593" s="147" t="s">
        <v>19</v>
      </c>
      <c r="I593" s="149"/>
      <c r="L593" s="145"/>
      <c r="M593" s="150"/>
      <c r="T593" s="151"/>
      <c r="AT593" s="147" t="s">
        <v>162</v>
      </c>
      <c r="AU593" s="147" t="s">
        <v>82</v>
      </c>
      <c r="AV593" s="12" t="s">
        <v>80</v>
      </c>
      <c r="AW593" s="12" t="s">
        <v>33</v>
      </c>
      <c r="AX593" s="12" t="s">
        <v>72</v>
      </c>
      <c r="AY593" s="147" t="s">
        <v>150</v>
      </c>
    </row>
    <row r="594" spans="2:65" s="14" customFormat="1">
      <c r="B594" s="159"/>
      <c r="D594" s="146" t="s">
        <v>162</v>
      </c>
      <c r="E594" s="160" t="s">
        <v>19</v>
      </c>
      <c r="F594" s="161" t="s">
        <v>169</v>
      </c>
      <c r="H594" s="162">
        <v>0.56000000000000005</v>
      </c>
      <c r="I594" s="163"/>
      <c r="L594" s="159"/>
      <c r="M594" s="164"/>
      <c r="T594" s="165"/>
      <c r="AT594" s="160" t="s">
        <v>162</v>
      </c>
      <c r="AU594" s="160" t="s">
        <v>82</v>
      </c>
      <c r="AV594" s="14" t="s">
        <v>158</v>
      </c>
      <c r="AW594" s="14" t="s">
        <v>33</v>
      </c>
      <c r="AX594" s="14" t="s">
        <v>80</v>
      </c>
      <c r="AY594" s="160" t="s">
        <v>150</v>
      </c>
    </row>
    <row r="595" spans="2:65" s="1" customFormat="1" ht="24.2" customHeight="1">
      <c r="B595" s="33"/>
      <c r="C595" s="128" t="s">
        <v>575</v>
      </c>
      <c r="D595" s="128" t="s">
        <v>153</v>
      </c>
      <c r="E595" s="129" t="s">
        <v>855</v>
      </c>
      <c r="F595" s="130" t="s">
        <v>856</v>
      </c>
      <c r="G595" s="131" t="s">
        <v>174</v>
      </c>
      <c r="H595" s="132">
        <v>0.56000000000000005</v>
      </c>
      <c r="I595" s="133"/>
      <c r="J595" s="134">
        <f>ROUND(I595*H595,2)</f>
        <v>0</v>
      </c>
      <c r="K595" s="130" t="s">
        <v>157</v>
      </c>
      <c r="L595" s="33"/>
      <c r="M595" s="135" t="s">
        <v>19</v>
      </c>
      <c r="N595" s="136" t="s">
        <v>43</v>
      </c>
      <c r="P595" s="137">
        <f>O595*H595</f>
        <v>0</v>
      </c>
      <c r="Q595" s="137">
        <v>1.391E-2</v>
      </c>
      <c r="R595" s="137">
        <f>Q595*H595</f>
        <v>7.7896000000000007E-3</v>
      </c>
      <c r="S595" s="137">
        <v>1.155E-2</v>
      </c>
      <c r="T595" s="138">
        <f>S595*H595</f>
        <v>6.4680000000000007E-3</v>
      </c>
      <c r="AR595" s="139" t="s">
        <v>389</v>
      </c>
      <c r="AT595" s="139" t="s">
        <v>153</v>
      </c>
      <c r="AU595" s="139" t="s">
        <v>82</v>
      </c>
      <c r="AY595" s="18" t="s">
        <v>150</v>
      </c>
      <c r="BE595" s="140">
        <f>IF(N595="základní",J595,0)</f>
        <v>0</v>
      </c>
      <c r="BF595" s="140">
        <f>IF(N595="snížená",J595,0)</f>
        <v>0</v>
      </c>
      <c r="BG595" s="140">
        <f>IF(N595="zákl. přenesená",J595,0)</f>
        <v>0</v>
      </c>
      <c r="BH595" s="140">
        <f>IF(N595="sníž. přenesená",J595,0)</f>
        <v>0</v>
      </c>
      <c r="BI595" s="140">
        <f>IF(N595="nulová",J595,0)</f>
        <v>0</v>
      </c>
      <c r="BJ595" s="18" t="s">
        <v>80</v>
      </c>
      <c r="BK595" s="140">
        <f>ROUND(I595*H595,2)</f>
        <v>0</v>
      </c>
      <c r="BL595" s="18" t="s">
        <v>389</v>
      </c>
      <c r="BM595" s="139" t="s">
        <v>857</v>
      </c>
    </row>
    <row r="596" spans="2:65" s="1" customFormat="1">
      <c r="B596" s="33"/>
      <c r="D596" s="141" t="s">
        <v>160</v>
      </c>
      <c r="F596" s="142" t="s">
        <v>858</v>
      </c>
      <c r="I596" s="143"/>
      <c r="L596" s="33"/>
      <c r="M596" s="144"/>
      <c r="T596" s="54"/>
      <c r="AT596" s="18" t="s">
        <v>160</v>
      </c>
      <c r="AU596" s="18" t="s">
        <v>82</v>
      </c>
    </row>
    <row r="597" spans="2:65" s="12" customFormat="1">
      <c r="B597" s="145"/>
      <c r="D597" s="146" t="s">
        <v>162</v>
      </c>
      <c r="E597" s="147" t="s">
        <v>19</v>
      </c>
      <c r="F597" s="148" t="s">
        <v>789</v>
      </c>
      <c r="H597" s="147" t="s">
        <v>19</v>
      </c>
      <c r="I597" s="149"/>
      <c r="L597" s="145"/>
      <c r="M597" s="150"/>
      <c r="T597" s="151"/>
      <c r="AT597" s="147" t="s">
        <v>162</v>
      </c>
      <c r="AU597" s="147" t="s">
        <v>82</v>
      </c>
      <c r="AV597" s="12" t="s">
        <v>80</v>
      </c>
      <c r="AW597" s="12" t="s">
        <v>33</v>
      </c>
      <c r="AX597" s="12" t="s">
        <v>72</v>
      </c>
      <c r="AY597" s="147" t="s">
        <v>150</v>
      </c>
    </row>
    <row r="598" spans="2:65" s="12" customFormat="1">
      <c r="B598" s="145"/>
      <c r="D598" s="146" t="s">
        <v>162</v>
      </c>
      <c r="E598" s="147" t="s">
        <v>19</v>
      </c>
      <c r="F598" s="148" t="s">
        <v>630</v>
      </c>
      <c r="H598" s="147" t="s">
        <v>19</v>
      </c>
      <c r="I598" s="149"/>
      <c r="L598" s="145"/>
      <c r="M598" s="150"/>
      <c r="T598" s="151"/>
      <c r="AT598" s="147" t="s">
        <v>162</v>
      </c>
      <c r="AU598" s="147" t="s">
        <v>82</v>
      </c>
      <c r="AV598" s="12" t="s">
        <v>80</v>
      </c>
      <c r="AW598" s="12" t="s">
        <v>33</v>
      </c>
      <c r="AX598" s="12" t="s">
        <v>72</v>
      </c>
      <c r="AY598" s="147" t="s">
        <v>150</v>
      </c>
    </row>
    <row r="599" spans="2:65" s="12" customFormat="1">
      <c r="B599" s="145"/>
      <c r="D599" s="146" t="s">
        <v>162</v>
      </c>
      <c r="E599" s="147" t="s">
        <v>19</v>
      </c>
      <c r="F599" s="148" t="s">
        <v>859</v>
      </c>
      <c r="H599" s="147" t="s">
        <v>19</v>
      </c>
      <c r="I599" s="149"/>
      <c r="L599" s="145"/>
      <c r="M599" s="150"/>
      <c r="T599" s="151"/>
      <c r="AT599" s="147" t="s">
        <v>162</v>
      </c>
      <c r="AU599" s="147" t="s">
        <v>82</v>
      </c>
      <c r="AV599" s="12" t="s">
        <v>80</v>
      </c>
      <c r="AW599" s="12" t="s">
        <v>33</v>
      </c>
      <c r="AX599" s="12" t="s">
        <v>72</v>
      </c>
      <c r="AY599" s="147" t="s">
        <v>150</v>
      </c>
    </row>
    <row r="600" spans="2:65" s="12" customFormat="1">
      <c r="B600" s="145"/>
      <c r="D600" s="146" t="s">
        <v>162</v>
      </c>
      <c r="E600" s="147" t="s">
        <v>19</v>
      </c>
      <c r="F600" s="148" t="s">
        <v>860</v>
      </c>
      <c r="H600" s="147" t="s">
        <v>19</v>
      </c>
      <c r="I600" s="149"/>
      <c r="L600" s="145"/>
      <c r="M600" s="150"/>
      <c r="T600" s="151"/>
      <c r="AT600" s="147" t="s">
        <v>162</v>
      </c>
      <c r="AU600" s="147" t="s">
        <v>82</v>
      </c>
      <c r="AV600" s="12" t="s">
        <v>80</v>
      </c>
      <c r="AW600" s="12" t="s">
        <v>33</v>
      </c>
      <c r="AX600" s="12" t="s">
        <v>72</v>
      </c>
      <c r="AY600" s="147" t="s">
        <v>150</v>
      </c>
    </row>
    <row r="601" spans="2:65" s="12" customFormat="1">
      <c r="B601" s="145"/>
      <c r="D601" s="146" t="s">
        <v>162</v>
      </c>
      <c r="E601" s="147" t="s">
        <v>19</v>
      </c>
      <c r="F601" s="148" t="s">
        <v>167</v>
      </c>
      <c r="H601" s="147" t="s">
        <v>19</v>
      </c>
      <c r="I601" s="149"/>
      <c r="L601" s="145"/>
      <c r="M601" s="150"/>
      <c r="T601" s="151"/>
      <c r="AT601" s="147" t="s">
        <v>162</v>
      </c>
      <c r="AU601" s="147" t="s">
        <v>82</v>
      </c>
      <c r="AV601" s="12" t="s">
        <v>80</v>
      </c>
      <c r="AW601" s="12" t="s">
        <v>33</v>
      </c>
      <c r="AX601" s="12" t="s">
        <v>72</v>
      </c>
      <c r="AY601" s="147" t="s">
        <v>150</v>
      </c>
    </row>
    <row r="602" spans="2:65" s="13" customFormat="1">
      <c r="B602" s="152"/>
      <c r="D602" s="146" t="s">
        <v>162</v>
      </c>
      <c r="E602" s="153" t="s">
        <v>19</v>
      </c>
      <c r="F602" s="154" t="s">
        <v>853</v>
      </c>
      <c r="H602" s="155">
        <v>0.56000000000000005</v>
      </c>
      <c r="I602" s="156"/>
      <c r="L602" s="152"/>
      <c r="M602" s="157"/>
      <c r="T602" s="158"/>
      <c r="AT602" s="153" t="s">
        <v>162</v>
      </c>
      <c r="AU602" s="153" t="s">
        <v>82</v>
      </c>
      <c r="AV602" s="13" t="s">
        <v>82</v>
      </c>
      <c r="AW602" s="13" t="s">
        <v>33</v>
      </c>
      <c r="AX602" s="13" t="s">
        <v>72</v>
      </c>
      <c r="AY602" s="153" t="s">
        <v>150</v>
      </c>
    </row>
    <row r="603" spans="2:65" s="14" customFormat="1">
      <c r="B603" s="159"/>
      <c r="D603" s="146" t="s">
        <v>162</v>
      </c>
      <c r="E603" s="160" t="s">
        <v>19</v>
      </c>
      <c r="F603" s="161" t="s">
        <v>169</v>
      </c>
      <c r="H603" s="162">
        <v>0.56000000000000005</v>
      </c>
      <c r="I603" s="163"/>
      <c r="L603" s="159"/>
      <c r="M603" s="164"/>
      <c r="T603" s="165"/>
      <c r="AT603" s="160" t="s">
        <v>162</v>
      </c>
      <c r="AU603" s="160" t="s">
        <v>82</v>
      </c>
      <c r="AV603" s="14" t="s">
        <v>158</v>
      </c>
      <c r="AW603" s="14" t="s">
        <v>33</v>
      </c>
      <c r="AX603" s="14" t="s">
        <v>80</v>
      </c>
      <c r="AY603" s="160" t="s">
        <v>150</v>
      </c>
    </row>
    <row r="604" spans="2:65" s="1" customFormat="1" ht="24.2" customHeight="1">
      <c r="B604" s="33"/>
      <c r="C604" s="128" t="s">
        <v>593</v>
      </c>
      <c r="D604" s="128" t="s">
        <v>153</v>
      </c>
      <c r="E604" s="129" t="s">
        <v>433</v>
      </c>
      <c r="F604" s="130" t="s">
        <v>434</v>
      </c>
      <c r="G604" s="131" t="s">
        <v>156</v>
      </c>
      <c r="H604" s="132">
        <v>23.32</v>
      </c>
      <c r="I604" s="133"/>
      <c r="J604" s="134">
        <f>ROUND(I604*H604,2)</f>
        <v>0</v>
      </c>
      <c r="K604" s="130" t="s">
        <v>157</v>
      </c>
      <c r="L604" s="33"/>
      <c r="M604" s="135" t="s">
        <v>19</v>
      </c>
      <c r="N604" s="136" t="s">
        <v>43</v>
      </c>
      <c r="P604" s="137">
        <f>O604*H604</f>
        <v>0</v>
      </c>
      <c r="Q604" s="137">
        <v>1.2547400000000001E-3</v>
      </c>
      <c r="R604" s="137">
        <f>Q604*H604</f>
        <v>2.92605368E-2</v>
      </c>
      <c r="S604" s="137">
        <v>0</v>
      </c>
      <c r="T604" s="138">
        <f>S604*H604</f>
        <v>0</v>
      </c>
      <c r="AR604" s="139" t="s">
        <v>389</v>
      </c>
      <c r="AT604" s="139" t="s">
        <v>153</v>
      </c>
      <c r="AU604" s="139" t="s">
        <v>82</v>
      </c>
      <c r="AY604" s="18" t="s">
        <v>150</v>
      </c>
      <c r="BE604" s="140">
        <f>IF(N604="základní",J604,0)</f>
        <v>0</v>
      </c>
      <c r="BF604" s="140">
        <f>IF(N604="snížená",J604,0)</f>
        <v>0</v>
      </c>
      <c r="BG604" s="140">
        <f>IF(N604="zákl. přenesená",J604,0)</f>
        <v>0</v>
      </c>
      <c r="BH604" s="140">
        <f>IF(N604="sníž. přenesená",J604,0)</f>
        <v>0</v>
      </c>
      <c r="BI604" s="140">
        <f>IF(N604="nulová",J604,0)</f>
        <v>0</v>
      </c>
      <c r="BJ604" s="18" t="s">
        <v>80</v>
      </c>
      <c r="BK604" s="140">
        <f>ROUND(I604*H604,2)</f>
        <v>0</v>
      </c>
      <c r="BL604" s="18" t="s">
        <v>389</v>
      </c>
      <c r="BM604" s="139" t="s">
        <v>861</v>
      </c>
    </row>
    <row r="605" spans="2:65" s="1" customFormat="1">
      <c r="B605" s="33"/>
      <c r="D605" s="141" t="s">
        <v>160</v>
      </c>
      <c r="F605" s="142" t="s">
        <v>436</v>
      </c>
      <c r="I605" s="143"/>
      <c r="L605" s="33"/>
      <c r="M605" s="144"/>
      <c r="T605" s="54"/>
      <c r="AT605" s="18" t="s">
        <v>160</v>
      </c>
      <c r="AU605" s="18" t="s">
        <v>82</v>
      </c>
    </row>
    <row r="606" spans="2:65" s="12" customFormat="1">
      <c r="B606" s="145"/>
      <c r="D606" s="146" t="s">
        <v>162</v>
      </c>
      <c r="E606" s="147" t="s">
        <v>19</v>
      </c>
      <c r="F606" s="148" t="s">
        <v>862</v>
      </c>
      <c r="H606" s="147" t="s">
        <v>19</v>
      </c>
      <c r="I606" s="149"/>
      <c r="L606" s="145"/>
      <c r="M606" s="150"/>
      <c r="T606" s="151"/>
      <c r="AT606" s="147" t="s">
        <v>162</v>
      </c>
      <c r="AU606" s="147" t="s">
        <v>82</v>
      </c>
      <c r="AV606" s="12" t="s">
        <v>80</v>
      </c>
      <c r="AW606" s="12" t="s">
        <v>33</v>
      </c>
      <c r="AX606" s="12" t="s">
        <v>72</v>
      </c>
      <c r="AY606" s="147" t="s">
        <v>150</v>
      </c>
    </row>
    <row r="607" spans="2:65" s="12" customFormat="1">
      <c r="B607" s="145"/>
      <c r="D607" s="146" t="s">
        <v>162</v>
      </c>
      <c r="E607" s="147" t="s">
        <v>19</v>
      </c>
      <c r="F607" s="148" t="s">
        <v>630</v>
      </c>
      <c r="H607" s="147" t="s">
        <v>19</v>
      </c>
      <c r="I607" s="149"/>
      <c r="L607" s="145"/>
      <c r="M607" s="150"/>
      <c r="T607" s="151"/>
      <c r="AT607" s="147" t="s">
        <v>162</v>
      </c>
      <c r="AU607" s="147" t="s">
        <v>82</v>
      </c>
      <c r="AV607" s="12" t="s">
        <v>80</v>
      </c>
      <c r="AW607" s="12" t="s">
        <v>33</v>
      </c>
      <c r="AX607" s="12" t="s">
        <v>72</v>
      </c>
      <c r="AY607" s="147" t="s">
        <v>150</v>
      </c>
    </row>
    <row r="608" spans="2:65" s="12" customFormat="1">
      <c r="B608" s="145"/>
      <c r="D608" s="146" t="s">
        <v>162</v>
      </c>
      <c r="E608" s="147" t="s">
        <v>19</v>
      </c>
      <c r="F608" s="148" t="s">
        <v>631</v>
      </c>
      <c r="H608" s="147" t="s">
        <v>19</v>
      </c>
      <c r="I608" s="149"/>
      <c r="L608" s="145"/>
      <c r="M608" s="150"/>
      <c r="T608" s="151"/>
      <c r="AT608" s="147" t="s">
        <v>162</v>
      </c>
      <c r="AU608" s="147" t="s">
        <v>82</v>
      </c>
      <c r="AV608" s="12" t="s">
        <v>80</v>
      </c>
      <c r="AW608" s="12" t="s">
        <v>33</v>
      </c>
      <c r="AX608" s="12" t="s">
        <v>72</v>
      </c>
      <c r="AY608" s="147" t="s">
        <v>150</v>
      </c>
    </row>
    <row r="609" spans="2:65" s="12" customFormat="1">
      <c r="B609" s="145"/>
      <c r="D609" s="146" t="s">
        <v>162</v>
      </c>
      <c r="E609" s="147" t="s">
        <v>19</v>
      </c>
      <c r="F609" s="148" t="s">
        <v>863</v>
      </c>
      <c r="H609" s="147" t="s">
        <v>19</v>
      </c>
      <c r="I609" s="149"/>
      <c r="L609" s="145"/>
      <c r="M609" s="150"/>
      <c r="T609" s="151"/>
      <c r="AT609" s="147" t="s">
        <v>162</v>
      </c>
      <c r="AU609" s="147" t="s">
        <v>82</v>
      </c>
      <c r="AV609" s="12" t="s">
        <v>80</v>
      </c>
      <c r="AW609" s="12" t="s">
        <v>33</v>
      </c>
      <c r="AX609" s="12" t="s">
        <v>72</v>
      </c>
      <c r="AY609" s="147" t="s">
        <v>150</v>
      </c>
    </row>
    <row r="610" spans="2:65" s="12" customFormat="1">
      <c r="B610" s="145"/>
      <c r="D610" s="146" t="s">
        <v>162</v>
      </c>
      <c r="E610" s="147" t="s">
        <v>19</v>
      </c>
      <c r="F610" s="148" t="s">
        <v>167</v>
      </c>
      <c r="H610" s="147" t="s">
        <v>19</v>
      </c>
      <c r="I610" s="149"/>
      <c r="L610" s="145"/>
      <c r="M610" s="150"/>
      <c r="T610" s="151"/>
      <c r="AT610" s="147" t="s">
        <v>162</v>
      </c>
      <c r="AU610" s="147" t="s">
        <v>82</v>
      </c>
      <c r="AV610" s="12" t="s">
        <v>80</v>
      </c>
      <c r="AW610" s="12" t="s">
        <v>33</v>
      </c>
      <c r="AX610" s="12" t="s">
        <v>72</v>
      </c>
      <c r="AY610" s="147" t="s">
        <v>150</v>
      </c>
    </row>
    <row r="611" spans="2:65" s="13" customFormat="1">
      <c r="B611" s="152"/>
      <c r="D611" s="146" t="s">
        <v>162</v>
      </c>
      <c r="E611" s="153" t="s">
        <v>19</v>
      </c>
      <c r="F611" s="154" t="s">
        <v>864</v>
      </c>
      <c r="H611" s="155">
        <v>0.8</v>
      </c>
      <c r="I611" s="156"/>
      <c r="L611" s="152"/>
      <c r="M611" s="157"/>
      <c r="T611" s="158"/>
      <c r="AT611" s="153" t="s">
        <v>162</v>
      </c>
      <c r="AU611" s="153" t="s">
        <v>82</v>
      </c>
      <c r="AV611" s="13" t="s">
        <v>82</v>
      </c>
      <c r="AW611" s="13" t="s">
        <v>33</v>
      </c>
      <c r="AX611" s="13" t="s">
        <v>72</v>
      </c>
      <c r="AY611" s="153" t="s">
        <v>150</v>
      </c>
    </row>
    <row r="612" spans="2:65" s="12" customFormat="1">
      <c r="B612" s="145"/>
      <c r="D612" s="146" t="s">
        <v>162</v>
      </c>
      <c r="E612" s="147" t="s">
        <v>19</v>
      </c>
      <c r="F612" s="148" t="s">
        <v>630</v>
      </c>
      <c r="H612" s="147" t="s">
        <v>19</v>
      </c>
      <c r="I612" s="149"/>
      <c r="L612" s="145"/>
      <c r="M612" s="150"/>
      <c r="T612" s="151"/>
      <c r="AT612" s="147" t="s">
        <v>162</v>
      </c>
      <c r="AU612" s="147" t="s">
        <v>82</v>
      </c>
      <c r="AV612" s="12" t="s">
        <v>80</v>
      </c>
      <c r="AW612" s="12" t="s">
        <v>33</v>
      </c>
      <c r="AX612" s="12" t="s">
        <v>72</v>
      </c>
      <c r="AY612" s="147" t="s">
        <v>150</v>
      </c>
    </row>
    <row r="613" spans="2:65" s="12" customFormat="1">
      <c r="B613" s="145"/>
      <c r="D613" s="146" t="s">
        <v>162</v>
      </c>
      <c r="E613" s="147" t="s">
        <v>19</v>
      </c>
      <c r="F613" s="148" t="s">
        <v>637</v>
      </c>
      <c r="H613" s="147" t="s">
        <v>19</v>
      </c>
      <c r="I613" s="149"/>
      <c r="L613" s="145"/>
      <c r="M613" s="150"/>
      <c r="T613" s="151"/>
      <c r="AT613" s="147" t="s">
        <v>162</v>
      </c>
      <c r="AU613" s="147" t="s">
        <v>82</v>
      </c>
      <c r="AV613" s="12" t="s">
        <v>80</v>
      </c>
      <c r="AW613" s="12" t="s">
        <v>33</v>
      </c>
      <c r="AX613" s="12" t="s">
        <v>72</v>
      </c>
      <c r="AY613" s="147" t="s">
        <v>150</v>
      </c>
    </row>
    <row r="614" spans="2:65" s="12" customFormat="1">
      <c r="B614" s="145"/>
      <c r="D614" s="146" t="s">
        <v>162</v>
      </c>
      <c r="E614" s="147" t="s">
        <v>19</v>
      </c>
      <c r="F614" s="148" t="s">
        <v>865</v>
      </c>
      <c r="H614" s="147" t="s">
        <v>19</v>
      </c>
      <c r="I614" s="149"/>
      <c r="L614" s="145"/>
      <c r="M614" s="150"/>
      <c r="T614" s="151"/>
      <c r="AT614" s="147" t="s">
        <v>162</v>
      </c>
      <c r="AU614" s="147" t="s">
        <v>82</v>
      </c>
      <c r="AV614" s="12" t="s">
        <v>80</v>
      </c>
      <c r="AW614" s="12" t="s">
        <v>33</v>
      </c>
      <c r="AX614" s="12" t="s">
        <v>72</v>
      </c>
      <c r="AY614" s="147" t="s">
        <v>150</v>
      </c>
    </row>
    <row r="615" spans="2:65" s="12" customFormat="1">
      <c r="B615" s="145"/>
      <c r="D615" s="146" t="s">
        <v>162</v>
      </c>
      <c r="E615" s="147" t="s">
        <v>19</v>
      </c>
      <c r="F615" s="148" t="s">
        <v>167</v>
      </c>
      <c r="H615" s="147" t="s">
        <v>19</v>
      </c>
      <c r="I615" s="149"/>
      <c r="L615" s="145"/>
      <c r="M615" s="150"/>
      <c r="T615" s="151"/>
      <c r="AT615" s="147" t="s">
        <v>162</v>
      </c>
      <c r="AU615" s="147" t="s">
        <v>82</v>
      </c>
      <c r="AV615" s="12" t="s">
        <v>80</v>
      </c>
      <c r="AW615" s="12" t="s">
        <v>33</v>
      </c>
      <c r="AX615" s="12" t="s">
        <v>72</v>
      </c>
      <c r="AY615" s="147" t="s">
        <v>150</v>
      </c>
    </row>
    <row r="616" spans="2:65" s="13" customFormat="1">
      <c r="B616" s="152"/>
      <c r="D616" s="146" t="s">
        <v>162</v>
      </c>
      <c r="E616" s="153" t="s">
        <v>19</v>
      </c>
      <c r="F616" s="154" t="s">
        <v>866</v>
      </c>
      <c r="H616" s="155">
        <v>22.52</v>
      </c>
      <c r="I616" s="156"/>
      <c r="L616" s="152"/>
      <c r="M616" s="157"/>
      <c r="T616" s="158"/>
      <c r="AT616" s="153" t="s">
        <v>162</v>
      </c>
      <c r="AU616" s="153" t="s">
        <v>82</v>
      </c>
      <c r="AV616" s="13" t="s">
        <v>82</v>
      </c>
      <c r="AW616" s="13" t="s">
        <v>33</v>
      </c>
      <c r="AX616" s="13" t="s">
        <v>72</v>
      </c>
      <c r="AY616" s="153" t="s">
        <v>150</v>
      </c>
    </row>
    <row r="617" spans="2:65" s="14" customFormat="1">
      <c r="B617" s="159"/>
      <c r="D617" s="146" t="s">
        <v>162</v>
      </c>
      <c r="E617" s="160" t="s">
        <v>19</v>
      </c>
      <c r="F617" s="161" t="s">
        <v>169</v>
      </c>
      <c r="H617" s="162">
        <v>23.32</v>
      </c>
      <c r="I617" s="163"/>
      <c r="L617" s="159"/>
      <c r="M617" s="164"/>
      <c r="T617" s="165"/>
      <c r="AT617" s="160" t="s">
        <v>162</v>
      </c>
      <c r="AU617" s="160" t="s">
        <v>82</v>
      </c>
      <c r="AV617" s="14" t="s">
        <v>158</v>
      </c>
      <c r="AW617" s="14" t="s">
        <v>33</v>
      </c>
      <c r="AX617" s="14" t="s">
        <v>80</v>
      </c>
      <c r="AY617" s="160" t="s">
        <v>150</v>
      </c>
    </row>
    <row r="618" spans="2:65" s="1" customFormat="1" ht="24.2" customHeight="1">
      <c r="B618" s="33"/>
      <c r="C618" s="173" t="s">
        <v>609</v>
      </c>
      <c r="D618" s="173" t="s">
        <v>445</v>
      </c>
      <c r="E618" s="174" t="s">
        <v>446</v>
      </c>
      <c r="F618" s="175" t="s">
        <v>447</v>
      </c>
      <c r="G618" s="176" t="s">
        <v>156</v>
      </c>
      <c r="H618" s="177">
        <v>23.32</v>
      </c>
      <c r="I618" s="178"/>
      <c r="J618" s="179">
        <f>ROUND(I618*H618,2)</f>
        <v>0</v>
      </c>
      <c r="K618" s="175" t="s">
        <v>19</v>
      </c>
      <c r="L618" s="180"/>
      <c r="M618" s="181" t="s">
        <v>19</v>
      </c>
      <c r="N618" s="182" t="s">
        <v>43</v>
      </c>
      <c r="P618" s="137">
        <f>O618*H618</f>
        <v>0</v>
      </c>
      <c r="Q618" s="137">
        <v>8.0000000000000002E-3</v>
      </c>
      <c r="R618" s="137">
        <f>Q618*H618</f>
        <v>0.18656</v>
      </c>
      <c r="S618" s="137">
        <v>0</v>
      </c>
      <c r="T618" s="138">
        <f>S618*H618</f>
        <v>0</v>
      </c>
      <c r="AR618" s="139" t="s">
        <v>448</v>
      </c>
      <c r="AT618" s="139" t="s">
        <v>445</v>
      </c>
      <c r="AU618" s="139" t="s">
        <v>82</v>
      </c>
      <c r="AY618" s="18" t="s">
        <v>150</v>
      </c>
      <c r="BE618" s="140">
        <f>IF(N618="základní",J618,0)</f>
        <v>0</v>
      </c>
      <c r="BF618" s="140">
        <f>IF(N618="snížená",J618,0)</f>
        <v>0</v>
      </c>
      <c r="BG618" s="140">
        <f>IF(N618="zákl. přenesená",J618,0)</f>
        <v>0</v>
      </c>
      <c r="BH618" s="140">
        <f>IF(N618="sníž. přenesená",J618,0)</f>
        <v>0</v>
      </c>
      <c r="BI618" s="140">
        <f>IF(N618="nulová",J618,0)</f>
        <v>0</v>
      </c>
      <c r="BJ618" s="18" t="s">
        <v>80</v>
      </c>
      <c r="BK618" s="140">
        <f>ROUND(I618*H618,2)</f>
        <v>0</v>
      </c>
      <c r="BL618" s="18" t="s">
        <v>389</v>
      </c>
      <c r="BM618" s="139" t="s">
        <v>867</v>
      </c>
    </row>
    <row r="619" spans="2:65" s="12" customFormat="1">
      <c r="B619" s="145"/>
      <c r="D619" s="146" t="s">
        <v>162</v>
      </c>
      <c r="E619" s="147" t="s">
        <v>19</v>
      </c>
      <c r="F619" s="148" t="s">
        <v>862</v>
      </c>
      <c r="H619" s="147" t="s">
        <v>19</v>
      </c>
      <c r="I619" s="149"/>
      <c r="L619" s="145"/>
      <c r="M619" s="150"/>
      <c r="T619" s="151"/>
      <c r="AT619" s="147" t="s">
        <v>162</v>
      </c>
      <c r="AU619" s="147" t="s">
        <v>82</v>
      </c>
      <c r="AV619" s="12" t="s">
        <v>80</v>
      </c>
      <c r="AW619" s="12" t="s">
        <v>33</v>
      </c>
      <c r="AX619" s="12" t="s">
        <v>72</v>
      </c>
      <c r="AY619" s="147" t="s">
        <v>150</v>
      </c>
    </row>
    <row r="620" spans="2:65" s="12" customFormat="1">
      <c r="B620" s="145"/>
      <c r="D620" s="146" t="s">
        <v>162</v>
      </c>
      <c r="E620" s="147" t="s">
        <v>19</v>
      </c>
      <c r="F620" s="148" t="s">
        <v>630</v>
      </c>
      <c r="H620" s="147" t="s">
        <v>19</v>
      </c>
      <c r="I620" s="149"/>
      <c r="L620" s="145"/>
      <c r="M620" s="150"/>
      <c r="T620" s="151"/>
      <c r="AT620" s="147" t="s">
        <v>162</v>
      </c>
      <c r="AU620" s="147" t="s">
        <v>82</v>
      </c>
      <c r="AV620" s="12" t="s">
        <v>80</v>
      </c>
      <c r="AW620" s="12" t="s">
        <v>33</v>
      </c>
      <c r="AX620" s="12" t="s">
        <v>72</v>
      </c>
      <c r="AY620" s="147" t="s">
        <v>150</v>
      </c>
    </row>
    <row r="621" spans="2:65" s="12" customFormat="1">
      <c r="B621" s="145"/>
      <c r="D621" s="146" t="s">
        <v>162</v>
      </c>
      <c r="E621" s="147" t="s">
        <v>19</v>
      </c>
      <c r="F621" s="148" t="s">
        <v>631</v>
      </c>
      <c r="H621" s="147" t="s">
        <v>19</v>
      </c>
      <c r="I621" s="149"/>
      <c r="L621" s="145"/>
      <c r="M621" s="150"/>
      <c r="T621" s="151"/>
      <c r="AT621" s="147" t="s">
        <v>162</v>
      </c>
      <c r="AU621" s="147" t="s">
        <v>82</v>
      </c>
      <c r="AV621" s="12" t="s">
        <v>80</v>
      </c>
      <c r="AW621" s="12" t="s">
        <v>33</v>
      </c>
      <c r="AX621" s="12" t="s">
        <v>72</v>
      </c>
      <c r="AY621" s="147" t="s">
        <v>150</v>
      </c>
    </row>
    <row r="622" spans="2:65" s="12" customFormat="1">
      <c r="B622" s="145"/>
      <c r="D622" s="146" t="s">
        <v>162</v>
      </c>
      <c r="E622" s="147" t="s">
        <v>19</v>
      </c>
      <c r="F622" s="148" t="s">
        <v>863</v>
      </c>
      <c r="H622" s="147" t="s">
        <v>19</v>
      </c>
      <c r="I622" s="149"/>
      <c r="L622" s="145"/>
      <c r="M622" s="150"/>
      <c r="T622" s="151"/>
      <c r="AT622" s="147" t="s">
        <v>162</v>
      </c>
      <c r="AU622" s="147" t="s">
        <v>82</v>
      </c>
      <c r="AV622" s="12" t="s">
        <v>80</v>
      </c>
      <c r="AW622" s="12" t="s">
        <v>33</v>
      </c>
      <c r="AX622" s="12" t="s">
        <v>72</v>
      </c>
      <c r="AY622" s="147" t="s">
        <v>150</v>
      </c>
    </row>
    <row r="623" spans="2:65" s="12" customFormat="1">
      <c r="B623" s="145"/>
      <c r="D623" s="146" t="s">
        <v>162</v>
      </c>
      <c r="E623" s="147" t="s">
        <v>19</v>
      </c>
      <c r="F623" s="148" t="s">
        <v>167</v>
      </c>
      <c r="H623" s="147" t="s">
        <v>19</v>
      </c>
      <c r="I623" s="149"/>
      <c r="L623" s="145"/>
      <c r="M623" s="150"/>
      <c r="T623" s="151"/>
      <c r="AT623" s="147" t="s">
        <v>162</v>
      </c>
      <c r="AU623" s="147" t="s">
        <v>82</v>
      </c>
      <c r="AV623" s="12" t="s">
        <v>80</v>
      </c>
      <c r="AW623" s="12" t="s">
        <v>33</v>
      </c>
      <c r="AX623" s="12" t="s">
        <v>72</v>
      </c>
      <c r="AY623" s="147" t="s">
        <v>150</v>
      </c>
    </row>
    <row r="624" spans="2:65" s="13" customFormat="1">
      <c r="B624" s="152"/>
      <c r="D624" s="146" t="s">
        <v>162</v>
      </c>
      <c r="E624" s="153" t="s">
        <v>19</v>
      </c>
      <c r="F624" s="154" t="s">
        <v>864</v>
      </c>
      <c r="H624" s="155">
        <v>0.8</v>
      </c>
      <c r="I624" s="156"/>
      <c r="L624" s="152"/>
      <c r="M624" s="157"/>
      <c r="T624" s="158"/>
      <c r="AT624" s="153" t="s">
        <v>162</v>
      </c>
      <c r="AU624" s="153" t="s">
        <v>82</v>
      </c>
      <c r="AV624" s="13" t="s">
        <v>82</v>
      </c>
      <c r="AW624" s="13" t="s">
        <v>33</v>
      </c>
      <c r="AX624" s="13" t="s">
        <v>72</v>
      </c>
      <c r="AY624" s="153" t="s">
        <v>150</v>
      </c>
    </row>
    <row r="625" spans="2:65" s="12" customFormat="1">
      <c r="B625" s="145"/>
      <c r="D625" s="146" t="s">
        <v>162</v>
      </c>
      <c r="E625" s="147" t="s">
        <v>19</v>
      </c>
      <c r="F625" s="148" t="s">
        <v>630</v>
      </c>
      <c r="H625" s="147" t="s">
        <v>19</v>
      </c>
      <c r="I625" s="149"/>
      <c r="L625" s="145"/>
      <c r="M625" s="150"/>
      <c r="T625" s="151"/>
      <c r="AT625" s="147" t="s">
        <v>162</v>
      </c>
      <c r="AU625" s="147" t="s">
        <v>82</v>
      </c>
      <c r="AV625" s="12" t="s">
        <v>80</v>
      </c>
      <c r="AW625" s="12" t="s">
        <v>33</v>
      </c>
      <c r="AX625" s="12" t="s">
        <v>72</v>
      </c>
      <c r="AY625" s="147" t="s">
        <v>150</v>
      </c>
    </row>
    <row r="626" spans="2:65" s="12" customFormat="1">
      <c r="B626" s="145"/>
      <c r="D626" s="146" t="s">
        <v>162</v>
      </c>
      <c r="E626" s="147" t="s">
        <v>19</v>
      </c>
      <c r="F626" s="148" t="s">
        <v>637</v>
      </c>
      <c r="H626" s="147" t="s">
        <v>19</v>
      </c>
      <c r="I626" s="149"/>
      <c r="L626" s="145"/>
      <c r="M626" s="150"/>
      <c r="T626" s="151"/>
      <c r="AT626" s="147" t="s">
        <v>162</v>
      </c>
      <c r="AU626" s="147" t="s">
        <v>82</v>
      </c>
      <c r="AV626" s="12" t="s">
        <v>80</v>
      </c>
      <c r="AW626" s="12" t="s">
        <v>33</v>
      </c>
      <c r="AX626" s="12" t="s">
        <v>72</v>
      </c>
      <c r="AY626" s="147" t="s">
        <v>150</v>
      </c>
    </row>
    <row r="627" spans="2:65" s="12" customFormat="1">
      <c r="B627" s="145"/>
      <c r="D627" s="146" t="s">
        <v>162</v>
      </c>
      <c r="E627" s="147" t="s">
        <v>19</v>
      </c>
      <c r="F627" s="148" t="s">
        <v>865</v>
      </c>
      <c r="H627" s="147" t="s">
        <v>19</v>
      </c>
      <c r="I627" s="149"/>
      <c r="L627" s="145"/>
      <c r="M627" s="150"/>
      <c r="T627" s="151"/>
      <c r="AT627" s="147" t="s">
        <v>162</v>
      </c>
      <c r="AU627" s="147" t="s">
        <v>82</v>
      </c>
      <c r="AV627" s="12" t="s">
        <v>80</v>
      </c>
      <c r="AW627" s="12" t="s">
        <v>33</v>
      </c>
      <c r="AX627" s="12" t="s">
        <v>72</v>
      </c>
      <c r="AY627" s="147" t="s">
        <v>150</v>
      </c>
    </row>
    <row r="628" spans="2:65" s="12" customFormat="1">
      <c r="B628" s="145"/>
      <c r="D628" s="146" t="s">
        <v>162</v>
      </c>
      <c r="E628" s="147" t="s">
        <v>19</v>
      </c>
      <c r="F628" s="148" t="s">
        <v>167</v>
      </c>
      <c r="H628" s="147" t="s">
        <v>19</v>
      </c>
      <c r="I628" s="149"/>
      <c r="L628" s="145"/>
      <c r="M628" s="150"/>
      <c r="T628" s="151"/>
      <c r="AT628" s="147" t="s">
        <v>162</v>
      </c>
      <c r="AU628" s="147" t="s">
        <v>82</v>
      </c>
      <c r="AV628" s="12" t="s">
        <v>80</v>
      </c>
      <c r="AW628" s="12" t="s">
        <v>33</v>
      </c>
      <c r="AX628" s="12" t="s">
        <v>72</v>
      </c>
      <c r="AY628" s="147" t="s">
        <v>150</v>
      </c>
    </row>
    <row r="629" spans="2:65" s="13" customFormat="1">
      <c r="B629" s="152"/>
      <c r="D629" s="146" t="s">
        <v>162</v>
      </c>
      <c r="E629" s="153" t="s">
        <v>19</v>
      </c>
      <c r="F629" s="154" t="s">
        <v>866</v>
      </c>
      <c r="H629" s="155">
        <v>22.52</v>
      </c>
      <c r="I629" s="156"/>
      <c r="L629" s="152"/>
      <c r="M629" s="157"/>
      <c r="T629" s="158"/>
      <c r="AT629" s="153" t="s">
        <v>162</v>
      </c>
      <c r="AU629" s="153" t="s">
        <v>82</v>
      </c>
      <c r="AV629" s="13" t="s">
        <v>82</v>
      </c>
      <c r="AW629" s="13" t="s">
        <v>33</v>
      </c>
      <c r="AX629" s="13" t="s">
        <v>72</v>
      </c>
      <c r="AY629" s="153" t="s">
        <v>150</v>
      </c>
    </row>
    <row r="630" spans="2:65" s="14" customFormat="1">
      <c r="B630" s="159"/>
      <c r="D630" s="146" t="s">
        <v>162</v>
      </c>
      <c r="E630" s="160" t="s">
        <v>19</v>
      </c>
      <c r="F630" s="161" t="s">
        <v>169</v>
      </c>
      <c r="H630" s="162">
        <v>23.32</v>
      </c>
      <c r="I630" s="163"/>
      <c r="L630" s="159"/>
      <c r="M630" s="164"/>
      <c r="T630" s="165"/>
      <c r="AT630" s="160" t="s">
        <v>162</v>
      </c>
      <c r="AU630" s="160" t="s">
        <v>82</v>
      </c>
      <c r="AV630" s="14" t="s">
        <v>158</v>
      </c>
      <c r="AW630" s="14" t="s">
        <v>33</v>
      </c>
      <c r="AX630" s="14" t="s">
        <v>80</v>
      </c>
      <c r="AY630" s="160" t="s">
        <v>150</v>
      </c>
    </row>
    <row r="631" spans="2:65" s="1" customFormat="1" ht="16.5" customHeight="1">
      <c r="B631" s="33"/>
      <c r="C631" s="128" t="s">
        <v>614</v>
      </c>
      <c r="D631" s="128" t="s">
        <v>153</v>
      </c>
      <c r="E631" s="129" t="s">
        <v>461</v>
      </c>
      <c r="F631" s="130" t="s">
        <v>462</v>
      </c>
      <c r="G631" s="131" t="s">
        <v>156</v>
      </c>
      <c r="H631" s="132">
        <v>23.47</v>
      </c>
      <c r="I631" s="133"/>
      <c r="J631" s="134">
        <f>ROUND(I631*H631,2)</f>
        <v>0</v>
      </c>
      <c r="K631" s="130" t="s">
        <v>157</v>
      </c>
      <c r="L631" s="33"/>
      <c r="M631" s="135" t="s">
        <v>19</v>
      </c>
      <c r="N631" s="136" t="s">
        <v>43</v>
      </c>
      <c r="P631" s="137">
        <f>O631*H631</f>
        <v>0</v>
      </c>
      <c r="Q631" s="137">
        <v>0</v>
      </c>
      <c r="R631" s="137">
        <f>Q631*H631</f>
        <v>0</v>
      </c>
      <c r="S631" s="137">
        <v>8.0000000000000002E-3</v>
      </c>
      <c r="T631" s="138">
        <f>S631*H631</f>
        <v>0.18775999999999998</v>
      </c>
      <c r="AR631" s="139" t="s">
        <v>389</v>
      </c>
      <c r="AT631" s="139" t="s">
        <v>153</v>
      </c>
      <c r="AU631" s="139" t="s">
        <v>82</v>
      </c>
      <c r="AY631" s="18" t="s">
        <v>150</v>
      </c>
      <c r="BE631" s="140">
        <f>IF(N631="základní",J631,0)</f>
        <v>0</v>
      </c>
      <c r="BF631" s="140">
        <f>IF(N631="snížená",J631,0)</f>
        <v>0</v>
      </c>
      <c r="BG631" s="140">
        <f>IF(N631="zákl. přenesená",J631,0)</f>
        <v>0</v>
      </c>
      <c r="BH631" s="140">
        <f>IF(N631="sníž. přenesená",J631,0)</f>
        <v>0</v>
      </c>
      <c r="BI631" s="140">
        <f>IF(N631="nulová",J631,0)</f>
        <v>0</v>
      </c>
      <c r="BJ631" s="18" t="s">
        <v>80</v>
      </c>
      <c r="BK631" s="140">
        <f>ROUND(I631*H631,2)</f>
        <v>0</v>
      </c>
      <c r="BL631" s="18" t="s">
        <v>389</v>
      </c>
      <c r="BM631" s="139" t="s">
        <v>868</v>
      </c>
    </row>
    <row r="632" spans="2:65" s="1" customFormat="1">
      <c r="B632" s="33"/>
      <c r="D632" s="141" t="s">
        <v>160</v>
      </c>
      <c r="F632" s="142" t="s">
        <v>464</v>
      </c>
      <c r="I632" s="143"/>
      <c r="L632" s="33"/>
      <c r="M632" s="144"/>
      <c r="T632" s="54"/>
      <c r="AT632" s="18" t="s">
        <v>160</v>
      </c>
      <c r="AU632" s="18" t="s">
        <v>82</v>
      </c>
    </row>
    <row r="633" spans="2:65" s="12" customFormat="1">
      <c r="B633" s="145"/>
      <c r="D633" s="146" t="s">
        <v>162</v>
      </c>
      <c r="E633" s="147" t="s">
        <v>19</v>
      </c>
      <c r="F633" s="148" t="s">
        <v>665</v>
      </c>
      <c r="H633" s="147" t="s">
        <v>19</v>
      </c>
      <c r="I633" s="149"/>
      <c r="L633" s="145"/>
      <c r="M633" s="150"/>
      <c r="T633" s="151"/>
      <c r="AT633" s="147" t="s">
        <v>162</v>
      </c>
      <c r="AU633" s="147" t="s">
        <v>82</v>
      </c>
      <c r="AV633" s="12" t="s">
        <v>80</v>
      </c>
      <c r="AW633" s="12" t="s">
        <v>33</v>
      </c>
      <c r="AX633" s="12" t="s">
        <v>72</v>
      </c>
      <c r="AY633" s="147" t="s">
        <v>150</v>
      </c>
    </row>
    <row r="634" spans="2:65" s="12" customFormat="1">
      <c r="B634" s="145"/>
      <c r="D634" s="146" t="s">
        <v>162</v>
      </c>
      <c r="E634" s="147" t="s">
        <v>19</v>
      </c>
      <c r="F634" s="148" t="s">
        <v>869</v>
      </c>
      <c r="H634" s="147" t="s">
        <v>19</v>
      </c>
      <c r="I634" s="149"/>
      <c r="L634" s="145"/>
      <c r="M634" s="150"/>
      <c r="T634" s="151"/>
      <c r="AT634" s="147" t="s">
        <v>162</v>
      </c>
      <c r="AU634" s="147" t="s">
        <v>82</v>
      </c>
      <c r="AV634" s="12" t="s">
        <v>80</v>
      </c>
      <c r="AW634" s="12" t="s">
        <v>33</v>
      </c>
      <c r="AX634" s="12" t="s">
        <v>72</v>
      </c>
      <c r="AY634" s="147" t="s">
        <v>150</v>
      </c>
    </row>
    <row r="635" spans="2:65" s="12" customFormat="1">
      <c r="B635" s="145"/>
      <c r="D635" s="146" t="s">
        <v>162</v>
      </c>
      <c r="E635" s="147" t="s">
        <v>19</v>
      </c>
      <c r="F635" s="148" t="s">
        <v>630</v>
      </c>
      <c r="H635" s="147" t="s">
        <v>19</v>
      </c>
      <c r="I635" s="149"/>
      <c r="L635" s="145"/>
      <c r="M635" s="150"/>
      <c r="T635" s="151"/>
      <c r="AT635" s="147" t="s">
        <v>162</v>
      </c>
      <c r="AU635" s="147" t="s">
        <v>82</v>
      </c>
      <c r="AV635" s="12" t="s">
        <v>80</v>
      </c>
      <c r="AW635" s="12" t="s">
        <v>33</v>
      </c>
      <c r="AX635" s="12" t="s">
        <v>72</v>
      </c>
      <c r="AY635" s="147" t="s">
        <v>150</v>
      </c>
    </row>
    <row r="636" spans="2:65" s="12" customFormat="1">
      <c r="B636" s="145"/>
      <c r="D636" s="146" t="s">
        <v>162</v>
      </c>
      <c r="E636" s="147" t="s">
        <v>19</v>
      </c>
      <c r="F636" s="148" t="s">
        <v>653</v>
      </c>
      <c r="H636" s="147" t="s">
        <v>19</v>
      </c>
      <c r="I636" s="149"/>
      <c r="L636" s="145"/>
      <c r="M636" s="150"/>
      <c r="T636" s="151"/>
      <c r="AT636" s="147" t="s">
        <v>162</v>
      </c>
      <c r="AU636" s="147" t="s">
        <v>82</v>
      </c>
      <c r="AV636" s="12" t="s">
        <v>80</v>
      </c>
      <c r="AW636" s="12" t="s">
        <v>33</v>
      </c>
      <c r="AX636" s="12" t="s">
        <v>72</v>
      </c>
      <c r="AY636" s="147" t="s">
        <v>150</v>
      </c>
    </row>
    <row r="637" spans="2:65" s="12" customFormat="1">
      <c r="B637" s="145"/>
      <c r="D637" s="146" t="s">
        <v>162</v>
      </c>
      <c r="E637" s="147" t="s">
        <v>19</v>
      </c>
      <c r="F637" s="148" t="s">
        <v>870</v>
      </c>
      <c r="H637" s="147" t="s">
        <v>19</v>
      </c>
      <c r="I637" s="149"/>
      <c r="L637" s="145"/>
      <c r="M637" s="150"/>
      <c r="T637" s="151"/>
      <c r="AT637" s="147" t="s">
        <v>162</v>
      </c>
      <c r="AU637" s="147" t="s">
        <v>82</v>
      </c>
      <c r="AV637" s="12" t="s">
        <v>80</v>
      </c>
      <c r="AW637" s="12" t="s">
        <v>33</v>
      </c>
      <c r="AX637" s="12" t="s">
        <v>72</v>
      </c>
      <c r="AY637" s="147" t="s">
        <v>150</v>
      </c>
    </row>
    <row r="638" spans="2:65" s="12" customFormat="1">
      <c r="B638" s="145"/>
      <c r="D638" s="146" t="s">
        <v>162</v>
      </c>
      <c r="E638" s="147" t="s">
        <v>19</v>
      </c>
      <c r="F638" s="148" t="s">
        <v>167</v>
      </c>
      <c r="H638" s="147" t="s">
        <v>19</v>
      </c>
      <c r="I638" s="149"/>
      <c r="L638" s="145"/>
      <c r="M638" s="150"/>
      <c r="T638" s="151"/>
      <c r="AT638" s="147" t="s">
        <v>162</v>
      </c>
      <c r="AU638" s="147" t="s">
        <v>82</v>
      </c>
      <c r="AV638" s="12" t="s">
        <v>80</v>
      </c>
      <c r="AW638" s="12" t="s">
        <v>33</v>
      </c>
      <c r="AX638" s="12" t="s">
        <v>72</v>
      </c>
      <c r="AY638" s="147" t="s">
        <v>150</v>
      </c>
    </row>
    <row r="639" spans="2:65" s="13" customFormat="1">
      <c r="B639" s="152"/>
      <c r="D639" s="146" t="s">
        <v>162</v>
      </c>
      <c r="E639" s="153" t="s">
        <v>19</v>
      </c>
      <c r="F639" s="154" t="s">
        <v>871</v>
      </c>
      <c r="H639" s="155">
        <v>0.95</v>
      </c>
      <c r="I639" s="156"/>
      <c r="L639" s="152"/>
      <c r="M639" s="157"/>
      <c r="T639" s="158"/>
      <c r="AT639" s="153" t="s">
        <v>162</v>
      </c>
      <c r="AU639" s="153" t="s">
        <v>82</v>
      </c>
      <c r="AV639" s="13" t="s">
        <v>82</v>
      </c>
      <c r="AW639" s="13" t="s">
        <v>33</v>
      </c>
      <c r="AX639" s="13" t="s">
        <v>72</v>
      </c>
      <c r="AY639" s="153" t="s">
        <v>150</v>
      </c>
    </row>
    <row r="640" spans="2:65" s="12" customFormat="1">
      <c r="B640" s="145"/>
      <c r="D640" s="146" t="s">
        <v>162</v>
      </c>
      <c r="E640" s="147" t="s">
        <v>19</v>
      </c>
      <c r="F640" s="148" t="s">
        <v>630</v>
      </c>
      <c r="H640" s="147" t="s">
        <v>19</v>
      </c>
      <c r="I640" s="149"/>
      <c r="L640" s="145"/>
      <c r="M640" s="150"/>
      <c r="T640" s="151"/>
      <c r="AT640" s="147" t="s">
        <v>162</v>
      </c>
      <c r="AU640" s="147" t="s">
        <v>82</v>
      </c>
      <c r="AV640" s="12" t="s">
        <v>80</v>
      </c>
      <c r="AW640" s="12" t="s">
        <v>33</v>
      </c>
      <c r="AX640" s="12" t="s">
        <v>72</v>
      </c>
      <c r="AY640" s="147" t="s">
        <v>150</v>
      </c>
    </row>
    <row r="641" spans="2:65" s="12" customFormat="1">
      <c r="B641" s="145"/>
      <c r="D641" s="146" t="s">
        <v>162</v>
      </c>
      <c r="E641" s="147" t="s">
        <v>19</v>
      </c>
      <c r="F641" s="148" t="s">
        <v>655</v>
      </c>
      <c r="H641" s="147" t="s">
        <v>19</v>
      </c>
      <c r="I641" s="149"/>
      <c r="L641" s="145"/>
      <c r="M641" s="150"/>
      <c r="T641" s="151"/>
      <c r="AT641" s="147" t="s">
        <v>162</v>
      </c>
      <c r="AU641" s="147" t="s">
        <v>82</v>
      </c>
      <c r="AV641" s="12" t="s">
        <v>80</v>
      </c>
      <c r="AW641" s="12" t="s">
        <v>33</v>
      </c>
      <c r="AX641" s="12" t="s">
        <v>72</v>
      </c>
      <c r="AY641" s="147" t="s">
        <v>150</v>
      </c>
    </row>
    <row r="642" spans="2:65" s="12" customFormat="1">
      <c r="B642" s="145"/>
      <c r="D642" s="146" t="s">
        <v>162</v>
      </c>
      <c r="E642" s="147" t="s">
        <v>19</v>
      </c>
      <c r="F642" s="148" t="s">
        <v>872</v>
      </c>
      <c r="H642" s="147" t="s">
        <v>19</v>
      </c>
      <c r="I642" s="149"/>
      <c r="L642" s="145"/>
      <c r="M642" s="150"/>
      <c r="T642" s="151"/>
      <c r="AT642" s="147" t="s">
        <v>162</v>
      </c>
      <c r="AU642" s="147" t="s">
        <v>82</v>
      </c>
      <c r="AV642" s="12" t="s">
        <v>80</v>
      </c>
      <c r="AW642" s="12" t="s">
        <v>33</v>
      </c>
      <c r="AX642" s="12" t="s">
        <v>72</v>
      </c>
      <c r="AY642" s="147" t="s">
        <v>150</v>
      </c>
    </row>
    <row r="643" spans="2:65" s="12" customFormat="1">
      <c r="B643" s="145"/>
      <c r="D643" s="146" t="s">
        <v>162</v>
      </c>
      <c r="E643" s="147" t="s">
        <v>19</v>
      </c>
      <c r="F643" s="148" t="s">
        <v>167</v>
      </c>
      <c r="H643" s="147" t="s">
        <v>19</v>
      </c>
      <c r="I643" s="149"/>
      <c r="L643" s="145"/>
      <c r="M643" s="150"/>
      <c r="T643" s="151"/>
      <c r="AT643" s="147" t="s">
        <v>162</v>
      </c>
      <c r="AU643" s="147" t="s">
        <v>82</v>
      </c>
      <c r="AV643" s="12" t="s">
        <v>80</v>
      </c>
      <c r="AW643" s="12" t="s">
        <v>33</v>
      </c>
      <c r="AX643" s="12" t="s">
        <v>72</v>
      </c>
      <c r="AY643" s="147" t="s">
        <v>150</v>
      </c>
    </row>
    <row r="644" spans="2:65" s="13" customFormat="1">
      <c r="B644" s="152"/>
      <c r="D644" s="146" t="s">
        <v>162</v>
      </c>
      <c r="E644" s="153" t="s">
        <v>19</v>
      </c>
      <c r="F644" s="154" t="s">
        <v>866</v>
      </c>
      <c r="H644" s="155">
        <v>22.52</v>
      </c>
      <c r="I644" s="156"/>
      <c r="L644" s="152"/>
      <c r="M644" s="157"/>
      <c r="T644" s="158"/>
      <c r="AT644" s="153" t="s">
        <v>162</v>
      </c>
      <c r="AU644" s="153" t="s">
        <v>82</v>
      </c>
      <c r="AV644" s="13" t="s">
        <v>82</v>
      </c>
      <c r="AW644" s="13" t="s">
        <v>33</v>
      </c>
      <c r="AX644" s="13" t="s">
        <v>72</v>
      </c>
      <c r="AY644" s="153" t="s">
        <v>150</v>
      </c>
    </row>
    <row r="645" spans="2:65" s="14" customFormat="1">
      <c r="B645" s="159"/>
      <c r="D645" s="146" t="s">
        <v>162</v>
      </c>
      <c r="E645" s="160" t="s">
        <v>19</v>
      </c>
      <c r="F645" s="161" t="s">
        <v>169</v>
      </c>
      <c r="H645" s="162">
        <v>23.47</v>
      </c>
      <c r="I645" s="163"/>
      <c r="L645" s="159"/>
      <c r="M645" s="164"/>
      <c r="T645" s="165"/>
      <c r="AT645" s="160" t="s">
        <v>162</v>
      </c>
      <c r="AU645" s="160" t="s">
        <v>82</v>
      </c>
      <c r="AV645" s="14" t="s">
        <v>158</v>
      </c>
      <c r="AW645" s="14" t="s">
        <v>33</v>
      </c>
      <c r="AX645" s="14" t="s">
        <v>80</v>
      </c>
      <c r="AY645" s="160" t="s">
        <v>150</v>
      </c>
    </row>
    <row r="646" spans="2:65" s="1" customFormat="1" ht="24.2" customHeight="1">
      <c r="B646" s="33"/>
      <c r="C646" s="128" t="s">
        <v>348</v>
      </c>
      <c r="D646" s="128" t="s">
        <v>153</v>
      </c>
      <c r="E646" s="129" t="s">
        <v>873</v>
      </c>
      <c r="F646" s="130" t="s">
        <v>874</v>
      </c>
      <c r="G646" s="131" t="s">
        <v>174</v>
      </c>
      <c r="H646" s="132">
        <v>1</v>
      </c>
      <c r="I646" s="133"/>
      <c r="J646" s="134">
        <f>ROUND(I646*H646,2)</f>
        <v>0</v>
      </c>
      <c r="K646" s="130" t="s">
        <v>157</v>
      </c>
      <c r="L646" s="33"/>
      <c r="M646" s="135" t="s">
        <v>19</v>
      </c>
      <c r="N646" s="136" t="s">
        <v>43</v>
      </c>
      <c r="P646" s="137">
        <f>O646*H646</f>
        <v>0</v>
      </c>
      <c r="Q646" s="137">
        <v>1.2999999999999999E-4</v>
      </c>
      <c r="R646" s="137">
        <f>Q646*H646</f>
        <v>1.2999999999999999E-4</v>
      </c>
      <c r="S646" s="137">
        <v>0</v>
      </c>
      <c r="T646" s="138">
        <f>S646*H646</f>
        <v>0</v>
      </c>
      <c r="AR646" s="139" t="s">
        <v>389</v>
      </c>
      <c r="AT646" s="139" t="s">
        <v>153</v>
      </c>
      <c r="AU646" s="139" t="s">
        <v>82</v>
      </c>
      <c r="AY646" s="18" t="s">
        <v>150</v>
      </c>
      <c r="BE646" s="140">
        <f>IF(N646="základní",J646,0)</f>
        <v>0</v>
      </c>
      <c r="BF646" s="140">
        <f>IF(N646="snížená",J646,0)</f>
        <v>0</v>
      </c>
      <c r="BG646" s="140">
        <f>IF(N646="zákl. přenesená",J646,0)</f>
        <v>0</v>
      </c>
      <c r="BH646" s="140">
        <f>IF(N646="sníž. přenesená",J646,0)</f>
        <v>0</v>
      </c>
      <c r="BI646" s="140">
        <f>IF(N646="nulová",J646,0)</f>
        <v>0</v>
      </c>
      <c r="BJ646" s="18" t="s">
        <v>80</v>
      </c>
      <c r="BK646" s="140">
        <f>ROUND(I646*H646,2)</f>
        <v>0</v>
      </c>
      <c r="BL646" s="18" t="s">
        <v>389</v>
      </c>
      <c r="BM646" s="139" t="s">
        <v>875</v>
      </c>
    </row>
    <row r="647" spans="2:65" s="1" customFormat="1">
      <c r="B647" s="33"/>
      <c r="D647" s="141" t="s">
        <v>160</v>
      </c>
      <c r="F647" s="142" t="s">
        <v>876</v>
      </c>
      <c r="I647" s="143"/>
      <c r="L647" s="33"/>
      <c r="M647" s="144"/>
      <c r="T647" s="54"/>
      <c r="AT647" s="18" t="s">
        <v>160</v>
      </c>
      <c r="AU647" s="18" t="s">
        <v>82</v>
      </c>
    </row>
    <row r="648" spans="2:65" s="12" customFormat="1">
      <c r="B648" s="145"/>
      <c r="D648" s="146" t="s">
        <v>162</v>
      </c>
      <c r="E648" s="147" t="s">
        <v>19</v>
      </c>
      <c r="F648" s="148" t="s">
        <v>877</v>
      </c>
      <c r="H648" s="147" t="s">
        <v>19</v>
      </c>
      <c r="I648" s="149"/>
      <c r="L648" s="145"/>
      <c r="M648" s="150"/>
      <c r="T648" s="151"/>
      <c r="AT648" s="147" t="s">
        <v>162</v>
      </c>
      <c r="AU648" s="147" t="s">
        <v>82</v>
      </c>
      <c r="AV648" s="12" t="s">
        <v>80</v>
      </c>
      <c r="AW648" s="12" t="s">
        <v>33</v>
      </c>
      <c r="AX648" s="12" t="s">
        <v>72</v>
      </c>
      <c r="AY648" s="147" t="s">
        <v>150</v>
      </c>
    </row>
    <row r="649" spans="2:65" s="12" customFormat="1">
      <c r="B649" s="145"/>
      <c r="D649" s="146" t="s">
        <v>162</v>
      </c>
      <c r="E649" s="147" t="s">
        <v>19</v>
      </c>
      <c r="F649" s="148" t="s">
        <v>630</v>
      </c>
      <c r="H649" s="147" t="s">
        <v>19</v>
      </c>
      <c r="I649" s="149"/>
      <c r="L649" s="145"/>
      <c r="M649" s="150"/>
      <c r="T649" s="151"/>
      <c r="AT649" s="147" t="s">
        <v>162</v>
      </c>
      <c r="AU649" s="147" t="s">
        <v>82</v>
      </c>
      <c r="AV649" s="12" t="s">
        <v>80</v>
      </c>
      <c r="AW649" s="12" t="s">
        <v>33</v>
      </c>
      <c r="AX649" s="12" t="s">
        <v>72</v>
      </c>
      <c r="AY649" s="147" t="s">
        <v>150</v>
      </c>
    </row>
    <row r="650" spans="2:65" s="12" customFormat="1">
      <c r="B650" s="145"/>
      <c r="D650" s="146" t="s">
        <v>162</v>
      </c>
      <c r="E650" s="147" t="s">
        <v>19</v>
      </c>
      <c r="F650" s="148" t="s">
        <v>631</v>
      </c>
      <c r="H650" s="147" t="s">
        <v>19</v>
      </c>
      <c r="I650" s="149"/>
      <c r="L650" s="145"/>
      <c r="M650" s="150"/>
      <c r="T650" s="151"/>
      <c r="AT650" s="147" t="s">
        <v>162</v>
      </c>
      <c r="AU650" s="147" t="s">
        <v>82</v>
      </c>
      <c r="AV650" s="12" t="s">
        <v>80</v>
      </c>
      <c r="AW650" s="12" t="s">
        <v>33</v>
      </c>
      <c r="AX650" s="12" t="s">
        <v>72</v>
      </c>
      <c r="AY650" s="147" t="s">
        <v>150</v>
      </c>
    </row>
    <row r="651" spans="2:65" s="12" customFormat="1">
      <c r="B651" s="145"/>
      <c r="D651" s="146" t="s">
        <v>162</v>
      </c>
      <c r="E651" s="147" t="s">
        <v>19</v>
      </c>
      <c r="F651" s="148" t="s">
        <v>878</v>
      </c>
      <c r="H651" s="147" t="s">
        <v>19</v>
      </c>
      <c r="I651" s="149"/>
      <c r="L651" s="145"/>
      <c r="M651" s="150"/>
      <c r="T651" s="151"/>
      <c r="AT651" s="147" t="s">
        <v>162</v>
      </c>
      <c r="AU651" s="147" t="s">
        <v>82</v>
      </c>
      <c r="AV651" s="12" t="s">
        <v>80</v>
      </c>
      <c r="AW651" s="12" t="s">
        <v>33</v>
      </c>
      <c r="AX651" s="12" t="s">
        <v>72</v>
      </c>
      <c r="AY651" s="147" t="s">
        <v>150</v>
      </c>
    </row>
    <row r="652" spans="2:65" s="12" customFormat="1">
      <c r="B652" s="145"/>
      <c r="D652" s="146" t="s">
        <v>162</v>
      </c>
      <c r="E652" s="147" t="s">
        <v>19</v>
      </c>
      <c r="F652" s="148" t="s">
        <v>179</v>
      </c>
      <c r="H652" s="147" t="s">
        <v>19</v>
      </c>
      <c r="I652" s="149"/>
      <c r="L652" s="145"/>
      <c r="M652" s="150"/>
      <c r="T652" s="151"/>
      <c r="AT652" s="147" t="s">
        <v>162</v>
      </c>
      <c r="AU652" s="147" t="s">
        <v>82</v>
      </c>
      <c r="AV652" s="12" t="s">
        <v>80</v>
      </c>
      <c r="AW652" s="12" t="s">
        <v>33</v>
      </c>
      <c r="AX652" s="12" t="s">
        <v>72</v>
      </c>
      <c r="AY652" s="147" t="s">
        <v>150</v>
      </c>
    </row>
    <row r="653" spans="2:65" s="13" customFormat="1">
      <c r="B653" s="152"/>
      <c r="D653" s="146" t="s">
        <v>162</v>
      </c>
      <c r="E653" s="153" t="s">
        <v>19</v>
      </c>
      <c r="F653" s="154" t="s">
        <v>80</v>
      </c>
      <c r="H653" s="155">
        <v>1</v>
      </c>
      <c r="I653" s="156"/>
      <c r="L653" s="152"/>
      <c r="M653" s="157"/>
      <c r="T653" s="158"/>
      <c r="AT653" s="153" t="s">
        <v>162</v>
      </c>
      <c r="AU653" s="153" t="s">
        <v>82</v>
      </c>
      <c r="AV653" s="13" t="s">
        <v>82</v>
      </c>
      <c r="AW653" s="13" t="s">
        <v>33</v>
      </c>
      <c r="AX653" s="13" t="s">
        <v>72</v>
      </c>
      <c r="AY653" s="153" t="s">
        <v>150</v>
      </c>
    </row>
    <row r="654" spans="2:65" s="14" customFormat="1">
      <c r="B654" s="159"/>
      <c r="D654" s="146" t="s">
        <v>162</v>
      </c>
      <c r="E654" s="160" t="s">
        <v>19</v>
      </c>
      <c r="F654" s="161" t="s">
        <v>169</v>
      </c>
      <c r="H654" s="162">
        <v>1</v>
      </c>
      <c r="I654" s="163"/>
      <c r="L654" s="159"/>
      <c r="M654" s="164"/>
      <c r="T654" s="165"/>
      <c r="AT654" s="160" t="s">
        <v>162</v>
      </c>
      <c r="AU654" s="160" t="s">
        <v>82</v>
      </c>
      <c r="AV654" s="14" t="s">
        <v>158</v>
      </c>
      <c r="AW654" s="14" t="s">
        <v>33</v>
      </c>
      <c r="AX654" s="14" t="s">
        <v>80</v>
      </c>
      <c r="AY654" s="160" t="s">
        <v>150</v>
      </c>
    </row>
    <row r="655" spans="2:65" s="1" customFormat="1" ht="16.5" customHeight="1">
      <c r="B655" s="33"/>
      <c r="C655" s="173" t="s">
        <v>372</v>
      </c>
      <c r="D655" s="173" t="s">
        <v>445</v>
      </c>
      <c r="E655" s="174" t="s">
        <v>879</v>
      </c>
      <c r="F655" s="175" t="s">
        <v>880</v>
      </c>
      <c r="G655" s="176" t="s">
        <v>174</v>
      </c>
      <c r="H655" s="177">
        <v>1</v>
      </c>
      <c r="I655" s="178"/>
      <c r="J655" s="179">
        <f>ROUND(I655*H655,2)</f>
        <v>0</v>
      </c>
      <c r="K655" s="175" t="s">
        <v>157</v>
      </c>
      <c r="L655" s="180"/>
      <c r="M655" s="181" t="s">
        <v>19</v>
      </c>
      <c r="N655" s="182" t="s">
        <v>43</v>
      </c>
      <c r="P655" s="137">
        <f>O655*H655</f>
        <v>0</v>
      </c>
      <c r="Q655" s="137">
        <v>6.0000000000000001E-3</v>
      </c>
      <c r="R655" s="137">
        <f>Q655*H655</f>
        <v>6.0000000000000001E-3</v>
      </c>
      <c r="S655" s="137">
        <v>0</v>
      </c>
      <c r="T655" s="138">
        <f>S655*H655</f>
        <v>0</v>
      </c>
      <c r="AR655" s="139" t="s">
        <v>448</v>
      </c>
      <c r="AT655" s="139" t="s">
        <v>445</v>
      </c>
      <c r="AU655" s="139" t="s">
        <v>82</v>
      </c>
      <c r="AY655" s="18" t="s">
        <v>150</v>
      </c>
      <c r="BE655" s="140">
        <f>IF(N655="základní",J655,0)</f>
        <v>0</v>
      </c>
      <c r="BF655" s="140">
        <f>IF(N655="snížená",J655,0)</f>
        <v>0</v>
      </c>
      <c r="BG655" s="140">
        <f>IF(N655="zákl. přenesená",J655,0)</f>
        <v>0</v>
      </c>
      <c r="BH655" s="140">
        <f>IF(N655="sníž. přenesená",J655,0)</f>
        <v>0</v>
      </c>
      <c r="BI655" s="140">
        <f>IF(N655="nulová",J655,0)</f>
        <v>0</v>
      </c>
      <c r="BJ655" s="18" t="s">
        <v>80</v>
      </c>
      <c r="BK655" s="140">
        <f>ROUND(I655*H655,2)</f>
        <v>0</v>
      </c>
      <c r="BL655" s="18" t="s">
        <v>389</v>
      </c>
      <c r="BM655" s="139" t="s">
        <v>881</v>
      </c>
    </row>
    <row r="656" spans="2:65" s="12" customFormat="1">
      <c r="B656" s="145"/>
      <c r="D656" s="146" t="s">
        <v>162</v>
      </c>
      <c r="E656" s="147" t="s">
        <v>19</v>
      </c>
      <c r="F656" s="148" t="s">
        <v>877</v>
      </c>
      <c r="H656" s="147" t="s">
        <v>19</v>
      </c>
      <c r="I656" s="149"/>
      <c r="L656" s="145"/>
      <c r="M656" s="150"/>
      <c r="T656" s="151"/>
      <c r="AT656" s="147" t="s">
        <v>162</v>
      </c>
      <c r="AU656" s="147" t="s">
        <v>82</v>
      </c>
      <c r="AV656" s="12" t="s">
        <v>80</v>
      </c>
      <c r="AW656" s="12" t="s">
        <v>33</v>
      </c>
      <c r="AX656" s="12" t="s">
        <v>72</v>
      </c>
      <c r="AY656" s="147" t="s">
        <v>150</v>
      </c>
    </row>
    <row r="657" spans="2:65" s="12" customFormat="1">
      <c r="B657" s="145"/>
      <c r="D657" s="146" t="s">
        <v>162</v>
      </c>
      <c r="E657" s="147" t="s">
        <v>19</v>
      </c>
      <c r="F657" s="148" t="s">
        <v>630</v>
      </c>
      <c r="H657" s="147" t="s">
        <v>19</v>
      </c>
      <c r="I657" s="149"/>
      <c r="L657" s="145"/>
      <c r="M657" s="150"/>
      <c r="T657" s="151"/>
      <c r="AT657" s="147" t="s">
        <v>162</v>
      </c>
      <c r="AU657" s="147" t="s">
        <v>82</v>
      </c>
      <c r="AV657" s="12" t="s">
        <v>80</v>
      </c>
      <c r="AW657" s="12" t="s">
        <v>33</v>
      </c>
      <c r="AX657" s="12" t="s">
        <v>72</v>
      </c>
      <c r="AY657" s="147" t="s">
        <v>150</v>
      </c>
    </row>
    <row r="658" spans="2:65" s="12" customFormat="1">
      <c r="B658" s="145"/>
      <c r="D658" s="146" t="s">
        <v>162</v>
      </c>
      <c r="E658" s="147" t="s">
        <v>19</v>
      </c>
      <c r="F658" s="148" t="s">
        <v>631</v>
      </c>
      <c r="H658" s="147" t="s">
        <v>19</v>
      </c>
      <c r="I658" s="149"/>
      <c r="L658" s="145"/>
      <c r="M658" s="150"/>
      <c r="T658" s="151"/>
      <c r="AT658" s="147" t="s">
        <v>162</v>
      </c>
      <c r="AU658" s="147" t="s">
        <v>82</v>
      </c>
      <c r="AV658" s="12" t="s">
        <v>80</v>
      </c>
      <c r="AW658" s="12" t="s">
        <v>33</v>
      </c>
      <c r="AX658" s="12" t="s">
        <v>72</v>
      </c>
      <c r="AY658" s="147" t="s">
        <v>150</v>
      </c>
    </row>
    <row r="659" spans="2:65" s="12" customFormat="1">
      <c r="B659" s="145"/>
      <c r="D659" s="146" t="s">
        <v>162</v>
      </c>
      <c r="E659" s="147" t="s">
        <v>19</v>
      </c>
      <c r="F659" s="148" t="s">
        <v>878</v>
      </c>
      <c r="H659" s="147" t="s">
        <v>19</v>
      </c>
      <c r="I659" s="149"/>
      <c r="L659" s="145"/>
      <c r="M659" s="150"/>
      <c r="T659" s="151"/>
      <c r="AT659" s="147" t="s">
        <v>162</v>
      </c>
      <c r="AU659" s="147" t="s">
        <v>82</v>
      </c>
      <c r="AV659" s="12" t="s">
        <v>80</v>
      </c>
      <c r="AW659" s="12" t="s">
        <v>33</v>
      </c>
      <c r="AX659" s="12" t="s">
        <v>72</v>
      </c>
      <c r="AY659" s="147" t="s">
        <v>150</v>
      </c>
    </row>
    <row r="660" spans="2:65" s="12" customFormat="1">
      <c r="B660" s="145"/>
      <c r="D660" s="146" t="s">
        <v>162</v>
      </c>
      <c r="E660" s="147" t="s">
        <v>19</v>
      </c>
      <c r="F660" s="148" t="s">
        <v>179</v>
      </c>
      <c r="H660" s="147" t="s">
        <v>19</v>
      </c>
      <c r="I660" s="149"/>
      <c r="L660" s="145"/>
      <c r="M660" s="150"/>
      <c r="T660" s="151"/>
      <c r="AT660" s="147" t="s">
        <v>162</v>
      </c>
      <c r="AU660" s="147" t="s">
        <v>82</v>
      </c>
      <c r="AV660" s="12" t="s">
        <v>80</v>
      </c>
      <c r="AW660" s="12" t="s">
        <v>33</v>
      </c>
      <c r="AX660" s="12" t="s">
        <v>72</v>
      </c>
      <c r="AY660" s="147" t="s">
        <v>150</v>
      </c>
    </row>
    <row r="661" spans="2:65" s="13" customFormat="1">
      <c r="B661" s="152"/>
      <c r="D661" s="146" t="s">
        <v>162</v>
      </c>
      <c r="E661" s="153" t="s">
        <v>19</v>
      </c>
      <c r="F661" s="154" t="s">
        <v>80</v>
      </c>
      <c r="H661" s="155">
        <v>1</v>
      </c>
      <c r="I661" s="156"/>
      <c r="L661" s="152"/>
      <c r="M661" s="157"/>
      <c r="T661" s="158"/>
      <c r="AT661" s="153" t="s">
        <v>162</v>
      </c>
      <c r="AU661" s="153" t="s">
        <v>82</v>
      </c>
      <c r="AV661" s="13" t="s">
        <v>82</v>
      </c>
      <c r="AW661" s="13" t="s">
        <v>33</v>
      </c>
      <c r="AX661" s="13" t="s">
        <v>72</v>
      </c>
      <c r="AY661" s="153" t="s">
        <v>150</v>
      </c>
    </row>
    <row r="662" spans="2:65" s="14" customFormat="1">
      <c r="B662" s="159"/>
      <c r="D662" s="146" t="s">
        <v>162</v>
      </c>
      <c r="E662" s="160" t="s">
        <v>19</v>
      </c>
      <c r="F662" s="161" t="s">
        <v>169</v>
      </c>
      <c r="H662" s="162">
        <v>1</v>
      </c>
      <c r="I662" s="163"/>
      <c r="L662" s="159"/>
      <c r="M662" s="164"/>
      <c r="T662" s="165"/>
      <c r="AT662" s="160" t="s">
        <v>162</v>
      </c>
      <c r="AU662" s="160" t="s">
        <v>82</v>
      </c>
      <c r="AV662" s="14" t="s">
        <v>158</v>
      </c>
      <c r="AW662" s="14" t="s">
        <v>33</v>
      </c>
      <c r="AX662" s="14" t="s">
        <v>80</v>
      </c>
      <c r="AY662" s="160" t="s">
        <v>150</v>
      </c>
    </row>
    <row r="663" spans="2:65" s="1" customFormat="1" ht="37.9" customHeight="1">
      <c r="B663" s="33"/>
      <c r="C663" s="128" t="s">
        <v>882</v>
      </c>
      <c r="D663" s="128" t="s">
        <v>153</v>
      </c>
      <c r="E663" s="129" t="s">
        <v>480</v>
      </c>
      <c r="F663" s="130" t="s">
        <v>481</v>
      </c>
      <c r="G663" s="131" t="s">
        <v>375</v>
      </c>
      <c r="H663" s="132">
        <v>0.23</v>
      </c>
      <c r="I663" s="133"/>
      <c r="J663" s="134">
        <f>ROUND(I663*H663,2)</f>
        <v>0</v>
      </c>
      <c r="K663" s="130" t="s">
        <v>157</v>
      </c>
      <c r="L663" s="33"/>
      <c r="M663" s="135" t="s">
        <v>19</v>
      </c>
      <c r="N663" s="136" t="s">
        <v>43</v>
      </c>
      <c r="P663" s="137">
        <f>O663*H663</f>
        <v>0</v>
      </c>
      <c r="Q663" s="137">
        <v>0</v>
      </c>
      <c r="R663" s="137">
        <f>Q663*H663</f>
        <v>0</v>
      </c>
      <c r="S663" s="137">
        <v>0</v>
      </c>
      <c r="T663" s="138">
        <f>S663*H663</f>
        <v>0</v>
      </c>
      <c r="AR663" s="139" t="s">
        <v>389</v>
      </c>
      <c r="AT663" s="139" t="s">
        <v>153</v>
      </c>
      <c r="AU663" s="139" t="s">
        <v>82</v>
      </c>
      <c r="AY663" s="18" t="s">
        <v>150</v>
      </c>
      <c r="BE663" s="140">
        <f>IF(N663="základní",J663,0)</f>
        <v>0</v>
      </c>
      <c r="BF663" s="140">
        <f>IF(N663="snížená",J663,0)</f>
        <v>0</v>
      </c>
      <c r="BG663" s="140">
        <f>IF(N663="zákl. přenesená",J663,0)</f>
        <v>0</v>
      </c>
      <c r="BH663" s="140">
        <f>IF(N663="sníž. přenesená",J663,0)</f>
        <v>0</v>
      </c>
      <c r="BI663" s="140">
        <f>IF(N663="nulová",J663,0)</f>
        <v>0</v>
      </c>
      <c r="BJ663" s="18" t="s">
        <v>80</v>
      </c>
      <c r="BK663" s="140">
        <f>ROUND(I663*H663,2)</f>
        <v>0</v>
      </c>
      <c r="BL663" s="18" t="s">
        <v>389</v>
      </c>
      <c r="BM663" s="139" t="s">
        <v>883</v>
      </c>
    </row>
    <row r="664" spans="2:65" s="1" customFormat="1">
      <c r="B664" s="33"/>
      <c r="D664" s="141" t="s">
        <v>160</v>
      </c>
      <c r="F664" s="142" t="s">
        <v>483</v>
      </c>
      <c r="I664" s="143"/>
      <c r="L664" s="33"/>
      <c r="M664" s="144"/>
      <c r="T664" s="54"/>
      <c r="AT664" s="18" t="s">
        <v>160</v>
      </c>
      <c r="AU664" s="18" t="s">
        <v>82</v>
      </c>
    </row>
    <row r="665" spans="2:65" s="11" customFormat="1" ht="22.9" customHeight="1">
      <c r="B665" s="116"/>
      <c r="D665" s="117" t="s">
        <v>71</v>
      </c>
      <c r="E665" s="126" t="s">
        <v>484</v>
      </c>
      <c r="F665" s="126" t="s">
        <v>485</v>
      </c>
      <c r="I665" s="119"/>
      <c r="J665" s="127">
        <f>BK665</f>
        <v>0</v>
      </c>
      <c r="L665" s="116"/>
      <c r="M665" s="121"/>
      <c r="P665" s="122">
        <f>SUM(P666:P674)</f>
        <v>0</v>
      </c>
      <c r="R665" s="122">
        <f>SUM(R666:R674)</f>
        <v>7.8399999999999997E-4</v>
      </c>
      <c r="T665" s="123">
        <f>SUM(T666:T674)</f>
        <v>0</v>
      </c>
      <c r="AR665" s="117" t="s">
        <v>82</v>
      </c>
      <c r="AT665" s="124" t="s">
        <v>71</v>
      </c>
      <c r="AU665" s="124" t="s">
        <v>80</v>
      </c>
      <c r="AY665" s="117" t="s">
        <v>150</v>
      </c>
      <c r="BK665" s="125">
        <f>SUM(BK666:BK674)</f>
        <v>0</v>
      </c>
    </row>
    <row r="666" spans="2:65" s="1" customFormat="1" ht="21.75" customHeight="1">
      <c r="B666" s="33"/>
      <c r="C666" s="128" t="s">
        <v>884</v>
      </c>
      <c r="D666" s="128" t="s">
        <v>153</v>
      </c>
      <c r="E666" s="129" t="s">
        <v>487</v>
      </c>
      <c r="F666" s="130" t="s">
        <v>488</v>
      </c>
      <c r="G666" s="131" t="s">
        <v>190</v>
      </c>
      <c r="H666" s="132">
        <v>1.6</v>
      </c>
      <c r="I666" s="133"/>
      <c r="J666" s="134">
        <f>ROUND(I666*H666,2)</f>
        <v>0</v>
      </c>
      <c r="K666" s="130" t="s">
        <v>19</v>
      </c>
      <c r="L666" s="33"/>
      <c r="M666" s="135" t="s">
        <v>19</v>
      </c>
      <c r="N666" s="136" t="s">
        <v>43</v>
      </c>
      <c r="P666" s="137">
        <f>O666*H666</f>
        <v>0</v>
      </c>
      <c r="Q666" s="137">
        <v>4.8999999999999998E-4</v>
      </c>
      <c r="R666" s="137">
        <f>Q666*H666</f>
        <v>7.8399999999999997E-4</v>
      </c>
      <c r="S666" s="137">
        <v>0</v>
      </c>
      <c r="T666" s="138">
        <f>S666*H666</f>
        <v>0</v>
      </c>
      <c r="AR666" s="139" t="s">
        <v>389</v>
      </c>
      <c r="AT666" s="139" t="s">
        <v>153</v>
      </c>
      <c r="AU666" s="139" t="s">
        <v>82</v>
      </c>
      <c r="AY666" s="18" t="s">
        <v>150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18" t="s">
        <v>80</v>
      </c>
      <c r="BK666" s="140">
        <f>ROUND(I666*H666,2)</f>
        <v>0</v>
      </c>
      <c r="BL666" s="18" t="s">
        <v>389</v>
      </c>
      <c r="BM666" s="139" t="s">
        <v>885</v>
      </c>
    </row>
    <row r="667" spans="2:65" s="12" customFormat="1">
      <c r="B667" s="145"/>
      <c r="D667" s="146" t="s">
        <v>162</v>
      </c>
      <c r="E667" s="147" t="s">
        <v>19</v>
      </c>
      <c r="F667" s="148" t="s">
        <v>630</v>
      </c>
      <c r="H667" s="147" t="s">
        <v>19</v>
      </c>
      <c r="I667" s="149"/>
      <c r="L667" s="145"/>
      <c r="M667" s="150"/>
      <c r="T667" s="151"/>
      <c r="AT667" s="147" t="s">
        <v>162</v>
      </c>
      <c r="AU667" s="147" t="s">
        <v>82</v>
      </c>
      <c r="AV667" s="12" t="s">
        <v>80</v>
      </c>
      <c r="AW667" s="12" t="s">
        <v>33</v>
      </c>
      <c r="AX667" s="12" t="s">
        <v>72</v>
      </c>
      <c r="AY667" s="147" t="s">
        <v>150</v>
      </c>
    </row>
    <row r="668" spans="2:65" s="12" customFormat="1">
      <c r="B668" s="145"/>
      <c r="D668" s="146" t="s">
        <v>162</v>
      </c>
      <c r="E668" s="147" t="s">
        <v>19</v>
      </c>
      <c r="F668" s="148" t="s">
        <v>631</v>
      </c>
      <c r="H668" s="147" t="s">
        <v>19</v>
      </c>
      <c r="I668" s="149"/>
      <c r="L668" s="145"/>
      <c r="M668" s="150"/>
      <c r="T668" s="151"/>
      <c r="AT668" s="147" t="s">
        <v>162</v>
      </c>
      <c r="AU668" s="147" t="s">
        <v>82</v>
      </c>
      <c r="AV668" s="12" t="s">
        <v>80</v>
      </c>
      <c r="AW668" s="12" t="s">
        <v>33</v>
      </c>
      <c r="AX668" s="12" t="s">
        <v>72</v>
      </c>
      <c r="AY668" s="147" t="s">
        <v>150</v>
      </c>
    </row>
    <row r="669" spans="2:65" s="12" customFormat="1">
      <c r="B669" s="145"/>
      <c r="D669" s="146" t="s">
        <v>162</v>
      </c>
      <c r="E669" s="147" t="s">
        <v>19</v>
      </c>
      <c r="F669" s="148" t="s">
        <v>886</v>
      </c>
      <c r="H669" s="147" t="s">
        <v>19</v>
      </c>
      <c r="I669" s="149"/>
      <c r="L669" s="145"/>
      <c r="M669" s="150"/>
      <c r="T669" s="151"/>
      <c r="AT669" s="147" t="s">
        <v>162</v>
      </c>
      <c r="AU669" s="147" t="s">
        <v>82</v>
      </c>
      <c r="AV669" s="12" t="s">
        <v>80</v>
      </c>
      <c r="AW669" s="12" t="s">
        <v>33</v>
      </c>
      <c r="AX669" s="12" t="s">
        <v>72</v>
      </c>
      <c r="AY669" s="147" t="s">
        <v>150</v>
      </c>
    </row>
    <row r="670" spans="2:65" s="12" customFormat="1">
      <c r="B670" s="145"/>
      <c r="D670" s="146" t="s">
        <v>162</v>
      </c>
      <c r="E670" s="147" t="s">
        <v>19</v>
      </c>
      <c r="F670" s="148" t="s">
        <v>190</v>
      </c>
      <c r="H670" s="147" t="s">
        <v>19</v>
      </c>
      <c r="I670" s="149"/>
      <c r="L670" s="145"/>
      <c r="M670" s="150"/>
      <c r="T670" s="151"/>
      <c r="AT670" s="147" t="s">
        <v>162</v>
      </c>
      <c r="AU670" s="147" t="s">
        <v>82</v>
      </c>
      <c r="AV670" s="12" t="s">
        <v>80</v>
      </c>
      <c r="AW670" s="12" t="s">
        <v>33</v>
      </c>
      <c r="AX670" s="12" t="s">
        <v>72</v>
      </c>
      <c r="AY670" s="147" t="s">
        <v>150</v>
      </c>
    </row>
    <row r="671" spans="2:65" s="13" customFormat="1">
      <c r="B671" s="152"/>
      <c r="D671" s="146" t="s">
        <v>162</v>
      </c>
      <c r="E671" s="153" t="s">
        <v>19</v>
      </c>
      <c r="F671" s="154" t="s">
        <v>887</v>
      </c>
      <c r="H671" s="155">
        <v>1.6</v>
      </c>
      <c r="I671" s="156"/>
      <c r="L671" s="152"/>
      <c r="M671" s="157"/>
      <c r="T671" s="158"/>
      <c r="AT671" s="153" t="s">
        <v>162</v>
      </c>
      <c r="AU671" s="153" t="s">
        <v>82</v>
      </c>
      <c r="AV671" s="13" t="s">
        <v>82</v>
      </c>
      <c r="AW671" s="13" t="s">
        <v>33</v>
      </c>
      <c r="AX671" s="13" t="s">
        <v>72</v>
      </c>
      <c r="AY671" s="153" t="s">
        <v>150</v>
      </c>
    </row>
    <row r="672" spans="2:65" s="14" customFormat="1">
      <c r="B672" s="159"/>
      <c r="D672" s="146" t="s">
        <v>162</v>
      </c>
      <c r="E672" s="160" t="s">
        <v>19</v>
      </c>
      <c r="F672" s="161" t="s">
        <v>169</v>
      </c>
      <c r="H672" s="162">
        <v>1.6</v>
      </c>
      <c r="I672" s="163"/>
      <c r="L672" s="159"/>
      <c r="M672" s="164"/>
      <c r="T672" s="165"/>
      <c r="AT672" s="160" t="s">
        <v>162</v>
      </c>
      <c r="AU672" s="160" t="s">
        <v>82</v>
      </c>
      <c r="AV672" s="14" t="s">
        <v>158</v>
      </c>
      <c r="AW672" s="14" t="s">
        <v>33</v>
      </c>
      <c r="AX672" s="14" t="s">
        <v>80</v>
      </c>
      <c r="AY672" s="160" t="s">
        <v>150</v>
      </c>
    </row>
    <row r="673" spans="2:65" s="1" customFormat="1" ht="33" customHeight="1">
      <c r="B673" s="33"/>
      <c r="C673" s="128" t="s">
        <v>888</v>
      </c>
      <c r="D673" s="128" t="s">
        <v>153</v>
      </c>
      <c r="E673" s="129" t="s">
        <v>494</v>
      </c>
      <c r="F673" s="130" t="s">
        <v>495</v>
      </c>
      <c r="G673" s="131" t="s">
        <v>375</v>
      </c>
      <c r="H673" s="132">
        <v>1E-3</v>
      </c>
      <c r="I673" s="133"/>
      <c r="J673" s="134">
        <f>ROUND(I673*H673,2)</f>
        <v>0</v>
      </c>
      <c r="K673" s="130" t="s">
        <v>157</v>
      </c>
      <c r="L673" s="33"/>
      <c r="M673" s="135" t="s">
        <v>19</v>
      </c>
      <c r="N673" s="136" t="s">
        <v>43</v>
      </c>
      <c r="P673" s="137">
        <f>O673*H673</f>
        <v>0</v>
      </c>
      <c r="Q673" s="137">
        <v>0</v>
      </c>
      <c r="R673" s="137">
        <f>Q673*H673</f>
        <v>0</v>
      </c>
      <c r="S673" s="137">
        <v>0</v>
      </c>
      <c r="T673" s="138">
        <f>S673*H673</f>
        <v>0</v>
      </c>
      <c r="AR673" s="139" t="s">
        <v>389</v>
      </c>
      <c r="AT673" s="139" t="s">
        <v>153</v>
      </c>
      <c r="AU673" s="139" t="s">
        <v>82</v>
      </c>
      <c r="AY673" s="18" t="s">
        <v>150</v>
      </c>
      <c r="BE673" s="140">
        <f>IF(N673="základní",J673,0)</f>
        <v>0</v>
      </c>
      <c r="BF673" s="140">
        <f>IF(N673="snížená",J673,0)</f>
        <v>0</v>
      </c>
      <c r="BG673" s="140">
        <f>IF(N673="zákl. přenesená",J673,0)</f>
        <v>0</v>
      </c>
      <c r="BH673" s="140">
        <f>IF(N673="sníž. přenesená",J673,0)</f>
        <v>0</v>
      </c>
      <c r="BI673" s="140">
        <f>IF(N673="nulová",J673,0)</f>
        <v>0</v>
      </c>
      <c r="BJ673" s="18" t="s">
        <v>80</v>
      </c>
      <c r="BK673" s="140">
        <f>ROUND(I673*H673,2)</f>
        <v>0</v>
      </c>
      <c r="BL673" s="18" t="s">
        <v>389</v>
      </c>
      <c r="BM673" s="139" t="s">
        <v>889</v>
      </c>
    </row>
    <row r="674" spans="2:65" s="1" customFormat="1">
      <c r="B674" s="33"/>
      <c r="D674" s="141" t="s">
        <v>160</v>
      </c>
      <c r="F674" s="142" t="s">
        <v>497</v>
      </c>
      <c r="I674" s="143"/>
      <c r="L674" s="33"/>
      <c r="M674" s="144"/>
      <c r="T674" s="54"/>
      <c r="AT674" s="18" t="s">
        <v>160</v>
      </c>
      <c r="AU674" s="18" t="s">
        <v>82</v>
      </c>
    </row>
    <row r="675" spans="2:65" s="11" customFormat="1" ht="22.9" customHeight="1">
      <c r="B675" s="116"/>
      <c r="D675" s="117" t="s">
        <v>71</v>
      </c>
      <c r="E675" s="126" t="s">
        <v>890</v>
      </c>
      <c r="F675" s="126" t="s">
        <v>891</v>
      </c>
      <c r="I675" s="119"/>
      <c r="J675" s="127">
        <f>BK675</f>
        <v>0</v>
      </c>
      <c r="L675" s="116"/>
      <c r="M675" s="121"/>
      <c r="P675" s="122">
        <f>SUM(P676:P724)</f>
        <v>0</v>
      </c>
      <c r="R675" s="122">
        <f>SUM(R676:R724)</f>
        <v>2.33604E-2</v>
      </c>
      <c r="T675" s="123">
        <f>SUM(T676:T724)</f>
        <v>0</v>
      </c>
      <c r="AR675" s="117" t="s">
        <v>82</v>
      </c>
      <c r="AT675" s="124" t="s">
        <v>71</v>
      </c>
      <c r="AU675" s="124" t="s">
        <v>80</v>
      </c>
      <c r="AY675" s="117" t="s">
        <v>150</v>
      </c>
      <c r="BK675" s="125">
        <f>SUM(BK676:BK724)</f>
        <v>0</v>
      </c>
    </row>
    <row r="676" spans="2:65" s="1" customFormat="1" ht="16.5" customHeight="1">
      <c r="B676" s="33"/>
      <c r="C676" s="128" t="s">
        <v>892</v>
      </c>
      <c r="D676" s="128" t="s">
        <v>153</v>
      </c>
      <c r="E676" s="129" t="s">
        <v>893</v>
      </c>
      <c r="F676" s="130" t="s">
        <v>894</v>
      </c>
      <c r="G676" s="131" t="s">
        <v>156</v>
      </c>
      <c r="H676" s="132">
        <v>0.28000000000000003</v>
      </c>
      <c r="I676" s="133"/>
      <c r="J676" s="134">
        <f>ROUND(I676*H676,2)</f>
        <v>0</v>
      </c>
      <c r="K676" s="130" t="s">
        <v>157</v>
      </c>
      <c r="L676" s="33"/>
      <c r="M676" s="135" t="s">
        <v>19</v>
      </c>
      <c r="N676" s="136" t="s">
        <v>43</v>
      </c>
      <c r="P676" s="137">
        <f>O676*H676</f>
        <v>0</v>
      </c>
      <c r="Q676" s="137">
        <v>0</v>
      </c>
      <c r="R676" s="137">
        <f>Q676*H676</f>
        <v>0</v>
      </c>
      <c r="S676" s="137">
        <v>0</v>
      </c>
      <c r="T676" s="138">
        <f>S676*H676</f>
        <v>0</v>
      </c>
      <c r="AR676" s="139" t="s">
        <v>389</v>
      </c>
      <c r="AT676" s="139" t="s">
        <v>153</v>
      </c>
      <c r="AU676" s="139" t="s">
        <v>82</v>
      </c>
      <c r="AY676" s="18" t="s">
        <v>150</v>
      </c>
      <c r="BE676" s="140">
        <f>IF(N676="základní",J676,0)</f>
        <v>0</v>
      </c>
      <c r="BF676" s="140">
        <f>IF(N676="snížená",J676,0)</f>
        <v>0</v>
      </c>
      <c r="BG676" s="140">
        <f>IF(N676="zákl. přenesená",J676,0)</f>
        <v>0</v>
      </c>
      <c r="BH676" s="140">
        <f>IF(N676="sníž. přenesená",J676,0)</f>
        <v>0</v>
      </c>
      <c r="BI676" s="140">
        <f>IF(N676="nulová",J676,0)</f>
        <v>0</v>
      </c>
      <c r="BJ676" s="18" t="s">
        <v>80</v>
      </c>
      <c r="BK676" s="140">
        <f>ROUND(I676*H676,2)</f>
        <v>0</v>
      </c>
      <c r="BL676" s="18" t="s">
        <v>389</v>
      </c>
      <c r="BM676" s="139" t="s">
        <v>895</v>
      </c>
    </row>
    <row r="677" spans="2:65" s="1" customFormat="1">
      <c r="B677" s="33"/>
      <c r="D677" s="141" t="s">
        <v>160</v>
      </c>
      <c r="F677" s="142" t="s">
        <v>896</v>
      </c>
      <c r="I677" s="143"/>
      <c r="L677" s="33"/>
      <c r="M677" s="144"/>
      <c r="T677" s="54"/>
      <c r="AT677" s="18" t="s">
        <v>160</v>
      </c>
      <c r="AU677" s="18" t="s">
        <v>82</v>
      </c>
    </row>
    <row r="678" spans="2:65" s="12" customFormat="1">
      <c r="B678" s="145"/>
      <c r="D678" s="146" t="s">
        <v>162</v>
      </c>
      <c r="E678" s="147" t="s">
        <v>19</v>
      </c>
      <c r="F678" s="148" t="s">
        <v>701</v>
      </c>
      <c r="H678" s="147" t="s">
        <v>19</v>
      </c>
      <c r="I678" s="149"/>
      <c r="L678" s="145"/>
      <c r="M678" s="150"/>
      <c r="T678" s="151"/>
      <c r="AT678" s="147" t="s">
        <v>162</v>
      </c>
      <c r="AU678" s="147" t="s">
        <v>82</v>
      </c>
      <c r="AV678" s="12" t="s">
        <v>80</v>
      </c>
      <c r="AW678" s="12" t="s">
        <v>33</v>
      </c>
      <c r="AX678" s="12" t="s">
        <v>72</v>
      </c>
      <c r="AY678" s="147" t="s">
        <v>150</v>
      </c>
    </row>
    <row r="679" spans="2:65" s="12" customFormat="1">
      <c r="B679" s="145"/>
      <c r="D679" s="146" t="s">
        <v>162</v>
      </c>
      <c r="E679" s="147" t="s">
        <v>19</v>
      </c>
      <c r="F679" s="148" t="s">
        <v>630</v>
      </c>
      <c r="H679" s="147" t="s">
        <v>19</v>
      </c>
      <c r="I679" s="149"/>
      <c r="L679" s="145"/>
      <c r="M679" s="150"/>
      <c r="T679" s="151"/>
      <c r="AT679" s="147" t="s">
        <v>162</v>
      </c>
      <c r="AU679" s="147" t="s">
        <v>82</v>
      </c>
      <c r="AV679" s="12" t="s">
        <v>80</v>
      </c>
      <c r="AW679" s="12" t="s">
        <v>33</v>
      </c>
      <c r="AX679" s="12" t="s">
        <v>72</v>
      </c>
      <c r="AY679" s="147" t="s">
        <v>150</v>
      </c>
    </row>
    <row r="680" spans="2:65" s="12" customFormat="1">
      <c r="B680" s="145"/>
      <c r="D680" s="146" t="s">
        <v>162</v>
      </c>
      <c r="E680" s="147" t="s">
        <v>19</v>
      </c>
      <c r="F680" s="148" t="s">
        <v>631</v>
      </c>
      <c r="H680" s="147" t="s">
        <v>19</v>
      </c>
      <c r="I680" s="149"/>
      <c r="L680" s="145"/>
      <c r="M680" s="150"/>
      <c r="T680" s="151"/>
      <c r="AT680" s="147" t="s">
        <v>162</v>
      </c>
      <c r="AU680" s="147" t="s">
        <v>82</v>
      </c>
      <c r="AV680" s="12" t="s">
        <v>80</v>
      </c>
      <c r="AW680" s="12" t="s">
        <v>33</v>
      </c>
      <c r="AX680" s="12" t="s">
        <v>72</v>
      </c>
      <c r="AY680" s="147" t="s">
        <v>150</v>
      </c>
    </row>
    <row r="681" spans="2:65" s="12" customFormat="1">
      <c r="B681" s="145"/>
      <c r="D681" s="146" t="s">
        <v>162</v>
      </c>
      <c r="E681" s="147" t="s">
        <v>19</v>
      </c>
      <c r="F681" s="148" t="s">
        <v>702</v>
      </c>
      <c r="H681" s="147" t="s">
        <v>19</v>
      </c>
      <c r="I681" s="149"/>
      <c r="L681" s="145"/>
      <c r="M681" s="150"/>
      <c r="T681" s="151"/>
      <c r="AT681" s="147" t="s">
        <v>162</v>
      </c>
      <c r="AU681" s="147" t="s">
        <v>82</v>
      </c>
      <c r="AV681" s="12" t="s">
        <v>80</v>
      </c>
      <c r="AW681" s="12" t="s">
        <v>33</v>
      </c>
      <c r="AX681" s="12" t="s">
        <v>72</v>
      </c>
      <c r="AY681" s="147" t="s">
        <v>150</v>
      </c>
    </row>
    <row r="682" spans="2:65" s="12" customFormat="1">
      <c r="B682" s="145"/>
      <c r="D682" s="146" t="s">
        <v>162</v>
      </c>
      <c r="E682" s="147" t="s">
        <v>19</v>
      </c>
      <c r="F682" s="148" t="s">
        <v>167</v>
      </c>
      <c r="H682" s="147" t="s">
        <v>19</v>
      </c>
      <c r="I682" s="149"/>
      <c r="L682" s="145"/>
      <c r="M682" s="150"/>
      <c r="T682" s="151"/>
      <c r="AT682" s="147" t="s">
        <v>162</v>
      </c>
      <c r="AU682" s="147" t="s">
        <v>82</v>
      </c>
      <c r="AV682" s="12" t="s">
        <v>80</v>
      </c>
      <c r="AW682" s="12" t="s">
        <v>33</v>
      </c>
      <c r="AX682" s="12" t="s">
        <v>72</v>
      </c>
      <c r="AY682" s="147" t="s">
        <v>150</v>
      </c>
    </row>
    <row r="683" spans="2:65" s="13" customFormat="1">
      <c r="B683" s="152"/>
      <c r="D683" s="146" t="s">
        <v>162</v>
      </c>
      <c r="E683" s="153" t="s">
        <v>19</v>
      </c>
      <c r="F683" s="154" t="s">
        <v>703</v>
      </c>
      <c r="H683" s="155">
        <v>0.28000000000000003</v>
      </c>
      <c r="I683" s="156"/>
      <c r="L683" s="152"/>
      <c r="M683" s="157"/>
      <c r="T683" s="158"/>
      <c r="AT683" s="153" t="s">
        <v>162</v>
      </c>
      <c r="AU683" s="153" t="s">
        <v>82</v>
      </c>
      <c r="AV683" s="13" t="s">
        <v>82</v>
      </c>
      <c r="AW683" s="13" t="s">
        <v>33</v>
      </c>
      <c r="AX683" s="13" t="s">
        <v>72</v>
      </c>
      <c r="AY683" s="153" t="s">
        <v>150</v>
      </c>
    </row>
    <row r="684" spans="2:65" s="14" customFormat="1">
      <c r="B684" s="159"/>
      <c r="D684" s="146" t="s">
        <v>162</v>
      </c>
      <c r="E684" s="160" t="s">
        <v>19</v>
      </c>
      <c r="F684" s="161" t="s">
        <v>169</v>
      </c>
      <c r="H684" s="162">
        <v>0.28000000000000003</v>
      </c>
      <c r="I684" s="163"/>
      <c r="L684" s="159"/>
      <c r="M684" s="164"/>
      <c r="T684" s="165"/>
      <c r="AT684" s="160" t="s">
        <v>162</v>
      </c>
      <c r="AU684" s="160" t="s">
        <v>82</v>
      </c>
      <c r="AV684" s="14" t="s">
        <v>158</v>
      </c>
      <c r="AW684" s="14" t="s">
        <v>33</v>
      </c>
      <c r="AX684" s="14" t="s">
        <v>80</v>
      </c>
      <c r="AY684" s="160" t="s">
        <v>150</v>
      </c>
    </row>
    <row r="685" spans="2:65" s="1" customFormat="1" ht="16.5" customHeight="1">
      <c r="B685" s="33"/>
      <c r="C685" s="128" t="s">
        <v>897</v>
      </c>
      <c r="D685" s="128" t="s">
        <v>153</v>
      </c>
      <c r="E685" s="129" t="s">
        <v>898</v>
      </c>
      <c r="F685" s="130" t="s">
        <v>899</v>
      </c>
      <c r="G685" s="131" t="s">
        <v>156</v>
      </c>
      <c r="H685" s="132">
        <v>0.28000000000000003</v>
      </c>
      <c r="I685" s="133"/>
      <c r="J685" s="134">
        <f>ROUND(I685*H685,2)</f>
        <v>0</v>
      </c>
      <c r="K685" s="130" t="s">
        <v>157</v>
      </c>
      <c r="L685" s="33"/>
      <c r="M685" s="135" t="s">
        <v>19</v>
      </c>
      <c r="N685" s="136" t="s">
        <v>43</v>
      </c>
      <c r="P685" s="137">
        <f>O685*H685</f>
        <v>0</v>
      </c>
      <c r="Q685" s="137">
        <v>2.9999999999999997E-4</v>
      </c>
      <c r="R685" s="137">
        <f>Q685*H685</f>
        <v>8.3999999999999995E-5</v>
      </c>
      <c r="S685" s="137">
        <v>0</v>
      </c>
      <c r="T685" s="138">
        <f>S685*H685</f>
        <v>0</v>
      </c>
      <c r="AR685" s="139" t="s">
        <v>389</v>
      </c>
      <c r="AT685" s="139" t="s">
        <v>153</v>
      </c>
      <c r="AU685" s="139" t="s">
        <v>82</v>
      </c>
      <c r="AY685" s="18" t="s">
        <v>150</v>
      </c>
      <c r="BE685" s="140">
        <f>IF(N685="základní",J685,0)</f>
        <v>0</v>
      </c>
      <c r="BF685" s="140">
        <f>IF(N685="snížená",J685,0)</f>
        <v>0</v>
      </c>
      <c r="BG685" s="140">
        <f>IF(N685="zákl. přenesená",J685,0)</f>
        <v>0</v>
      </c>
      <c r="BH685" s="140">
        <f>IF(N685="sníž. přenesená",J685,0)</f>
        <v>0</v>
      </c>
      <c r="BI685" s="140">
        <f>IF(N685="nulová",J685,0)</f>
        <v>0</v>
      </c>
      <c r="BJ685" s="18" t="s">
        <v>80</v>
      </c>
      <c r="BK685" s="140">
        <f>ROUND(I685*H685,2)</f>
        <v>0</v>
      </c>
      <c r="BL685" s="18" t="s">
        <v>389</v>
      </c>
      <c r="BM685" s="139" t="s">
        <v>900</v>
      </c>
    </row>
    <row r="686" spans="2:65" s="1" customFormat="1">
      <c r="B686" s="33"/>
      <c r="D686" s="141" t="s">
        <v>160</v>
      </c>
      <c r="F686" s="142" t="s">
        <v>901</v>
      </c>
      <c r="I686" s="143"/>
      <c r="L686" s="33"/>
      <c r="M686" s="144"/>
      <c r="T686" s="54"/>
      <c r="AT686" s="18" t="s">
        <v>160</v>
      </c>
      <c r="AU686" s="18" t="s">
        <v>82</v>
      </c>
    </row>
    <row r="687" spans="2:65" s="12" customFormat="1">
      <c r="B687" s="145"/>
      <c r="D687" s="146" t="s">
        <v>162</v>
      </c>
      <c r="E687" s="147" t="s">
        <v>19</v>
      </c>
      <c r="F687" s="148" t="s">
        <v>701</v>
      </c>
      <c r="H687" s="147" t="s">
        <v>19</v>
      </c>
      <c r="I687" s="149"/>
      <c r="L687" s="145"/>
      <c r="M687" s="150"/>
      <c r="T687" s="151"/>
      <c r="AT687" s="147" t="s">
        <v>162</v>
      </c>
      <c r="AU687" s="147" t="s">
        <v>82</v>
      </c>
      <c r="AV687" s="12" t="s">
        <v>80</v>
      </c>
      <c r="AW687" s="12" t="s">
        <v>33</v>
      </c>
      <c r="AX687" s="12" t="s">
        <v>72</v>
      </c>
      <c r="AY687" s="147" t="s">
        <v>150</v>
      </c>
    </row>
    <row r="688" spans="2:65" s="12" customFormat="1">
      <c r="B688" s="145"/>
      <c r="D688" s="146" t="s">
        <v>162</v>
      </c>
      <c r="E688" s="147" t="s">
        <v>19</v>
      </c>
      <c r="F688" s="148" t="s">
        <v>630</v>
      </c>
      <c r="H688" s="147" t="s">
        <v>19</v>
      </c>
      <c r="I688" s="149"/>
      <c r="L688" s="145"/>
      <c r="M688" s="150"/>
      <c r="T688" s="151"/>
      <c r="AT688" s="147" t="s">
        <v>162</v>
      </c>
      <c r="AU688" s="147" t="s">
        <v>82</v>
      </c>
      <c r="AV688" s="12" t="s">
        <v>80</v>
      </c>
      <c r="AW688" s="12" t="s">
        <v>33</v>
      </c>
      <c r="AX688" s="12" t="s">
        <v>72</v>
      </c>
      <c r="AY688" s="147" t="s">
        <v>150</v>
      </c>
    </row>
    <row r="689" spans="2:65" s="12" customFormat="1">
      <c r="B689" s="145"/>
      <c r="D689" s="146" t="s">
        <v>162</v>
      </c>
      <c r="E689" s="147" t="s">
        <v>19</v>
      </c>
      <c r="F689" s="148" t="s">
        <v>631</v>
      </c>
      <c r="H689" s="147" t="s">
        <v>19</v>
      </c>
      <c r="I689" s="149"/>
      <c r="L689" s="145"/>
      <c r="M689" s="150"/>
      <c r="T689" s="151"/>
      <c r="AT689" s="147" t="s">
        <v>162</v>
      </c>
      <c r="AU689" s="147" t="s">
        <v>82</v>
      </c>
      <c r="AV689" s="12" t="s">
        <v>80</v>
      </c>
      <c r="AW689" s="12" t="s">
        <v>33</v>
      </c>
      <c r="AX689" s="12" t="s">
        <v>72</v>
      </c>
      <c r="AY689" s="147" t="s">
        <v>150</v>
      </c>
    </row>
    <row r="690" spans="2:65" s="12" customFormat="1">
      <c r="B690" s="145"/>
      <c r="D690" s="146" t="s">
        <v>162</v>
      </c>
      <c r="E690" s="147" t="s">
        <v>19</v>
      </c>
      <c r="F690" s="148" t="s">
        <v>702</v>
      </c>
      <c r="H690" s="147" t="s">
        <v>19</v>
      </c>
      <c r="I690" s="149"/>
      <c r="L690" s="145"/>
      <c r="M690" s="150"/>
      <c r="T690" s="151"/>
      <c r="AT690" s="147" t="s">
        <v>162</v>
      </c>
      <c r="AU690" s="147" t="s">
        <v>82</v>
      </c>
      <c r="AV690" s="12" t="s">
        <v>80</v>
      </c>
      <c r="AW690" s="12" t="s">
        <v>33</v>
      </c>
      <c r="AX690" s="12" t="s">
        <v>72</v>
      </c>
      <c r="AY690" s="147" t="s">
        <v>150</v>
      </c>
    </row>
    <row r="691" spans="2:65" s="12" customFormat="1">
      <c r="B691" s="145"/>
      <c r="D691" s="146" t="s">
        <v>162</v>
      </c>
      <c r="E691" s="147" t="s">
        <v>19</v>
      </c>
      <c r="F691" s="148" t="s">
        <v>167</v>
      </c>
      <c r="H691" s="147" t="s">
        <v>19</v>
      </c>
      <c r="I691" s="149"/>
      <c r="L691" s="145"/>
      <c r="M691" s="150"/>
      <c r="T691" s="151"/>
      <c r="AT691" s="147" t="s">
        <v>162</v>
      </c>
      <c r="AU691" s="147" t="s">
        <v>82</v>
      </c>
      <c r="AV691" s="12" t="s">
        <v>80</v>
      </c>
      <c r="AW691" s="12" t="s">
        <v>33</v>
      </c>
      <c r="AX691" s="12" t="s">
        <v>72</v>
      </c>
      <c r="AY691" s="147" t="s">
        <v>150</v>
      </c>
    </row>
    <row r="692" spans="2:65" s="13" customFormat="1">
      <c r="B692" s="152"/>
      <c r="D692" s="146" t="s">
        <v>162</v>
      </c>
      <c r="E692" s="153" t="s">
        <v>19</v>
      </c>
      <c r="F692" s="154" t="s">
        <v>703</v>
      </c>
      <c r="H692" s="155">
        <v>0.28000000000000003</v>
      </c>
      <c r="I692" s="156"/>
      <c r="L692" s="152"/>
      <c r="M692" s="157"/>
      <c r="T692" s="158"/>
      <c r="AT692" s="153" t="s">
        <v>162</v>
      </c>
      <c r="AU692" s="153" t="s">
        <v>82</v>
      </c>
      <c r="AV692" s="13" t="s">
        <v>82</v>
      </c>
      <c r="AW692" s="13" t="s">
        <v>33</v>
      </c>
      <c r="AX692" s="13" t="s">
        <v>72</v>
      </c>
      <c r="AY692" s="153" t="s">
        <v>150</v>
      </c>
    </row>
    <row r="693" spans="2:65" s="14" customFormat="1">
      <c r="B693" s="159"/>
      <c r="D693" s="146" t="s">
        <v>162</v>
      </c>
      <c r="E693" s="160" t="s">
        <v>19</v>
      </c>
      <c r="F693" s="161" t="s">
        <v>169</v>
      </c>
      <c r="H693" s="162">
        <v>0.28000000000000003</v>
      </c>
      <c r="I693" s="163"/>
      <c r="L693" s="159"/>
      <c r="M693" s="164"/>
      <c r="T693" s="165"/>
      <c r="AT693" s="160" t="s">
        <v>162</v>
      </c>
      <c r="AU693" s="160" t="s">
        <v>82</v>
      </c>
      <c r="AV693" s="14" t="s">
        <v>158</v>
      </c>
      <c r="AW693" s="14" t="s">
        <v>33</v>
      </c>
      <c r="AX693" s="14" t="s">
        <v>80</v>
      </c>
      <c r="AY693" s="160" t="s">
        <v>150</v>
      </c>
    </row>
    <row r="694" spans="2:65" s="1" customFormat="1" ht="24.2" customHeight="1">
      <c r="B694" s="33"/>
      <c r="C694" s="128" t="s">
        <v>902</v>
      </c>
      <c r="D694" s="128" t="s">
        <v>153</v>
      </c>
      <c r="E694" s="129" t="s">
        <v>903</v>
      </c>
      <c r="F694" s="130" t="s">
        <v>904</v>
      </c>
      <c r="G694" s="131" t="s">
        <v>156</v>
      </c>
      <c r="H694" s="132">
        <v>0.28000000000000003</v>
      </c>
      <c r="I694" s="133"/>
      <c r="J694" s="134">
        <f>ROUND(I694*H694,2)</f>
        <v>0</v>
      </c>
      <c r="K694" s="130" t="s">
        <v>157</v>
      </c>
      <c r="L694" s="33"/>
      <c r="M694" s="135" t="s">
        <v>19</v>
      </c>
      <c r="N694" s="136" t="s">
        <v>43</v>
      </c>
      <c r="P694" s="137">
        <f>O694*H694</f>
        <v>0</v>
      </c>
      <c r="Q694" s="137">
        <v>7.5799999999999999E-3</v>
      </c>
      <c r="R694" s="137">
        <f>Q694*H694</f>
        <v>2.1224E-3</v>
      </c>
      <c r="S694" s="137">
        <v>0</v>
      </c>
      <c r="T694" s="138">
        <f>S694*H694</f>
        <v>0</v>
      </c>
      <c r="AR694" s="139" t="s">
        <v>389</v>
      </c>
      <c r="AT694" s="139" t="s">
        <v>153</v>
      </c>
      <c r="AU694" s="139" t="s">
        <v>82</v>
      </c>
      <c r="AY694" s="18" t="s">
        <v>150</v>
      </c>
      <c r="BE694" s="140">
        <f>IF(N694="základní",J694,0)</f>
        <v>0</v>
      </c>
      <c r="BF694" s="140">
        <f>IF(N694="snížená",J694,0)</f>
        <v>0</v>
      </c>
      <c r="BG694" s="140">
        <f>IF(N694="zákl. přenesená",J694,0)</f>
        <v>0</v>
      </c>
      <c r="BH694" s="140">
        <f>IF(N694="sníž. přenesená",J694,0)</f>
        <v>0</v>
      </c>
      <c r="BI694" s="140">
        <f>IF(N694="nulová",J694,0)</f>
        <v>0</v>
      </c>
      <c r="BJ694" s="18" t="s">
        <v>80</v>
      </c>
      <c r="BK694" s="140">
        <f>ROUND(I694*H694,2)</f>
        <v>0</v>
      </c>
      <c r="BL694" s="18" t="s">
        <v>389</v>
      </c>
      <c r="BM694" s="139" t="s">
        <v>905</v>
      </c>
    </row>
    <row r="695" spans="2:65" s="1" customFormat="1">
      <c r="B695" s="33"/>
      <c r="D695" s="141" t="s">
        <v>160</v>
      </c>
      <c r="F695" s="142" t="s">
        <v>906</v>
      </c>
      <c r="I695" s="143"/>
      <c r="L695" s="33"/>
      <c r="M695" s="144"/>
      <c r="T695" s="54"/>
      <c r="AT695" s="18" t="s">
        <v>160</v>
      </c>
      <c r="AU695" s="18" t="s">
        <v>82</v>
      </c>
    </row>
    <row r="696" spans="2:65" s="12" customFormat="1">
      <c r="B696" s="145"/>
      <c r="D696" s="146" t="s">
        <v>162</v>
      </c>
      <c r="E696" s="147" t="s">
        <v>19</v>
      </c>
      <c r="F696" s="148" t="s">
        <v>701</v>
      </c>
      <c r="H696" s="147" t="s">
        <v>19</v>
      </c>
      <c r="I696" s="149"/>
      <c r="L696" s="145"/>
      <c r="M696" s="150"/>
      <c r="T696" s="151"/>
      <c r="AT696" s="147" t="s">
        <v>162</v>
      </c>
      <c r="AU696" s="147" t="s">
        <v>82</v>
      </c>
      <c r="AV696" s="12" t="s">
        <v>80</v>
      </c>
      <c r="AW696" s="12" t="s">
        <v>33</v>
      </c>
      <c r="AX696" s="12" t="s">
        <v>72</v>
      </c>
      <c r="AY696" s="147" t="s">
        <v>150</v>
      </c>
    </row>
    <row r="697" spans="2:65" s="12" customFormat="1">
      <c r="B697" s="145"/>
      <c r="D697" s="146" t="s">
        <v>162</v>
      </c>
      <c r="E697" s="147" t="s">
        <v>19</v>
      </c>
      <c r="F697" s="148" t="s">
        <v>630</v>
      </c>
      <c r="H697" s="147" t="s">
        <v>19</v>
      </c>
      <c r="I697" s="149"/>
      <c r="L697" s="145"/>
      <c r="M697" s="150"/>
      <c r="T697" s="151"/>
      <c r="AT697" s="147" t="s">
        <v>162</v>
      </c>
      <c r="AU697" s="147" t="s">
        <v>82</v>
      </c>
      <c r="AV697" s="12" t="s">
        <v>80</v>
      </c>
      <c r="AW697" s="12" t="s">
        <v>33</v>
      </c>
      <c r="AX697" s="12" t="s">
        <v>72</v>
      </c>
      <c r="AY697" s="147" t="s">
        <v>150</v>
      </c>
    </row>
    <row r="698" spans="2:65" s="12" customFormat="1">
      <c r="B698" s="145"/>
      <c r="D698" s="146" t="s">
        <v>162</v>
      </c>
      <c r="E698" s="147" t="s">
        <v>19</v>
      </c>
      <c r="F698" s="148" t="s">
        <v>631</v>
      </c>
      <c r="H698" s="147" t="s">
        <v>19</v>
      </c>
      <c r="I698" s="149"/>
      <c r="L698" s="145"/>
      <c r="M698" s="150"/>
      <c r="T698" s="151"/>
      <c r="AT698" s="147" t="s">
        <v>162</v>
      </c>
      <c r="AU698" s="147" t="s">
        <v>82</v>
      </c>
      <c r="AV698" s="12" t="s">
        <v>80</v>
      </c>
      <c r="AW698" s="12" t="s">
        <v>33</v>
      </c>
      <c r="AX698" s="12" t="s">
        <v>72</v>
      </c>
      <c r="AY698" s="147" t="s">
        <v>150</v>
      </c>
    </row>
    <row r="699" spans="2:65" s="12" customFormat="1">
      <c r="B699" s="145"/>
      <c r="D699" s="146" t="s">
        <v>162</v>
      </c>
      <c r="E699" s="147" t="s">
        <v>19</v>
      </c>
      <c r="F699" s="148" t="s">
        <v>702</v>
      </c>
      <c r="H699" s="147" t="s">
        <v>19</v>
      </c>
      <c r="I699" s="149"/>
      <c r="L699" s="145"/>
      <c r="M699" s="150"/>
      <c r="T699" s="151"/>
      <c r="AT699" s="147" t="s">
        <v>162</v>
      </c>
      <c r="AU699" s="147" t="s">
        <v>82</v>
      </c>
      <c r="AV699" s="12" t="s">
        <v>80</v>
      </c>
      <c r="AW699" s="12" t="s">
        <v>33</v>
      </c>
      <c r="AX699" s="12" t="s">
        <v>72</v>
      </c>
      <c r="AY699" s="147" t="s">
        <v>150</v>
      </c>
    </row>
    <row r="700" spans="2:65" s="12" customFormat="1">
      <c r="B700" s="145"/>
      <c r="D700" s="146" t="s">
        <v>162</v>
      </c>
      <c r="E700" s="147" t="s">
        <v>19</v>
      </c>
      <c r="F700" s="148" t="s">
        <v>167</v>
      </c>
      <c r="H700" s="147" t="s">
        <v>19</v>
      </c>
      <c r="I700" s="149"/>
      <c r="L700" s="145"/>
      <c r="M700" s="150"/>
      <c r="T700" s="151"/>
      <c r="AT700" s="147" t="s">
        <v>162</v>
      </c>
      <c r="AU700" s="147" t="s">
        <v>82</v>
      </c>
      <c r="AV700" s="12" t="s">
        <v>80</v>
      </c>
      <c r="AW700" s="12" t="s">
        <v>33</v>
      </c>
      <c r="AX700" s="12" t="s">
        <v>72</v>
      </c>
      <c r="AY700" s="147" t="s">
        <v>150</v>
      </c>
    </row>
    <row r="701" spans="2:65" s="13" customFormat="1">
      <c r="B701" s="152"/>
      <c r="D701" s="146" t="s">
        <v>162</v>
      </c>
      <c r="E701" s="153" t="s">
        <v>19</v>
      </c>
      <c r="F701" s="154" t="s">
        <v>703</v>
      </c>
      <c r="H701" s="155">
        <v>0.28000000000000003</v>
      </c>
      <c r="I701" s="156"/>
      <c r="L701" s="152"/>
      <c r="M701" s="157"/>
      <c r="T701" s="158"/>
      <c r="AT701" s="153" t="s">
        <v>162</v>
      </c>
      <c r="AU701" s="153" t="s">
        <v>82</v>
      </c>
      <c r="AV701" s="13" t="s">
        <v>82</v>
      </c>
      <c r="AW701" s="13" t="s">
        <v>33</v>
      </c>
      <c r="AX701" s="13" t="s">
        <v>72</v>
      </c>
      <c r="AY701" s="153" t="s">
        <v>150</v>
      </c>
    </row>
    <row r="702" spans="2:65" s="14" customFormat="1">
      <c r="B702" s="159"/>
      <c r="D702" s="146" t="s">
        <v>162</v>
      </c>
      <c r="E702" s="160" t="s">
        <v>19</v>
      </c>
      <c r="F702" s="161" t="s">
        <v>169</v>
      </c>
      <c r="H702" s="162">
        <v>0.28000000000000003</v>
      </c>
      <c r="I702" s="163"/>
      <c r="L702" s="159"/>
      <c r="M702" s="164"/>
      <c r="T702" s="165"/>
      <c r="AT702" s="160" t="s">
        <v>162</v>
      </c>
      <c r="AU702" s="160" t="s">
        <v>82</v>
      </c>
      <c r="AV702" s="14" t="s">
        <v>158</v>
      </c>
      <c r="AW702" s="14" t="s">
        <v>33</v>
      </c>
      <c r="AX702" s="14" t="s">
        <v>80</v>
      </c>
      <c r="AY702" s="160" t="s">
        <v>150</v>
      </c>
    </row>
    <row r="703" spans="2:65" s="1" customFormat="1" ht="24.2" customHeight="1">
      <c r="B703" s="33"/>
      <c r="C703" s="128" t="s">
        <v>907</v>
      </c>
      <c r="D703" s="128" t="s">
        <v>153</v>
      </c>
      <c r="E703" s="129" t="s">
        <v>908</v>
      </c>
      <c r="F703" s="130" t="s">
        <v>909</v>
      </c>
      <c r="G703" s="131" t="s">
        <v>156</v>
      </c>
      <c r="H703" s="132">
        <v>0.28000000000000003</v>
      </c>
      <c r="I703" s="133"/>
      <c r="J703" s="134">
        <f>ROUND(I703*H703,2)</f>
        <v>0</v>
      </c>
      <c r="K703" s="130" t="s">
        <v>157</v>
      </c>
      <c r="L703" s="33"/>
      <c r="M703" s="135" t="s">
        <v>19</v>
      </c>
      <c r="N703" s="136" t="s">
        <v>43</v>
      </c>
      <c r="P703" s="137">
        <f>O703*H703</f>
        <v>0</v>
      </c>
      <c r="Q703" s="137">
        <v>4.0000000000000001E-3</v>
      </c>
      <c r="R703" s="137">
        <f>Q703*H703</f>
        <v>1.1200000000000001E-3</v>
      </c>
      <c r="S703" s="137">
        <v>0</v>
      </c>
      <c r="T703" s="138">
        <f>S703*H703</f>
        <v>0</v>
      </c>
      <c r="AR703" s="139" t="s">
        <v>389</v>
      </c>
      <c r="AT703" s="139" t="s">
        <v>153</v>
      </c>
      <c r="AU703" s="139" t="s">
        <v>82</v>
      </c>
      <c r="AY703" s="18" t="s">
        <v>150</v>
      </c>
      <c r="BE703" s="140">
        <f>IF(N703="základní",J703,0)</f>
        <v>0</v>
      </c>
      <c r="BF703" s="140">
        <f>IF(N703="snížená",J703,0)</f>
        <v>0</v>
      </c>
      <c r="BG703" s="140">
        <f>IF(N703="zákl. přenesená",J703,0)</f>
        <v>0</v>
      </c>
      <c r="BH703" s="140">
        <f>IF(N703="sníž. přenesená",J703,0)</f>
        <v>0</v>
      </c>
      <c r="BI703" s="140">
        <f>IF(N703="nulová",J703,0)</f>
        <v>0</v>
      </c>
      <c r="BJ703" s="18" t="s">
        <v>80</v>
      </c>
      <c r="BK703" s="140">
        <f>ROUND(I703*H703,2)</f>
        <v>0</v>
      </c>
      <c r="BL703" s="18" t="s">
        <v>389</v>
      </c>
      <c r="BM703" s="139" t="s">
        <v>910</v>
      </c>
    </row>
    <row r="704" spans="2:65" s="1" customFormat="1">
      <c r="B704" s="33"/>
      <c r="D704" s="141" t="s">
        <v>160</v>
      </c>
      <c r="F704" s="142" t="s">
        <v>911</v>
      </c>
      <c r="I704" s="143"/>
      <c r="L704" s="33"/>
      <c r="M704" s="144"/>
      <c r="T704" s="54"/>
      <c r="AT704" s="18" t="s">
        <v>160</v>
      </c>
      <c r="AU704" s="18" t="s">
        <v>82</v>
      </c>
    </row>
    <row r="705" spans="2:65" s="12" customFormat="1">
      <c r="B705" s="145"/>
      <c r="D705" s="146" t="s">
        <v>162</v>
      </c>
      <c r="E705" s="147" t="s">
        <v>19</v>
      </c>
      <c r="F705" s="148" t="s">
        <v>701</v>
      </c>
      <c r="H705" s="147" t="s">
        <v>19</v>
      </c>
      <c r="I705" s="149"/>
      <c r="L705" s="145"/>
      <c r="M705" s="150"/>
      <c r="T705" s="151"/>
      <c r="AT705" s="147" t="s">
        <v>162</v>
      </c>
      <c r="AU705" s="147" t="s">
        <v>82</v>
      </c>
      <c r="AV705" s="12" t="s">
        <v>80</v>
      </c>
      <c r="AW705" s="12" t="s">
        <v>33</v>
      </c>
      <c r="AX705" s="12" t="s">
        <v>72</v>
      </c>
      <c r="AY705" s="147" t="s">
        <v>150</v>
      </c>
    </row>
    <row r="706" spans="2:65" s="12" customFormat="1">
      <c r="B706" s="145"/>
      <c r="D706" s="146" t="s">
        <v>162</v>
      </c>
      <c r="E706" s="147" t="s">
        <v>19</v>
      </c>
      <c r="F706" s="148" t="s">
        <v>630</v>
      </c>
      <c r="H706" s="147" t="s">
        <v>19</v>
      </c>
      <c r="I706" s="149"/>
      <c r="L706" s="145"/>
      <c r="M706" s="150"/>
      <c r="T706" s="151"/>
      <c r="AT706" s="147" t="s">
        <v>162</v>
      </c>
      <c r="AU706" s="147" t="s">
        <v>82</v>
      </c>
      <c r="AV706" s="12" t="s">
        <v>80</v>
      </c>
      <c r="AW706" s="12" t="s">
        <v>33</v>
      </c>
      <c r="AX706" s="12" t="s">
        <v>72</v>
      </c>
      <c r="AY706" s="147" t="s">
        <v>150</v>
      </c>
    </row>
    <row r="707" spans="2:65" s="12" customFormat="1">
      <c r="B707" s="145"/>
      <c r="D707" s="146" t="s">
        <v>162</v>
      </c>
      <c r="E707" s="147" t="s">
        <v>19</v>
      </c>
      <c r="F707" s="148" t="s">
        <v>631</v>
      </c>
      <c r="H707" s="147" t="s">
        <v>19</v>
      </c>
      <c r="I707" s="149"/>
      <c r="L707" s="145"/>
      <c r="M707" s="150"/>
      <c r="T707" s="151"/>
      <c r="AT707" s="147" t="s">
        <v>162</v>
      </c>
      <c r="AU707" s="147" t="s">
        <v>82</v>
      </c>
      <c r="AV707" s="12" t="s">
        <v>80</v>
      </c>
      <c r="AW707" s="12" t="s">
        <v>33</v>
      </c>
      <c r="AX707" s="12" t="s">
        <v>72</v>
      </c>
      <c r="AY707" s="147" t="s">
        <v>150</v>
      </c>
    </row>
    <row r="708" spans="2:65" s="12" customFormat="1">
      <c r="B708" s="145"/>
      <c r="D708" s="146" t="s">
        <v>162</v>
      </c>
      <c r="E708" s="147" t="s">
        <v>19</v>
      </c>
      <c r="F708" s="148" t="s">
        <v>702</v>
      </c>
      <c r="H708" s="147" t="s">
        <v>19</v>
      </c>
      <c r="I708" s="149"/>
      <c r="L708" s="145"/>
      <c r="M708" s="150"/>
      <c r="T708" s="151"/>
      <c r="AT708" s="147" t="s">
        <v>162</v>
      </c>
      <c r="AU708" s="147" t="s">
        <v>82</v>
      </c>
      <c r="AV708" s="12" t="s">
        <v>80</v>
      </c>
      <c r="AW708" s="12" t="s">
        <v>33</v>
      </c>
      <c r="AX708" s="12" t="s">
        <v>72</v>
      </c>
      <c r="AY708" s="147" t="s">
        <v>150</v>
      </c>
    </row>
    <row r="709" spans="2:65" s="12" customFormat="1">
      <c r="B709" s="145"/>
      <c r="D709" s="146" t="s">
        <v>162</v>
      </c>
      <c r="E709" s="147" t="s">
        <v>19</v>
      </c>
      <c r="F709" s="148" t="s">
        <v>167</v>
      </c>
      <c r="H709" s="147" t="s">
        <v>19</v>
      </c>
      <c r="I709" s="149"/>
      <c r="L709" s="145"/>
      <c r="M709" s="150"/>
      <c r="T709" s="151"/>
      <c r="AT709" s="147" t="s">
        <v>162</v>
      </c>
      <c r="AU709" s="147" t="s">
        <v>82</v>
      </c>
      <c r="AV709" s="12" t="s">
        <v>80</v>
      </c>
      <c r="AW709" s="12" t="s">
        <v>33</v>
      </c>
      <c r="AX709" s="12" t="s">
        <v>72</v>
      </c>
      <c r="AY709" s="147" t="s">
        <v>150</v>
      </c>
    </row>
    <row r="710" spans="2:65" s="13" customFormat="1">
      <c r="B710" s="152"/>
      <c r="D710" s="146" t="s">
        <v>162</v>
      </c>
      <c r="E710" s="153" t="s">
        <v>19</v>
      </c>
      <c r="F710" s="154" t="s">
        <v>703</v>
      </c>
      <c r="H710" s="155">
        <v>0.28000000000000003</v>
      </c>
      <c r="I710" s="156"/>
      <c r="L710" s="152"/>
      <c r="M710" s="157"/>
      <c r="T710" s="158"/>
      <c r="AT710" s="153" t="s">
        <v>162</v>
      </c>
      <c r="AU710" s="153" t="s">
        <v>82</v>
      </c>
      <c r="AV710" s="13" t="s">
        <v>82</v>
      </c>
      <c r="AW710" s="13" t="s">
        <v>33</v>
      </c>
      <c r="AX710" s="13" t="s">
        <v>72</v>
      </c>
      <c r="AY710" s="153" t="s">
        <v>150</v>
      </c>
    </row>
    <row r="711" spans="2:65" s="14" customFormat="1">
      <c r="B711" s="159"/>
      <c r="D711" s="146" t="s">
        <v>162</v>
      </c>
      <c r="E711" s="160" t="s">
        <v>19</v>
      </c>
      <c r="F711" s="161" t="s">
        <v>169</v>
      </c>
      <c r="H711" s="162">
        <v>0.28000000000000003</v>
      </c>
      <c r="I711" s="163"/>
      <c r="L711" s="159"/>
      <c r="M711" s="164"/>
      <c r="T711" s="165"/>
      <c r="AT711" s="160" t="s">
        <v>162</v>
      </c>
      <c r="AU711" s="160" t="s">
        <v>82</v>
      </c>
      <c r="AV711" s="14" t="s">
        <v>158</v>
      </c>
      <c r="AW711" s="14" t="s">
        <v>33</v>
      </c>
      <c r="AX711" s="14" t="s">
        <v>80</v>
      </c>
      <c r="AY711" s="160" t="s">
        <v>150</v>
      </c>
    </row>
    <row r="712" spans="2:65" s="1" customFormat="1" ht="16.5" customHeight="1">
      <c r="B712" s="33"/>
      <c r="C712" s="173" t="s">
        <v>912</v>
      </c>
      <c r="D712" s="173" t="s">
        <v>445</v>
      </c>
      <c r="E712" s="174" t="s">
        <v>913</v>
      </c>
      <c r="F712" s="175" t="s">
        <v>914</v>
      </c>
      <c r="G712" s="176" t="s">
        <v>156</v>
      </c>
      <c r="H712" s="177">
        <v>0.308</v>
      </c>
      <c r="I712" s="178"/>
      <c r="J712" s="179">
        <f>ROUND(I712*H712,2)</f>
        <v>0</v>
      </c>
      <c r="K712" s="175" t="s">
        <v>157</v>
      </c>
      <c r="L712" s="180"/>
      <c r="M712" s="181" t="s">
        <v>19</v>
      </c>
      <c r="N712" s="182" t="s">
        <v>43</v>
      </c>
      <c r="P712" s="137">
        <f>O712*H712</f>
        <v>0</v>
      </c>
      <c r="Q712" s="137">
        <v>6.5000000000000002E-2</v>
      </c>
      <c r="R712" s="137">
        <f>Q712*H712</f>
        <v>2.002E-2</v>
      </c>
      <c r="S712" s="137">
        <v>0</v>
      </c>
      <c r="T712" s="138">
        <f>S712*H712</f>
        <v>0</v>
      </c>
      <c r="AR712" s="139" t="s">
        <v>448</v>
      </c>
      <c r="AT712" s="139" t="s">
        <v>445</v>
      </c>
      <c r="AU712" s="139" t="s">
        <v>82</v>
      </c>
      <c r="AY712" s="18" t="s">
        <v>150</v>
      </c>
      <c r="BE712" s="140">
        <f>IF(N712="základní",J712,0)</f>
        <v>0</v>
      </c>
      <c r="BF712" s="140">
        <f>IF(N712="snížená",J712,0)</f>
        <v>0</v>
      </c>
      <c r="BG712" s="140">
        <f>IF(N712="zákl. přenesená",J712,0)</f>
        <v>0</v>
      </c>
      <c r="BH712" s="140">
        <f>IF(N712="sníž. přenesená",J712,0)</f>
        <v>0</v>
      </c>
      <c r="BI712" s="140">
        <f>IF(N712="nulová",J712,0)</f>
        <v>0</v>
      </c>
      <c r="BJ712" s="18" t="s">
        <v>80</v>
      </c>
      <c r="BK712" s="140">
        <f>ROUND(I712*H712,2)</f>
        <v>0</v>
      </c>
      <c r="BL712" s="18" t="s">
        <v>389</v>
      </c>
      <c r="BM712" s="139" t="s">
        <v>915</v>
      </c>
    </row>
    <row r="713" spans="2:65" s="13" customFormat="1">
      <c r="B713" s="152"/>
      <c r="D713" s="146" t="s">
        <v>162</v>
      </c>
      <c r="F713" s="154" t="s">
        <v>916</v>
      </c>
      <c r="H713" s="155">
        <v>0.308</v>
      </c>
      <c r="I713" s="156"/>
      <c r="L713" s="152"/>
      <c r="M713" s="157"/>
      <c r="T713" s="158"/>
      <c r="AT713" s="153" t="s">
        <v>162</v>
      </c>
      <c r="AU713" s="153" t="s">
        <v>82</v>
      </c>
      <c r="AV713" s="13" t="s">
        <v>82</v>
      </c>
      <c r="AW713" s="13" t="s">
        <v>4</v>
      </c>
      <c r="AX713" s="13" t="s">
        <v>80</v>
      </c>
      <c r="AY713" s="153" t="s">
        <v>150</v>
      </c>
    </row>
    <row r="714" spans="2:65" s="1" customFormat="1" ht="16.5" customHeight="1">
      <c r="B714" s="33"/>
      <c r="C714" s="128" t="s">
        <v>917</v>
      </c>
      <c r="D714" s="128" t="s">
        <v>153</v>
      </c>
      <c r="E714" s="129" t="s">
        <v>918</v>
      </c>
      <c r="F714" s="130" t="s">
        <v>919</v>
      </c>
      <c r="G714" s="131" t="s">
        <v>156</v>
      </c>
      <c r="H714" s="132">
        <v>0.28000000000000003</v>
      </c>
      <c r="I714" s="133"/>
      <c r="J714" s="134">
        <f>ROUND(I714*H714,2)</f>
        <v>0</v>
      </c>
      <c r="K714" s="130" t="s">
        <v>157</v>
      </c>
      <c r="L714" s="33"/>
      <c r="M714" s="135" t="s">
        <v>19</v>
      </c>
      <c r="N714" s="136" t="s">
        <v>43</v>
      </c>
      <c r="P714" s="137">
        <f>O714*H714</f>
        <v>0</v>
      </c>
      <c r="Q714" s="137">
        <v>5.0000000000000002E-5</v>
      </c>
      <c r="R714" s="137">
        <f>Q714*H714</f>
        <v>1.4000000000000001E-5</v>
      </c>
      <c r="S714" s="137">
        <v>0</v>
      </c>
      <c r="T714" s="138">
        <f>S714*H714</f>
        <v>0</v>
      </c>
      <c r="AR714" s="139" t="s">
        <v>389</v>
      </c>
      <c r="AT714" s="139" t="s">
        <v>153</v>
      </c>
      <c r="AU714" s="139" t="s">
        <v>82</v>
      </c>
      <c r="AY714" s="18" t="s">
        <v>150</v>
      </c>
      <c r="BE714" s="140">
        <f>IF(N714="základní",J714,0)</f>
        <v>0</v>
      </c>
      <c r="BF714" s="140">
        <f>IF(N714="snížená",J714,0)</f>
        <v>0</v>
      </c>
      <c r="BG714" s="140">
        <f>IF(N714="zákl. přenesená",J714,0)</f>
        <v>0</v>
      </c>
      <c r="BH714" s="140">
        <f>IF(N714="sníž. přenesená",J714,0)</f>
        <v>0</v>
      </c>
      <c r="BI714" s="140">
        <f>IF(N714="nulová",J714,0)</f>
        <v>0</v>
      </c>
      <c r="BJ714" s="18" t="s">
        <v>80</v>
      </c>
      <c r="BK714" s="140">
        <f>ROUND(I714*H714,2)</f>
        <v>0</v>
      </c>
      <c r="BL714" s="18" t="s">
        <v>389</v>
      </c>
      <c r="BM714" s="139" t="s">
        <v>920</v>
      </c>
    </row>
    <row r="715" spans="2:65" s="1" customFormat="1">
      <c r="B715" s="33"/>
      <c r="D715" s="141" t="s">
        <v>160</v>
      </c>
      <c r="F715" s="142" t="s">
        <v>921</v>
      </c>
      <c r="I715" s="143"/>
      <c r="L715" s="33"/>
      <c r="M715" s="144"/>
      <c r="T715" s="54"/>
      <c r="AT715" s="18" t="s">
        <v>160</v>
      </c>
      <c r="AU715" s="18" t="s">
        <v>82</v>
      </c>
    </row>
    <row r="716" spans="2:65" s="12" customFormat="1">
      <c r="B716" s="145"/>
      <c r="D716" s="146" t="s">
        <v>162</v>
      </c>
      <c r="E716" s="147" t="s">
        <v>19</v>
      </c>
      <c r="F716" s="148" t="s">
        <v>701</v>
      </c>
      <c r="H716" s="147" t="s">
        <v>19</v>
      </c>
      <c r="I716" s="149"/>
      <c r="L716" s="145"/>
      <c r="M716" s="150"/>
      <c r="T716" s="151"/>
      <c r="AT716" s="147" t="s">
        <v>162</v>
      </c>
      <c r="AU716" s="147" t="s">
        <v>82</v>
      </c>
      <c r="AV716" s="12" t="s">
        <v>80</v>
      </c>
      <c r="AW716" s="12" t="s">
        <v>33</v>
      </c>
      <c r="AX716" s="12" t="s">
        <v>72</v>
      </c>
      <c r="AY716" s="147" t="s">
        <v>150</v>
      </c>
    </row>
    <row r="717" spans="2:65" s="12" customFormat="1">
      <c r="B717" s="145"/>
      <c r="D717" s="146" t="s">
        <v>162</v>
      </c>
      <c r="E717" s="147" t="s">
        <v>19</v>
      </c>
      <c r="F717" s="148" t="s">
        <v>630</v>
      </c>
      <c r="H717" s="147" t="s">
        <v>19</v>
      </c>
      <c r="I717" s="149"/>
      <c r="L717" s="145"/>
      <c r="M717" s="150"/>
      <c r="T717" s="151"/>
      <c r="AT717" s="147" t="s">
        <v>162</v>
      </c>
      <c r="AU717" s="147" t="s">
        <v>82</v>
      </c>
      <c r="AV717" s="12" t="s">
        <v>80</v>
      </c>
      <c r="AW717" s="12" t="s">
        <v>33</v>
      </c>
      <c r="AX717" s="12" t="s">
        <v>72</v>
      </c>
      <c r="AY717" s="147" t="s">
        <v>150</v>
      </c>
    </row>
    <row r="718" spans="2:65" s="12" customFormat="1">
      <c r="B718" s="145"/>
      <c r="D718" s="146" t="s">
        <v>162</v>
      </c>
      <c r="E718" s="147" t="s">
        <v>19</v>
      </c>
      <c r="F718" s="148" t="s">
        <v>631</v>
      </c>
      <c r="H718" s="147" t="s">
        <v>19</v>
      </c>
      <c r="I718" s="149"/>
      <c r="L718" s="145"/>
      <c r="M718" s="150"/>
      <c r="T718" s="151"/>
      <c r="AT718" s="147" t="s">
        <v>162</v>
      </c>
      <c r="AU718" s="147" t="s">
        <v>82</v>
      </c>
      <c r="AV718" s="12" t="s">
        <v>80</v>
      </c>
      <c r="AW718" s="12" t="s">
        <v>33</v>
      </c>
      <c r="AX718" s="12" t="s">
        <v>72</v>
      </c>
      <c r="AY718" s="147" t="s">
        <v>150</v>
      </c>
    </row>
    <row r="719" spans="2:65" s="12" customFormat="1">
      <c r="B719" s="145"/>
      <c r="D719" s="146" t="s">
        <v>162</v>
      </c>
      <c r="E719" s="147" t="s">
        <v>19</v>
      </c>
      <c r="F719" s="148" t="s">
        <v>702</v>
      </c>
      <c r="H719" s="147" t="s">
        <v>19</v>
      </c>
      <c r="I719" s="149"/>
      <c r="L719" s="145"/>
      <c r="M719" s="150"/>
      <c r="T719" s="151"/>
      <c r="AT719" s="147" t="s">
        <v>162</v>
      </c>
      <c r="AU719" s="147" t="s">
        <v>82</v>
      </c>
      <c r="AV719" s="12" t="s">
        <v>80</v>
      </c>
      <c r="AW719" s="12" t="s">
        <v>33</v>
      </c>
      <c r="AX719" s="12" t="s">
        <v>72</v>
      </c>
      <c r="AY719" s="147" t="s">
        <v>150</v>
      </c>
    </row>
    <row r="720" spans="2:65" s="12" customFormat="1">
      <c r="B720" s="145"/>
      <c r="D720" s="146" t="s">
        <v>162</v>
      </c>
      <c r="E720" s="147" t="s">
        <v>19</v>
      </c>
      <c r="F720" s="148" t="s">
        <v>167</v>
      </c>
      <c r="H720" s="147" t="s">
        <v>19</v>
      </c>
      <c r="I720" s="149"/>
      <c r="L720" s="145"/>
      <c r="M720" s="150"/>
      <c r="T720" s="151"/>
      <c r="AT720" s="147" t="s">
        <v>162</v>
      </c>
      <c r="AU720" s="147" t="s">
        <v>82</v>
      </c>
      <c r="AV720" s="12" t="s">
        <v>80</v>
      </c>
      <c r="AW720" s="12" t="s">
        <v>33</v>
      </c>
      <c r="AX720" s="12" t="s">
        <v>72</v>
      </c>
      <c r="AY720" s="147" t="s">
        <v>150</v>
      </c>
    </row>
    <row r="721" spans="2:65" s="13" customFormat="1">
      <c r="B721" s="152"/>
      <c r="D721" s="146" t="s">
        <v>162</v>
      </c>
      <c r="E721" s="153" t="s">
        <v>19</v>
      </c>
      <c r="F721" s="154" t="s">
        <v>703</v>
      </c>
      <c r="H721" s="155">
        <v>0.28000000000000003</v>
      </c>
      <c r="I721" s="156"/>
      <c r="L721" s="152"/>
      <c r="M721" s="157"/>
      <c r="T721" s="158"/>
      <c r="AT721" s="153" t="s">
        <v>162</v>
      </c>
      <c r="AU721" s="153" t="s">
        <v>82</v>
      </c>
      <c r="AV721" s="13" t="s">
        <v>82</v>
      </c>
      <c r="AW721" s="13" t="s">
        <v>33</v>
      </c>
      <c r="AX721" s="13" t="s">
        <v>72</v>
      </c>
      <c r="AY721" s="153" t="s">
        <v>150</v>
      </c>
    </row>
    <row r="722" spans="2:65" s="14" customFormat="1">
      <c r="B722" s="159"/>
      <c r="D722" s="146" t="s">
        <v>162</v>
      </c>
      <c r="E722" s="160" t="s">
        <v>19</v>
      </c>
      <c r="F722" s="161" t="s">
        <v>169</v>
      </c>
      <c r="H722" s="162">
        <v>0.28000000000000003</v>
      </c>
      <c r="I722" s="163"/>
      <c r="L722" s="159"/>
      <c r="M722" s="164"/>
      <c r="T722" s="165"/>
      <c r="AT722" s="160" t="s">
        <v>162</v>
      </c>
      <c r="AU722" s="160" t="s">
        <v>82</v>
      </c>
      <c r="AV722" s="14" t="s">
        <v>158</v>
      </c>
      <c r="AW722" s="14" t="s">
        <v>33</v>
      </c>
      <c r="AX722" s="14" t="s">
        <v>80</v>
      </c>
      <c r="AY722" s="160" t="s">
        <v>150</v>
      </c>
    </row>
    <row r="723" spans="2:65" s="1" customFormat="1" ht="24.2" customHeight="1">
      <c r="B723" s="33"/>
      <c r="C723" s="128" t="s">
        <v>922</v>
      </c>
      <c r="D723" s="128" t="s">
        <v>153</v>
      </c>
      <c r="E723" s="129" t="s">
        <v>923</v>
      </c>
      <c r="F723" s="130" t="s">
        <v>924</v>
      </c>
      <c r="G723" s="131" t="s">
        <v>375</v>
      </c>
      <c r="H723" s="132">
        <v>2.3E-2</v>
      </c>
      <c r="I723" s="133"/>
      <c r="J723" s="134">
        <f>ROUND(I723*H723,2)</f>
        <v>0</v>
      </c>
      <c r="K723" s="130" t="s">
        <v>157</v>
      </c>
      <c r="L723" s="33"/>
      <c r="M723" s="135" t="s">
        <v>19</v>
      </c>
      <c r="N723" s="136" t="s">
        <v>43</v>
      </c>
      <c r="P723" s="137">
        <f>O723*H723</f>
        <v>0</v>
      </c>
      <c r="Q723" s="137">
        <v>0</v>
      </c>
      <c r="R723" s="137">
        <f>Q723*H723</f>
        <v>0</v>
      </c>
      <c r="S723" s="137">
        <v>0</v>
      </c>
      <c r="T723" s="138">
        <f>S723*H723</f>
        <v>0</v>
      </c>
      <c r="AR723" s="139" t="s">
        <v>389</v>
      </c>
      <c r="AT723" s="139" t="s">
        <v>153</v>
      </c>
      <c r="AU723" s="139" t="s">
        <v>82</v>
      </c>
      <c r="AY723" s="18" t="s">
        <v>150</v>
      </c>
      <c r="BE723" s="140">
        <f>IF(N723="základní",J723,0)</f>
        <v>0</v>
      </c>
      <c r="BF723" s="140">
        <f>IF(N723="snížená",J723,0)</f>
        <v>0</v>
      </c>
      <c r="BG723" s="140">
        <f>IF(N723="zákl. přenesená",J723,0)</f>
        <v>0</v>
      </c>
      <c r="BH723" s="140">
        <f>IF(N723="sníž. přenesená",J723,0)</f>
        <v>0</v>
      </c>
      <c r="BI723" s="140">
        <f>IF(N723="nulová",J723,0)</f>
        <v>0</v>
      </c>
      <c r="BJ723" s="18" t="s">
        <v>80</v>
      </c>
      <c r="BK723" s="140">
        <f>ROUND(I723*H723,2)</f>
        <v>0</v>
      </c>
      <c r="BL723" s="18" t="s">
        <v>389</v>
      </c>
      <c r="BM723" s="139" t="s">
        <v>925</v>
      </c>
    </row>
    <row r="724" spans="2:65" s="1" customFormat="1">
      <c r="B724" s="33"/>
      <c r="D724" s="141" t="s">
        <v>160</v>
      </c>
      <c r="F724" s="142" t="s">
        <v>926</v>
      </c>
      <c r="I724" s="143"/>
      <c r="L724" s="33"/>
      <c r="M724" s="144"/>
      <c r="T724" s="54"/>
      <c r="AT724" s="18" t="s">
        <v>160</v>
      </c>
      <c r="AU724" s="18" t="s">
        <v>82</v>
      </c>
    </row>
    <row r="725" spans="2:65" s="11" customFormat="1" ht="22.9" customHeight="1">
      <c r="B725" s="116"/>
      <c r="D725" s="117" t="s">
        <v>71</v>
      </c>
      <c r="E725" s="126" t="s">
        <v>562</v>
      </c>
      <c r="F725" s="126" t="s">
        <v>563</v>
      </c>
      <c r="I725" s="119"/>
      <c r="J725" s="127">
        <f>BK725</f>
        <v>0</v>
      </c>
      <c r="L725" s="116"/>
      <c r="M725" s="121"/>
      <c r="P725" s="122">
        <f>SUM(P726:P861)</f>
        <v>0</v>
      </c>
      <c r="R725" s="122">
        <f>SUM(R726:R861)</f>
        <v>5.34357575E-2</v>
      </c>
      <c r="T725" s="123">
        <f>SUM(T726:T861)</f>
        <v>0</v>
      </c>
      <c r="AR725" s="117" t="s">
        <v>82</v>
      </c>
      <c r="AT725" s="124" t="s">
        <v>71</v>
      </c>
      <c r="AU725" s="124" t="s">
        <v>80</v>
      </c>
      <c r="AY725" s="117" t="s">
        <v>150</v>
      </c>
      <c r="BK725" s="125">
        <f>SUM(BK726:BK861)</f>
        <v>0</v>
      </c>
    </row>
    <row r="726" spans="2:65" s="1" customFormat="1" ht="16.5" customHeight="1">
      <c r="B726" s="33"/>
      <c r="C726" s="128" t="s">
        <v>927</v>
      </c>
      <c r="D726" s="128" t="s">
        <v>153</v>
      </c>
      <c r="E726" s="129" t="s">
        <v>564</v>
      </c>
      <c r="F726" s="130" t="s">
        <v>565</v>
      </c>
      <c r="G726" s="131" t="s">
        <v>156</v>
      </c>
      <c r="H726" s="132">
        <v>106.04</v>
      </c>
      <c r="I726" s="133"/>
      <c r="J726" s="134">
        <f>ROUND(I726*H726,2)</f>
        <v>0</v>
      </c>
      <c r="K726" s="130" t="s">
        <v>157</v>
      </c>
      <c r="L726" s="33"/>
      <c r="M726" s="135" t="s">
        <v>19</v>
      </c>
      <c r="N726" s="136" t="s">
        <v>43</v>
      </c>
      <c r="P726" s="137">
        <f>O726*H726</f>
        <v>0</v>
      </c>
      <c r="Q726" s="137">
        <v>2.05E-4</v>
      </c>
      <c r="R726" s="137">
        <f>Q726*H726</f>
        <v>2.1738199999999999E-2</v>
      </c>
      <c r="S726" s="137">
        <v>0</v>
      </c>
      <c r="T726" s="138">
        <f>S726*H726</f>
        <v>0</v>
      </c>
      <c r="AR726" s="139" t="s">
        <v>389</v>
      </c>
      <c r="AT726" s="139" t="s">
        <v>153</v>
      </c>
      <c r="AU726" s="139" t="s">
        <v>82</v>
      </c>
      <c r="AY726" s="18" t="s">
        <v>150</v>
      </c>
      <c r="BE726" s="140">
        <f>IF(N726="základní",J726,0)</f>
        <v>0</v>
      </c>
      <c r="BF726" s="140">
        <f>IF(N726="snížená",J726,0)</f>
        <v>0</v>
      </c>
      <c r="BG726" s="140">
        <f>IF(N726="zákl. přenesená",J726,0)</f>
        <v>0</v>
      </c>
      <c r="BH726" s="140">
        <f>IF(N726="sníž. přenesená",J726,0)</f>
        <v>0</v>
      </c>
      <c r="BI726" s="140">
        <f>IF(N726="nulová",J726,0)</f>
        <v>0</v>
      </c>
      <c r="BJ726" s="18" t="s">
        <v>80</v>
      </c>
      <c r="BK726" s="140">
        <f>ROUND(I726*H726,2)</f>
        <v>0</v>
      </c>
      <c r="BL726" s="18" t="s">
        <v>389</v>
      </c>
      <c r="BM726" s="139" t="s">
        <v>928</v>
      </c>
    </row>
    <row r="727" spans="2:65" s="1" customFormat="1">
      <c r="B727" s="33"/>
      <c r="D727" s="141" t="s">
        <v>160</v>
      </c>
      <c r="F727" s="142" t="s">
        <v>567</v>
      </c>
      <c r="I727" s="143"/>
      <c r="L727" s="33"/>
      <c r="M727" s="144"/>
      <c r="T727" s="54"/>
      <c r="AT727" s="18" t="s">
        <v>160</v>
      </c>
      <c r="AU727" s="18" t="s">
        <v>82</v>
      </c>
    </row>
    <row r="728" spans="2:65" s="12" customFormat="1">
      <c r="B728" s="145"/>
      <c r="D728" s="146" t="s">
        <v>162</v>
      </c>
      <c r="E728" s="147" t="s">
        <v>19</v>
      </c>
      <c r="F728" s="148" t="s">
        <v>929</v>
      </c>
      <c r="H728" s="147" t="s">
        <v>19</v>
      </c>
      <c r="I728" s="149"/>
      <c r="L728" s="145"/>
      <c r="M728" s="150"/>
      <c r="T728" s="151"/>
      <c r="AT728" s="147" t="s">
        <v>162</v>
      </c>
      <c r="AU728" s="147" t="s">
        <v>82</v>
      </c>
      <c r="AV728" s="12" t="s">
        <v>80</v>
      </c>
      <c r="AW728" s="12" t="s">
        <v>33</v>
      </c>
      <c r="AX728" s="12" t="s">
        <v>72</v>
      </c>
      <c r="AY728" s="147" t="s">
        <v>150</v>
      </c>
    </row>
    <row r="729" spans="2:65" s="12" customFormat="1">
      <c r="B729" s="145"/>
      <c r="D729" s="146" t="s">
        <v>162</v>
      </c>
      <c r="E729" s="147" t="s">
        <v>19</v>
      </c>
      <c r="F729" s="148" t="s">
        <v>630</v>
      </c>
      <c r="H729" s="147" t="s">
        <v>19</v>
      </c>
      <c r="I729" s="149"/>
      <c r="L729" s="145"/>
      <c r="M729" s="150"/>
      <c r="T729" s="151"/>
      <c r="AT729" s="147" t="s">
        <v>162</v>
      </c>
      <c r="AU729" s="147" t="s">
        <v>82</v>
      </c>
      <c r="AV729" s="12" t="s">
        <v>80</v>
      </c>
      <c r="AW729" s="12" t="s">
        <v>33</v>
      </c>
      <c r="AX729" s="12" t="s">
        <v>72</v>
      </c>
      <c r="AY729" s="147" t="s">
        <v>150</v>
      </c>
    </row>
    <row r="730" spans="2:65" s="12" customFormat="1">
      <c r="B730" s="145"/>
      <c r="D730" s="146" t="s">
        <v>162</v>
      </c>
      <c r="E730" s="147" t="s">
        <v>19</v>
      </c>
      <c r="F730" s="148" t="s">
        <v>631</v>
      </c>
      <c r="H730" s="147" t="s">
        <v>19</v>
      </c>
      <c r="I730" s="149"/>
      <c r="L730" s="145"/>
      <c r="M730" s="150"/>
      <c r="T730" s="151"/>
      <c r="AT730" s="147" t="s">
        <v>162</v>
      </c>
      <c r="AU730" s="147" t="s">
        <v>82</v>
      </c>
      <c r="AV730" s="12" t="s">
        <v>80</v>
      </c>
      <c r="AW730" s="12" t="s">
        <v>33</v>
      </c>
      <c r="AX730" s="12" t="s">
        <v>72</v>
      </c>
      <c r="AY730" s="147" t="s">
        <v>150</v>
      </c>
    </row>
    <row r="731" spans="2:65" s="12" customFormat="1">
      <c r="B731" s="145"/>
      <c r="D731" s="146" t="s">
        <v>162</v>
      </c>
      <c r="E731" s="147" t="s">
        <v>19</v>
      </c>
      <c r="F731" s="148" t="s">
        <v>930</v>
      </c>
      <c r="H731" s="147" t="s">
        <v>19</v>
      </c>
      <c r="I731" s="149"/>
      <c r="L731" s="145"/>
      <c r="M731" s="150"/>
      <c r="T731" s="151"/>
      <c r="AT731" s="147" t="s">
        <v>162</v>
      </c>
      <c r="AU731" s="147" t="s">
        <v>82</v>
      </c>
      <c r="AV731" s="12" t="s">
        <v>80</v>
      </c>
      <c r="AW731" s="12" t="s">
        <v>33</v>
      </c>
      <c r="AX731" s="12" t="s">
        <v>72</v>
      </c>
      <c r="AY731" s="147" t="s">
        <v>150</v>
      </c>
    </row>
    <row r="732" spans="2:65" s="12" customFormat="1">
      <c r="B732" s="145"/>
      <c r="D732" s="146" t="s">
        <v>162</v>
      </c>
      <c r="E732" s="147" t="s">
        <v>19</v>
      </c>
      <c r="F732" s="148" t="s">
        <v>167</v>
      </c>
      <c r="H732" s="147" t="s">
        <v>19</v>
      </c>
      <c r="I732" s="149"/>
      <c r="L732" s="145"/>
      <c r="M732" s="150"/>
      <c r="T732" s="151"/>
      <c r="AT732" s="147" t="s">
        <v>162</v>
      </c>
      <c r="AU732" s="147" t="s">
        <v>82</v>
      </c>
      <c r="AV732" s="12" t="s">
        <v>80</v>
      </c>
      <c r="AW732" s="12" t="s">
        <v>33</v>
      </c>
      <c r="AX732" s="12" t="s">
        <v>72</v>
      </c>
      <c r="AY732" s="147" t="s">
        <v>150</v>
      </c>
    </row>
    <row r="733" spans="2:65" s="13" customFormat="1">
      <c r="B733" s="152"/>
      <c r="D733" s="146" t="s">
        <v>162</v>
      </c>
      <c r="E733" s="153" t="s">
        <v>19</v>
      </c>
      <c r="F733" s="154" t="s">
        <v>931</v>
      </c>
      <c r="H733" s="155">
        <v>21.73</v>
      </c>
      <c r="I733" s="156"/>
      <c r="L733" s="152"/>
      <c r="M733" s="157"/>
      <c r="T733" s="158"/>
      <c r="AT733" s="153" t="s">
        <v>162</v>
      </c>
      <c r="AU733" s="153" t="s">
        <v>82</v>
      </c>
      <c r="AV733" s="13" t="s">
        <v>82</v>
      </c>
      <c r="AW733" s="13" t="s">
        <v>33</v>
      </c>
      <c r="AX733" s="13" t="s">
        <v>72</v>
      </c>
      <c r="AY733" s="153" t="s">
        <v>150</v>
      </c>
    </row>
    <row r="734" spans="2:65" s="12" customFormat="1">
      <c r="B734" s="145"/>
      <c r="D734" s="146" t="s">
        <v>162</v>
      </c>
      <c r="E734" s="147" t="s">
        <v>19</v>
      </c>
      <c r="F734" s="148" t="s">
        <v>630</v>
      </c>
      <c r="H734" s="147" t="s">
        <v>19</v>
      </c>
      <c r="I734" s="149"/>
      <c r="L734" s="145"/>
      <c r="M734" s="150"/>
      <c r="T734" s="151"/>
      <c r="AT734" s="147" t="s">
        <v>162</v>
      </c>
      <c r="AU734" s="147" t="s">
        <v>82</v>
      </c>
      <c r="AV734" s="12" t="s">
        <v>80</v>
      </c>
      <c r="AW734" s="12" t="s">
        <v>33</v>
      </c>
      <c r="AX734" s="12" t="s">
        <v>72</v>
      </c>
      <c r="AY734" s="147" t="s">
        <v>150</v>
      </c>
    </row>
    <row r="735" spans="2:65" s="12" customFormat="1">
      <c r="B735" s="145"/>
      <c r="D735" s="146" t="s">
        <v>162</v>
      </c>
      <c r="E735" s="147" t="s">
        <v>19</v>
      </c>
      <c r="F735" s="148" t="s">
        <v>637</v>
      </c>
      <c r="H735" s="147" t="s">
        <v>19</v>
      </c>
      <c r="I735" s="149"/>
      <c r="L735" s="145"/>
      <c r="M735" s="150"/>
      <c r="T735" s="151"/>
      <c r="AT735" s="147" t="s">
        <v>162</v>
      </c>
      <c r="AU735" s="147" t="s">
        <v>82</v>
      </c>
      <c r="AV735" s="12" t="s">
        <v>80</v>
      </c>
      <c r="AW735" s="12" t="s">
        <v>33</v>
      </c>
      <c r="AX735" s="12" t="s">
        <v>72</v>
      </c>
      <c r="AY735" s="147" t="s">
        <v>150</v>
      </c>
    </row>
    <row r="736" spans="2:65" s="12" customFormat="1">
      <c r="B736" s="145"/>
      <c r="D736" s="146" t="s">
        <v>162</v>
      </c>
      <c r="E736" s="147" t="s">
        <v>19</v>
      </c>
      <c r="F736" s="148" t="s">
        <v>932</v>
      </c>
      <c r="H736" s="147" t="s">
        <v>19</v>
      </c>
      <c r="I736" s="149"/>
      <c r="L736" s="145"/>
      <c r="M736" s="150"/>
      <c r="T736" s="151"/>
      <c r="AT736" s="147" t="s">
        <v>162</v>
      </c>
      <c r="AU736" s="147" t="s">
        <v>82</v>
      </c>
      <c r="AV736" s="12" t="s">
        <v>80</v>
      </c>
      <c r="AW736" s="12" t="s">
        <v>33</v>
      </c>
      <c r="AX736" s="12" t="s">
        <v>72</v>
      </c>
      <c r="AY736" s="147" t="s">
        <v>150</v>
      </c>
    </row>
    <row r="737" spans="2:65" s="12" customFormat="1">
      <c r="B737" s="145"/>
      <c r="D737" s="146" t="s">
        <v>162</v>
      </c>
      <c r="E737" s="147" t="s">
        <v>19</v>
      </c>
      <c r="F737" s="148" t="s">
        <v>167</v>
      </c>
      <c r="H737" s="147" t="s">
        <v>19</v>
      </c>
      <c r="I737" s="149"/>
      <c r="L737" s="145"/>
      <c r="M737" s="150"/>
      <c r="T737" s="151"/>
      <c r="AT737" s="147" t="s">
        <v>162</v>
      </c>
      <c r="AU737" s="147" t="s">
        <v>82</v>
      </c>
      <c r="AV737" s="12" t="s">
        <v>80</v>
      </c>
      <c r="AW737" s="12" t="s">
        <v>33</v>
      </c>
      <c r="AX737" s="12" t="s">
        <v>72</v>
      </c>
      <c r="AY737" s="147" t="s">
        <v>150</v>
      </c>
    </row>
    <row r="738" spans="2:65" s="13" customFormat="1">
      <c r="B738" s="152"/>
      <c r="D738" s="146" t="s">
        <v>162</v>
      </c>
      <c r="E738" s="153" t="s">
        <v>19</v>
      </c>
      <c r="F738" s="154" t="s">
        <v>933</v>
      </c>
      <c r="H738" s="155">
        <v>77.19</v>
      </c>
      <c r="I738" s="156"/>
      <c r="L738" s="152"/>
      <c r="M738" s="157"/>
      <c r="T738" s="158"/>
      <c r="AT738" s="153" t="s">
        <v>162</v>
      </c>
      <c r="AU738" s="153" t="s">
        <v>82</v>
      </c>
      <c r="AV738" s="13" t="s">
        <v>82</v>
      </c>
      <c r="AW738" s="13" t="s">
        <v>33</v>
      </c>
      <c r="AX738" s="13" t="s">
        <v>72</v>
      </c>
      <c r="AY738" s="153" t="s">
        <v>150</v>
      </c>
    </row>
    <row r="739" spans="2:65" s="12" customFormat="1">
      <c r="B739" s="145"/>
      <c r="D739" s="146" t="s">
        <v>162</v>
      </c>
      <c r="E739" s="147" t="s">
        <v>19</v>
      </c>
      <c r="F739" s="148" t="s">
        <v>630</v>
      </c>
      <c r="H739" s="147" t="s">
        <v>19</v>
      </c>
      <c r="I739" s="149"/>
      <c r="L739" s="145"/>
      <c r="M739" s="150"/>
      <c r="T739" s="151"/>
      <c r="AT739" s="147" t="s">
        <v>162</v>
      </c>
      <c r="AU739" s="147" t="s">
        <v>82</v>
      </c>
      <c r="AV739" s="12" t="s">
        <v>80</v>
      </c>
      <c r="AW739" s="12" t="s">
        <v>33</v>
      </c>
      <c r="AX739" s="12" t="s">
        <v>72</v>
      </c>
      <c r="AY739" s="147" t="s">
        <v>150</v>
      </c>
    </row>
    <row r="740" spans="2:65" s="12" customFormat="1">
      <c r="B740" s="145"/>
      <c r="D740" s="146" t="s">
        <v>162</v>
      </c>
      <c r="E740" s="147" t="s">
        <v>19</v>
      </c>
      <c r="F740" s="148" t="s">
        <v>859</v>
      </c>
      <c r="H740" s="147" t="s">
        <v>19</v>
      </c>
      <c r="I740" s="149"/>
      <c r="L740" s="145"/>
      <c r="M740" s="150"/>
      <c r="T740" s="151"/>
      <c r="AT740" s="147" t="s">
        <v>162</v>
      </c>
      <c r="AU740" s="147" t="s">
        <v>82</v>
      </c>
      <c r="AV740" s="12" t="s">
        <v>80</v>
      </c>
      <c r="AW740" s="12" t="s">
        <v>33</v>
      </c>
      <c r="AX740" s="12" t="s">
        <v>72</v>
      </c>
      <c r="AY740" s="147" t="s">
        <v>150</v>
      </c>
    </row>
    <row r="741" spans="2:65" s="12" customFormat="1">
      <c r="B741" s="145"/>
      <c r="D741" s="146" t="s">
        <v>162</v>
      </c>
      <c r="E741" s="147" t="s">
        <v>19</v>
      </c>
      <c r="F741" s="148" t="s">
        <v>934</v>
      </c>
      <c r="H741" s="147" t="s">
        <v>19</v>
      </c>
      <c r="I741" s="149"/>
      <c r="L741" s="145"/>
      <c r="M741" s="150"/>
      <c r="T741" s="151"/>
      <c r="AT741" s="147" t="s">
        <v>162</v>
      </c>
      <c r="AU741" s="147" t="s">
        <v>82</v>
      </c>
      <c r="AV741" s="12" t="s">
        <v>80</v>
      </c>
      <c r="AW741" s="12" t="s">
        <v>33</v>
      </c>
      <c r="AX741" s="12" t="s">
        <v>72</v>
      </c>
      <c r="AY741" s="147" t="s">
        <v>150</v>
      </c>
    </row>
    <row r="742" spans="2:65" s="12" customFormat="1">
      <c r="B742" s="145"/>
      <c r="D742" s="146" t="s">
        <v>162</v>
      </c>
      <c r="E742" s="147" t="s">
        <v>19</v>
      </c>
      <c r="F742" s="148" t="s">
        <v>167</v>
      </c>
      <c r="H742" s="147" t="s">
        <v>19</v>
      </c>
      <c r="I742" s="149"/>
      <c r="L742" s="145"/>
      <c r="M742" s="150"/>
      <c r="T742" s="151"/>
      <c r="AT742" s="147" t="s">
        <v>162</v>
      </c>
      <c r="AU742" s="147" t="s">
        <v>82</v>
      </c>
      <c r="AV742" s="12" t="s">
        <v>80</v>
      </c>
      <c r="AW742" s="12" t="s">
        <v>33</v>
      </c>
      <c r="AX742" s="12" t="s">
        <v>72</v>
      </c>
      <c r="AY742" s="147" t="s">
        <v>150</v>
      </c>
    </row>
    <row r="743" spans="2:65" s="13" customFormat="1">
      <c r="B743" s="152"/>
      <c r="D743" s="146" t="s">
        <v>162</v>
      </c>
      <c r="E743" s="153" t="s">
        <v>19</v>
      </c>
      <c r="F743" s="154" t="s">
        <v>263</v>
      </c>
      <c r="H743" s="155">
        <v>7.12</v>
      </c>
      <c r="I743" s="156"/>
      <c r="L743" s="152"/>
      <c r="M743" s="157"/>
      <c r="T743" s="158"/>
      <c r="AT743" s="153" t="s">
        <v>162</v>
      </c>
      <c r="AU743" s="153" t="s">
        <v>82</v>
      </c>
      <c r="AV743" s="13" t="s">
        <v>82</v>
      </c>
      <c r="AW743" s="13" t="s">
        <v>33</v>
      </c>
      <c r="AX743" s="13" t="s">
        <v>72</v>
      </c>
      <c r="AY743" s="153" t="s">
        <v>150</v>
      </c>
    </row>
    <row r="744" spans="2:65" s="14" customFormat="1">
      <c r="B744" s="159"/>
      <c r="D744" s="146" t="s">
        <v>162</v>
      </c>
      <c r="E744" s="160" t="s">
        <v>19</v>
      </c>
      <c r="F744" s="161" t="s">
        <v>169</v>
      </c>
      <c r="H744" s="162">
        <v>106.04</v>
      </c>
      <c r="I744" s="163"/>
      <c r="L744" s="159"/>
      <c r="M744" s="164"/>
      <c r="T744" s="165"/>
      <c r="AT744" s="160" t="s">
        <v>162</v>
      </c>
      <c r="AU744" s="160" t="s">
        <v>82</v>
      </c>
      <c r="AV744" s="14" t="s">
        <v>158</v>
      </c>
      <c r="AW744" s="14" t="s">
        <v>33</v>
      </c>
      <c r="AX744" s="14" t="s">
        <v>80</v>
      </c>
      <c r="AY744" s="160" t="s">
        <v>150</v>
      </c>
    </row>
    <row r="745" spans="2:65" s="1" customFormat="1" ht="24.2" customHeight="1">
      <c r="B745" s="33"/>
      <c r="C745" s="128" t="s">
        <v>935</v>
      </c>
      <c r="D745" s="128" t="s">
        <v>153</v>
      </c>
      <c r="E745" s="129" t="s">
        <v>576</v>
      </c>
      <c r="F745" s="130" t="s">
        <v>577</v>
      </c>
      <c r="G745" s="131" t="s">
        <v>156</v>
      </c>
      <c r="H745" s="132">
        <v>20.92</v>
      </c>
      <c r="I745" s="133"/>
      <c r="J745" s="134">
        <f>ROUND(I745*H745,2)</f>
        <v>0</v>
      </c>
      <c r="K745" s="130" t="s">
        <v>157</v>
      </c>
      <c r="L745" s="33"/>
      <c r="M745" s="135" t="s">
        <v>19</v>
      </c>
      <c r="N745" s="136" t="s">
        <v>43</v>
      </c>
      <c r="P745" s="137">
        <f>O745*H745</f>
        <v>0</v>
      </c>
      <c r="Q745" s="137">
        <v>8.0499999999999992E-6</v>
      </c>
      <c r="R745" s="137">
        <f>Q745*H745</f>
        <v>1.6840599999999999E-4</v>
      </c>
      <c r="S745" s="137">
        <v>0</v>
      </c>
      <c r="T745" s="138">
        <f>S745*H745</f>
        <v>0</v>
      </c>
      <c r="AR745" s="139" t="s">
        <v>389</v>
      </c>
      <c r="AT745" s="139" t="s">
        <v>153</v>
      </c>
      <c r="AU745" s="139" t="s">
        <v>82</v>
      </c>
      <c r="AY745" s="18" t="s">
        <v>150</v>
      </c>
      <c r="BE745" s="140">
        <f>IF(N745="základní",J745,0)</f>
        <v>0</v>
      </c>
      <c r="BF745" s="140">
        <f>IF(N745="snížená",J745,0)</f>
        <v>0</v>
      </c>
      <c r="BG745" s="140">
        <f>IF(N745="zákl. přenesená",J745,0)</f>
        <v>0</v>
      </c>
      <c r="BH745" s="140">
        <f>IF(N745="sníž. přenesená",J745,0)</f>
        <v>0</v>
      </c>
      <c r="BI745" s="140">
        <f>IF(N745="nulová",J745,0)</f>
        <v>0</v>
      </c>
      <c r="BJ745" s="18" t="s">
        <v>80</v>
      </c>
      <c r="BK745" s="140">
        <f>ROUND(I745*H745,2)</f>
        <v>0</v>
      </c>
      <c r="BL745" s="18" t="s">
        <v>389</v>
      </c>
      <c r="BM745" s="139" t="s">
        <v>936</v>
      </c>
    </row>
    <row r="746" spans="2:65" s="1" customFormat="1">
      <c r="B746" s="33"/>
      <c r="D746" s="141" t="s">
        <v>160</v>
      </c>
      <c r="F746" s="142" t="s">
        <v>579</v>
      </c>
      <c r="I746" s="143"/>
      <c r="L746" s="33"/>
      <c r="M746" s="144"/>
      <c r="T746" s="54"/>
      <c r="AT746" s="18" t="s">
        <v>160</v>
      </c>
      <c r="AU746" s="18" t="s">
        <v>82</v>
      </c>
    </row>
    <row r="747" spans="2:65" s="12" customFormat="1">
      <c r="B747" s="145"/>
      <c r="D747" s="146" t="s">
        <v>162</v>
      </c>
      <c r="E747" s="147" t="s">
        <v>19</v>
      </c>
      <c r="F747" s="148" t="s">
        <v>630</v>
      </c>
      <c r="H747" s="147" t="s">
        <v>19</v>
      </c>
      <c r="I747" s="149"/>
      <c r="L747" s="145"/>
      <c r="M747" s="150"/>
      <c r="T747" s="151"/>
      <c r="AT747" s="147" t="s">
        <v>162</v>
      </c>
      <c r="AU747" s="147" t="s">
        <v>82</v>
      </c>
      <c r="AV747" s="12" t="s">
        <v>80</v>
      </c>
      <c r="AW747" s="12" t="s">
        <v>33</v>
      </c>
      <c r="AX747" s="12" t="s">
        <v>72</v>
      </c>
      <c r="AY747" s="147" t="s">
        <v>150</v>
      </c>
    </row>
    <row r="748" spans="2:65" s="12" customFormat="1">
      <c r="B748" s="145"/>
      <c r="D748" s="146" t="s">
        <v>162</v>
      </c>
      <c r="E748" s="147" t="s">
        <v>19</v>
      </c>
      <c r="F748" s="148" t="s">
        <v>665</v>
      </c>
      <c r="H748" s="147" t="s">
        <v>19</v>
      </c>
      <c r="I748" s="149"/>
      <c r="L748" s="145"/>
      <c r="M748" s="150"/>
      <c r="T748" s="151"/>
      <c r="AT748" s="147" t="s">
        <v>162</v>
      </c>
      <c r="AU748" s="147" t="s">
        <v>82</v>
      </c>
      <c r="AV748" s="12" t="s">
        <v>80</v>
      </c>
      <c r="AW748" s="12" t="s">
        <v>33</v>
      </c>
      <c r="AX748" s="12" t="s">
        <v>72</v>
      </c>
      <c r="AY748" s="147" t="s">
        <v>150</v>
      </c>
    </row>
    <row r="749" spans="2:65" s="12" customFormat="1">
      <c r="B749" s="145"/>
      <c r="D749" s="146" t="s">
        <v>162</v>
      </c>
      <c r="E749" s="147" t="s">
        <v>19</v>
      </c>
      <c r="F749" s="148" t="s">
        <v>580</v>
      </c>
      <c r="H749" s="147" t="s">
        <v>19</v>
      </c>
      <c r="I749" s="149"/>
      <c r="L749" s="145"/>
      <c r="M749" s="150"/>
      <c r="T749" s="151"/>
      <c r="AT749" s="147" t="s">
        <v>162</v>
      </c>
      <c r="AU749" s="147" t="s">
        <v>82</v>
      </c>
      <c r="AV749" s="12" t="s">
        <v>80</v>
      </c>
      <c r="AW749" s="12" t="s">
        <v>33</v>
      </c>
      <c r="AX749" s="12" t="s">
        <v>72</v>
      </c>
      <c r="AY749" s="147" t="s">
        <v>150</v>
      </c>
    </row>
    <row r="750" spans="2:65" s="12" customFormat="1">
      <c r="B750" s="145"/>
      <c r="D750" s="146" t="s">
        <v>162</v>
      </c>
      <c r="E750" s="147" t="s">
        <v>19</v>
      </c>
      <c r="F750" s="148" t="s">
        <v>630</v>
      </c>
      <c r="H750" s="147" t="s">
        <v>19</v>
      </c>
      <c r="I750" s="149"/>
      <c r="L750" s="145"/>
      <c r="M750" s="150"/>
      <c r="T750" s="151"/>
      <c r="AT750" s="147" t="s">
        <v>162</v>
      </c>
      <c r="AU750" s="147" t="s">
        <v>82</v>
      </c>
      <c r="AV750" s="12" t="s">
        <v>80</v>
      </c>
      <c r="AW750" s="12" t="s">
        <v>33</v>
      </c>
      <c r="AX750" s="12" t="s">
        <v>72</v>
      </c>
      <c r="AY750" s="147" t="s">
        <v>150</v>
      </c>
    </row>
    <row r="751" spans="2:65" s="12" customFormat="1">
      <c r="B751" s="145"/>
      <c r="D751" s="146" t="s">
        <v>162</v>
      </c>
      <c r="E751" s="147" t="s">
        <v>19</v>
      </c>
      <c r="F751" s="148" t="s">
        <v>655</v>
      </c>
      <c r="H751" s="147" t="s">
        <v>19</v>
      </c>
      <c r="I751" s="149"/>
      <c r="L751" s="145"/>
      <c r="M751" s="150"/>
      <c r="T751" s="151"/>
      <c r="AT751" s="147" t="s">
        <v>162</v>
      </c>
      <c r="AU751" s="147" t="s">
        <v>82</v>
      </c>
      <c r="AV751" s="12" t="s">
        <v>80</v>
      </c>
      <c r="AW751" s="12" t="s">
        <v>33</v>
      </c>
      <c r="AX751" s="12" t="s">
        <v>72</v>
      </c>
      <c r="AY751" s="147" t="s">
        <v>150</v>
      </c>
    </row>
    <row r="752" spans="2:65" s="12" customFormat="1">
      <c r="B752" s="145"/>
      <c r="D752" s="146" t="s">
        <v>162</v>
      </c>
      <c r="E752" s="147" t="s">
        <v>19</v>
      </c>
      <c r="F752" s="148" t="s">
        <v>937</v>
      </c>
      <c r="H752" s="147" t="s">
        <v>19</v>
      </c>
      <c r="I752" s="149"/>
      <c r="L752" s="145"/>
      <c r="M752" s="150"/>
      <c r="T752" s="151"/>
      <c r="AT752" s="147" t="s">
        <v>162</v>
      </c>
      <c r="AU752" s="147" t="s">
        <v>82</v>
      </c>
      <c r="AV752" s="12" t="s">
        <v>80</v>
      </c>
      <c r="AW752" s="12" t="s">
        <v>33</v>
      </c>
      <c r="AX752" s="12" t="s">
        <v>72</v>
      </c>
      <c r="AY752" s="147" t="s">
        <v>150</v>
      </c>
    </row>
    <row r="753" spans="2:51" s="12" customFormat="1">
      <c r="B753" s="145"/>
      <c r="D753" s="146" t="s">
        <v>162</v>
      </c>
      <c r="E753" s="147" t="s">
        <v>19</v>
      </c>
      <c r="F753" s="148" t="s">
        <v>167</v>
      </c>
      <c r="H753" s="147" t="s">
        <v>19</v>
      </c>
      <c r="I753" s="149"/>
      <c r="L753" s="145"/>
      <c r="M753" s="150"/>
      <c r="T753" s="151"/>
      <c r="AT753" s="147" t="s">
        <v>162</v>
      </c>
      <c r="AU753" s="147" t="s">
        <v>82</v>
      </c>
      <c r="AV753" s="12" t="s">
        <v>80</v>
      </c>
      <c r="AW753" s="12" t="s">
        <v>33</v>
      </c>
      <c r="AX753" s="12" t="s">
        <v>72</v>
      </c>
      <c r="AY753" s="147" t="s">
        <v>150</v>
      </c>
    </row>
    <row r="754" spans="2:51" s="13" customFormat="1">
      <c r="B754" s="152"/>
      <c r="D754" s="146" t="s">
        <v>162</v>
      </c>
      <c r="E754" s="153" t="s">
        <v>19</v>
      </c>
      <c r="F754" s="154" t="s">
        <v>687</v>
      </c>
      <c r="H754" s="155">
        <v>12.16</v>
      </c>
      <c r="I754" s="156"/>
      <c r="L754" s="152"/>
      <c r="M754" s="157"/>
      <c r="T754" s="158"/>
      <c r="AT754" s="153" t="s">
        <v>162</v>
      </c>
      <c r="AU754" s="153" t="s">
        <v>82</v>
      </c>
      <c r="AV754" s="13" t="s">
        <v>82</v>
      </c>
      <c r="AW754" s="13" t="s">
        <v>33</v>
      </c>
      <c r="AX754" s="13" t="s">
        <v>72</v>
      </c>
      <c r="AY754" s="153" t="s">
        <v>150</v>
      </c>
    </row>
    <row r="755" spans="2:51" s="12" customFormat="1">
      <c r="B755" s="145"/>
      <c r="D755" s="146" t="s">
        <v>162</v>
      </c>
      <c r="E755" s="147" t="s">
        <v>19</v>
      </c>
      <c r="F755" s="148" t="s">
        <v>630</v>
      </c>
      <c r="H755" s="147" t="s">
        <v>19</v>
      </c>
      <c r="I755" s="149"/>
      <c r="L755" s="145"/>
      <c r="M755" s="150"/>
      <c r="T755" s="151"/>
      <c r="AT755" s="147" t="s">
        <v>162</v>
      </c>
      <c r="AU755" s="147" t="s">
        <v>82</v>
      </c>
      <c r="AV755" s="12" t="s">
        <v>80</v>
      </c>
      <c r="AW755" s="12" t="s">
        <v>33</v>
      </c>
      <c r="AX755" s="12" t="s">
        <v>72</v>
      </c>
      <c r="AY755" s="147" t="s">
        <v>150</v>
      </c>
    </row>
    <row r="756" spans="2:51" s="12" customFormat="1">
      <c r="B756" s="145"/>
      <c r="D756" s="146" t="s">
        <v>162</v>
      </c>
      <c r="E756" s="147" t="s">
        <v>19</v>
      </c>
      <c r="F756" s="148" t="s">
        <v>657</v>
      </c>
      <c r="H756" s="147" t="s">
        <v>19</v>
      </c>
      <c r="I756" s="149"/>
      <c r="L756" s="145"/>
      <c r="M756" s="150"/>
      <c r="T756" s="151"/>
      <c r="AT756" s="147" t="s">
        <v>162</v>
      </c>
      <c r="AU756" s="147" t="s">
        <v>82</v>
      </c>
      <c r="AV756" s="12" t="s">
        <v>80</v>
      </c>
      <c r="AW756" s="12" t="s">
        <v>33</v>
      </c>
      <c r="AX756" s="12" t="s">
        <v>72</v>
      </c>
      <c r="AY756" s="147" t="s">
        <v>150</v>
      </c>
    </row>
    <row r="757" spans="2:51" s="12" customFormat="1">
      <c r="B757" s="145"/>
      <c r="D757" s="146" t="s">
        <v>162</v>
      </c>
      <c r="E757" s="147" t="s">
        <v>19</v>
      </c>
      <c r="F757" s="148" t="s">
        <v>938</v>
      </c>
      <c r="H757" s="147" t="s">
        <v>19</v>
      </c>
      <c r="I757" s="149"/>
      <c r="L757" s="145"/>
      <c r="M757" s="150"/>
      <c r="T757" s="151"/>
      <c r="AT757" s="147" t="s">
        <v>162</v>
      </c>
      <c r="AU757" s="147" t="s">
        <v>82</v>
      </c>
      <c r="AV757" s="12" t="s">
        <v>80</v>
      </c>
      <c r="AW757" s="12" t="s">
        <v>33</v>
      </c>
      <c r="AX757" s="12" t="s">
        <v>72</v>
      </c>
      <c r="AY757" s="147" t="s">
        <v>150</v>
      </c>
    </row>
    <row r="758" spans="2:51" s="12" customFormat="1">
      <c r="B758" s="145"/>
      <c r="D758" s="146" t="s">
        <v>162</v>
      </c>
      <c r="E758" s="147" t="s">
        <v>19</v>
      </c>
      <c r="F758" s="148" t="s">
        <v>167</v>
      </c>
      <c r="H758" s="147" t="s">
        <v>19</v>
      </c>
      <c r="I758" s="149"/>
      <c r="L758" s="145"/>
      <c r="M758" s="150"/>
      <c r="T758" s="151"/>
      <c r="AT758" s="147" t="s">
        <v>162</v>
      </c>
      <c r="AU758" s="147" t="s">
        <v>82</v>
      </c>
      <c r="AV758" s="12" t="s">
        <v>80</v>
      </c>
      <c r="AW758" s="12" t="s">
        <v>33</v>
      </c>
      <c r="AX758" s="12" t="s">
        <v>72</v>
      </c>
      <c r="AY758" s="147" t="s">
        <v>150</v>
      </c>
    </row>
    <row r="759" spans="2:51" s="13" customFormat="1">
      <c r="B759" s="152"/>
      <c r="D759" s="146" t="s">
        <v>162</v>
      </c>
      <c r="E759" s="153" t="s">
        <v>19</v>
      </c>
      <c r="F759" s="154" t="s">
        <v>689</v>
      </c>
      <c r="H759" s="155">
        <v>5.2</v>
      </c>
      <c r="I759" s="156"/>
      <c r="L759" s="152"/>
      <c r="M759" s="157"/>
      <c r="T759" s="158"/>
      <c r="AT759" s="153" t="s">
        <v>162</v>
      </c>
      <c r="AU759" s="153" t="s">
        <v>82</v>
      </c>
      <c r="AV759" s="13" t="s">
        <v>82</v>
      </c>
      <c r="AW759" s="13" t="s">
        <v>33</v>
      </c>
      <c r="AX759" s="13" t="s">
        <v>72</v>
      </c>
      <c r="AY759" s="153" t="s">
        <v>150</v>
      </c>
    </row>
    <row r="760" spans="2:51" s="12" customFormat="1">
      <c r="B760" s="145"/>
      <c r="D760" s="146" t="s">
        <v>162</v>
      </c>
      <c r="E760" s="147" t="s">
        <v>19</v>
      </c>
      <c r="F760" s="148" t="s">
        <v>630</v>
      </c>
      <c r="H760" s="147" t="s">
        <v>19</v>
      </c>
      <c r="I760" s="149"/>
      <c r="L760" s="145"/>
      <c r="M760" s="150"/>
      <c r="T760" s="151"/>
      <c r="AT760" s="147" t="s">
        <v>162</v>
      </c>
      <c r="AU760" s="147" t="s">
        <v>82</v>
      </c>
      <c r="AV760" s="12" t="s">
        <v>80</v>
      </c>
      <c r="AW760" s="12" t="s">
        <v>33</v>
      </c>
      <c r="AX760" s="12" t="s">
        <v>72</v>
      </c>
      <c r="AY760" s="147" t="s">
        <v>150</v>
      </c>
    </row>
    <row r="761" spans="2:51" s="12" customFormat="1">
      <c r="B761" s="145"/>
      <c r="D761" s="146" t="s">
        <v>162</v>
      </c>
      <c r="E761" s="147" t="s">
        <v>19</v>
      </c>
      <c r="F761" s="148" t="s">
        <v>665</v>
      </c>
      <c r="H761" s="147" t="s">
        <v>19</v>
      </c>
      <c r="I761" s="149"/>
      <c r="L761" s="145"/>
      <c r="M761" s="150"/>
      <c r="T761" s="151"/>
      <c r="AT761" s="147" t="s">
        <v>162</v>
      </c>
      <c r="AU761" s="147" t="s">
        <v>82</v>
      </c>
      <c r="AV761" s="12" t="s">
        <v>80</v>
      </c>
      <c r="AW761" s="12" t="s">
        <v>33</v>
      </c>
      <c r="AX761" s="12" t="s">
        <v>72</v>
      </c>
      <c r="AY761" s="147" t="s">
        <v>150</v>
      </c>
    </row>
    <row r="762" spans="2:51" s="12" customFormat="1">
      <c r="B762" s="145"/>
      <c r="D762" s="146" t="s">
        <v>162</v>
      </c>
      <c r="E762" s="147" t="s">
        <v>19</v>
      </c>
      <c r="F762" s="148" t="s">
        <v>939</v>
      </c>
      <c r="H762" s="147" t="s">
        <v>19</v>
      </c>
      <c r="I762" s="149"/>
      <c r="L762" s="145"/>
      <c r="M762" s="150"/>
      <c r="T762" s="151"/>
      <c r="AT762" s="147" t="s">
        <v>162</v>
      </c>
      <c r="AU762" s="147" t="s">
        <v>82</v>
      </c>
      <c r="AV762" s="12" t="s">
        <v>80</v>
      </c>
      <c r="AW762" s="12" t="s">
        <v>33</v>
      </c>
      <c r="AX762" s="12" t="s">
        <v>72</v>
      </c>
      <c r="AY762" s="147" t="s">
        <v>150</v>
      </c>
    </row>
    <row r="763" spans="2:51" s="12" customFormat="1">
      <c r="B763" s="145"/>
      <c r="D763" s="146" t="s">
        <v>162</v>
      </c>
      <c r="E763" s="147" t="s">
        <v>19</v>
      </c>
      <c r="F763" s="148" t="s">
        <v>630</v>
      </c>
      <c r="H763" s="147" t="s">
        <v>19</v>
      </c>
      <c r="I763" s="149"/>
      <c r="L763" s="145"/>
      <c r="M763" s="150"/>
      <c r="T763" s="151"/>
      <c r="AT763" s="147" t="s">
        <v>162</v>
      </c>
      <c r="AU763" s="147" t="s">
        <v>82</v>
      </c>
      <c r="AV763" s="12" t="s">
        <v>80</v>
      </c>
      <c r="AW763" s="12" t="s">
        <v>33</v>
      </c>
      <c r="AX763" s="12" t="s">
        <v>72</v>
      </c>
      <c r="AY763" s="147" t="s">
        <v>150</v>
      </c>
    </row>
    <row r="764" spans="2:51" s="12" customFormat="1">
      <c r="B764" s="145"/>
      <c r="D764" s="146" t="s">
        <v>162</v>
      </c>
      <c r="E764" s="147" t="s">
        <v>19</v>
      </c>
      <c r="F764" s="148" t="s">
        <v>655</v>
      </c>
      <c r="H764" s="147" t="s">
        <v>19</v>
      </c>
      <c r="I764" s="149"/>
      <c r="L764" s="145"/>
      <c r="M764" s="150"/>
      <c r="T764" s="151"/>
      <c r="AT764" s="147" t="s">
        <v>162</v>
      </c>
      <c r="AU764" s="147" t="s">
        <v>82</v>
      </c>
      <c r="AV764" s="12" t="s">
        <v>80</v>
      </c>
      <c r="AW764" s="12" t="s">
        <v>33</v>
      </c>
      <c r="AX764" s="12" t="s">
        <v>72</v>
      </c>
      <c r="AY764" s="147" t="s">
        <v>150</v>
      </c>
    </row>
    <row r="765" spans="2:51" s="12" customFormat="1">
      <c r="B765" s="145"/>
      <c r="D765" s="146" t="s">
        <v>162</v>
      </c>
      <c r="E765" s="147" t="s">
        <v>19</v>
      </c>
      <c r="F765" s="148" t="s">
        <v>940</v>
      </c>
      <c r="H765" s="147" t="s">
        <v>19</v>
      </c>
      <c r="I765" s="149"/>
      <c r="L765" s="145"/>
      <c r="M765" s="150"/>
      <c r="T765" s="151"/>
      <c r="AT765" s="147" t="s">
        <v>162</v>
      </c>
      <c r="AU765" s="147" t="s">
        <v>82</v>
      </c>
      <c r="AV765" s="12" t="s">
        <v>80</v>
      </c>
      <c r="AW765" s="12" t="s">
        <v>33</v>
      </c>
      <c r="AX765" s="12" t="s">
        <v>72</v>
      </c>
      <c r="AY765" s="147" t="s">
        <v>150</v>
      </c>
    </row>
    <row r="766" spans="2:51" s="12" customFormat="1">
      <c r="B766" s="145"/>
      <c r="D766" s="146" t="s">
        <v>162</v>
      </c>
      <c r="E766" s="147" t="s">
        <v>19</v>
      </c>
      <c r="F766" s="148" t="s">
        <v>167</v>
      </c>
      <c r="H766" s="147" t="s">
        <v>19</v>
      </c>
      <c r="I766" s="149"/>
      <c r="L766" s="145"/>
      <c r="M766" s="150"/>
      <c r="T766" s="151"/>
      <c r="AT766" s="147" t="s">
        <v>162</v>
      </c>
      <c r="AU766" s="147" t="s">
        <v>82</v>
      </c>
      <c r="AV766" s="12" t="s">
        <v>80</v>
      </c>
      <c r="AW766" s="12" t="s">
        <v>33</v>
      </c>
      <c r="AX766" s="12" t="s">
        <v>72</v>
      </c>
      <c r="AY766" s="147" t="s">
        <v>150</v>
      </c>
    </row>
    <row r="767" spans="2:51" s="13" customFormat="1">
      <c r="B767" s="152"/>
      <c r="D767" s="146" t="s">
        <v>162</v>
      </c>
      <c r="E767" s="153" t="s">
        <v>19</v>
      </c>
      <c r="F767" s="154" t="s">
        <v>941</v>
      </c>
      <c r="H767" s="155">
        <v>2.48</v>
      </c>
      <c r="I767" s="156"/>
      <c r="L767" s="152"/>
      <c r="M767" s="157"/>
      <c r="T767" s="158"/>
      <c r="AT767" s="153" t="s">
        <v>162</v>
      </c>
      <c r="AU767" s="153" t="s">
        <v>82</v>
      </c>
      <c r="AV767" s="13" t="s">
        <v>82</v>
      </c>
      <c r="AW767" s="13" t="s">
        <v>33</v>
      </c>
      <c r="AX767" s="13" t="s">
        <v>72</v>
      </c>
      <c r="AY767" s="153" t="s">
        <v>150</v>
      </c>
    </row>
    <row r="768" spans="2:51" s="12" customFormat="1">
      <c r="B768" s="145"/>
      <c r="D768" s="146" t="s">
        <v>162</v>
      </c>
      <c r="E768" s="147" t="s">
        <v>19</v>
      </c>
      <c r="F768" s="148" t="s">
        <v>630</v>
      </c>
      <c r="H768" s="147" t="s">
        <v>19</v>
      </c>
      <c r="I768" s="149"/>
      <c r="L768" s="145"/>
      <c r="M768" s="150"/>
      <c r="T768" s="151"/>
      <c r="AT768" s="147" t="s">
        <v>162</v>
      </c>
      <c r="AU768" s="147" t="s">
        <v>82</v>
      </c>
      <c r="AV768" s="12" t="s">
        <v>80</v>
      </c>
      <c r="AW768" s="12" t="s">
        <v>33</v>
      </c>
      <c r="AX768" s="12" t="s">
        <v>72</v>
      </c>
      <c r="AY768" s="147" t="s">
        <v>150</v>
      </c>
    </row>
    <row r="769" spans="2:65" s="12" customFormat="1">
      <c r="B769" s="145"/>
      <c r="D769" s="146" t="s">
        <v>162</v>
      </c>
      <c r="E769" s="147" t="s">
        <v>19</v>
      </c>
      <c r="F769" s="148" t="s">
        <v>657</v>
      </c>
      <c r="H769" s="147" t="s">
        <v>19</v>
      </c>
      <c r="I769" s="149"/>
      <c r="L769" s="145"/>
      <c r="M769" s="150"/>
      <c r="T769" s="151"/>
      <c r="AT769" s="147" t="s">
        <v>162</v>
      </c>
      <c r="AU769" s="147" t="s">
        <v>82</v>
      </c>
      <c r="AV769" s="12" t="s">
        <v>80</v>
      </c>
      <c r="AW769" s="12" t="s">
        <v>33</v>
      </c>
      <c r="AX769" s="12" t="s">
        <v>72</v>
      </c>
      <c r="AY769" s="147" t="s">
        <v>150</v>
      </c>
    </row>
    <row r="770" spans="2:65" s="12" customFormat="1">
      <c r="B770" s="145"/>
      <c r="D770" s="146" t="s">
        <v>162</v>
      </c>
      <c r="E770" s="147" t="s">
        <v>19</v>
      </c>
      <c r="F770" s="148" t="s">
        <v>942</v>
      </c>
      <c r="H770" s="147" t="s">
        <v>19</v>
      </c>
      <c r="I770" s="149"/>
      <c r="L770" s="145"/>
      <c r="M770" s="150"/>
      <c r="T770" s="151"/>
      <c r="AT770" s="147" t="s">
        <v>162</v>
      </c>
      <c r="AU770" s="147" t="s">
        <v>82</v>
      </c>
      <c r="AV770" s="12" t="s">
        <v>80</v>
      </c>
      <c r="AW770" s="12" t="s">
        <v>33</v>
      </c>
      <c r="AX770" s="12" t="s">
        <v>72</v>
      </c>
      <c r="AY770" s="147" t="s">
        <v>150</v>
      </c>
    </row>
    <row r="771" spans="2:65" s="12" customFormat="1">
      <c r="B771" s="145"/>
      <c r="D771" s="146" t="s">
        <v>162</v>
      </c>
      <c r="E771" s="147" t="s">
        <v>19</v>
      </c>
      <c r="F771" s="148" t="s">
        <v>167</v>
      </c>
      <c r="H771" s="147" t="s">
        <v>19</v>
      </c>
      <c r="I771" s="149"/>
      <c r="L771" s="145"/>
      <c r="M771" s="150"/>
      <c r="T771" s="151"/>
      <c r="AT771" s="147" t="s">
        <v>162</v>
      </c>
      <c r="AU771" s="147" t="s">
        <v>82</v>
      </c>
      <c r="AV771" s="12" t="s">
        <v>80</v>
      </c>
      <c r="AW771" s="12" t="s">
        <v>33</v>
      </c>
      <c r="AX771" s="12" t="s">
        <v>72</v>
      </c>
      <c r="AY771" s="147" t="s">
        <v>150</v>
      </c>
    </row>
    <row r="772" spans="2:65" s="13" customFormat="1">
      <c r="B772" s="152"/>
      <c r="D772" s="146" t="s">
        <v>162</v>
      </c>
      <c r="E772" s="153" t="s">
        <v>19</v>
      </c>
      <c r="F772" s="154" t="s">
        <v>590</v>
      </c>
      <c r="H772" s="155">
        <v>1.08</v>
      </c>
      <c r="I772" s="156"/>
      <c r="L772" s="152"/>
      <c r="M772" s="157"/>
      <c r="T772" s="158"/>
      <c r="AT772" s="153" t="s">
        <v>162</v>
      </c>
      <c r="AU772" s="153" t="s">
        <v>82</v>
      </c>
      <c r="AV772" s="13" t="s">
        <v>82</v>
      </c>
      <c r="AW772" s="13" t="s">
        <v>33</v>
      </c>
      <c r="AX772" s="13" t="s">
        <v>72</v>
      </c>
      <c r="AY772" s="153" t="s">
        <v>150</v>
      </c>
    </row>
    <row r="773" spans="2:65" s="14" customFormat="1">
      <c r="B773" s="159"/>
      <c r="D773" s="146" t="s">
        <v>162</v>
      </c>
      <c r="E773" s="160" t="s">
        <v>19</v>
      </c>
      <c r="F773" s="161" t="s">
        <v>169</v>
      </c>
      <c r="H773" s="162">
        <v>20.92</v>
      </c>
      <c r="I773" s="163"/>
      <c r="L773" s="159"/>
      <c r="M773" s="164"/>
      <c r="T773" s="165"/>
      <c r="AT773" s="160" t="s">
        <v>162</v>
      </c>
      <c r="AU773" s="160" t="s">
        <v>82</v>
      </c>
      <c r="AV773" s="14" t="s">
        <v>158</v>
      </c>
      <c r="AW773" s="14" t="s">
        <v>33</v>
      </c>
      <c r="AX773" s="14" t="s">
        <v>80</v>
      </c>
      <c r="AY773" s="160" t="s">
        <v>150</v>
      </c>
    </row>
    <row r="774" spans="2:65" s="1" customFormat="1" ht="16.5" customHeight="1">
      <c r="B774" s="33"/>
      <c r="C774" s="128" t="s">
        <v>943</v>
      </c>
      <c r="D774" s="128" t="s">
        <v>153</v>
      </c>
      <c r="E774" s="129" t="s">
        <v>594</v>
      </c>
      <c r="F774" s="130" t="s">
        <v>595</v>
      </c>
      <c r="G774" s="131" t="s">
        <v>156</v>
      </c>
      <c r="H774" s="132">
        <v>90.21</v>
      </c>
      <c r="I774" s="133"/>
      <c r="J774" s="134">
        <f>ROUND(I774*H774,2)</f>
        <v>0</v>
      </c>
      <c r="K774" s="130" t="s">
        <v>157</v>
      </c>
      <c r="L774" s="33"/>
      <c r="M774" s="135" t="s">
        <v>19</v>
      </c>
      <c r="N774" s="136" t="s">
        <v>43</v>
      </c>
      <c r="P774" s="137">
        <f>O774*H774</f>
        <v>0</v>
      </c>
      <c r="Q774" s="137">
        <v>7.1500000000000002E-6</v>
      </c>
      <c r="R774" s="137">
        <f>Q774*H774</f>
        <v>6.4500149999999993E-4</v>
      </c>
      <c r="S774" s="137">
        <v>0</v>
      </c>
      <c r="T774" s="138">
        <f>S774*H774</f>
        <v>0</v>
      </c>
      <c r="AR774" s="139" t="s">
        <v>389</v>
      </c>
      <c r="AT774" s="139" t="s">
        <v>153</v>
      </c>
      <c r="AU774" s="139" t="s">
        <v>82</v>
      </c>
      <c r="AY774" s="18" t="s">
        <v>150</v>
      </c>
      <c r="BE774" s="140">
        <f>IF(N774="základní",J774,0)</f>
        <v>0</v>
      </c>
      <c r="BF774" s="140">
        <f>IF(N774="snížená",J774,0)</f>
        <v>0</v>
      </c>
      <c r="BG774" s="140">
        <f>IF(N774="zákl. přenesená",J774,0)</f>
        <v>0</v>
      </c>
      <c r="BH774" s="140">
        <f>IF(N774="sníž. přenesená",J774,0)</f>
        <v>0</v>
      </c>
      <c r="BI774" s="140">
        <f>IF(N774="nulová",J774,0)</f>
        <v>0</v>
      </c>
      <c r="BJ774" s="18" t="s">
        <v>80</v>
      </c>
      <c r="BK774" s="140">
        <f>ROUND(I774*H774,2)</f>
        <v>0</v>
      </c>
      <c r="BL774" s="18" t="s">
        <v>389</v>
      </c>
      <c r="BM774" s="139" t="s">
        <v>944</v>
      </c>
    </row>
    <row r="775" spans="2:65" s="1" customFormat="1">
      <c r="B775" s="33"/>
      <c r="D775" s="141" t="s">
        <v>160</v>
      </c>
      <c r="F775" s="142" t="s">
        <v>597</v>
      </c>
      <c r="I775" s="143"/>
      <c r="L775" s="33"/>
      <c r="M775" s="144"/>
      <c r="T775" s="54"/>
      <c r="AT775" s="18" t="s">
        <v>160</v>
      </c>
      <c r="AU775" s="18" t="s">
        <v>82</v>
      </c>
    </row>
    <row r="776" spans="2:65" s="12" customFormat="1">
      <c r="B776" s="145"/>
      <c r="D776" s="146" t="s">
        <v>162</v>
      </c>
      <c r="E776" s="147" t="s">
        <v>19</v>
      </c>
      <c r="F776" s="148" t="s">
        <v>630</v>
      </c>
      <c r="H776" s="147" t="s">
        <v>19</v>
      </c>
      <c r="I776" s="149"/>
      <c r="L776" s="145"/>
      <c r="M776" s="150"/>
      <c r="T776" s="151"/>
      <c r="AT776" s="147" t="s">
        <v>162</v>
      </c>
      <c r="AU776" s="147" t="s">
        <v>82</v>
      </c>
      <c r="AV776" s="12" t="s">
        <v>80</v>
      </c>
      <c r="AW776" s="12" t="s">
        <v>33</v>
      </c>
      <c r="AX776" s="12" t="s">
        <v>72</v>
      </c>
      <c r="AY776" s="147" t="s">
        <v>150</v>
      </c>
    </row>
    <row r="777" spans="2:65" s="12" customFormat="1">
      <c r="B777" s="145"/>
      <c r="D777" s="146" t="s">
        <v>162</v>
      </c>
      <c r="E777" s="147" t="s">
        <v>19</v>
      </c>
      <c r="F777" s="148" t="s">
        <v>665</v>
      </c>
      <c r="H777" s="147" t="s">
        <v>19</v>
      </c>
      <c r="I777" s="149"/>
      <c r="L777" s="145"/>
      <c r="M777" s="150"/>
      <c r="T777" s="151"/>
      <c r="AT777" s="147" t="s">
        <v>162</v>
      </c>
      <c r="AU777" s="147" t="s">
        <v>82</v>
      </c>
      <c r="AV777" s="12" t="s">
        <v>80</v>
      </c>
      <c r="AW777" s="12" t="s">
        <v>33</v>
      </c>
      <c r="AX777" s="12" t="s">
        <v>72</v>
      </c>
      <c r="AY777" s="147" t="s">
        <v>150</v>
      </c>
    </row>
    <row r="778" spans="2:65" s="12" customFormat="1">
      <c r="B778" s="145"/>
      <c r="D778" s="146" t="s">
        <v>162</v>
      </c>
      <c r="E778" s="147" t="s">
        <v>19</v>
      </c>
      <c r="F778" s="148" t="s">
        <v>945</v>
      </c>
      <c r="H778" s="147" t="s">
        <v>19</v>
      </c>
      <c r="I778" s="149"/>
      <c r="L778" s="145"/>
      <c r="M778" s="150"/>
      <c r="T778" s="151"/>
      <c r="AT778" s="147" t="s">
        <v>162</v>
      </c>
      <c r="AU778" s="147" t="s">
        <v>82</v>
      </c>
      <c r="AV778" s="12" t="s">
        <v>80</v>
      </c>
      <c r="AW778" s="12" t="s">
        <v>33</v>
      </c>
      <c r="AX778" s="12" t="s">
        <v>72</v>
      </c>
      <c r="AY778" s="147" t="s">
        <v>150</v>
      </c>
    </row>
    <row r="779" spans="2:65" s="12" customFormat="1">
      <c r="B779" s="145"/>
      <c r="D779" s="146" t="s">
        <v>162</v>
      </c>
      <c r="E779" s="147" t="s">
        <v>19</v>
      </c>
      <c r="F779" s="148" t="s">
        <v>630</v>
      </c>
      <c r="H779" s="147" t="s">
        <v>19</v>
      </c>
      <c r="I779" s="149"/>
      <c r="L779" s="145"/>
      <c r="M779" s="150"/>
      <c r="T779" s="151"/>
      <c r="AT779" s="147" t="s">
        <v>162</v>
      </c>
      <c r="AU779" s="147" t="s">
        <v>82</v>
      </c>
      <c r="AV779" s="12" t="s">
        <v>80</v>
      </c>
      <c r="AW779" s="12" t="s">
        <v>33</v>
      </c>
      <c r="AX779" s="12" t="s">
        <v>72</v>
      </c>
      <c r="AY779" s="147" t="s">
        <v>150</v>
      </c>
    </row>
    <row r="780" spans="2:65" s="12" customFormat="1">
      <c r="B780" s="145"/>
      <c r="D780" s="146" t="s">
        <v>162</v>
      </c>
      <c r="E780" s="147" t="s">
        <v>19</v>
      </c>
      <c r="F780" s="148" t="s">
        <v>662</v>
      </c>
      <c r="H780" s="147" t="s">
        <v>19</v>
      </c>
      <c r="I780" s="149"/>
      <c r="L780" s="145"/>
      <c r="M780" s="150"/>
      <c r="T780" s="151"/>
      <c r="AT780" s="147" t="s">
        <v>162</v>
      </c>
      <c r="AU780" s="147" t="s">
        <v>82</v>
      </c>
      <c r="AV780" s="12" t="s">
        <v>80</v>
      </c>
      <c r="AW780" s="12" t="s">
        <v>33</v>
      </c>
      <c r="AX780" s="12" t="s">
        <v>72</v>
      </c>
      <c r="AY780" s="147" t="s">
        <v>150</v>
      </c>
    </row>
    <row r="781" spans="2:65" s="12" customFormat="1">
      <c r="B781" s="145"/>
      <c r="D781" s="146" t="s">
        <v>162</v>
      </c>
      <c r="E781" s="147" t="s">
        <v>19</v>
      </c>
      <c r="F781" s="148" t="s">
        <v>946</v>
      </c>
      <c r="H781" s="147" t="s">
        <v>19</v>
      </c>
      <c r="I781" s="149"/>
      <c r="L781" s="145"/>
      <c r="M781" s="150"/>
      <c r="T781" s="151"/>
      <c r="AT781" s="147" t="s">
        <v>162</v>
      </c>
      <c r="AU781" s="147" t="s">
        <v>82</v>
      </c>
      <c r="AV781" s="12" t="s">
        <v>80</v>
      </c>
      <c r="AW781" s="12" t="s">
        <v>33</v>
      </c>
      <c r="AX781" s="12" t="s">
        <v>72</v>
      </c>
      <c r="AY781" s="147" t="s">
        <v>150</v>
      </c>
    </row>
    <row r="782" spans="2:65" s="12" customFormat="1">
      <c r="B782" s="145"/>
      <c r="D782" s="146" t="s">
        <v>162</v>
      </c>
      <c r="E782" s="147" t="s">
        <v>19</v>
      </c>
      <c r="F782" s="148" t="s">
        <v>167</v>
      </c>
      <c r="H782" s="147" t="s">
        <v>19</v>
      </c>
      <c r="I782" s="149"/>
      <c r="L782" s="145"/>
      <c r="M782" s="150"/>
      <c r="T782" s="151"/>
      <c r="AT782" s="147" t="s">
        <v>162</v>
      </c>
      <c r="AU782" s="147" t="s">
        <v>82</v>
      </c>
      <c r="AV782" s="12" t="s">
        <v>80</v>
      </c>
      <c r="AW782" s="12" t="s">
        <v>33</v>
      </c>
      <c r="AX782" s="12" t="s">
        <v>72</v>
      </c>
      <c r="AY782" s="147" t="s">
        <v>150</v>
      </c>
    </row>
    <row r="783" spans="2:65" s="13" customFormat="1">
      <c r="B783" s="152"/>
      <c r="D783" s="146" t="s">
        <v>162</v>
      </c>
      <c r="E783" s="153" t="s">
        <v>19</v>
      </c>
      <c r="F783" s="154" t="s">
        <v>668</v>
      </c>
      <c r="H783" s="155">
        <v>31.38</v>
      </c>
      <c r="I783" s="156"/>
      <c r="L783" s="152"/>
      <c r="M783" s="157"/>
      <c r="T783" s="158"/>
      <c r="AT783" s="153" t="s">
        <v>162</v>
      </c>
      <c r="AU783" s="153" t="s">
        <v>82</v>
      </c>
      <c r="AV783" s="13" t="s">
        <v>82</v>
      </c>
      <c r="AW783" s="13" t="s">
        <v>33</v>
      </c>
      <c r="AX783" s="13" t="s">
        <v>72</v>
      </c>
      <c r="AY783" s="153" t="s">
        <v>150</v>
      </c>
    </row>
    <row r="784" spans="2:65" s="12" customFormat="1">
      <c r="B784" s="145"/>
      <c r="D784" s="146" t="s">
        <v>162</v>
      </c>
      <c r="E784" s="147" t="s">
        <v>19</v>
      </c>
      <c r="F784" s="148" t="s">
        <v>630</v>
      </c>
      <c r="H784" s="147" t="s">
        <v>19</v>
      </c>
      <c r="I784" s="149"/>
      <c r="L784" s="145"/>
      <c r="M784" s="150"/>
      <c r="T784" s="151"/>
      <c r="AT784" s="147" t="s">
        <v>162</v>
      </c>
      <c r="AU784" s="147" t="s">
        <v>82</v>
      </c>
      <c r="AV784" s="12" t="s">
        <v>80</v>
      </c>
      <c r="AW784" s="12" t="s">
        <v>33</v>
      </c>
      <c r="AX784" s="12" t="s">
        <v>72</v>
      </c>
      <c r="AY784" s="147" t="s">
        <v>150</v>
      </c>
    </row>
    <row r="785" spans="2:51" s="12" customFormat="1">
      <c r="B785" s="145"/>
      <c r="D785" s="146" t="s">
        <v>162</v>
      </c>
      <c r="E785" s="147" t="s">
        <v>19</v>
      </c>
      <c r="F785" s="148" t="s">
        <v>659</v>
      </c>
      <c r="H785" s="147" t="s">
        <v>19</v>
      </c>
      <c r="I785" s="149"/>
      <c r="L785" s="145"/>
      <c r="M785" s="150"/>
      <c r="T785" s="151"/>
      <c r="AT785" s="147" t="s">
        <v>162</v>
      </c>
      <c r="AU785" s="147" t="s">
        <v>82</v>
      </c>
      <c r="AV785" s="12" t="s">
        <v>80</v>
      </c>
      <c r="AW785" s="12" t="s">
        <v>33</v>
      </c>
      <c r="AX785" s="12" t="s">
        <v>72</v>
      </c>
      <c r="AY785" s="147" t="s">
        <v>150</v>
      </c>
    </row>
    <row r="786" spans="2:51" s="12" customFormat="1">
      <c r="B786" s="145"/>
      <c r="D786" s="146" t="s">
        <v>162</v>
      </c>
      <c r="E786" s="147" t="s">
        <v>19</v>
      </c>
      <c r="F786" s="148" t="s">
        <v>947</v>
      </c>
      <c r="H786" s="147" t="s">
        <v>19</v>
      </c>
      <c r="I786" s="149"/>
      <c r="L786" s="145"/>
      <c r="M786" s="150"/>
      <c r="T786" s="151"/>
      <c r="AT786" s="147" t="s">
        <v>162</v>
      </c>
      <c r="AU786" s="147" t="s">
        <v>82</v>
      </c>
      <c r="AV786" s="12" t="s">
        <v>80</v>
      </c>
      <c r="AW786" s="12" t="s">
        <v>33</v>
      </c>
      <c r="AX786" s="12" t="s">
        <v>72</v>
      </c>
      <c r="AY786" s="147" t="s">
        <v>150</v>
      </c>
    </row>
    <row r="787" spans="2:51" s="12" customFormat="1">
      <c r="B787" s="145"/>
      <c r="D787" s="146" t="s">
        <v>162</v>
      </c>
      <c r="E787" s="147" t="s">
        <v>19</v>
      </c>
      <c r="F787" s="148" t="s">
        <v>167</v>
      </c>
      <c r="H787" s="147" t="s">
        <v>19</v>
      </c>
      <c r="I787" s="149"/>
      <c r="L787" s="145"/>
      <c r="M787" s="150"/>
      <c r="T787" s="151"/>
      <c r="AT787" s="147" t="s">
        <v>162</v>
      </c>
      <c r="AU787" s="147" t="s">
        <v>82</v>
      </c>
      <c r="AV787" s="12" t="s">
        <v>80</v>
      </c>
      <c r="AW787" s="12" t="s">
        <v>33</v>
      </c>
      <c r="AX787" s="12" t="s">
        <v>72</v>
      </c>
      <c r="AY787" s="147" t="s">
        <v>150</v>
      </c>
    </row>
    <row r="788" spans="2:51" s="13" customFormat="1">
      <c r="B788" s="152"/>
      <c r="D788" s="146" t="s">
        <v>162</v>
      </c>
      <c r="E788" s="153" t="s">
        <v>19</v>
      </c>
      <c r="F788" s="154" t="s">
        <v>670</v>
      </c>
      <c r="H788" s="155">
        <v>17</v>
      </c>
      <c r="I788" s="156"/>
      <c r="L788" s="152"/>
      <c r="M788" s="157"/>
      <c r="T788" s="158"/>
      <c r="AT788" s="153" t="s">
        <v>162</v>
      </c>
      <c r="AU788" s="153" t="s">
        <v>82</v>
      </c>
      <c r="AV788" s="13" t="s">
        <v>82</v>
      </c>
      <c r="AW788" s="13" t="s">
        <v>33</v>
      </c>
      <c r="AX788" s="13" t="s">
        <v>72</v>
      </c>
      <c r="AY788" s="153" t="s">
        <v>150</v>
      </c>
    </row>
    <row r="789" spans="2:51" s="12" customFormat="1">
      <c r="B789" s="145"/>
      <c r="D789" s="146" t="s">
        <v>162</v>
      </c>
      <c r="E789" s="147" t="s">
        <v>19</v>
      </c>
      <c r="F789" s="148" t="s">
        <v>630</v>
      </c>
      <c r="H789" s="147" t="s">
        <v>19</v>
      </c>
      <c r="I789" s="149"/>
      <c r="L789" s="145"/>
      <c r="M789" s="150"/>
      <c r="T789" s="151"/>
      <c r="AT789" s="147" t="s">
        <v>162</v>
      </c>
      <c r="AU789" s="147" t="s">
        <v>82</v>
      </c>
      <c r="AV789" s="12" t="s">
        <v>80</v>
      </c>
      <c r="AW789" s="12" t="s">
        <v>33</v>
      </c>
      <c r="AX789" s="12" t="s">
        <v>72</v>
      </c>
      <c r="AY789" s="147" t="s">
        <v>150</v>
      </c>
    </row>
    <row r="790" spans="2:51" s="12" customFormat="1">
      <c r="B790" s="145"/>
      <c r="D790" s="146" t="s">
        <v>162</v>
      </c>
      <c r="E790" s="147" t="s">
        <v>19</v>
      </c>
      <c r="F790" s="148" t="s">
        <v>671</v>
      </c>
      <c r="H790" s="147" t="s">
        <v>19</v>
      </c>
      <c r="I790" s="149"/>
      <c r="L790" s="145"/>
      <c r="M790" s="150"/>
      <c r="T790" s="151"/>
      <c r="AT790" s="147" t="s">
        <v>162</v>
      </c>
      <c r="AU790" s="147" t="s">
        <v>82</v>
      </c>
      <c r="AV790" s="12" t="s">
        <v>80</v>
      </c>
      <c r="AW790" s="12" t="s">
        <v>33</v>
      </c>
      <c r="AX790" s="12" t="s">
        <v>72</v>
      </c>
      <c r="AY790" s="147" t="s">
        <v>150</v>
      </c>
    </row>
    <row r="791" spans="2:51" s="12" customFormat="1">
      <c r="B791" s="145"/>
      <c r="D791" s="146" t="s">
        <v>162</v>
      </c>
      <c r="E791" s="147" t="s">
        <v>19</v>
      </c>
      <c r="F791" s="148" t="s">
        <v>948</v>
      </c>
      <c r="H791" s="147" t="s">
        <v>19</v>
      </c>
      <c r="I791" s="149"/>
      <c r="L791" s="145"/>
      <c r="M791" s="150"/>
      <c r="T791" s="151"/>
      <c r="AT791" s="147" t="s">
        <v>162</v>
      </c>
      <c r="AU791" s="147" t="s">
        <v>82</v>
      </c>
      <c r="AV791" s="12" t="s">
        <v>80</v>
      </c>
      <c r="AW791" s="12" t="s">
        <v>33</v>
      </c>
      <c r="AX791" s="12" t="s">
        <v>72</v>
      </c>
      <c r="AY791" s="147" t="s">
        <v>150</v>
      </c>
    </row>
    <row r="792" spans="2:51" s="12" customFormat="1">
      <c r="B792" s="145"/>
      <c r="D792" s="146" t="s">
        <v>162</v>
      </c>
      <c r="E792" s="147" t="s">
        <v>19</v>
      </c>
      <c r="F792" s="148" t="s">
        <v>167</v>
      </c>
      <c r="H792" s="147" t="s">
        <v>19</v>
      </c>
      <c r="I792" s="149"/>
      <c r="L792" s="145"/>
      <c r="M792" s="150"/>
      <c r="T792" s="151"/>
      <c r="AT792" s="147" t="s">
        <v>162</v>
      </c>
      <c r="AU792" s="147" t="s">
        <v>82</v>
      </c>
      <c r="AV792" s="12" t="s">
        <v>80</v>
      </c>
      <c r="AW792" s="12" t="s">
        <v>33</v>
      </c>
      <c r="AX792" s="12" t="s">
        <v>72</v>
      </c>
      <c r="AY792" s="147" t="s">
        <v>150</v>
      </c>
    </row>
    <row r="793" spans="2:51" s="13" customFormat="1">
      <c r="B793" s="152"/>
      <c r="D793" s="146" t="s">
        <v>162</v>
      </c>
      <c r="E793" s="153" t="s">
        <v>19</v>
      </c>
      <c r="F793" s="154" t="s">
        <v>673</v>
      </c>
      <c r="H793" s="155">
        <v>3.92</v>
      </c>
      <c r="I793" s="156"/>
      <c r="L793" s="152"/>
      <c r="M793" s="157"/>
      <c r="T793" s="158"/>
      <c r="AT793" s="153" t="s">
        <v>162</v>
      </c>
      <c r="AU793" s="153" t="s">
        <v>82</v>
      </c>
      <c r="AV793" s="13" t="s">
        <v>82</v>
      </c>
      <c r="AW793" s="13" t="s">
        <v>33</v>
      </c>
      <c r="AX793" s="13" t="s">
        <v>72</v>
      </c>
      <c r="AY793" s="153" t="s">
        <v>150</v>
      </c>
    </row>
    <row r="794" spans="2:51" s="12" customFormat="1">
      <c r="B794" s="145"/>
      <c r="D794" s="146" t="s">
        <v>162</v>
      </c>
      <c r="E794" s="147" t="s">
        <v>19</v>
      </c>
      <c r="F794" s="148" t="s">
        <v>630</v>
      </c>
      <c r="H794" s="147" t="s">
        <v>19</v>
      </c>
      <c r="I794" s="149"/>
      <c r="L794" s="145"/>
      <c r="M794" s="150"/>
      <c r="T794" s="151"/>
      <c r="AT794" s="147" t="s">
        <v>162</v>
      </c>
      <c r="AU794" s="147" t="s">
        <v>82</v>
      </c>
      <c r="AV794" s="12" t="s">
        <v>80</v>
      </c>
      <c r="AW794" s="12" t="s">
        <v>33</v>
      </c>
      <c r="AX794" s="12" t="s">
        <v>72</v>
      </c>
      <c r="AY794" s="147" t="s">
        <v>150</v>
      </c>
    </row>
    <row r="795" spans="2:51" s="12" customFormat="1">
      <c r="B795" s="145"/>
      <c r="D795" s="146" t="s">
        <v>162</v>
      </c>
      <c r="E795" s="147" t="s">
        <v>19</v>
      </c>
      <c r="F795" s="148" t="s">
        <v>674</v>
      </c>
      <c r="H795" s="147" t="s">
        <v>19</v>
      </c>
      <c r="I795" s="149"/>
      <c r="L795" s="145"/>
      <c r="M795" s="150"/>
      <c r="T795" s="151"/>
      <c r="AT795" s="147" t="s">
        <v>162</v>
      </c>
      <c r="AU795" s="147" t="s">
        <v>82</v>
      </c>
      <c r="AV795" s="12" t="s">
        <v>80</v>
      </c>
      <c r="AW795" s="12" t="s">
        <v>33</v>
      </c>
      <c r="AX795" s="12" t="s">
        <v>72</v>
      </c>
      <c r="AY795" s="147" t="s">
        <v>150</v>
      </c>
    </row>
    <row r="796" spans="2:51" s="12" customFormat="1">
      <c r="B796" s="145"/>
      <c r="D796" s="146" t="s">
        <v>162</v>
      </c>
      <c r="E796" s="147" t="s">
        <v>19</v>
      </c>
      <c r="F796" s="148" t="s">
        <v>949</v>
      </c>
      <c r="H796" s="147" t="s">
        <v>19</v>
      </c>
      <c r="I796" s="149"/>
      <c r="L796" s="145"/>
      <c r="M796" s="150"/>
      <c r="T796" s="151"/>
      <c r="AT796" s="147" t="s">
        <v>162</v>
      </c>
      <c r="AU796" s="147" t="s">
        <v>82</v>
      </c>
      <c r="AV796" s="12" t="s">
        <v>80</v>
      </c>
      <c r="AW796" s="12" t="s">
        <v>33</v>
      </c>
      <c r="AX796" s="12" t="s">
        <v>72</v>
      </c>
      <c r="AY796" s="147" t="s">
        <v>150</v>
      </c>
    </row>
    <row r="797" spans="2:51" s="12" customFormat="1">
      <c r="B797" s="145"/>
      <c r="D797" s="146" t="s">
        <v>162</v>
      </c>
      <c r="E797" s="147" t="s">
        <v>19</v>
      </c>
      <c r="F797" s="148" t="s">
        <v>167</v>
      </c>
      <c r="H797" s="147" t="s">
        <v>19</v>
      </c>
      <c r="I797" s="149"/>
      <c r="L797" s="145"/>
      <c r="M797" s="150"/>
      <c r="T797" s="151"/>
      <c r="AT797" s="147" t="s">
        <v>162</v>
      </c>
      <c r="AU797" s="147" t="s">
        <v>82</v>
      </c>
      <c r="AV797" s="12" t="s">
        <v>80</v>
      </c>
      <c r="AW797" s="12" t="s">
        <v>33</v>
      </c>
      <c r="AX797" s="12" t="s">
        <v>72</v>
      </c>
      <c r="AY797" s="147" t="s">
        <v>150</v>
      </c>
    </row>
    <row r="798" spans="2:51" s="13" customFormat="1">
      <c r="B798" s="152"/>
      <c r="D798" s="146" t="s">
        <v>162</v>
      </c>
      <c r="E798" s="153" t="s">
        <v>19</v>
      </c>
      <c r="F798" s="154" t="s">
        <v>259</v>
      </c>
      <c r="H798" s="155">
        <v>3.46</v>
      </c>
      <c r="I798" s="156"/>
      <c r="L798" s="152"/>
      <c r="M798" s="157"/>
      <c r="T798" s="158"/>
      <c r="AT798" s="153" t="s">
        <v>162</v>
      </c>
      <c r="AU798" s="153" t="s">
        <v>82</v>
      </c>
      <c r="AV798" s="13" t="s">
        <v>82</v>
      </c>
      <c r="AW798" s="13" t="s">
        <v>33</v>
      </c>
      <c r="AX798" s="13" t="s">
        <v>72</v>
      </c>
      <c r="AY798" s="153" t="s">
        <v>150</v>
      </c>
    </row>
    <row r="799" spans="2:51" s="12" customFormat="1">
      <c r="B799" s="145"/>
      <c r="D799" s="146" t="s">
        <v>162</v>
      </c>
      <c r="E799" s="147" t="s">
        <v>19</v>
      </c>
      <c r="F799" s="148" t="s">
        <v>630</v>
      </c>
      <c r="H799" s="147" t="s">
        <v>19</v>
      </c>
      <c r="I799" s="149"/>
      <c r="L799" s="145"/>
      <c r="M799" s="150"/>
      <c r="T799" s="151"/>
      <c r="AT799" s="147" t="s">
        <v>162</v>
      </c>
      <c r="AU799" s="147" t="s">
        <v>82</v>
      </c>
      <c r="AV799" s="12" t="s">
        <v>80</v>
      </c>
      <c r="AW799" s="12" t="s">
        <v>33</v>
      </c>
      <c r="AX799" s="12" t="s">
        <v>72</v>
      </c>
      <c r="AY799" s="147" t="s">
        <v>150</v>
      </c>
    </row>
    <row r="800" spans="2:51" s="12" customFormat="1">
      <c r="B800" s="145"/>
      <c r="D800" s="146" t="s">
        <v>162</v>
      </c>
      <c r="E800" s="147" t="s">
        <v>19</v>
      </c>
      <c r="F800" s="148" t="s">
        <v>653</v>
      </c>
      <c r="H800" s="147" t="s">
        <v>19</v>
      </c>
      <c r="I800" s="149"/>
      <c r="L800" s="145"/>
      <c r="M800" s="150"/>
      <c r="T800" s="151"/>
      <c r="AT800" s="147" t="s">
        <v>162</v>
      </c>
      <c r="AU800" s="147" t="s">
        <v>82</v>
      </c>
      <c r="AV800" s="12" t="s">
        <v>80</v>
      </c>
      <c r="AW800" s="12" t="s">
        <v>33</v>
      </c>
      <c r="AX800" s="12" t="s">
        <v>72</v>
      </c>
      <c r="AY800" s="147" t="s">
        <v>150</v>
      </c>
    </row>
    <row r="801" spans="2:51" s="12" customFormat="1">
      <c r="B801" s="145"/>
      <c r="D801" s="146" t="s">
        <v>162</v>
      </c>
      <c r="E801" s="147" t="s">
        <v>19</v>
      </c>
      <c r="F801" s="148" t="s">
        <v>950</v>
      </c>
      <c r="H801" s="147" t="s">
        <v>19</v>
      </c>
      <c r="I801" s="149"/>
      <c r="L801" s="145"/>
      <c r="M801" s="150"/>
      <c r="T801" s="151"/>
      <c r="AT801" s="147" t="s">
        <v>162</v>
      </c>
      <c r="AU801" s="147" t="s">
        <v>82</v>
      </c>
      <c r="AV801" s="12" t="s">
        <v>80</v>
      </c>
      <c r="AW801" s="12" t="s">
        <v>33</v>
      </c>
      <c r="AX801" s="12" t="s">
        <v>72</v>
      </c>
      <c r="AY801" s="147" t="s">
        <v>150</v>
      </c>
    </row>
    <row r="802" spans="2:51" s="12" customFormat="1">
      <c r="B802" s="145"/>
      <c r="D802" s="146" t="s">
        <v>162</v>
      </c>
      <c r="E802" s="147" t="s">
        <v>19</v>
      </c>
      <c r="F802" s="148" t="s">
        <v>167</v>
      </c>
      <c r="H802" s="147" t="s">
        <v>19</v>
      </c>
      <c r="I802" s="149"/>
      <c r="L802" s="145"/>
      <c r="M802" s="150"/>
      <c r="T802" s="151"/>
      <c r="AT802" s="147" t="s">
        <v>162</v>
      </c>
      <c r="AU802" s="147" t="s">
        <v>82</v>
      </c>
      <c r="AV802" s="12" t="s">
        <v>80</v>
      </c>
      <c r="AW802" s="12" t="s">
        <v>33</v>
      </c>
      <c r="AX802" s="12" t="s">
        <v>72</v>
      </c>
      <c r="AY802" s="147" t="s">
        <v>150</v>
      </c>
    </row>
    <row r="803" spans="2:51" s="13" customFormat="1">
      <c r="B803" s="152"/>
      <c r="D803" s="146" t="s">
        <v>162</v>
      </c>
      <c r="E803" s="153" t="s">
        <v>19</v>
      </c>
      <c r="F803" s="154" t="s">
        <v>677</v>
      </c>
      <c r="H803" s="155">
        <v>7.82</v>
      </c>
      <c r="I803" s="156"/>
      <c r="L803" s="152"/>
      <c r="M803" s="157"/>
      <c r="T803" s="158"/>
      <c r="AT803" s="153" t="s">
        <v>162</v>
      </c>
      <c r="AU803" s="153" t="s">
        <v>82</v>
      </c>
      <c r="AV803" s="13" t="s">
        <v>82</v>
      </c>
      <c r="AW803" s="13" t="s">
        <v>33</v>
      </c>
      <c r="AX803" s="13" t="s">
        <v>72</v>
      </c>
      <c r="AY803" s="153" t="s">
        <v>150</v>
      </c>
    </row>
    <row r="804" spans="2:51" s="12" customFormat="1">
      <c r="B804" s="145"/>
      <c r="D804" s="146" t="s">
        <v>162</v>
      </c>
      <c r="E804" s="147" t="s">
        <v>19</v>
      </c>
      <c r="F804" s="148" t="s">
        <v>630</v>
      </c>
      <c r="H804" s="147" t="s">
        <v>19</v>
      </c>
      <c r="I804" s="149"/>
      <c r="L804" s="145"/>
      <c r="M804" s="150"/>
      <c r="T804" s="151"/>
      <c r="AT804" s="147" t="s">
        <v>162</v>
      </c>
      <c r="AU804" s="147" t="s">
        <v>82</v>
      </c>
      <c r="AV804" s="12" t="s">
        <v>80</v>
      </c>
      <c r="AW804" s="12" t="s">
        <v>33</v>
      </c>
      <c r="AX804" s="12" t="s">
        <v>72</v>
      </c>
      <c r="AY804" s="147" t="s">
        <v>150</v>
      </c>
    </row>
    <row r="805" spans="2:51" s="12" customFormat="1">
      <c r="B805" s="145"/>
      <c r="D805" s="146" t="s">
        <v>162</v>
      </c>
      <c r="E805" s="147" t="s">
        <v>19</v>
      </c>
      <c r="F805" s="148" t="s">
        <v>678</v>
      </c>
      <c r="H805" s="147" t="s">
        <v>19</v>
      </c>
      <c r="I805" s="149"/>
      <c r="L805" s="145"/>
      <c r="M805" s="150"/>
      <c r="T805" s="151"/>
      <c r="AT805" s="147" t="s">
        <v>162</v>
      </c>
      <c r="AU805" s="147" t="s">
        <v>82</v>
      </c>
      <c r="AV805" s="12" t="s">
        <v>80</v>
      </c>
      <c r="AW805" s="12" t="s">
        <v>33</v>
      </c>
      <c r="AX805" s="12" t="s">
        <v>72</v>
      </c>
      <c r="AY805" s="147" t="s">
        <v>150</v>
      </c>
    </row>
    <row r="806" spans="2:51" s="12" customFormat="1">
      <c r="B806" s="145"/>
      <c r="D806" s="146" t="s">
        <v>162</v>
      </c>
      <c r="E806" s="147" t="s">
        <v>19</v>
      </c>
      <c r="F806" s="148" t="s">
        <v>951</v>
      </c>
      <c r="H806" s="147" t="s">
        <v>19</v>
      </c>
      <c r="I806" s="149"/>
      <c r="L806" s="145"/>
      <c r="M806" s="150"/>
      <c r="T806" s="151"/>
      <c r="AT806" s="147" t="s">
        <v>162</v>
      </c>
      <c r="AU806" s="147" t="s">
        <v>82</v>
      </c>
      <c r="AV806" s="12" t="s">
        <v>80</v>
      </c>
      <c r="AW806" s="12" t="s">
        <v>33</v>
      </c>
      <c r="AX806" s="12" t="s">
        <v>72</v>
      </c>
      <c r="AY806" s="147" t="s">
        <v>150</v>
      </c>
    </row>
    <row r="807" spans="2:51" s="12" customFormat="1">
      <c r="B807" s="145"/>
      <c r="D807" s="146" t="s">
        <v>162</v>
      </c>
      <c r="E807" s="147" t="s">
        <v>19</v>
      </c>
      <c r="F807" s="148" t="s">
        <v>167</v>
      </c>
      <c r="H807" s="147" t="s">
        <v>19</v>
      </c>
      <c r="I807" s="149"/>
      <c r="L807" s="145"/>
      <c r="M807" s="150"/>
      <c r="T807" s="151"/>
      <c r="AT807" s="147" t="s">
        <v>162</v>
      </c>
      <c r="AU807" s="147" t="s">
        <v>82</v>
      </c>
      <c r="AV807" s="12" t="s">
        <v>80</v>
      </c>
      <c r="AW807" s="12" t="s">
        <v>33</v>
      </c>
      <c r="AX807" s="12" t="s">
        <v>72</v>
      </c>
      <c r="AY807" s="147" t="s">
        <v>150</v>
      </c>
    </row>
    <row r="808" spans="2:51" s="13" customFormat="1">
      <c r="B808" s="152"/>
      <c r="D808" s="146" t="s">
        <v>162</v>
      </c>
      <c r="E808" s="153" t="s">
        <v>19</v>
      </c>
      <c r="F808" s="154" t="s">
        <v>680</v>
      </c>
      <c r="H808" s="155">
        <v>3.42</v>
      </c>
      <c r="I808" s="156"/>
      <c r="L808" s="152"/>
      <c r="M808" s="157"/>
      <c r="T808" s="158"/>
      <c r="AT808" s="153" t="s">
        <v>162</v>
      </c>
      <c r="AU808" s="153" t="s">
        <v>82</v>
      </c>
      <c r="AV808" s="13" t="s">
        <v>82</v>
      </c>
      <c r="AW808" s="13" t="s">
        <v>33</v>
      </c>
      <c r="AX808" s="13" t="s">
        <v>72</v>
      </c>
      <c r="AY808" s="153" t="s">
        <v>150</v>
      </c>
    </row>
    <row r="809" spans="2:51" s="12" customFormat="1">
      <c r="B809" s="145"/>
      <c r="D809" s="146" t="s">
        <v>162</v>
      </c>
      <c r="E809" s="147" t="s">
        <v>19</v>
      </c>
      <c r="F809" s="148" t="s">
        <v>630</v>
      </c>
      <c r="H809" s="147" t="s">
        <v>19</v>
      </c>
      <c r="I809" s="149"/>
      <c r="L809" s="145"/>
      <c r="M809" s="150"/>
      <c r="T809" s="151"/>
      <c r="AT809" s="147" t="s">
        <v>162</v>
      </c>
      <c r="AU809" s="147" t="s">
        <v>82</v>
      </c>
      <c r="AV809" s="12" t="s">
        <v>80</v>
      </c>
      <c r="AW809" s="12" t="s">
        <v>33</v>
      </c>
      <c r="AX809" s="12" t="s">
        <v>72</v>
      </c>
      <c r="AY809" s="147" t="s">
        <v>150</v>
      </c>
    </row>
    <row r="810" spans="2:51" s="12" customFormat="1">
      <c r="B810" s="145"/>
      <c r="D810" s="146" t="s">
        <v>162</v>
      </c>
      <c r="E810" s="147" t="s">
        <v>19</v>
      </c>
      <c r="F810" s="148" t="s">
        <v>681</v>
      </c>
      <c r="H810" s="147" t="s">
        <v>19</v>
      </c>
      <c r="I810" s="149"/>
      <c r="L810" s="145"/>
      <c r="M810" s="150"/>
      <c r="T810" s="151"/>
      <c r="AT810" s="147" t="s">
        <v>162</v>
      </c>
      <c r="AU810" s="147" t="s">
        <v>82</v>
      </c>
      <c r="AV810" s="12" t="s">
        <v>80</v>
      </c>
      <c r="AW810" s="12" t="s">
        <v>33</v>
      </c>
      <c r="AX810" s="12" t="s">
        <v>72</v>
      </c>
      <c r="AY810" s="147" t="s">
        <v>150</v>
      </c>
    </row>
    <row r="811" spans="2:51" s="12" customFormat="1">
      <c r="B811" s="145"/>
      <c r="D811" s="146" t="s">
        <v>162</v>
      </c>
      <c r="E811" s="147" t="s">
        <v>19</v>
      </c>
      <c r="F811" s="148" t="s">
        <v>949</v>
      </c>
      <c r="H811" s="147" t="s">
        <v>19</v>
      </c>
      <c r="I811" s="149"/>
      <c r="L811" s="145"/>
      <c r="M811" s="150"/>
      <c r="T811" s="151"/>
      <c r="AT811" s="147" t="s">
        <v>162</v>
      </c>
      <c r="AU811" s="147" t="s">
        <v>82</v>
      </c>
      <c r="AV811" s="12" t="s">
        <v>80</v>
      </c>
      <c r="AW811" s="12" t="s">
        <v>33</v>
      </c>
      <c r="AX811" s="12" t="s">
        <v>72</v>
      </c>
      <c r="AY811" s="147" t="s">
        <v>150</v>
      </c>
    </row>
    <row r="812" spans="2:51" s="12" customFormat="1">
      <c r="B812" s="145"/>
      <c r="D812" s="146" t="s">
        <v>162</v>
      </c>
      <c r="E812" s="147" t="s">
        <v>19</v>
      </c>
      <c r="F812" s="148" t="s">
        <v>167</v>
      </c>
      <c r="H812" s="147" t="s">
        <v>19</v>
      </c>
      <c r="I812" s="149"/>
      <c r="L812" s="145"/>
      <c r="M812" s="150"/>
      <c r="T812" s="151"/>
      <c r="AT812" s="147" t="s">
        <v>162</v>
      </c>
      <c r="AU812" s="147" t="s">
        <v>82</v>
      </c>
      <c r="AV812" s="12" t="s">
        <v>80</v>
      </c>
      <c r="AW812" s="12" t="s">
        <v>33</v>
      </c>
      <c r="AX812" s="12" t="s">
        <v>72</v>
      </c>
      <c r="AY812" s="147" t="s">
        <v>150</v>
      </c>
    </row>
    <row r="813" spans="2:51" s="13" customFormat="1">
      <c r="B813" s="152"/>
      <c r="D813" s="146" t="s">
        <v>162</v>
      </c>
      <c r="E813" s="153" t="s">
        <v>19</v>
      </c>
      <c r="F813" s="154" t="s">
        <v>259</v>
      </c>
      <c r="H813" s="155">
        <v>3.46</v>
      </c>
      <c r="I813" s="156"/>
      <c r="L813" s="152"/>
      <c r="M813" s="157"/>
      <c r="T813" s="158"/>
      <c r="AT813" s="153" t="s">
        <v>162</v>
      </c>
      <c r="AU813" s="153" t="s">
        <v>82</v>
      </c>
      <c r="AV813" s="13" t="s">
        <v>82</v>
      </c>
      <c r="AW813" s="13" t="s">
        <v>33</v>
      </c>
      <c r="AX813" s="13" t="s">
        <v>72</v>
      </c>
      <c r="AY813" s="153" t="s">
        <v>150</v>
      </c>
    </row>
    <row r="814" spans="2:51" s="12" customFormat="1">
      <c r="B814" s="145"/>
      <c r="D814" s="146" t="s">
        <v>162</v>
      </c>
      <c r="E814" s="147" t="s">
        <v>19</v>
      </c>
      <c r="F814" s="148" t="s">
        <v>630</v>
      </c>
      <c r="H814" s="147" t="s">
        <v>19</v>
      </c>
      <c r="I814" s="149"/>
      <c r="L814" s="145"/>
      <c r="M814" s="150"/>
      <c r="T814" s="151"/>
      <c r="AT814" s="147" t="s">
        <v>162</v>
      </c>
      <c r="AU814" s="147" t="s">
        <v>82</v>
      </c>
      <c r="AV814" s="12" t="s">
        <v>80</v>
      </c>
      <c r="AW814" s="12" t="s">
        <v>33</v>
      </c>
      <c r="AX814" s="12" t="s">
        <v>72</v>
      </c>
      <c r="AY814" s="147" t="s">
        <v>150</v>
      </c>
    </row>
    <row r="815" spans="2:51" s="12" customFormat="1">
      <c r="B815" s="145"/>
      <c r="D815" s="146" t="s">
        <v>162</v>
      </c>
      <c r="E815" s="147" t="s">
        <v>19</v>
      </c>
      <c r="F815" s="148" t="s">
        <v>655</v>
      </c>
      <c r="H815" s="147" t="s">
        <v>19</v>
      </c>
      <c r="I815" s="149"/>
      <c r="L815" s="145"/>
      <c r="M815" s="150"/>
      <c r="T815" s="151"/>
      <c r="AT815" s="147" t="s">
        <v>162</v>
      </c>
      <c r="AU815" s="147" t="s">
        <v>82</v>
      </c>
      <c r="AV815" s="12" t="s">
        <v>80</v>
      </c>
      <c r="AW815" s="12" t="s">
        <v>33</v>
      </c>
      <c r="AX815" s="12" t="s">
        <v>72</v>
      </c>
      <c r="AY815" s="147" t="s">
        <v>150</v>
      </c>
    </row>
    <row r="816" spans="2:51" s="12" customFormat="1">
      <c r="B816" s="145"/>
      <c r="D816" s="146" t="s">
        <v>162</v>
      </c>
      <c r="E816" s="147" t="s">
        <v>19</v>
      </c>
      <c r="F816" s="148" t="s">
        <v>952</v>
      </c>
      <c r="H816" s="147" t="s">
        <v>19</v>
      </c>
      <c r="I816" s="149"/>
      <c r="L816" s="145"/>
      <c r="M816" s="150"/>
      <c r="T816" s="151"/>
      <c r="AT816" s="147" t="s">
        <v>162</v>
      </c>
      <c r="AU816" s="147" t="s">
        <v>82</v>
      </c>
      <c r="AV816" s="12" t="s">
        <v>80</v>
      </c>
      <c r="AW816" s="12" t="s">
        <v>33</v>
      </c>
      <c r="AX816" s="12" t="s">
        <v>72</v>
      </c>
      <c r="AY816" s="147" t="s">
        <v>150</v>
      </c>
    </row>
    <row r="817" spans="2:65" s="12" customFormat="1">
      <c r="B817" s="145"/>
      <c r="D817" s="146" t="s">
        <v>162</v>
      </c>
      <c r="E817" s="147" t="s">
        <v>19</v>
      </c>
      <c r="F817" s="148" t="s">
        <v>167</v>
      </c>
      <c r="H817" s="147" t="s">
        <v>19</v>
      </c>
      <c r="I817" s="149"/>
      <c r="L817" s="145"/>
      <c r="M817" s="150"/>
      <c r="T817" s="151"/>
      <c r="AT817" s="147" t="s">
        <v>162</v>
      </c>
      <c r="AU817" s="147" t="s">
        <v>82</v>
      </c>
      <c r="AV817" s="12" t="s">
        <v>80</v>
      </c>
      <c r="AW817" s="12" t="s">
        <v>33</v>
      </c>
      <c r="AX817" s="12" t="s">
        <v>72</v>
      </c>
      <c r="AY817" s="147" t="s">
        <v>150</v>
      </c>
    </row>
    <row r="818" spans="2:65" s="13" customFormat="1">
      <c r="B818" s="152"/>
      <c r="D818" s="146" t="s">
        <v>162</v>
      </c>
      <c r="E818" s="153" t="s">
        <v>19</v>
      </c>
      <c r="F818" s="154" t="s">
        <v>683</v>
      </c>
      <c r="H818" s="155">
        <v>10.7</v>
      </c>
      <c r="I818" s="156"/>
      <c r="L818" s="152"/>
      <c r="M818" s="157"/>
      <c r="T818" s="158"/>
      <c r="AT818" s="153" t="s">
        <v>162</v>
      </c>
      <c r="AU818" s="153" t="s">
        <v>82</v>
      </c>
      <c r="AV818" s="13" t="s">
        <v>82</v>
      </c>
      <c r="AW818" s="13" t="s">
        <v>33</v>
      </c>
      <c r="AX818" s="13" t="s">
        <v>72</v>
      </c>
      <c r="AY818" s="153" t="s">
        <v>150</v>
      </c>
    </row>
    <row r="819" spans="2:65" s="12" customFormat="1">
      <c r="B819" s="145"/>
      <c r="D819" s="146" t="s">
        <v>162</v>
      </c>
      <c r="E819" s="147" t="s">
        <v>19</v>
      </c>
      <c r="F819" s="148" t="s">
        <v>630</v>
      </c>
      <c r="H819" s="147" t="s">
        <v>19</v>
      </c>
      <c r="I819" s="149"/>
      <c r="L819" s="145"/>
      <c r="M819" s="150"/>
      <c r="T819" s="151"/>
      <c r="AT819" s="147" t="s">
        <v>162</v>
      </c>
      <c r="AU819" s="147" t="s">
        <v>82</v>
      </c>
      <c r="AV819" s="12" t="s">
        <v>80</v>
      </c>
      <c r="AW819" s="12" t="s">
        <v>33</v>
      </c>
      <c r="AX819" s="12" t="s">
        <v>72</v>
      </c>
      <c r="AY819" s="147" t="s">
        <v>150</v>
      </c>
    </row>
    <row r="820" spans="2:65" s="12" customFormat="1">
      <c r="B820" s="145"/>
      <c r="D820" s="146" t="s">
        <v>162</v>
      </c>
      <c r="E820" s="147" t="s">
        <v>19</v>
      </c>
      <c r="F820" s="148" t="s">
        <v>657</v>
      </c>
      <c r="H820" s="147" t="s">
        <v>19</v>
      </c>
      <c r="I820" s="149"/>
      <c r="L820" s="145"/>
      <c r="M820" s="150"/>
      <c r="T820" s="151"/>
      <c r="AT820" s="147" t="s">
        <v>162</v>
      </c>
      <c r="AU820" s="147" t="s">
        <v>82</v>
      </c>
      <c r="AV820" s="12" t="s">
        <v>80</v>
      </c>
      <c r="AW820" s="12" t="s">
        <v>33</v>
      </c>
      <c r="AX820" s="12" t="s">
        <v>72</v>
      </c>
      <c r="AY820" s="147" t="s">
        <v>150</v>
      </c>
    </row>
    <row r="821" spans="2:65" s="12" customFormat="1">
      <c r="B821" s="145"/>
      <c r="D821" s="146" t="s">
        <v>162</v>
      </c>
      <c r="E821" s="147" t="s">
        <v>19</v>
      </c>
      <c r="F821" s="148" t="s">
        <v>953</v>
      </c>
      <c r="H821" s="147" t="s">
        <v>19</v>
      </c>
      <c r="I821" s="149"/>
      <c r="L821" s="145"/>
      <c r="M821" s="150"/>
      <c r="T821" s="151"/>
      <c r="AT821" s="147" t="s">
        <v>162</v>
      </c>
      <c r="AU821" s="147" t="s">
        <v>82</v>
      </c>
      <c r="AV821" s="12" t="s">
        <v>80</v>
      </c>
      <c r="AW821" s="12" t="s">
        <v>33</v>
      </c>
      <c r="AX821" s="12" t="s">
        <v>72</v>
      </c>
      <c r="AY821" s="147" t="s">
        <v>150</v>
      </c>
    </row>
    <row r="822" spans="2:65" s="12" customFormat="1">
      <c r="B822" s="145"/>
      <c r="D822" s="146" t="s">
        <v>162</v>
      </c>
      <c r="E822" s="147" t="s">
        <v>19</v>
      </c>
      <c r="F822" s="148" t="s">
        <v>167</v>
      </c>
      <c r="H822" s="147" t="s">
        <v>19</v>
      </c>
      <c r="I822" s="149"/>
      <c r="L822" s="145"/>
      <c r="M822" s="150"/>
      <c r="T822" s="151"/>
      <c r="AT822" s="147" t="s">
        <v>162</v>
      </c>
      <c r="AU822" s="147" t="s">
        <v>82</v>
      </c>
      <c r="AV822" s="12" t="s">
        <v>80</v>
      </c>
      <c r="AW822" s="12" t="s">
        <v>33</v>
      </c>
      <c r="AX822" s="12" t="s">
        <v>72</v>
      </c>
      <c r="AY822" s="147" t="s">
        <v>150</v>
      </c>
    </row>
    <row r="823" spans="2:65" s="13" customFormat="1">
      <c r="B823" s="152"/>
      <c r="D823" s="146" t="s">
        <v>162</v>
      </c>
      <c r="E823" s="153" t="s">
        <v>19</v>
      </c>
      <c r="F823" s="154" t="s">
        <v>685</v>
      </c>
      <c r="H823" s="155">
        <v>9.0500000000000007</v>
      </c>
      <c r="I823" s="156"/>
      <c r="L823" s="152"/>
      <c r="M823" s="157"/>
      <c r="T823" s="158"/>
      <c r="AT823" s="153" t="s">
        <v>162</v>
      </c>
      <c r="AU823" s="153" t="s">
        <v>82</v>
      </c>
      <c r="AV823" s="13" t="s">
        <v>82</v>
      </c>
      <c r="AW823" s="13" t="s">
        <v>33</v>
      </c>
      <c r="AX823" s="13" t="s">
        <v>72</v>
      </c>
      <c r="AY823" s="153" t="s">
        <v>150</v>
      </c>
    </row>
    <row r="824" spans="2:65" s="14" customFormat="1">
      <c r="B824" s="159"/>
      <c r="D824" s="146" t="s">
        <v>162</v>
      </c>
      <c r="E824" s="160" t="s">
        <v>19</v>
      </c>
      <c r="F824" s="161" t="s">
        <v>169</v>
      </c>
      <c r="H824" s="162">
        <v>90.21</v>
      </c>
      <c r="I824" s="163"/>
      <c r="L824" s="159"/>
      <c r="M824" s="164"/>
      <c r="T824" s="165"/>
      <c r="AT824" s="160" t="s">
        <v>162</v>
      </c>
      <c r="AU824" s="160" t="s">
        <v>82</v>
      </c>
      <c r="AV824" s="14" t="s">
        <v>158</v>
      </c>
      <c r="AW824" s="14" t="s">
        <v>33</v>
      </c>
      <c r="AX824" s="14" t="s">
        <v>80</v>
      </c>
      <c r="AY824" s="160" t="s">
        <v>150</v>
      </c>
    </row>
    <row r="825" spans="2:65" s="1" customFormat="1" ht="16.5" customHeight="1">
      <c r="B825" s="33"/>
      <c r="C825" s="128" t="s">
        <v>181</v>
      </c>
      <c r="D825" s="128" t="s">
        <v>153</v>
      </c>
      <c r="E825" s="129" t="s">
        <v>610</v>
      </c>
      <c r="F825" s="130" t="s">
        <v>611</v>
      </c>
      <c r="G825" s="131" t="s">
        <v>156</v>
      </c>
      <c r="H825" s="132">
        <v>106.04</v>
      </c>
      <c r="I825" s="133"/>
      <c r="J825" s="134">
        <f>ROUND(I825*H825,2)</f>
        <v>0</v>
      </c>
      <c r="K825" s="130" t="s">
        <v>157</v>
      </c>
      <c r="L825" s="33"/>
      <c r="M825" s="135" t="s">
        <v>19</v>
      </c>
      <c r="N825" s="136" t="s">
        <v>43</v>
      </c>
      <c r="P825" s="137">
        <f>O825*H825</f>
        <v>0</v>
      </c>
      <c r="Q825" s="137">
        <v>6.2500000000000003E-6</v>
      </c>
      <c r="R825" s="137">
        <f>Q825*H825</f>
        <v>6.6275000000000004E-4</v>
      </c>
      <c r="S825" s="137">
        <v>0</v>
      </c>
      <c r="T825" s="138">
        <f>S825*H825</f>
        <v>0</v>
      </c>
      <c r="AR825" s="139" t="s">
        <v>389</v>
      </c>
      <c r="AT825" s="139" t="s">
        <v>153</v>
      </c>
      <c r="AU825" s="139" t="s">
        <v>82</v>
      </c>
      <c r="AY825" s="18" t="s">
        <v>150</v>
      </c>
      <c r="BE825" s="140">
        <f>IF(N825="základní",J825,0)</f>
        <v>0</v>
      </c>
      <c r="BF825" s="140">
        <f>IF(N825="snížená",J825,0)</f>
        <v>0</v>
      </c>
      <c r="BG825" s="140">
        <f>IF(N825="zákl. přenesená",J825,0)</f>
        <v>0</v>
      </c>
      <c r="BH825" s="140">
        <f>IF(N825="sníž. přenesená",J825,0)</f>
        <v>0</v>
      </c>
      <c r="BI825" s="140">
        <f>IF(N825="nulová",J825,0)</f>
        <v>0</v>
      </c>
      <c r="BJ825" s="18" t="s">
        <v>80</v>
      </c>
      <c r="BK825" s="140">
        <f>ROUND(I825*H825,2)</f>
        <v>0</v>
      </c>
      <c r="BL825" s="18" t="s">
        <v>389</v>
      </c>
      <c r="BM825" s="139" t="s">
        <v>954</v>
      </c>
    </row>
    <row r="826" spans="2:65" s="1" customFormat="1">
      <c r="B826" s="33"/>
      <c r="D826" s="141" t="s">
        <v>160</v>
      </c>
      <c r="F826" s="142" t="s">
        <v>613</v>
      </c>
      <c r="I826" s="143"/>
      <c r="L826" s="33"/>
      <c r="M826" s="144"/>
      <c r="T826" s="54"/>
      <c r="AT826" s="18" t="s">
        <v>160</v>
      </c>
      <c r="AU826" s="18" t="s">
        <v>82</v>
      </c>
    </row>
    <row r="827" spans="2:65" s="12" customFormat="1">
      <c r="B827" s="145"/>
      <c r="D827" s="146" t="s">
        <v>162</v>
      </c>
      <c r="E827" s="147" t="s">
        <v>19</v>
      </c>
      <c r="F827" s="148" t="s">
        <v>630</v>
      </c>
      <c r="H827" s="147" t="s">
        <v>19</v>
      </c>
      <c r="I827" s="149"/>
      <c r="L827" s="145"/>
      <c r="M827" s="150"/>
      <c r="T827" s="151"/>
      <c r="AT827" s="147" t="s">
        <v>162</v>
      </c>
      <c r="AU827" s="147" t="s">
        <v>82</v>
      </c>
      <c r="AV827" s="12" t="s">
        <v>80</v>
      </c>
      <c r="AW827" s="12" t="s">
        <v>33</v>
      </c>
      <c r="AX827" s="12" t="s">
        <v>72</v>
      </c>
      <c r="AY827" s="147" t="s">
        <v>150</v>
      </c>
    </row>
    <row r="828" spans="2:65" s="12" customFormat="1">
      <c r="B828" s="145"/>
      <c r="D828" s="146" t="s">
        <v>162</v>
      </c>
      <c r="E828" s="147" t="s">
        <v>19</v>
      </c>
      <c r="F828" s="148" t="s">
        <v>631</v>
      </c>
      <c r="H828" s="147" t="s">
        <v>19</v>
      </c>
      <c r="I828" s="149"/>
      <c r="L828" s="145"/>
      <c r="M828" s="150"/>
      <c r="T828" s="151"/>
      <c r="AT828" s="147" t="s">
        <v>162</v>
      </c>
      <c r="AU828" s="147" t="s">
        <v>82</v>
      </c>
      <c r="AV828" s="12" t="s">
        <v>80</v>
      </c>
      <c r="AW828" s="12" t="s">
        <v>33</v>
      </c>
      <c r="AX828" s="12" t="s">
        <v>72</v>
      </c>
      <c r="AY828" s="147" t="s">
        <v>150</v>
      </c>
    </row>
    <row r="829" spans="2:65" s="12" customFormat="1">
      <c r="B829" s="145"/>
      <c r="D829" s="146" t="s">
        <v>162</v>
      </c>
      <c r="E829" s="147" t="s">
        <v>19</v>
      </c>
      <c r="F829" s="148" t="s">
        <v>930</v>
      </c>
      <c r="H829" s="147" t="s">
        <v>19</v>
      </c>
      <c r="I829" s="149"/>
      <c r="L829" s="145"/>
      <c r="M829" s="150"/>
      <c r="T829" s="151"/>
      <c r="AT829" s="147" t="s">
        <v>162</v>
      </c>
      <c r="AU829" s="147" t="s">
        <v>82</v>
      </c>
      <c r="AV829" s="12" t="s">
        <v>80</v>
      </c>
      <c r="AW829" s="12" t="s">
        <v>33</v>
      </c>
      <c r="AX829" s="12" t="s">
        <v>72</v>
      </c>
      <c r="AY829" s="147" t="s">
        <v>150</v>
      </c>
    </row>
    <row r="830" spans="2:65" s="12" customFormat="1">
      <c r="B830" s="145"/>
      <c r="D830" s="146" t="s">
        <v>162</v>
      </c>
      <c r="E830" s="147" t="s">
        <v>19</v>
      </c>
      <c r="F830" s="148" t="s">
        <v>167</v>
      </c>
      <c r="H830" s="147" t="s">
        <v>19</v>
      </c>
      <c r="I830" s="149"/>
      <c r="L830" s="145"/>
      <c r="M830" s="150"/>
      <c r="T830" s="151"/>
      <c r="AT830" s="147" t="s">
        <v>162</v>
      </c>
      <c r="AU830" s="147" t="s">
        <v>82</v>
      </c>
      <c r="AV830" s="12" t="s">
        <v>80</v>
      </c>
      <c r="AW830" s="12" t="s">
        <v>33</v>
      </c>
      <c r="AX830" s="12" t="s">
        <v>72</v>
      </c>
      <c r="AY830" s="147" t="s">
        <v>150</v>
      </c>
    </row>
    <row r="831" spans="2:65" s="13" customFormat="1">
      <c r="B831" s="152"/>
      <c r="D831" s="146" t="s">
        <v>162</v>
      </c>
      <c r="E831" s="153" t="s">
        <v>19</v>
      </c>
      <c r="F831" s="154" t="s">
        <v>931</v>
      </c>
      <c r="H831" s="155">
        <v>21.73</v>
      </c>
      <c r="I831" s="156"/>
      <c r="L831" s="152"/>
      <c r="M831" s="157"/>
      <c r="T831" s="158"/>
      <c r="AT831" s="153" t="s">
        <v>162</v>
      </c>
      <c r="AU831" s="153" t="s">
        <v>82</v>
      </c>
      <c r="AV831" s="13" t="s">
        <v>82</v>
      </c>
      <c r="AW831" s="13" t="s">
        <v>33</v>
      </c>
      <c r="AX831" s="13" t="s">
        <v>72</v>
      </c>
      <c r="AY831" s="153" t="s">
        <v>150</v>
      </c>
    </row>
    <row r="832" spans="2:65" s="12" customFormat="1">
      <c r="B832" s="145"/>
      <c r="D832" s="146" t="s">
        <v>162</v>
      </c>
      <c r="E832" s="147" t="s">
        <v>19</v>
      </c>
      <c r="F832" s="148" t="s">
        <v>630</v>
      </c>
      <c r="H832" s="147" t="s">
        <v>19</v>
      </c>
      <c r="I832" s="149"/>
      <c r="L832" s="145"/>
      <c r="M832" s="150"/>
      <c r="T832" s="151"/>
      <c r="AT832" s="147" t="s">
        <v>162</v>
      </c>
      <c r="AU832" s="147" t="s">
        <v>82</v>
      </c>
      <c r="AV832" s="12" t="s">
        <v>80</v>
      </c>
      <c r="AW832" s="12" t="s">
        <v>33</v>
      </c>
      <c r="AX832" s="12" t="s">
        <v>72</v>
      </c>
      <c r="AY832" s="147" t="s">
        <v>150</v>
      </c>
    </row>
    <row r="833" spans="2:65" s="12" customFormat="1">
      <c r="B833" s="145"/>
      <c r="D833" s="146" t="s">
        <v>162</v>
      </c>
      <c r="E833" s="147" t="s">
        <v>19</v>
      </c>
      <c r="F833" s="148" t="s">
        <v>637</v>
      </c>
      <c r="H833" s="147" t="s">
        <v>19</v>
      </c>
      <c r="I833" s="149"/>
      <c r="L833" s="145"/>
      <c r="M833" s="150"/>
      <c r="T833" s="151"/>
      <c r="AT833" s="147" t="s">
        <v>162</v>
      </c>
      <c r="AU833" s="147" t="s">
        <v>82</v>
      </c>
      <c r="AV833" s="12" t="s">
        <v>80</v>
      </c>
      <c r="AW833" s="12" t="s">
        <v>33</v>
      </c>
      <c r="AX833" s="12" t="s">
        <v>72</v>
      </c>
      <c r="AY833" s="147" t="s">
        <v>150</v>
      </c>
    </row>
    <row r="834" spans="2:65" s="12" customFormat="1">
      <c r="B834" s="145"/>
      <c r="D834" s="146" t="s">
        <v>162</v>
      </c>
      <c r="E834" s="147" t="s">
        <v>19</v>
      </c>
      <c r="F834" s="148" t="s">
        <v>932</v>
      </c>
      <c r="H834" s="147" t="s">
        <v>19</v>
      </c>
      <c r="I834" s="149"/>
      <c r="L834" s="145"/>
      <c r="M834" s="150"/>
      <c r="T834" s="151"/>
      <c r="AT834" s="147" t="s">
        <v>162</v>
      </c>
      <c r="AU834" s="147" t="s">
        <v>82</v>
      </c>
      <c r="AV834" s="12" t="s">
        <v>80</v>
      </c>
      <c r="AW834" s="12" t="s">
        <v>33</v>
      </c>
      <c r="AX834" s="12" t="s">
        <v>72</v>
      </c>
      <c r="AY834" s="147" t="s">
        <v>150</v>
      </c>
    </row>
    <row r="835" spans="2:65" s="12" customFormat="1">
      <c r="B835" s="145"/>
      <c r="D835" s="146" t="s">
        <v>162</v>
      </c>
      <c r="E835" s="147" t="s">
        <v>19</v>
      </c>
      <c r="F835" s="148" t="s">
        <v>167</v>
      </c>
      <c r="H835" s="147" t="s">
        <v>19</v>
      </c>
      <c r="I835" s="149"/>
      <c r="L835" s="145"/>
      <c r="M835" s="150"/>
      <c r="T835" s="151"/>
      <c r="AT835" s="147" t="s">
        <v>162</v>
      </c>
      <c r="AU835" s="147" t="s">
        <v>82</v>
      </c>
      <c r="AV835" s="12" t="s">
        <v>80</v>
      </c>
      <c r="AW835" s="12" t="s">
        <v>33</v>
      </c>
      <c r="AX835" s="12" t="s">
        <v>72</v>
      </c>
      <c r="AY835" s="147" t="s">
        <v>150</v>
      </c>
    </row>
    <row r="836" spans="2:65" s="13" customFormat="1">
      <c r="B836" s="152"/>
      <c r="D836" s="146" t="s">
        <v>162</v>
      </c>
      <c r="E836" s="153" t="s">
        <v>19</v>
      </c>
      <c r="F836" s="154" t="s">
        <v>933</v>
      </c>
      <c r="H836" s="155">
        <v>77.19</v>
      </c>
      <c r="I836" s="156"/>
      <c r="L836" s="152"/>
      <c r="M836" s="157"/>
      <c r="T836" s="158"/>
      <c r="AT836" s="153" t="s">
        <v>162</v>
      </c>
      <c r="AU836" s="153" t="s">
        <v>82</v>
      </c>
      <c r="AV836" s="13" t="s">
        <v>82</v>
      </c>
      <c r="AW836" s="13" t="s">
        <v>33</v>
      </c>
      <c r="AX836" s="13" t="s">
        <v>72</v>
      </c>
      <c r="AY836" s="153" t="s">
        <v>150</v>
      </c>
    </row>
    <row r="837" spans="2:65" s="12" customFormat="1">
      <c r="B837" s="145"/>
      <c r="D837" s="146" t="s">
        <v>162</v>
      </c>
      <c r="E837" s="147" t="s">
        <v>19</v>
      </c>
      <c r="F837" s="148" t="s">
        <v>630</v>
      </c>
      <c r="H837" s="147" t="s">
        <v>19</v>
      </c>
      <c r="I837" s="149"/>
      <c r="L837" s="145"/>
      <c r="M837" s="150"/>
      <c r="T837" s="151"/>
      <c r="AT837" s="147" t="s">
        <v>162</v>
      </c>
      <c r="AU837" s="147" t="s">
        <v>82</v>
      </c>
      <c r="AV837" s="12" t="s">
        <v>80</v>
      </c>
      <c r="AW837" s="12" t="s">
        <v>33</v>
      </c>
      <c r="AX837" s="12" t="s">
        <v>72</v>
      </c>
      <c r="AY837" s="147" t="s">
        <v>150</v>
      </c>
    </row>
    <row r="838" spans="2:65" s="12" customFormat="1">
      <c r="B838" s="145"/>
      <c r="D838" s="146" t="s">
        <v>162</v>
      </c>
      <c r="E838" s="147" t="s">
        <v>19</v>
      </c>
      <c r="F838" s="148" t="s">
        <v>859</v>
      </c>
      <c r="H838" s="147" t="s">
        <v>19</v>
      </c>
      <c r="I838" s="149"/>
      <c r="L838" s="145"/>
      <c r="M838" s="150"/>
      <c r="T838" s="151"/>
      <c r="AT838" s="147" t="s">
        <v>162</v>
      </c>
      <c r="AU838" s="147" t="s">
        <v>82</v>
      </c>
      <c r="AV838" s="12" t="s">
        <v>80</v>
      </c>
      <c r="AW838" s="12" t="s">
        <v>33</v>
      </c>
      <c r="AX838" s="12" t="s">
        <v>72</v>
      </c>
      <c r="AY838" s="147" t="s">
        <v>150</v>
      </c>
    </row>
    <row r="839" spans="2:65" s="12" customFormat="1">
      <c r="B839" s="145"/>
      <c r="D839" s="146" t="s">
        <v>162</v>
      </c>
      <c r="E839" s="147" t="s">
        <v>19</v>
      </c>
      <c r="F839" s="148" t="s">
        <v>934</v>
      </c>
      <c r="H839" s="147" t="s">
        <v>19</v>
      </c>
      <c r="I839" s="149"/>
      <c r="L839" s="145"/>
      <c r="M839" s="150"/>
      <c r="T839" s="151"/>
      <c r="AT839" s="147" t="s">
        <v>162</v>
      </c>
      <c r="AU839" s="147" t="s">
        <v>82</v>
      </c>
      <c r="AV839" s="12" t="s">
        <v>80</v>
      </c>
      <c r="AW839" s="12" t="s">
        <v>33</v>
      </c>
      <c r="AX839" s="12" t="s">
        <v>72</v>
      </c>
      <c r="AY839" s="147" t="s">
        <v>150</v>
      </c>
    </row>
    <row r="840" spans="2:65" s="12" customFormat="1">
      <c r="B840" s="145"/>
      <c r="D840" s="146" t="s">
        <v>162</v>
      </c>
      <c r="E840" s="147" t="s">
        <v>19</v>
      </c>
      <c r="F840" s="148" t="s">
        <v>167</v>
      </c>
      <c r="H840" s="147" t="s">
        <v>19</v>
      </c>
      <c r="I840" s="149"/>
      <c r="L840" s="145"/>
      <c r="M840" s="150"/>
      <c r="T840" s="151"/>
      <c r="AT840" s="147" t="s">
        <v>162</v>
      </c>
      <c r="AU840" s="147" t="s">
        <v>82</v>
      </c>
      <c r="AV840" s="12" t="s">
        <v>80</v>
      </c>
      <c r="AW840" s="12" t="s">
        <v>33</v>
      </c>
      <c r="AX840" s="12" t="s">
        <v>72</v>
      </c>
      <c r="AY840" s="147" t="s">
        <v>150</v>
      </c>
    </row>
    <row r="841" spans="2:65" s="13" customFormat="1">
      <c r="B841" s="152"/>
      <c r="D841" s="146" t="s">
        <v>162</v>
      </c>
      <c r="E841" s="153" t="s">
        <v>19</v>
      </c>
      <c r="F841" s="154" t="s">
        <v>263</v>
      </c>
      <c r="H841" s="155">
        <v>7.12</v>
      </c>
      <c r="I841" s="156"/>
      <c r="L841" s="152"/>
      <c r="M841" s="157"/>
      <c r="T841" s="158"/>
      <c r="AT841" s="153" t="s">
        <v>162</v>
      </c>
      <c r="AU841" s="153" t="s">
        <v>82</v>
      </c>
      <c r="AV841" s="13" t="s">
        <v>82</v>
      </c>
      <c r="AW841" s="13" t="s">
        <v>33</v>
      </c>
      <c r="AX841" s="13" t="s">
        <v>72</v>
      </c>
      <c r="AY841" s="153" t="s">
        <v>150</v>
      </c>
    </row>
    <row r="842" spans="2:65" s="14" customFormat="1">
      <c r="B842" s="159"/>
      <c r="D842" s="146" t="s">
        <v>162</v>
      </c>
      <c r="E842" s="160" t="s">
        <v>19</v>
      </c>
      <c r="F842" s="161" t="s">
        <v>169</v>
      </c>
      <c r="H842" s="162">
        <v>106.04</v>
      </c>
      <c r="I842" s="163"/>
      <c r="L842" s="159"/>
      <c r="M842" s="164"/>
      <c r="T842" s="165"/>
      <c r="AT842" s="160" t="s">
        <v>162</v>
      </c>
      <c r="AU842" s="160" t="s">
        <v>82</v>
      </c>
      <c r="AV842" s="14" t="s">
        <v>158</v>
      </c>
      <c r="AW842" s="14" t="s">
        <v>33</v>
      </c>
      <c r="AX842" s="14" t="s">
        <v>80</v>
      </c>
      <c r="AY842" s="160" t="s">
        <v>150</v>
      </c>
    </row>
    <row r="843" spans="2:65" s="1" customFormat="1" ht="24.2" customHeight="1">
      <c r="B843" s="33"/>
      <c r="C843" s="128" t="s">
        <v>955</v>
      </c>
      <c r="D843" s="128" t="s">
        <v>153</v>
      </c>
      <c r="E843" s="129" t="s">
        <v>615</v>
      </c>
      <c r="F843" s="130" t="s">
        <v>616</v>
      </c>
      <c r="G843" s="131" t="s">
        <v>156</v>
      </c>
      <c r="H843" s="132">
        <v>106.04</v>
      </c>
      <c r="I843" s="133"/>
      <c r="J843" s="134">
        <f>ROUND(I843*H843,2)</f>
        <v>0</v>
      </c>
      <c r="K843" s="130" t="s">
        <v>157</v>
      </c>
      <c r="L843" s="33"/>
      <c r="M843" s="135" t="s">
        <v>19</v>
      </c>
      <c r="N843" s="136" t="s">
        <v>43</v>
      </c>
      <c r="P843" s="137">
        <f>O843*H843</f>
        <v>0</v>
      </c>
      <c r="Q843" s="137">
        <v>2.8499999999999999E-4</v>
      </c>
      <c r="R843" s="137">
        <f>Q843*H843</f>
        <v>3.0221399999999999E-2</v>
      </c>
      <c r="S843" s="137">
        <v>0</v>
      </c>
      <c r="T843" s="138">
        <f>S843*H843</f>
        <v>0</v>
      </c>
      <c r="AR843" s="139" t="s">
        <v>389</v>
      </c>
      <c r="AT843" s="139" t="s">
        <v>153</v>
      </c>
      <c r="AU843" s="139" t="s">
        <v>82</v>
      </c>
      <c r="AY843" s="18" t="s">
        <v>150</v>
      </c>
      <c r="BE843" s="140">
        <f>IF(N843="základní",J843,0)</f>
        <v>0</v>
      </c>
      <c r="BF843" s="140">
        <f>IF(N843="snížená",J843,0)</f>
        <v>0</v>
      </c>
      <c r="BG843" s="140">
        <f>IF(N843="zákl. přenesená",J843,0)</f>
        <v>0</v>
      </c>
      <c r="BH843" s="140">
        <f>IF(N843="sníž. přenesená",J843,0)</f>
        <v>0</v>
      </c>
      <c r="BI843" s="140">
        <f>IF(N843="nulová",J843,0)</f>
        <v>0</v>
      </c>
      <c r="BJ843" s="18" t="s">
        <v>80</v>
      </c>
      <c r="BK843" s="140">
        <f>ROUND(I843*H843,2)</f>
        <v>0</v>
      </c>
      <c r="BL843" s="18" t="s">
        <v>389</v>
      </c>
      <c r="BM843" s="139" t="s">
        <v>956</v>
      </c>
    </row>
    <row r="844" spans="2:65" s="1" customFormat="1">
      <c r="B844" s="33"/>
      <c r="D844" s="141" t="s">
        <v>160</v>
      </c>
      <c r="F844" s="142" t="s">
        <v>618</v>
      </c>
      <c r="I844" s="143"/>
      <c r="L844" s="33"/>
      <c r="M844" s="144"/>
      <c r="T844" s="54"/>
      <c r="AT844" s="18" t="s">
        <v>160</v>
      </c>
      <c r="AU844" s="18" t="s">
        <v>82</v>
      </c>
    </row>
    <row r="845" spans="2:65" s="12" customFormat="1">
      <c r="B845" s="145"/>
      <c r="D845" s="146" t="s">
        <v>162</v>
      </c>
      <c r="E845" s="147" t="s">
        <v>19</v>
      </c>
      <c r="F845" s="148" t="s">
        <v>929</v>
      </c>
      <c r="H845" s="147" t="s">
        <v>19</v>
      </c>
      <c r="I845" s="149"/>
      <c r="L845" s="145"/>
      <c r="M845" s="150"/>
      <c r="T845" s="151"/>
      <c r="AT845" s="147" t="s">
        <v>162</v>
      </c>
      <c r="AU845" s="147" t="s">
        <v>82</v>
      </c>
      <c r="AV845" s="12" t="s">
        <v>80</v>
      </c>
      <c r="AW845" s="12" t="s">
        <v>33</v>
      </c>
      <c r="AX845" s="12" t="s">
        <v>72</v>
      </c>
      <c r="AY845" s="147" t="s">
        <v>150</v>
      </c>
    </row>
    <row r="846" spans="2:65" s="12" customFormat="1">
      <c r="B846" s="145"/>
      <c r="D846" s="146" t="s">
        <v>162</v>
      </c>
      <c r="E846" s="147" t="s">
        <v>19</v>
      </c>
      <c r="F846" s="148" t="s">
        <v>630</v>
      </c>
      <c r="H846" s="147" t="s">
        <v>19</v>
      </c>
      <c r="I846" s="149"/>
      <c r="L846" s="145"/>
      <c r="M846" s="150"/>
      <c r="T846" s="151"/>
      <c r="AT846" s="147" t="s">
        <v>162</v>
      </c>
      <c r="AU846" s="147" t="s">
        <v>82</v>
      </c>
      <c r="AV846" s="12" t="s">
        <v>80</v>
      </c>
      <c r="AW846" s="12" t="s">
        <v>33</v>
      </c>
      <c r="AX846" s="12" t="s">
        <v>72</v>
      </c>
      <c r="AY846" s="147" t="s">
        <v>150</v>
      </c>
    </row>
    <row r="847" spans="2:65" s="12" customFormat="1">
      <c r="B847" s="145"/>
      <c r="D847" s="146" t="s">
        <v>162</v>
      </c>
      <c r="E847" s="147" t="s">
        <v>19</v>
      </c>
      <c r="F847" s="148" t="s">
        <v>631</v>
      </c>
      <c r="H847" s="147" t="s">
        <v>19</v>
      </c>
      <c r="I847" s="149"/>
      <c r="L847" s="145"/>
      <c r="M847" s="150"/>
      <c r="T847" s="151"/>
      <c r="AT847" s="147" t="s">
        <v>162</v>
      </c>
      <c r="AU847" s="147" t="s">
        <v>82</v>
      </c>
      <c r="AV847" s="12" t="s">
        <v>80</v>
      </c>
      <c r="AW847" s="12" t="s">
        <v>33</v>
      </c>
      <c r="AX847" s="12" t="s">
        <v>72</v>
      </c>
      <c r="AY847" s="147" t="s">
        <v>150</v>
      </c>
    </row>
    <row r="848" spans="2:65" s="12" customFormat="1">
      <c r="B848" s="145"/>
      <c r="D848" s="146" t="s">
        <v>162</v>
      </c>
      <c r="E848" s="147" t="s">
        <v>19</v>
      </c>
      <c r="F848" s="148" t="s">
        <v>930</v>
      </c>
      <c r="H848" s="147" t="s">
        <v>19</v>
      </c>
      <c r="I848" s="149"/>
      <c r="L848" s="145"/>
      <c r="M848" s="150"/>
      <c r="T848" s="151"/>
      <c r="AT848" s="147" t="s">
        <v>162</v>
      </c>
      <c r="AU848" s="147" t="s">
        <v>82</v>
      </c>
      <c r="AV848" s="12" t="s">
        <v>80</v>
      </c>
      <c r="AW848" s="12" t="s">
        <v>33</v>
      </c>
      <c r="AX848" s="12" t="s">
        <v>72</v>
      </c>
      <c r="AY848" s="147" t="s">
        <v>150</v>
      </c>
    </row>
    <row r="849" spans="2:51" s="12" customFormat="1">
      <c r="B849" s="145"/>
      <c r="D849" s="146" t="s">
        <v>162</v>
      </c>
      <c r="E849" s="147" t="s">
        <v>19</v>
      </c>
      <c r="F849" s="148" t="s">
        <v>167</v>
      </c>
      <c r="H849" s="147" t="s">
        <v>19</v>
      </c>
      <c r="I849" s="149"/>
      <c r="L849" s="145"/>
      <c r="M849" s="150"/>
      <c r="T849" s="151"/>
      <c r="AT849" s="147" t="s">
        <v>162</v>
      </c>
      <c r="AU849" s="147" t="s">
        <v>82</v>
      </c>
      <c r="AV849" s="12" t="s">
        <v>80</v>
      </c>
      <c r="AW849" s="12" t="s">
        <v>33</v>
      </c>
      <c r="AX849" s="12" t="s">
        <v>72</v>
      </c>
      <c r="AY849" s="147" t="s">
        <v>150</v>
      </c>
    </row>
    <row r="850" spans="2:51" s="13" customFormat="1">
      <c r="B850" s="152"/>
      <c r="D850" s="146" t="s">
        <v>162</v>
      </c>
      <c r="E850" s="153" t="s">
        <v>19</v>
      </c>
      <c r="F850" s="154" t="s">
        <v>931</v>
      </c>
      <c r="H850" s="155">
        <v>21.73</v>
      </c>
      <c r="I850" s="156"/>
      <c r="L850" s="152"/>
      <c r="M850" s="157"/>
      <c r="T850" s="158"/>
      <c r="AT850" s="153" t="s">
        <v>162</v>
      </c>
      <c r="AU850" s="153" t="s">
        <v>82</v>
      </c>
      <c r="AV850" s="13" t="s">
        <v>82</v>
      </c>
      <c r="AW850" s="13" t="s">
        <v>33</v>
      </c>
      <c r="AX850" s="13" t="s">
        <v>72</v>
      </c>
      <c r="AY850" s="153" t="s">
        <v>150</v>
      </c>
    </row>
    <row r="851" spans="2:51" s="12" customFormat="1">
      <c r="B851" s="145"/>
      <c r="D851" s="146" t="s">
        <v>162</v>
      </c>
      <c r="E851" s="147" t="s">
        <v>19</v>
      </c>
      <c r="F851" s="148" t="s">
        <v>630</v>
      </c>
      <c r="H851" s="147" t="s">
        <v>19</v>
      </c>
      <c r="I851" s="149"/>
      <c r="L851" s="145"/>
      <c r="M851" s="150"/>
      <c r="T851" s="151"/>
      <c r="AT851" s="147" t="s">
        <v>162</v>
      </c>
      <c r="AU851" s="147" t="s">
        <v>82</v>
      </c>
      <c r="AV851" s="12" t="s">
        <v>80</v>
      </c>
      <c r="AW851" s="12" t="s">
        <v>33</v>
      </c>
      <c r="AX851" s="12" t="s">
        <v>72</v>
      </c>
      <c r="AY851" s="147" t="s">
        <v>150</v>
      </c>
    </row>
    <row r="852" spans="2:51" s="12" customFormat="1">
      <c r="B852" s="145"/>
      <c r="D852" s="146" t="s">
        <v>162</v>
      </c>
      <c r="E852" s="147" t="s">
        <v>19</v>
      </c>
      <c r="F852" s="148" t="s">
        <v>637</v>
      </c>
      <c r="H852" s="147" t="s">
        <v>19</v>
      </c>
      <c r="I852" s="149"/>
      <c r="L852" s="145"/>
      <c r="M852" s="150"/>
      <c r="T852" s="151"/>
      <c r="AT852" s="147" t="s">
        <v>162</v>
      </c>
      <c r="AU852" s="147" t="s">
        <v>82</v>
      </c>
      <c r="AV852" s="12" t="s">
        <v>80</v>
      </c>
      <c r="AW852" s="12" t="s">
        <v>33</v>
      </c>
      <c r="AX852" s="12" t="s">
        <v>72</v>
      </c>
      <c r="AY852" s="147" t="s">
        <v>150</v>
      </c>
    </row>
    <row r="853" spans="2:51" s="12" customFormat="1">
      <c r="B853" s="145"/>
      <c r="D853" s="146" t="s">
        <v>162</v>
      </c>
      <c r="E853" s="147" t="s">
        <v>19</v>
      </c>
      <c r="F853" s="148" t="s">
        <v>932</v>
      </c>
      <c r="H853" s="147" t="s">
        <v>19</v>
      </c>
      <c r="I853" s="149"/>
      <c r="L853" s="145"/>
      <c r="M853" s="150"/>
      <c r="T853" s="151"/>
      <c r="AT853" s="147" t="s">
        <v>162</v>
      </c>
      <c r="AU853" s="147" t="s">
        <v>82</v>
      </c>
      <c r="AV853" s="12" t="s">
        <v>80</v>
      </c>
      <c r="AW853" s="12" t="s">
        <v>33</v>
      </c>
      <c r="AX853" s="12" t="s">
        <v>72</v>
      </c>
      <c r="AY853" s="147" t="s">
        <v>150</v>
      </c>
    </row>
    <row r="854" spans="2:51" s="12" customFormat="1">
      <c r="B854" s="145"/>
      <c r="D854" s="146" t="s">
        <v>162</v>
      </c>
      <c r="E854" s="147" t="s">
        <v>19</v>
      </c>
      <c r="F854" s="148" t="s">
        <v>167</v>
      </c>
      <c r="H854" s="147" t="s">
        <v>19</v>
      </c>
      <c r="I854" s="149"/>
      <c r="L854" s="145"/>
      <c r="M854" s="150"/>
      <c r="T854" s="151"/>
      <c r="AT854" s="147" t="s">
        <v>162</v>
      </c>
      <c r="AU854" s="147" t="s">
        <v>82</v>
      </c>
      <c r="AV854" s="12" t="s">
        <v>80</v>
      </c>
      <c r="AW854" s="12" t="s">
        <v>33</v>
      </c>
      <c r="AX854" s="12" t="s">
        <v>72</v>
      </c>
      <c r="AY854" s="147" t="s">
        <v>150</v>
      </c>
    </row>
    <row r="855" spans="2:51" s="13" customFormat="1">
      <c r="B855" s="152"/>
      <c r="D855" s="146" t="s">
        <v>162</v>
      </c>
      <c r="E855" s="153" t="s">
        <v>19</v>
      </c>
      <c r="F855" s="154" t="s">
        <v>933</v>
      </c>
      <c r="H855" s="155">
        <v>77.19</v>
      </c>
      <c r="I855" s="156"/>
      <c r="L855" s="152"/>
      <c r="M855" s="157"/>
      <c r="T855" s="158"/>
      <c r="AT855" s="153" t="s">
        <v>162</v>
      </c>
      <c r="AU855" s="153" t="s">
        <v>82</v>
      </c>
      <c r="AV855" s="13" t="s">
        <v>82</v>
      </c>
      <c r="AW855" s="13" t="s">
        <v>33</v>
      </c>
      <c r="AX855" s="13" t="s">
        <v>72</v>
      </c>
      <c r="AY855" s="153" t="s">
        <v>150</v>
      </c>
    </row>
    <row r="856" spans="2:51" s="12" customFormat="1">
      <c r="B856" s="145"/>
      <c r="D856" s="146" t="s">
        <v>162</v>
      </c>
      <c r="E856" s="147" t="s">
        <v>19</v>
      </c>
      <c r="F856" s="148" t="s">
        <v>630</v>
      </c>
      <c r="H856" s="147" t="s">
        <v>19</v>
      </c>
      <c r="I856" s="149"/>
      <c r="L856" s="145"/>
      <c r="M856" s="150"/>
      <c r="T856" s="151"/>
      <c r="AT856" s="147" t="s">
        <v>162</v>
      </c>
      <c r="AU856" s="147" t="s">
        <v>82</v>
      </c>
      <c r="AV856" s="12" t="s">
        <v>80</v>
      </c>
      <c r="AW856" s="12" t="s">
        <v>33</v>
      </c>
      <c r="AX856" s="12" t="s">
        <v>72</v>
      </c>
      <c r="AY856" s="147" t="s">
        <v>150</v>
      </c>
    </row>
    <row r="857" spans="2:51" s="12" customFormat="1">
      <c r="B857" s="145"/>
      <c r="D857" s="146" t="s">
        <v>162</v>
      </c>
      <c r="E857" s="147" t="s">
        <v>19</v>
      </c>
      <c r="F857" s="148" t="s">
        <v>859</v>
      </c>
      <c r="H857" s="147" t="s">
        <v>19</v>
      </c>
      <c r="I857" s="149"/>
      <c r="L857" s="145"/>
      <c r="M857" s="150"/>
      <c r="T857" s="151"/>
      <c r="AT857" s="147" t="s">
        <v>162</v>
      </c>
      <c r="AU857" s="147" t="s">
        <v>82</v>
      </c>
      <c r="AV857" s="12" t="s">
        <v>80</v>
      </c>
      <c r="AW857" s="12" t="s">
        <v>33</v>
      </c>
      <c r="AX857" s="12" t="s">
        <v>72</v>
      </c>
      <c r="AY857" s="147" t="s">
        <v>150</v>
      </c>
    </row>
    <row r="858" spans="2:51" s="12" customFormat="1">
      <c r="B858" s="145"/>
      <c r="D858" s="146" t="s">
        <v>162</v>
      </c>
      <c r="E858" s="147" t="s">
        <v>19</v>
      </c>
      <c r="F858" s="148" t="s">
        <v>934</v>
      </c>
      <c r="H858" s="147" t="s">
        <v>19</v>
      </c>
      <c r="I858" s="149"/>
      <c r="L858" s="145"/>
      <c r="M858" s="150"/>
      <c r="T858" s="151"/>
      <c r="AT858" s="147" t="s">
        <v>162</v>
      </c>
      <c r="AU858" s="147" t="s">
        <v>82</v>
      </c>
      <c r="AV858" s="12" t="s">
        <v>80</v>
      </c>
      <c r="AW858" s="12" t="s">
        <v>33</v>
      </c>
      <c r="AX858" s="12" t="s">
        <v>72</v>
      </c>
      <c r="AY858" s="147" t="s">
        <v>150</v>
      </c>
    </row>
    <row r="859" spans="2:51" s="12" customFormat="1">
      <c r="B859" s="145"/>
      <c r="D859" s="146" t="s">
        <v>162</v>
      </c>
      <c r="E859" s="147" t="s">
        <v>19</v>
      </c>
      <c r="F859" s="148" t="s">
        <v>167</v>
      </c>
      <c r="H859" s="147" t="s">
        <v>19</v>
      </c>
      <c r="I859" s="149"/>
      <c r="L859" s="145"/>
      <c r="M859" s="150"/>
      <c r="T859" s="151"/>
      <c r="AT859" s="147" t="s">
        <v>162</v>
      </c>
      <c r="AU859" s="147" t="s">
        <v>82</v>
      </c>
      <c r="AV859" s="12" t="s">
        <v>80</v>
      </c>
      <c r="AW859" s="12" t="s">
        <v>33</v>
      </c>
      <c r="AX859" s="12" t="s">
        <v>72</v>
      </c>
      <c r="AY859" s="147" t="s">
        <v>150</v>
      </c>
    </row>
    <row r="860" spans="2:51" s="13" customFormat="1">
      <c r="B860" s="152"/>
      <c r="D860" s="146" t="s">
        <v>162</v>
      </c>
      <c r="E860" s="153" t="s">
        <v>19</v>
      </c>
      <c r="F860" s="154" t="s">
        <v>263</v>
      </c>
      <c r="H860" s="155">
        <v>7.12</v>
      </c>
      <c r="I860" s="156"/>
      <c r="L860" s="152"/>
      <c r="M860" s="157"/>
      <c r="T860" s="158"/>
      <c r="AT860" s="153" t="s">
        <v>162</v>
      </c>
      <c r="AU860" s="153" t="s">
        <v>82</v>
      </c>
      <c r="AV860" s="13" t="s">
        <v>82</v>
      </c>
      <c r="AW860" s="13" t="s">
        <v>33</v>
      </c>
      <c r="AX860" s="13" t="s">
        <v>72</v>
      </c>
      <c r="AY860" s="153" t="s">
        <v>150</v>
      </c>
    </row>
    <row r="861" spans="2:51" s="14" customFormat="1">
      <c r="B861" s="159"/>
      <c r="D861" s="146" t="s">
        <v>162</v>
      </c>
      <c r="E861" s="160" t="s">
        <v>19</v>
      </c>
      <c r="F861" s="161" t="s">
        <v>169</v>
      </c>
      <c r="H861" s="162">
        <v>106.04</v>
      </c>
      <c r="I861" s="163"/>
      <c r="L861" s="159"/>
      <c r="M861" s="183"/>
      <c r="N861" s="184"/>
      <c r="O861" s="184"/>
      <c r="P861" s="184"/>
      <c r="Q861" s="184"/>
      <c r="R861" s="184"/>
      <c r="S861" s="184"/>
      <c r="T861" s="185"/>
      <c r="AT861" s="160" t="s">
        <v>162</v>
      </c>
      <c r="AU861" s="160" t="s">
        <v>82</v>
      </c>
      <c r="AV861" s="14" t="s">
        <v>158</v>
      </c>
      <c r="AW861" s="14" t="s">
        <v>33</v>
      </c>
      <c r="AX861" s="14" t="s">
        <v>80</v>
      </c>
      <c r="AY861" s="160" t="s">
        <v>150</v>
      </c>
    </row>
    <row r="862" spans="2:51" s="1" customFormat="1" ht="6.95" customHeight="1">
      <c r="B862" s="42"/>
      <c r="C862" s="43"/>
      <c r="D862" s="43"/>
      <c r="E862" s="43"/>
      <c r="F862" s="43"/>
      <c r="G862" s="43"/>
      <c r="H862" s="43"/>
      <c r="I862" s="43"/>
      <c r="J862" s="43"/>
      <c r="K862" s="43"/>
      <c r="L862" s="33"/>
    </row>
  </sheetData>
  <sheetProtection algorithmName="SHA-512" hashValue="CcDuNk51rj4aCluFgz8lBQ3fXDMmmiuLmd/nUoiIl5hANK651AiX0Jqqurp2dQTvTKPINn5WzI3LRHcsdnKM4w==" saltValue="BQ07R7E5hD3coWwUtZt/uXRhneUp5IefOOy0cAYTpMysbz5VoDFfjjUXXQwdVAScWDJNFqON3i13QC/Yt9v5kA==" spinCount="100000" sheet="1" objects="1" scenarios="1" formatColumns="0" formatRows="0" autoFilter="0"/>
  <autoFilter ref="C96:K861" xr:uid="{00000000-0009-0000-0000-000002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200-000000000000}"/>
    <hyperlink ref="F119" r:id="rId2" xr:uid="{00000000-0004-0000-0200-000001000000}"/>
    <hyperlink ref="F143" r:id="rId3" xr:uid="{00000000-0004-0000-0200-000002000000}"/>
    <hyperlink ref="F152" r:id="rId4" xr:uid="{00000000-0004-0000-0200-000003000000}"/>
    <hyperlink ref="F186" r:id="rId5" xr:uid="{00000000-0004-0000-0200-000004000000}"/>
    <hyperlink ref="F250" r:id="rId6" xr:uid="{00000000-0004-0000-0200-000005000000}"/>
    <hyperlink ref="F267" r:id="rId7" xr:uid="{00000000-0004-0000-0200-000006000000}"/>
    <hyperlink ref="F276" r:id="rId8" xr:uid="{00000000-0004-0000-0200-000007000000}"/>
    <hyperlink ref="F287" r:id="rId9" xr:uid="{00000000-0004-0000-0200-000008000000}"/>
    <hyperlink ref="F297" r:id="rId10" xr:uid="{00000000-0004-0000-0200-000009000000}"/>
    <hyperlink ref="F317" r:id="rId11" xr:uid="{00000000-0004-0000-0200-00000A000000}"/>
    <hyperlink ref="F354" r:id="rId12" xr:uid="{00000000-0004-0000-0200-00000B000000}"/>
    <hyperlink ref="F364" r:id="rId13" xr:uid="{00000000-0004-0000-0200-00000C000000}"/>
    <hyperlink ref="F372" r:id="rId14" xr:uid="{00000000-0004-0000-0200-00000D000000}"/>
    <hyperlink ref="F380" r:id="rId15" xr:uid="{00000000-0004-0000-0200-00000E000000}"/>
    <hyperlink ref="F389" r:id="rId16" xr:uid="{00000000-0004-0000-0200-00000F000000}"/>
    <hyperlink ref="F397" r:id="rId17" xr:uid="{00000000-0004-0000-0200-000010000000}"/>
    <hyperlink ref="F415" r:id="rId18" xr:uid="{00000000-0004-0000-0200-000011000000}"/>
    <hyperlink ref="F435" r:id="rId19" xr:uid="{00000000-0004-0000-0200-000012000000}"/>
    <hyperlink ref="F445" r:id="rId20" xr:uid="{00000000-0004-0000-0200-000013000000}"/>
    <hyperlink ref="F447" r:id="rId21" xr:uid="{00000000-0004-0000-0200-000014000000}"/>
    <hyperlink ref="F449" r:id="rId22" xr:uid="{00000000-0004-0000-0200-000015000000}"/>
    <hyperlink ref="F452" r:id="rId23" xr:uid="{00000000-0004-0000-0200-000016000000}"/>
    <hyperlink ref="F460" r:id="rId24" xr:uid="{00000000-0004-0000-0200-000017000000}"/>
    <hyperlink ref="F468" r:id="rId25" xr:uid="{00000000-0004-0000-0200-000018000000}"/>
    <hyperlink ref="F477" r:id="rId26" xr:uid="{00000000-0004-0000-0200-000019000000}"/>
    <hyperlink ref="F482" r:id="rId27" xr:uid="{00000000-0004-0000-0200-00001A000000}"/>
    <hyperlink ref="F488" r:id="rId28" xr:uid="{00000000-0004-0000-0200-00001B000000}"/>
    <hyperlink ref="F498" r:id="rId29" xr:uid="{00000000-0004-0000-0200-00001C000000}"/>
    <hyperlink ref="F502" r:id="rId30" xr:uid="{00000000-0004-0000-0200-00001D000000}"/>
    <hyperlink ref="F521" r:id="rId31" xr:uid="{00000000-0004-0000-0200-00001E000000}"/>
    <hyperlink ref="F547" r:id="rId32" xr:uid="{00000000-0004-0000-0200-00001F000000}"/>
    <hyperlink ref="F564" r:id="rId33" xr:uid="{00000000-0004-0000-0200-000020000000}"/>
    <hyperlink ref="F581" r:id="rId34" xr:uid="{00000000-0004-0000-0200-000021000000}"/>
    <hyperlink ref="F585" r:id="rId35" xr:uid="{00000000-0004-0000-0200-000022000000}"/>
    <hyperlink ref="F596" r:id="rId36" xr:uid="{00000000-0004-0000-0200-000023000000}"/>
    <hyperlink ref="F605" r:id="rId37" xr:uid="{00000000-0004-0000-0200-000024000000}"/>
    <hyperlink ref="F632" r:id="rId38" xr:uid="{00000000-0004-0000-0200-000025000000}"/>
    <hyperlink ref="F647" r:id="rId39" xr:uid="{00000000-0004-0000-0200-000026000000}"/>
    <hyperlink ref="F664" r:id="rId40" xr:uid="{00000000-0004-0000-0200-000027000000}"/>
    <hyperlink ref="F674" r:id="rId41" xr:uid="{00000000-0004-0000-0200-000028000000}"/>
    <hyperlink ref="F677" r:id="rId42" xr:uid="{00000000-0004-0000-0200-000029000000}"/>
    <hyperlink ref="F686" r:id="rId43" xr:uid="{00000000-0004-0000-0200-00002A000000}"/>
    <hyperlink ref="F695" r:id="rId44" xr:uid="{00000000-0004-0000-0200-00002B000000}"/>
    <hyperlink ref="F704" r:id="rId45" xr:uid="{00000000-0004-0000-0200-00002C000000}"/>
    <hyperlink ref="F715" r:id="rId46" xr:uid="{00000000-0004-0000-0200-00002D000000}"/>
    <hyperlink ref="F724" r:id="rId47" xr:uid="{00000000-0004-0000-0200-00002E000000}"/>
    <hyperlink ref="F727" r:id="rId48" xr:uid="{00000000-0004-0000-0200-00002F000000}"/>
    <hyperlink ref="F746" r:id="rId49" xr:uid="{00000000-0004-0000-0200-000030000000}"/>
    <hyperlink ref="F775" r:id="rId50" xr:uid="{00000000-0004-0000-0200-000031000000}"/>
    <hyperlink ref="F826" r:id="rId51" xr:uid="{00000000-0004-0000-0200-000032000000}"/>
    <hyperlink ref="F844" r:id="rId52" xr:uid="{00000000-0004-0000-0200-00003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6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957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ROUND((SUM(BE93:BE653)),  2)</f>
        <v>0</v>
      </c>
      <c r="I33" s="90">
        <v>0.21</v>
      </c>
      <c r="J33" s="89">
        <f>ROUND(((SUM(BE93:BE653))*I33),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ROUND((SUM(BF93:BF653)),  2)</f>
        <v>0</v>
      </c>
      <c r="I34" s="90">
        <v>0.12</v>
      </c>
      <c r="J34" s="89">
        <f>ROUND(((SUM(BF93:BF653))*I34),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ROUND((SUM(BG93:BG653)),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ROUND((SUM(BH93:BH653)),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ROUND((SUM(BI93:BI653)),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2024-080-03 - Stavební část- úpravy střecha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J93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121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9" customFormat="1" ht="19.899999999999999" customHeight="1">
      <c r="B61" s="104"/>
      <c r="D61" s="105" t="s">
        <v>958</v>
      </c>
      <c r="E61" s="106"/>
      <c r="F61" s="106"/>
      <c r="G61" s="106"/>
      <c r="H61" s="106"/>
      <c r="I61" s="106"/>
      <c r="J61" s="107">
        <f>J95</f>
        <v>0</v>
      </c>
      <c r="L61" s="104"/>
    </row>
    <row r="62" spans="2:47" s="9" customFormat="1" ht="19.899999999999999" customHeight="1">
      <c r="B62" s="104"/>
      <c r="D62" s="105" t="s">
        <v>959</v>
      </c>
      <c r="E62" s="106"/>
      <c r="F62" s="106"/>
      <c r="G62" s="106"/>
      <c r="H62" s="106"/>
      <c r="I62" s="106"/>
      <c r="J62" s="107">
        <f>J141</f>
        <v>0</v>
      </c>
      <c r="L62" s="104"/>
    </row>
    <row r="63" spans="2:47" s="9" customFormat="1" ht="19.899999999999999" customHeight="1">
      <c r="B63" s="104"/>
      <c r="D63" s="105" t="s">
        <v>620</v>
      </c>
      <c r="E63" s="106"/>
      <c r="F63" s="106"/>
      <c r="G63" s="106"/>
      <c r="H63" s="106"/>
      <c r="I63" s="106"/>
      <c r="J63" s="107">
        <f>J157</f>
        <v>0</v>
      </c>
      <c r="L63" s="104"/>
    </row>
    <row r="64" spans="2:47" s="9" customFormat="1" ht="19.899999999999999" customHeight="1">
      <c r="B64" s="104"/>
      <c r="D64" s="105" t="s">
        <v>124</v>
      </c>
      <c r="E64" s="106"/>
      <c r="F64" s="106"/>
      <c r="G64" s="106"/>
      <c r="H64" s="106"/>
      <c r="I64" s="106"/>
      <c r="J64" s="107">
        <f>J165</f>
        <v>0</v>
      </c>
      <c r="L64" s="104"/>
    </row>
    <row r="65" spans="2:12" s="9" customFormat="1" ht="19.899999999999999" customHeight="1">
      <c r="B65" s="104"/>
      <c r="D65" s="105" t="s">
        <v>126</v>
      </c>
      <c r="E65" s="106"/>
      <c r="F65" s="106"/>
      <c r="G65" s="106"/>
      <c r="H65" s="106"/>
      <c r="I65" s="106"/>
      <c r="J65" s="107">
        <f>J186</f>
        <v>0</v>
      </c>
      <c r="L65" s="104"/>
    </row>
    <row r="66" spans="2:12" s="9" customFormat="1" ht="19.899999999999999" customHeight="1">
      <c r="B66" s="104"/>
      <c r="D66" s="105" t="s">
        <v>621</v>
      </c>
      <c r="E66" s="106"/>
      <c r="F66" s="106"/>
      <c r="G66" s="106"/>
      <c r="H66" s="106"/>
      <c r="I66" s="106"/>
      <c r="J66" s="107">
        <f>J222</f>
        <v>0</v>
      </c>
      <c r="L66" s="104"/>
    </row>
    <row r="67" spans="2:12" s="9" customFormat="1" ht="19.899999999999999" customHeight="1">
      <c r="B67" s="104"/>
      <c r="D67" s="105" t="s">
        <v>127</v>
      </c>
      <c r="E67" s="106"/>
      <c r="F67" s="106"/>
      <c r="G67" s="106"/>
      <c r="H67" s="106"/>
      <c r="I67" s="106"/>
      <c r="J67" s="107">
        <f>J240</f>
        <v>0</v>
      </c>
      <c r="L67" s="104"/>
    </row>
    <row r="68" spans="2:12" s="9" customFormat="1" ht="19.899999999999999" customHeight="1">
      <c r="B68" s="104"/>
      <c r="D68" s="105" t="s">
        <v>128</v>
      </c>
      <c r="E68" s="106"/>
      <c r="F68" s="106"/>
      <c r="G68" s="106"/>
      <c r="H68" s="106"/>
      <c r="I68" s="106"/>
      <c r="J68" s="107">
        <f>J249</f>
        <v>0</v>
      </c>
      <c r="L68" s="104"/>
    </row>
    <row r="69" spans="2:12" s="9" customFormat="1" ht="19.899999999999999" customHeight="1">
      <c r="B69" s="104"/>
      <c r="D69" s="105" t="s">
        <v>129</v>
      </c>
      <c r="E69" s="106"/>
      <c r="F69" s="106"/>
      <c r="G69" s="106"/>
      <c r="H69" s="106"/>
      <c r="I69" s="106"/>
      <c r="J69" s="107">
        <f>J293</f>
        <v>0</v>
      </c>
      <c r="L69" s="104"/>
    </row>
    <row r="70" spans="2:12" s="8" customFormat="1" ht="24.95" customHeight="1">
      <c r="B70" s="100"/>
      <c r="D70" s="101" t="s">
        <v>130</v>
      </c>
      <c r="E70" s="102"/>
      <c r="F70" s="102"/>
      <c r="G70" s="102"/>
      <c r="H70" s="102"/>
      <c r="I70" s="102"/>
      <c r="J70" s="103">
        <f>J296</f>
        <v>0</v>
      </c>
      <c r="L70" s="100"/>
    </row>
    <row r="71" spans="2:12" s="9" customFormat="1" ht="19.899999999999999" customHeight="1">
      <c r="B71" s="104"/>
      <c r="D71" s="105" t="s">
        <v>960</v>
      </c>
      <c r="E71" s="106"/>
      <c r="F71" s="106"/>
      <c r="G71" s="106"/>
      <c r="H71" s="106"/>
      <c r="I71" s="106"/>
      <c r="J71" s="107">
        <f>J297</f>
        <v>0</v>
      </c>
      <c r="L71" s="104"/>
    </row>
    <row r="72" spans="2:12" s="9" customFormat="1" ht="19.899999999999999" customHeight="1">
      <c r="B72" s="104"/>
      <c r="D72" s="105" t="s">
        <v>961</v>
      </c>
      <c r="E72" s="106"/>
      <c r="F72" s="106"/>
      <c r="G72" s="106"/>
      <c r="H72" s="106"/>
      <c r="I72" s="106"/>
      <c r="J72" s="107">
        <f>J550</f>
        <v>0</v>
      </c>
      <c r="L72" s="104"/>
    </row>
    <row r="73" spans="2:12" s="9" customFormat="1" ht="19.899999999999999" customHeight="1">
      <c r="B73" s="104"/>
      <c r="D73" s="105" t="s">
        <v>962</v>
      </c>
      <c r="E73" s="106"/>
      <c r="F73" s="106"/>
      <c r="G73" s="106"/>
      <c r="H73" s="106"/>
      <c r="I73" s="106"/>
      <c r="J73" s="107">
        <f>J606</f>
        <v>0</v>
      </c>
      <c r="L73" s="104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135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16.5" customHeight="1">
      <c r="B83" s="33"/>
      <c r="E83" s="280" t="str">
        <f>E7</f>
        <v>ČZÚ-FLD-výukový pavilon- změna vybavení laboratoří HT004,HT005,HT115</v>
      </c>
      <c r="F83" s="281"/>
      <c r="G83" s="281"/>
      <c r="H83" s="281"/>
      <c r="L83" s="33"/>
    </row>
    <row r="84" spans="2:65" s="1" customFormat="1" ht="12" customHeight="1">
      <c r="B84" s="33"/>
      <c r="C84" s="28" t="s">
        <v>114</v>
      </c>
      <c r="L84" s="33"/>
    </row>
    <row r="85" spans="2:65" s="1" customFormat="1" ht="16.5" customHeight="1">
      <c r="B85" s="33"/>
      <c r="E85" s="248" t="str">
        <f>E9</f>
        <v>2024-080-03 - Stavební část- úpravy střecha</v>
      </c>
      <c r="F85" s="282"/>
      <c r="G85" s="282"/>
      <c r="H85" s="282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KAMÝCKÁ 1176, PRAHA - SUCHDOL </v>
      </c>
      <c r="I87" s="28" t="s">
        <v>23</v>
      </c>
      <c r="J87" s="50" t="str">
        <f>IF(J12="","",J12)</f>
        <v>11. 10. 2024</v>
      </c>
      <c r="L87" s="33"/>
    </row>
    <row r="88" spans="2:65" s="1" customFormat="1" ht="6.95" customHeight="1">
      <c r="B88" s="33"/>
      <c r="L88" s="33"/>
    </row>
    <row r="89" spans="2:65" s="1" customFormat="1" ht="40.15" customHeight="1">
      <c r="B89" s="33"/>
      <c r="C89" s="28" t="s">
        <v>25</v>
      </c>
      <c r="F89" s="26" t="str">
        <f>E15</f>
        <v>ČZU V PRAZE, FAKULTA LESNICKÁ A DŘEVAŘSKÁ, Praha 6</v>
      </c>
      <c r="I89" s="28" t="s">
        <v>31</v>
      </c>
      <c r="J89" s="31" t="str">
        <f>E21</f>
        <v>Ing. Vladimír Čapka Gerstnerova 5/658 Praha 7</v>
      </c>
      <c r="L89" s="33"/>
    </row>
    <row r="90" spans="2:65" s="1" customFormat="1" ht="15.2" customHeight="1">
      <c r="B90" s="33"/>
      <c r="C90" s="28" t="s">
        <v>29</v>
      </c>
      <c r="F90" s="26" t="str">
        <f>IF(E18="","",E18)</f>
        <v>Vyplň údaj</v>
      </c>
      <c r="I90" s="28" t="s">
        <v>34</v>
      </c>
      <c r="J90" s="31" t="str">
        <f>E24</f>
        <v>Ing. Dana Mlejnková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08"/>
      <c r="C92" s="109" t="s">
        <v>136</v>
      </c>
      <c r="D92" s="110" t="s">
        <v>57</v>
      </c>
      <c r="E92" s="110" t="s">
        <v>53</v>
      </c>
      <c r="F92" s="110" t="s">
        <v>54</v>
      </c>
      <c r="G92" s="110" t="s">
        <v>137</v>
      </c>
      <c r="H92" s="110" t="s">
        <v>138</v>
      </c>
      <c r="I92" s="110" t="s">
        <v>139</v>
      </c>
      <c r="J92" s="110" t="s">
        <v>119</v>
      </c>
      <c r="K92" s="111" t="s">
        <v>140</v>
      </c>
      <c r="L92" s="108"/>
      <c r="M92" s="57" t="s">
        <v>19</v>
      </c>
      <c r="N92" s="58" t="s">
        <v>42</v>
      </c>
      <c r="O92" s="58" t="s">
        <v>141</v>
      </c>
      <c r="P92" s="58" t="s">
        <v>142</v>
      </c>
      <c r="Q92" s="58" t="s">
        <v>143</v>
      </c>
      <c r="R92" s="58" t="s">
        <v>144</v>
      </c>
      <c r="S92" s="58" t="s">
        <v>145</v>
      </c>
      <c r="T92" s="59" t="s">
        <v>146</v>
      </c>
    </row>
    <row r="93" spans="2:65" s="1" customFormat="1" ht="22.9" customHeight="1">
      <c r="B93" s="33"/>
      <c r="C93" s="62" t="s">
        <v>147</v>
      </c>
      <c r="J93" s="112">
        <f>BK93</f>
        <v>0</v>
      </c>
      <c r="L93" s="33"/>
      <c r="M93" s="60"/>
      <c r="N93" s="51"/>
      <c r="O93" s="51"/>
      <c r="P93" s="113">
        <f>P94+P296</f>
        <v>0</v>
      </c>
      <c r="Q93" s="51"/>
      <c r="R93" s="113">
        <f>R94+R296</f>
        <v>2.9451965800000002</v>
      </c>
      <c r="S93" s="51"/>
      <c r="T93" s="114">
        <f>T94+T296</f>
        <v>4.7654035999999991</v>
      </c>
      <c r="AT93" s="18" t="s">
        <v>71</v>
      </c>
      <c r="AU93" s="18" t="s">
        <v>120</v>
      </c>
      <c r="BK93" s="115">
        <f>BK94+BK296</f>
        <v>0</v>
      </c>
    </row>
    <row r="94" spans="2:65" s="11" customFormat="1" ht="25.9" customHeight="1">
      <c r="B94" s="116"/>
      <c r="D94" s="117" t="s">
        <v>71</v>
      </c>
      <c r="E94" s="118" t="s">
        <v>148</v>
      </c>
      <c r="F94" s="118" t="s">
        <v>149</v>
      </c>
      <c r="I94" s="119"/>
      <c r="J94" s="120">
        <f>BK94</f>
        <v>0</v>
      </c>
      <c r="L94" s="116"/>
      <c r="M94" s="121"/>
      <c r="P94" s="122">
        <f>P95+P141+P157+P165+P186+P222+P240+P249+P293</f>
        <v>0</v>
      </c>
      <c r="R94" s="122">
        <f>R95+R141+R157+R165+R186+R222+R240+R249+R293</f>
        <v>1.9418023099999999</v>
      </c>
      <c r="T94" s="123">
        <f>T95+T141+T157+T165+T186+T222+T240+T249+T293</f>
        <v>4.6939635999999991</v>
      </c>
      <c r="AR94" s="117" t="s">
        <v>80</v>
      </c>
      <c r="AT94" s="124" t="s">
        <v>71</v>
      </c>
      <c r="AU94" s="124" t="s">
        <v>72</v>
      </c>
      <c r="AY94" s="117" t="s">
        <v>150</v>
      </c>
      <c r="BK94" s="125">
        <f>BK95+BK141+BK157+BK165+BK186+BK222+BK240+BK249+BK293</f>
        <v>0</v>
      </c>
    </row>
    <row r="95" spans="2:65" s="11" customFormat="1" ht="22.9" customHeight="1">
      <c r="B95" s="116"/>
      <c r="D95" s="117" t="s">
        <v>71</v>
      </c>
      <c r="E95" s="126" t="s">
        <v>82</v>
      </c>
      <c r="F95" s="126" t="s">
        <v>963</v>
      </c>
      <c r="I95" s="119"/>
      <c r="J95" s="127">
        <f>BK95</f>
        <v>0</v>
      </c>
      <c r="L95" s="116"/>
      <c r="M95" s="121"/>
      <c r="P95" s="122">
        <f>SUM(P96:P140)</f>
        <v>0</v>
      </c>
      <c r="R95" s="122">
        <f>SUM(R96:R140)</f>
        <v>1.2688407999999998</v>
      </c>
      <c r="T95" s="123">
        <f>SUM(T96:T140)</f>
        <v>0</v>
      </c>
      <c r="AR95" s="117" t="s">
        <v>80</v>
      </c>
      <c r="AT95" s="124" t="s">
        <v>71</v>
      </c>
      <c r="AU95" s="124" t="s">
        <v>80</v>
      </c>
      <c r="AY95" s="117" t="s">
        <v>150</v>
      </c>
      <c r="BK95" s="125">
        <f>SUM(BK96:BK140)</f>
        <v>0</v>
      </c>
    </row>
    <row r="96" spans="2:65" s="1" customFormat="1" ht="21.75" customHeight="1">
      <c r="B96" s="33"/>
      <c r="C96" s="128" t="s">
        <v>80</v>
      </c>
      <c r="D96" s="128" t="s">
        <v>153</v>
      </c>
      <c r="E96" s="129" t="s">
        <v>964</v>
      </c>
      <c r="F96" s="130" t="s">
        <v>965</v>
      </c>
      <c r="G96" s="131" t="s">
        <v>729</v>
      </c>
      <c r="H96" s="132">
        <v>0.47699999999999998</v>
      </c>
      <c r="I96" s="133"/>
      <c r="J96" s="134">
        <f>ROUND(I96*H96,2)</f>
        <v>0</v>
      </c>
      <c r="K96" s="130" t="s">
        <v>157</v>
      </c>
      <c r="L96" s="33"/>
      <c r="M96" s="135" t="s">
        <v>19</v>
      </c>
      <c r="N96" s="136" t="s">
        <v>43</v>
      </c>
      <c r="P96" s="137">
        <f>O96*H96</f>
        <v>0</v>
      </c>
      <c r="Q96" s="137">
        <v>2.5018699999999998</v>
      </c>
      <c r="R96" s="137">
        <f>Q96*H96</f>
        <v>1.1933919899999998</v>
      </c>
      <c r="S96" s="137">
        <v>0</v>
      </c>
      <c r="T96" s="138">
        <f>S96*H96</f>
        <v>0</v>
      </c>
      <c r="AR96" s="139" t="s">
        <v>158</v>
      </c>
      <c r="AT96" s="139" t="s">
        <v>153</v>
      </c>
      <c r="AU96" s="139" t="s">
        <v>82</v>
      </c>
      <c r="AY96" s="18" t="s">
        <v>150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158</v>
      </c>
      <c r="BM96" s="139" t="s">
        <v>966</v>
      </c>
    </row>
    <row r="97" spans="2:65" s="1" customFormat="1">
      <c r="B97" s="33"/>
      <c r="D97" s="141" t="s">
        <v>160</v>
      </c>
      <c r="F97" s="142" t="s">
        <v>967</v>
      </c>
      <c r="I97" s="143"/>
      <c r="L97" s="33"/>
      <c r="M97" s="144"/>
      <c r="T97" s="54"/>
      <c r="AT97" s="18" t="s">
        <v>160</v>
      </c>
      <c r="AU97" s="18" t="s">
        <v>82</v>
      </c>
    </row>
    <row r="98" spans="2:65" s="12" customFormat="1">
      <c r="B98" s="145"/>
      <c r="D98" s="146" t="s">
        <v>162</v>
      </c>
      <c r="E98" s="147" t="s">
        <v>19</v>
      </c>
      <c r="F98" s="148" t="s">
        <v>968</v>
      </c>
      <c r="H98" s="147" t="s">
        <v>19</v>
      </c>
      <c r="I98" s="149"/>
      <c r="L98" s="145"/>
      <c r="M98" s="150"/>
      <c r="T98" s="151"/>
      <c r="AT98" s="147" t="s">
        <v>162</v>
      </c>
      <c r="AU98" s="147" t="s">
        <v>82</v>
      </c>
      <c r="AV98" s="12" t="s">
        <v>80</v>
      </c>
      <c r="AW98" s="12" t="s">
        <v>33</v>
      </c>
      <c r="AX98" s="12" t="s">
        <v>72</v>
      </c>
      <c r="AY98" s="147" t="s">
        <v>150</v>
      </c>
    </row>
    <row r="99" spans="2:65" s="12" customFormat="1">
      <c r="B99" s="145"/>
      <c r="D99" s="146" t="s">
        <v>162</v>
      </c>
      <c r="E99" s="147" t="s">
        <v>19</v>
      </c>
      <c r="F99" s="148" t="s">
        <v>968</v>
      </c>
      <c r="H99" s="147" t="s">
        <v>19</v>
      </c>
      <c r="I99" s="149"/>
      <c r="L99" s="145"/>
      <c r="M99" s="150"/>
      <c r="T99" s="151"/>
      <c r="AT99" s="147" t="s">
        <v>162</v>
      </c>
      <c r="AU99" s="147" t="s">
        <v>82</v>
      </c>
      <c r="AV99" s="12" t="s">
        <v>80</v>
      </c>
      <c r="AW99" s="12" t="s">
        <v>33</v>
      </c>
      <c r="AX99" s="12" t="s">
        <v>72</v>
      </c>
      <c r="AY99" s="147" t="s">
        <v>150</v>
      </c>
    </row>
    <row r="100" spans="2:65" s="12" customFormat="1">
      <c r="B100" s="145"/>
      <c r="D100" s="146" t="s">
        <v>162</v>
      </c>
      <c r="E100" s="147" t="s">
        <v>19</v>
      </c>
      <c r="F100" s="148" t="s">
        <v>969</v>
      </c>
      <c r="H100" s="147" t="s">
        <v>19</v>
      </c>
      <c r="I100" s="149"/>
      <c r="L100" s="145"/>
      <c r="M100" s="150"/>
      <c r="T100" s="151"/>
      <c r="AT100" s="147" t="s">
        <v>162</v>
      </c>
      <c r="AU100" s="147" t="s">
        <v>82</v>
      </c>
      <c r="AV100" s="12" t="s">
        <v>80</v>
      </c>
      <c r="AW100" s="12" t="s">
        <v>33</v>
      </c>
      <c r="AX100" s="12" t="s">
        <v>72</v>
      </c>
      <c r="AY100" s="147" t="s">
        <v>150</v>
      </c>
    </row>
    <row r="101" spans="2:65" s="12" customFormat="1">
      <c r="B101" s="145"/>
      <c r="D101" s="146" t="s">
        <v>162</v>
      </c>
      <c r="E101" s="147" t="s">
        <v>19</v>
      </c>
      <c r="F101" s="148" t="s">
        <v>970</v>
      </c>
      <c r="H101" s="147" t="s">
        <v>19</v>
      </c>
      <c r="I101" s="149"/>
      <c r="L101" s="145"/>
      <c r="M101" s="150"/>
      <c r="T101" s="151"/>
      <c r="AT101" s="147" t="s">
        <v>162</v>
      </c>
      <c r="AU101" s="147" t="s">
        <v>82</v>
      </c>
      <c r="AV101" s="12" t="s">
        <v>80</v>
      </c>
      <c r="AW101" s="12" t="s">
        <v>33</v>
      </c>
      <c r="AX101" s="12" t="s">
        <v>72</v>
      </c>
      <c r="AY101" s="147" t="s">
        <v>150</v>
      </c>
    </row>
    <row r="102" spans="2:65" s="13" customFormat="1">
      <c r="B102" s="152"/>
      <c r="D102" s="146" t="s">
        <v>162</v>
      </c>
      <c r="E102" s="153" t="s">
        <v>19</v>
      </c>
      <c r="F102" s="154" t="s">
        <v>971</v>
      </c>
      <c r="H102" s="155">
        <v>0.47699999999999998</v>
      </c>
      <c r="I102" s="156"/>
      <c r="L102" s="152"/>
      <c r="M102" s="157"/>
      <c r="T102" s="158"/>
      <c r="AT102" s="153" t="s">
        <v>162</v>
      </c>
      <c r="AU102" s="153" t="s">
        <v>82</v>
      </c>
      <c r="AV102" s="13" t="s">
        <v>82</v>
      </c>
      <c r="AW102" s="13" t="s">
        <v>33</v>
      </c>
      <c r="AX102" s="13" t="s">
        <v>72</v>
      </c>
      <c r="AY102" s="153" t="s">
        <v>150</v>
      </c>
    </row>
    <row r="103" spans="2:65" s="14" customFormat="1">
      <c r="B103" s="159"/>
      <c r="D103" s="146" t="s">
        <v>162</v>
      </c>
      <c r="E103" s="160" t="s">
        <v>19</v>
      </c>
      <c r="F103" s="161" t="s">
        <v>169</v>
      </c>
      <c r="H103" s="162">
        <v>0.47699999999999998</v>
      </c>
      <c r="I103" s="163"/>
      <c r="L103" s="159"/>
      <c r="M103" s="164"/>
      <c r="T103" s="165"/>
      <c r="AT103" s="160" t="s">
        <v>162</v>
      </c>
      <c r="AU103" s="160" t="s">
        <v>82</v>
      </c>
      <c r="AV103" s="14" t="s">
        <v>158</v>
      </c>
      <c r="AW103" s="14" t="s">
        <v>33</v>
      </c>
      <c r="AX103" s="14" t="s">
        <v>80</v>
      </c>
      <c r="AY103" s="160" t="s">
        <v>150</v>
      </c>
    </row>
    <row r="104" spans="2:65" s="1" customFormat="1" ht="16.5" customHeight="1">
      <c r="B104" s="33"/>
      <c r="C104" s="128" t="s">
        <v>82</v>
      </c>
      <c r="D104" s="128" t="s">
        <v>153</v>
      </c>
      <c r="E104" s="129" t="s">
        <v>972</v>
      </c>
      <c r="F104" s="130" t="s">
        <v>973</v>
      </c>
      <c r="G104" s="131" t="s">
        <v>156</v>
      </c>
      <c r="H104" s="132">
        <v>1.3759999999999999</v>
      </c>
      <c r="I104" s="133"/>
      <c r="J104" s="134">
        <f>ROUND(I104*H104,2)</f>
        <v>0</v>
      </c>
      <c r="K104" s="130" t="s">
        <v>157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2.64E-3</v>
      </c>
      <c r="R104" s="137">
        <f>Q104*H104</f>
        <v>3.6326399999999995E-3</v>
      </c>
      <c r="S104" s="137">
        <v>0</v>
      </c>
      <c r="T104" s="138">
        <f>S104*H104</f>
        <v>0</v>
      </c>
      <c r="AR104" s="139" t="s">
        <v>158</v>
      </c>
      <c r="AT104" s="139" t="s">
        <v>153</v>
      </c>
      <c r="AU104" s="139" t="s">
        <v>82</v>
      </c>
      <c r="AY104" s="18" t="s">
        <v>150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158</v>
      </c>
      <c r="BM104" s="139" t="s">
        <v>974</v>
      </c>
    </row>
    <row r="105" spans="2:65" s="1" customFormat="1">
      <c r="B105" s="33"/>
      <c r="D105" s="141" t="s">
        <v>160</v>
      </c>
      <c r="F105" s="142" t="s">
        <v>975</v>
      </c>
      <c r="I105" s="143"/>
      <c r="L105" s="33"/>
      <c r="M105" s="144"/>
      <c r="T105" s="54"/>
      <c r="AT105" s="18" t="s">
        <v>160</v>
      </c>
      <c r="AU105" s="18" t="s">
        <v>82</v>
      </c>
    </row>
    <row r="106" spans="2:65" s="12" customFormat="1">
      <c r="B106" s="145"/>
      <c r="D106" s="146" t="s">
        <v>162</v>
      </c>
      <c r="E106" s="147" t="s">
        <v>19</v>
      </c>
      <c r="F106" s="148" t="s">
        <v>968</v>
      </c>
      <c r="H106" s="147" t="s">
        <v>19</v>
      </c>
      <c r="I106" s="149"/>
      <c r="L106" s="145"/>
      <c r="M106" s="150"/>
      <c r="T106" s="151"/>
      <c r="AT106" s="147" t="s">
        <v>162</v>
      </c>
      <c r="AU106" s="147" t="s">
        <v>82</v>
      </c>
      <c r="AV106" s="12" t="s">
        <v>80</v>
      </c>
      <c r="AW106" s="12" t="s">
        <v>33</v>
      </c>
      <c r="AX106" s="12" t="s">
        <v>72</v>
      </c>
      <c r="AY106" s="147" t="s">
        <v>150</v>
      </c>
    </row>
    <row r="107" spans="2:65" s="12" customFormat="1">
      <c r="B107" s="145"/>
      <c r="D107" s="146" t="s">
        <v>162</v>
      </c>
      <c r="E107" s="147" t="s">
        <v>19</v>
      </c>
      <c r="F107" s="148" t="s">
        <v>968</v>
      </c>
      <c r="H107" s="147" t="s">
        <v>19</v>
      </c>
      <c r="I107" s="149"/>
      <c r="L107" s="145"/>
      <c r="M107" s="150"/>
      <c r="T107" s="151"/>
      <c r="AT107" s="147" t="s">
        <v>162</v>
      </c>
      <c r="AU107" s="147" t="s">
        <v>82</v>
      </c>
      <c r="AV107" s="12" t="s">
        <v>80</v>
      </c>
      <c r="AW107" s="12" t="s">
        <v>33</v>
      </c>
      <c r="AX107" s="12" t="s">
        <v>72</v>
      </c>
      <c r="AY107" s="147" t="s">
        <v>150</v>
      </c>
    </row>
    <row r="108" spans="2:65" s="12" customFormat="1">
      <c r="B108" s="145"/>
      <c r="D108" s="146" t="s">
        <v>162</v>
      </c>
      <c r="E108" s="147" t="s">
        <v>19</v>
      </c>
      <c r="F108" s="148" t="s">
        <v>969</v>
      </c>
      <c r="H108" s="147" t="s">
        <v>19</v>
      </c>
      <c r="I108" s="149"/>
      <c r="L108" s="145"/>
      <c r="M108" s="150"/>
      <c r="T108" s="151"/>
      <c r="AT108" s="147" t="s">
        <v>162</v>
      </c>
      <c r="AU108" s="147" t="s">
        <v>82</v>
      </c>
      <c r="AV108" s="12" t="s">
        <v>80</v>
      </c>
      <c r="AW108" s="12" t="s">
        <v>33</v>
      </c>
      <c r="AX108" s="12" t="s">
        <v>72</v>
      </c>
      <c r="AY108" s="147" t="s">
        <v>150</v>
      </c>
    </row>
    <row r="109" spans="2:65" s="13" customFormat="1">
      <c r="B109" s="152"/>
      <c r="D109" s="146" t="s">
        <v>162</v>
      </c>
      <c r="E109" s="153" t="s">
        <v>19</v>
      </c>
      <c r="F109" s="154" t="s">
        <v>976</v>
      </c>
      <c r="H109" s="155">
        <v>1.3759999999999999</v>
      </c>
      <c r="I109" s="156"/>
      <c r="L109" s="152"/>
      <c r="M109" s="157"/>
      <c r="T109" s="158"/>
      <c r="AT109" s="153" t="s">
        <v>162</v>
      </c>
      <c r="AU109" s="153" t="s">
        <v>82</v>
      </c>
      <c r="AV109" s="13" t="s">
        <v>82</v>
      </c>
      <c r="AW109" s="13" t="s">
        <v>33</v>
      </c>
      <c r="AX109" s="13" t="s">
        <v>72</v>
      </c>
      <c r="AY109" s="153" t="s">
        <v>150</v>
      </c>
    </row>
    <row r="110" spans="2:65" s="14" customFormat="1">
      <c r="B110" s="159"/>
      <c r="D110" s="146" t="s">
        <v>162</v>
      </c>
      <c r="E110" s="160" t="s">
        <v>19</v>
      </c>
      <c r="F110" s="161" t="s">
        <v>169</v>
      </c>
      <c r="H110" s="162">
        <v>1.3759999999999999</v>
      </c>
      <c r="I110" s="163"/>
      <c r="L110" s="159"/>
      <c r="M110" s="164"/>
      <c r="T110" s="165"/>
      <c r="AT110" s="160" t="s">
        <v>162</v>
      </c>
      <c r="AU110" s="160" t="s">
        <v>82</v>
      </c>
      <c r="AV110" s="14" t="s">
        <v>158</v>
      </c>
      <c r="AW110" s="14" t="s">
        <v>33</v>
      </c>
      <c r="AX110" s="14" t="s">
        <v>80</v>
      </c>
      <c r="AY110" s="160" t="s">
        <v>150</v>
      </c>
    </row>
    <row r="111" spans="2:65" s="1" customFormat="1" ht="16.5" customHeight="1">
      <c r="B111" s="33"/>
      <c r="C111" s="128" t="s">
        <v>183</v>
      </c>
      <c r="D111" s="128" t="s">
        <v>153</v>
      </c>
      <c r="E111" s="129" t="s">
        <v>977</v>
      </c>
      <c r="F111" s="130" t="s">
        <v>978</v>
      </c>
      <c r="G111" s="131" t="s">
        <v>156</v>
      </c>
      <c r="H111" s="132">
        <v>1.3759999999999999</v>
      </c>
      <c r="I111" s="133"/>
      <c r="J111" s="134">
        <f>ROUND(I111*H111,2)</f>
        <v>0</v>
      </c>
      <c r="K111" s="130" t="s">
        <v>157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158</v>
      </c>
      <c r="AT111" s="139" t="s">
        <v>153</v>
      </c>
      <c r="AU111" s="139" t="s">
        <v>82</v>
      </c>
      <c r="AY111" s="18" t="s">
        <v>150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158</v>
      </c>
      <c r="BM111" s="139" t="s">
        <v>979</v>
      </c>
    </row>
    <row r="112" spans="2:65" s="1" customFormat="1">
      <c r="B112" s="33"/>
      <c r="D112" s="141" t="s">
        <v>160</v>
      </c>
      <c r="F112" s="142" t="s">
        <v>980</v>
      </c>
      <c r="I112" s="143"/>
      <c r="L112" s="33"/>
      <c r="M112" s="144"/>
      <c r="T112" s="54"/>
      <c r="AT112" s="18" t="s">
        <v>160</v>
      </c>
      <c r="AU112" s="18" t="s">
        <v>82</v>
      </c>
    </row>
    <row r="113" spans="2:65" s="12" customFormat="1">
      <c r="B113" s="145"/>
      <c r="D113" s="146" t="s">
        <v>162</v>
      </c>
      <c r="E113" s="147" t="s">
        <v>19</v>
      </c>
      <c r="F113" s="148" t="s">
        <v>968</v>
      </c>
      <c r="H113" s="147" t="s">
        <v>19</v>
      </c>
      <c r="I113" s="149"/>
      <c r="L113" s="145"/>
      <c r="M113" s="150"/>
      <c r="T113" s="151"/>
      <c r="AT113" s="147" t="s">
        <v>162</v>
      </c>
      <c r="AU113" s="147" t="s">
        <v>82</v>
      </c>
      <c r="AV113" s="12" t="s">
        <v>80</v>
      </c>
      <c r="AW113" s="12" t="s">
        <v>33</v>
      </c>
      <c r="AX113" s="12" t="s">
        <v>72</v>
      </c>
      <c r="AY113" s="147" t="s">
        <v>150</v>
      </c>
    </row>
    <row r="114" spans="2:65" s="12" customFormat="1">
      <c r="B114" s="145"/>
      <c r="D114" s="146" t="s">
        <v>162</v>
      </c>
      <c r="E114" s="147" t="s">
        <v>19</v>
      </c>
      <c r="F114" s="148" t="s">
        <v>968</v>
      </c>
      <c r="H114" s="147" t="s">
        <v>19</v>
      </c>
      <c r="I114" s="149"/>
      <c r="L114" s="145"/>
      <c r="M114" s="150"/>
      <c r="T114" s="151"/>
      <c r="AT114" s="147" t="s">
        <v>162</v>
      </c>
      <c r="AU114" s="147" t="s">
        <v>82</v>
      </c>
      <c r="AV114" s="12" t="s">
        <v>80</v>
      </c>
      <c r="AW114" s="12" t="s">
        <v>33</v>
      </c>
      <c r="AX114" s="12" t="s">
        <v>72</v>
      </c>
      <c r="AY114" s="147" t="s">
        <v>150</v>
      </c>
    </row>
    <row r="115" spans="2:65" s="12" customFormat="1">
      <c r="B115" s="145"/>
      <c r="D115" s="146" t="s">
        <v>162</v>
      </c>
      <c r="E115" s="147" t="s">
        <v>19</v>
      </c>
      <c r="F115" s="148" t="s">
        <v>969</v>
      </c>
      <c r="H115" s="147" t="s">
        <v>19</v>
      </c>
      <c r="I115" s="149"/>
      <c r="L115" s="145"/>
      <c r="M115" s="150"/>
      <c r="T115" s="151"/>
      <c r="AT115" s="147" t="s">
        <v>162</v>
      </c>
      <c r="AU115" s="147" t="s">
        <v>82</v>
      </c>
      <c r="AV115" s="12" t="s">
        <v>80</v>
      </c>
      <c r="AW115" s="12" t="s">
        <v>33</v>
      </c>
      <c r="AX115" s="12" t="s">
        <v>72</v>
      </c>
      <c r="AY115" s="147" t="s">
        <v>150</v>
      </c>
    </row>
    <row r="116" spans="2:65" s="13" customFormat="1">
      <c r="B116" s="152"/>
      <c r="D116" s="146" t="s">
        <v>162</v>
      </c>
      <c r="E116" s="153" t="s">
        <v>19</v>
      </c>
      <c r="F116" s="154" t="s">
        <v>976</v>
      </c>
      <c r="H116" s="155">
        <v>1.3759999999999999</v>
      </c>
      <c r="I116" s="156"/>
      <c r="L116" s="152"/>
      <c r="M116" s="157"/>
      <c r="T116" s="158"/>
      <c r="AT116" s="153" t="s">
        <v>162</v>
      </c>
      <c r="AU116" s="153" t="s">
        <v>82</v>
      </c>
      <c r="AV116" s="13" t="s">
        <v>82</v>
      </c>
      <c r="AW116" s="13" t="s">
        <v>33</v>
      </c>
      <c r="AX116" s="13" t="s">
        <v>72</v>
      </c>
      <c r="AY116" s="153" t="s">
        <v>150</v>
      </c>
    </row>
    <row r="117" spans="2:65" s="14" customFormat="1">
      <c r="B117" s="159"/>
      <c r="D117" s="146" t="s">
        <v>162</v>
      </c>
      <c r="E117" s="160" t="s">
        <v>19</v>
      </c>
      <c r="F117" s="161" t="s">
        <v>169</v>
      </c>
      <c r="H117" s="162">
        <v>1.3759999999999999</v>
      </c>
      <c r="I117" s="163"/>
      <c r="L117" s="159"/>
      <c r="M117" s="164"/>
      <c r="T117" s="165"/>
      <c r="AT117" s="160" t="s">
        <v>162</v>
      </c>
      <c r="AU117" s="160" t="s">
        <v>82</v>
      </c>
      <c r="AV117" s="14" t="s">
        <v>158</v>
      </c>
      <c r="AW117" s="14" t="s">
        <v>33</v>
      </c>
      <c r="AX117" s="14" t="s">
        <v>80</v>
      </c>
      <c r="AY117" s="160" t="s">
        <v>150</v>
      </c>
    </row>
    <row r="118" spans="2:65" s="1" customFormat="1" ht="16.5" customHeight="1">
      <c r="B118" s="33"/>
      <c r="C118" s="128" t="s">
        <v>158</v>
      </c>
      <c r="D118" s="128" t="s">
        <v>153</v>
      </c>
      <c r="E118" s="129" t="s">
        <v>981</v>
      </c>
      <c r="F118" s="130" t="s">
        <v>982</v>
      </c>
      <c r="G118" s="131" t="s">
        <v>375</v>
      </c>
      <c r="H118" s="132">
        <v>6.6000000000000003E-2</v>
      </c>
      <c r="I118" s="133"/>
      <c r="J118" s="134">
        <f>ROUND(I118*H118,2)</f>
        <v>0</v>
      </c>
      <c r="K118" s="130" t="s">
        <v>157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1.06277</v>
      </c>
      <c r="R118" s="137">
        <f>Q118*H118</f>
        <v>7.0142820000000008E-2</v>
      </c>
      <c r="S118" s="137">
        <v>0</v>
      </c>
      <c r="T118" s="138">
        <f>S118*H118</f>
        <v>0</v>
      </c>
      <c r="AR118" s="139" t="s">
        <v>158</v>
      </c>
      <c r="AT118" s="139" t="s">
        <v>153</v>
      </c>
      <c r="AU118" s="139" t="s">
        <v>82</v>
      </c>
      <c r="AY118" s="18" t="s">
        <v>150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158</v>
      </c>
      <c r="BM118" s="139" t="s">
        <v>983</v>
      </c>
    </row>
    <row r="119" spans="2:65" s="1" customFormat="1">
      <c r="B119" s="33"/>
      <c r="D119" s="141" t="s">
        <v>160</v>
      </c>
      <c r="F119" s="142" t="s">
        <v>984</v>
      </c>
      <c r="I119" s="143"/>
      <c r="L119" s="33"/>
      <c r="M119" s="144"/>
      <c r="T119" s="54"/>
      <c r="AT119" s="18" t="s">
        <v>160</v>
      </c>
      <c r="AU119" s="18" t="s">
        <v>82</v>
      </c>
    </row>
    <row r="120" spans="2:65" s="12" customFormat="1">
      <c r="B120" s="145"/>
      <c r="D120" s="146" t="s">
        <v>162</v>
      </c>
      <c r="E120" s="147" t="s">
        <v>19</v>
      </c>
      <c r="F120" s="148" t="s">
        <v>968</v>
      </c>
      <c r="H120" s="147" t="s">
        <v>19</v>
      </c>
      <c r="I120" s="149"/>
      <c r="L120" s="145"/>
      <c r="M120" s="150"/>
      <c r="T120" s="151"/>
      <c r="AT120" s="147" t="s">
        <v>162</v>
      </c>
      <c r="AU120" s="147" t="s">
        <v>82</v>
      </c>
      <c r="AV120" s="12" t="s">
        <v>80</v>
      </c>
      <c r="AW120" s="12" t="s">
        <v>33</v>
      </c>
      <c r="AX120" s="12" t="s">
        <v>72</v>
      </c>
      <c r="AY120" s="147" t="s">
        <v>150</v>
      </c>
    </row>
    <row r="121" spans="2:65" s="12" customFormat="1">
      <c r="B121" s="145"/>
      <c r="D121" s="146" t="s">
        <v>162</v>
      </c>
      <c r="E121" s="147" t="s">
        <v>19</v>
      </c>
      <c r="F121" s="148" t="s">
        <v>968</v>
      </c>
      <c r="H121" s="147" t="s">
        <v>19</v>
      </c>
      <c r="I121" s="149"/>
      <c r="L121" s="145"/>
      <c r="M121" s="150"/>
      <c r="T121" s="151"/>
      <c r="AT121" s="147" t="s">
        <v>162</v>
      </c>
      <c r="AU121" s="147" t="s">
        <v>82</v>
      </c>
      <c r="AV121" s="12" t="s">
        <v>80</v>
      </c>
      <c r="AW121" s="12" t="s">
        <v>33</v>
      </c>
      <c r="AX121" s="12" t="s">
        <v>72</v>
      </c>
      <c r="AY121" s="147" t="s">
        <v>150</v>
      </c>
    </row>
    <row r="122" spans="2:65" s="12" customFormat="1">
      <c r="B122" s="145"/>
      <c r="D122" s="146" t="s">
        <v>162</v>
      </c>
      <c r="E122" s="147" t="s">
        <v>19</v>
      </c>
      <c r="F122" s="148" t="s">
        <v>985</v>
      </c>
      <c r="H122" s="147" t="s">
        <v>19</v>
      </c>
      <c r="I122" s="149"/>
      <c r="L122" s="145"/>
      <c r="M122" s="150"/>
      <c r="T122" s="151"/>
      <c r="AT122" s="147" t="s">
        <v>162</v>
      </c>
      <c r="AU122" s="147" t="s">
        <v>82</v>
      </c>
      <c r="AV122" s="12" t="s">
        <v>80</v>
      </c>
      <c r="AW122" s="12" t="s">
        <v>33</v>
      </c>
      <c r="AX122" s="12" t="s">
        <v>72</v>
      </c>
      <c r="AY122" s="147" t="s">
        <v>150</v>
      </c>
    </row>
    <row r="123" spans="2:65" s="12" customFormat="1">
      <c r="B123" s="145"/>
      <c r="D123" s="146" t="s">
        <v>162</v>
      </c>
      <c r="E123" s="147" t="s">
        <v>19</v>
      </c>
      <c r="F123" s="148" t="s">
        <v>986</v>
      </c>
      <c r="H123" s="147" t="s">
        <v>19</v>
      </c>
      <c r="I123" s="149"/>
      <c r="L123" s="145"/>
      <c r="M123" s="150"/>
      <c r="T123" s="151"/>
      <c r="AT123" s="147" t="s">
        <v>162</v>
      </c>
      <c r="AU123" s="147" t="s">
        <v>82</v>
      </c>
      <c r="AV123" s="12" t="s">
        <v>80</v>
      </c>
      <c r="AW123" s="12" t="s">
        <v>33</v>
      </c>
      <c r="AX123" s="12" t="s">
        <v>72</v>
      </c>
      <c r="AY123" s="147" t="s">
        <v>150</v>
      </c>
    </row>
    <row r="124" spans="2:65" s="12" customFormat="1">
      <c r="B124" s="145"/>
      <c r="D124" s="146" t="s">
        <v>162</v>
      </c>
      <c r="E124" s="147" t="s">
        <v>19</v>
      </c>
      <c r="F124" s="148" t="s">
        <v>987</v>
      </c>
      <c r="H124" s="147" t="s">
        <v>19</v>
      </c>
      <c r="I124" s="149"/>
      <c r="L124" s="145"/>
      <c r="M124" s="150"/>
      <c r="T124" s="151"/>
      <c r="AT124" s="147" t="s">
        <v>162</v>
      </c>
      <c r="AU124" s="147" t="s">
        <v>82</v>
      </c>
      <c r="AV124" s="12" t="s">
        <v>80</v>
      </c>
      <c r="AW124" s="12" t="s">
        <v>33</v>
      </c>
      <c r="AX124" s="12" t="s">
        <v>72</v>
      </c>
      <c r="AY124" s="147" t="s">
        <v>150</v>
      </c>
    </row>
    <row r="125" spans="2:65" s="13" customFormat="1">
      <c r="B125" s="152"/>
      <c r="D125" s="146" t="s">
        <v>162</v>
      </c>
      <c r="E125" s="153" t="s">
        <v>19</v>
      </c>
      <c r="F125" s="154" t="s">
        <v>988</v>
      </c>
      <c r="H125" s="155">
        <v>6.6000000000000003E-2</v>
      </c>
      <c r="I125" s="156"/>
      <c r="L125" s="152"/>
      <c r="M125" s="157"/>
      <c r="T125" s="158"/>
      <c r="AT125" s="153" t="s">
        <v>162</v>
      </c>
      <c r="AU125" s="153" t="s">
        <v>82</v>
      </c>
      <c r="AV125" s="13" t="s">
        <v>82</v>
      </c>
      <c r="AW125" s="13" t="s">
        <v>33</v>
      </c>
      <c r="AX125" s="13" t="s">
        <v>72</v>
      </c>
      <c r="AY125" s="153" t="s">
        <v>150</v>
      </c>
    </row>
    <row r="126" spans="2:65" s="14" customFormat="1">
      <c r="B126" s="159"/>
      <c r="D126" s="146" t="s">
        <v>162</v>
      </c>
      <c r="E126" s="160" t="s">
        <v>19</v>
      </c>
      <c r="F126" s="161" t="s">
        <v>169</v>
      </c>
      <c r="H126" s="162">
        <v>6.6000000000000003E-2</v>
      </c>
      <c r="I126" s="163"/>
      <c r="L126" s="159"/>
      <c r="M126" s="164"/>
      <c r="T126" s="165"/>
      <c r="AT126" s="160" t="s">
        <v>162</v>
      </c>
      <c r="AU126" s="160" t="s">
        <v>82</v>
      </c>
      <c r="AV126" s="14" t="s">
        <v>158</v>
      </c>
      <c r="AW126" s="14" t="s">
        <v>33</v>
      </c>
      <c r="AX126" s="14" t="s">
        <v>80</v>
      </c>
      <c r="AY126" s="160" t="s">
        <v>150</v>
      </c>
    </row>
    <row r="127" spans="2:65" s="1" customFormat="1" ht="24.2" customHeight="1">
      <c r="B127" s="33"/>
      <c r="C127" s="128" t="s">
        <v>242</v>
      </c>
      <c r="D127" s="128" t="s">
        <v>153</v>
      </c>
      <c r="E127" s="129" t="s">
        <v>989</v>
      </c>
      <c r="F127" s="130" t="s">
        <v>990</v>
      </c>
      <c r="G127" s="131" t="s">
        <v>190</v>
      </c>
      <c r="H127" s="132">
        <v>0.65</v>
      </c>
      <c r="I127" s="133"/>
      <c r="J127" s="134">
        <f>ROUND(I127*H127,2)</f>
        <v>0</v>
      </c>
      <c r="K127" s="130" t="s">
        <v>157</v>
      </c>
      <c r="L127" s="33"/>
      <c r="M127" s="135" t="s">
        <v>19</v>
      </c>
      <c r="N127" s="136" t="s">
        <v>43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158</v>
      </c>
      <c r="AT127" s="139" t="s">
        <v>153</v>
      </c>
      <c r="AU127" s="139" t="s">
        <v>82</v>
      </c>
      <c r="AY127" s="18" t="s">
        <v>150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80</v>
      </c>
      <c r="BK127" s="140">
        <f>ROUND(I127*H127,2)</f>
        <v>0</v>
      </c>
      <c r="BL127" s="18" t="s">
        <v>158</v>
      </c>
      <c r="BM127" s="139" t="s">
        <v>991</v>
      </c>
    </row>
    <row r="128" spans="2:65" s="1" customFormat="1">
      <c r="B128" s="33"/>
      <c r="D128" s="141" t="s">
        <v>160</v>
      </c>
      <c r="F128" s="142" t="s">
        <v>992</v>
      </c>
      <c r="I128" s="143"/>
      <c r="L128" s="33"/>
      <c r="M128" s="144"/>
      <c r="T128" s="54"/>
      <c r="AT128" s="18" t="s">
        <v>160</v>
      </c>
      <c r="AU128" s="18" t="s">
        <v>82</v>
      </c>
    </row>
    <row r="129" spans="2:65" s="12" customFormat="1">
      <c r="B129" s="145"/>
      <c r="D129" s="146" t="s">
        <v>162</v>
      </c>
      <c r="E129" s="147" t="s">
        <v>19</v>
      </c>
      <c r="F129" s="148" t="s">
        <v>968</v>
      </c>
      <c r="H129" s="147" t="s">
        <v>19</v>
      </c>
      <c r="I129" s="149"/>
      <c r="L129" s="145"/>
      <c r="M129" s="150"/>
      <c r="T129" s="151"/>
      <c r="AT129" s="147" t="s">
        <v>162</v>
      </c>
      <c r="AU129" s="147" t="s">
        <v>82</v>
      </c>
      <c r="AV129" s="12" t="s">
        <v>80</v>
      </c>
      <c r="AW129" s="12" t="s">
        <v>33</v>
      </c>
      <c r="AX129" s="12" t="s">
        <v>72</v>
      </c>
      <c r="AY129" s="147" t="s">
        <v>150</v>
      </c>
    </row>
    <row r="130" spans="2:65" s="12" customFormat="1">
      <c r="B130" s="145"/>
      <c r="D130" s="146" t="s">
        <v>162</v>
      </c>
      <c r="E130" s="147" t="s">
        <v>19</v>
      </c>
      <c r="F130" s="148" t="s">
        <v>968</v>
      </c>
      <c r="H130" s="147" t="s">
        <v>19</v>
      </c>
      <c r="I130" s="149"/>
      <c r="L130" s="145"/>
      <c r="M130" s="150"/>
      <c r="T130" s="151"/>
      <c r="AT130" s="147" t="s">
        <v>162</v>
      </c>
      <c r="AU130" s="147" t="s">
        <v>82</v>
      </c>
      <c r="AV130" s="12" t="s">
        <v>80</v>
      </c>
      <c r="AW130" s="12" t="s">
        <v>33</v>
      </c>
      <c r="AX130" s="12" t="s">
        <v>72</v>
      </c>
      <c r="AY130" s="147" t="s">
        <v>150</v>
      </c>
    </row>
    <row r="131" spans="2:65" s="12" customFormat="1">
      <c r="B131" s="145"/>
      <c r="D131" s="146" t="s">
        <v>162</v>
      </c>
      <c r="E131" s="147" t="s">
        <v>19</v>
      </c>
      <c r="F131" s="148" t="s">
        <v>993</v>
      </c>
      <c r="H131" s="147" t="s">
        <v>19</v>
      </c>
      <c r="I131" s="149"/>
      <c r="L131" s="145"/>
      <c r="M131" s="150"/>
      <c r="T131" s="151"/>
      <c r="AT131" s="147" t="s">
        <v>162</v>
      </c>
      <c r="AU131" s="147" t="s">
        <v>82</v>
      </c>
      <c r="AV131" s="12" t="s">
        <v>80</v>
      </c>
      <c r="AW131" s="12" t="s">
        <v>33</v>
      </c>
      <c r="AX131" s="12" t="s">
        <v>72</v>
      </c>
      <c r="AY131" s="147" t="s">
        <v>150</v>
      </c>
    </row>
    <row r="132" spans="2:65" s="13" customFormat="1">
      <c r="B132" s="152"/>
      <c r="D132" s="146" t="s">
        <v>162</v>
      </c>
      <c r="E132" s="153" t="s">
        <v>19</v>
      </c>
      <c r="F132" s="154" t="s">
        <v>994</v>
      </c>
      <c r="H132" s="155">
        <v>0.65</v>
      </c>
      <c r="I132" s="156"/>
      <c r="L132" s="152"/>
      <c r="M132" s="157"/>
      <c r="T132" s="158"/>
      <c r="AT132" s="153" t="s">
        <v>162</v>
      </c>
      <c r="AU132" s="153" t="s">
        <v>82</v>
      </c>
      <c r="AV132" s="13" t="s">
        <v>82</v>
      </c>
      <c r="AW132" s="13" t="s">
        <v>33</v>
      </c>
      <c r="AX132" s="13" t="s">
        <v>72</v>
      </c>
      <c r="AY132" s="153" t="s">
        <v>150</v>
      </c>
    </row>
    <row r="133" spans="2:65" s="14" customFormat="1">
      <c r="B133" s="159"/>
      <c r="D133" s="146" t="s">
        <v>162</v>
      </c>
      <c r="E133" s="160" t="s">
        <v>19</v>
      </c>
      <c r="F133" s="161" t="s">
        <v>169</v>
      </c>
      <c r="H133" s="162">
        <v>0.65</v>
      </c>
      <c r="I133" s="163"/>
      <c r="L133" s="159"/>
      <c r="M133" s="164"/>
      <c r="T133" s="165"/>
      <c r="AT133" s="160" t="s">
        <v>162</v>
      </c>
      <c r="AU133" s="160" t="s">
        <v>82</v>
      </c>
      <c r="AV133" s="14" t="s">
        <v>158</v>
      </c>
      <c r="AW133" s="14" t="s">
        <v>33</v>
      </c>
      <c r="AX133" s="14" t="s">
        <v>80</v>
      </c>
      <c r="AY133" s="160" t="s">
        <v>150</v>
      </c>
    </row>
    <row r="134" spans="2:65" s="1" customFormat="1" ht="24.2" customHeight="1">
      <c r="B134" s="33"/>
      <c r="C134" s="173" t="s">
        <v>283</v>
      </c>
      <c r="D134" s="173" t="s">
        <v>445</v>
      </c>
      <c r="E134" s="174" t="s">
        <v>995</v>
      </c>
      <c r="F134" s="175" t="s">
        <v>996</v>
      </c>
      <c r="G134" s="176" t="s">
        <v>190</v>
      </c>
      <c r="H134" s="177">
        <v>0.68300000000000005</v>
      </c>
      <c r="I134" s="178"/>
      <c r="J134" s="179">
        <f>ROUND(I134*H134,2)</f>
        <v>0</v>
      </c>
      <c r="K134" s="175" t="s">
        <v>157</v>
      </c>
      <c r="L134" s="180"/>
      <c r="M134" s="181" t="s">
        <v>19</v>
      </c>
      <c r="N134" s="182" t="s">
        <v>43</v>
      </c>
      <c r="P134" s="137">
        <f>O134*H134</f>
        <v>0</v>
      </c>
      <c r="Q134" s="137">
        <v>2.4499999999999999E-3</v>
      </c>
      <c r="R134" s="137">
        <f>Q134*H134</f>
        <v>1.6733500000000001E-3</v>
      </c>
      <c r="S134" s="137">
        <v>0</v>
      </c>
      <c r="T134" s="138">
        <f>S134*H134</f>
        <v>0</v>
      </c>
      <c r="AR134" s="139" t="s">
        <v>315</v>
      </c>
      <c r="AT134" s="139" t="s">
        <v>445</v>
      </c>
      <c r="AU134" s="139" t="s">
        <v>82</v>
      </c>
      <c r="AY134" s="18" t="s">
        <v>150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80</v>
      </c>
      <c r="BK134" s="140">
        <f>ROUND(I134*H134,2)</f>
        <v>0</v>
      </c>
      <c r="BL134" s="18" t="s">
        <v>158</v>
      </c>
      <c r="BM134" s="139" t="s">
        <v>997</v>
      </c>
    </row>
    <row r="135" spans="2:65" s="12" customFormat="1">
      <c r="B135" s="145"/>
      <c r="D135" s="146" t="s">
        <v>162</v>
      </c>
      <c r="E135" s="147" t="s">
        <v>19</v>
      </c>
      <c r="F135" s="148" t="s">
        <v>968</v>
      </c>
      <c r="H135" s="147" t="s">
        <v>19</v>
      </c>
      <c r="I135" s="149"/>
      <c r="L135" s="145"/>
      <c r="M135" s="150"/>
      <c r="T135" s="151"/>
      <c r="AT135" s="147" t="s">
        <v>162</v>
      </c>
      <c r="AU135" s="147" t="s">
        <v>82</v>
      </c>
      <c r="AV135" s="12" t="s">
        <v>80</v>
      </c>
      <c r="AW135" s="12" t="s">
        <v>33</v>
      </c>
      <c r="AX135" s="12" t="s">
        <v>72</v>
      </c>
      <c r="AY135" s="147" t="s">
        <v>150</v>
      </c>
    </row>
    <row r="136" spans="2:65" s="12" customFormat="1">
      <c r="B136" s="145"/>
      <c r="D136" s="146" t="s">
        <v>162</v>
      </c>
      <c r="E136" s="147" t="s">
        <v>19</v>
      </c>
      <c r="F136" s="148" t="s">
        <v>968</v>
      </c>
      <c r="H136" s="147" t="s">
        <v>19</v>
      </c>
      <c r="I136" s="149"/>
      <c r="L136" s="145"/>
      <c r="M136" s="150"/>
      <c r="T136" s="151"/>
      <c r="AT136" s="147" t="s">
        <v>162</v>
      </c>
      <c r="AU136" s="147" t="s">
        <v>82</v>
      </c>
      <c r="AV136" s="12" t="s">
        <v>80</v>
      </c>
      <c r="AW136" s="12" t="s">
        <v>33</v>
      </c>
      <c r="AX136" s="12" t="s">
        <v>72</v>
      </c>
      <c r="AY136" s="147" t="s">
        <v>150</v>
      </c>
    </row>
    <row r="137" spans="2:65" s="12" customFormat="1">
      <c r="B137" s="145"/>
      <c r="D137" s="146" t="s">
        <v>162</v>
      </c>
      <c r="E137" s="147" t="s">
        <v>19</v>
      </c>
      <c r="F137" s="148" t="s">
        <v>993</v>
      </c>
      <c r="H137" s="147" t="s">
        <v>19</v>
      </c>
      <c r="I137" s="149"/>
      <c r="L137" s="145"/>
      <c r="M137" s="150"/>
      <c r="T137" s="151"/>
      <c r="AT137" s="147" t="s">
        <v>162</v>
      </c>
      <c r="AU137" s="147" t="s">
        <v>82</v>
      </c>
      <c r="AV137" s="12" t="s">
        <v>80</v>
      </c>
      <c r="AW137" s="12" t="s">
        <v>33</v>
      </c>
      <c r="AX137" s="12" t="s">
        <v>72</v>
      </c>
      <c r="AY137" s="147" t="s">
        <v>150</v>
      </c>
    </row>
    <row r="138" spans="2:65" s="13" customFormat="1">
      <c r="B138" s="152"/>
      <c r="D138" s="146" t="s">
        <v>162</v>
      </c>
      <c r="E138" s="153" t="s">
        <v>19</v>
      </c>
      <c r="F138" s="154" t="s">
        <v>994</v>
      </c>
      <c r="H138" s="155">
        <v>0.65</v>
      </c>
      <c r="I138" s="156"/>
      <c r="L138" s="152"/>
      <c r="M138" s="157"/>
      <c r="T138" s="158"/>
      <c r="AT138" s="153" t="s">
        <v>162</v>
      </c>
      <c r="AU138" s="153" t="s">
        <v>82</v>
      </c>
      <c r="AV138" s="13" t="s">
        <v>82</v>
      </c>
      <c r="AW138" s="13" t="s">
        <v>33</v>
      </c>
      <c r="AX138" s="13" t="s">
        <v>72</v>
      </c>
      <c r="AY138" s="153" t="s">
        <v>150</v>
      </c>
    </row>
    <row r="139" spans="2:65" s="14" customFormat="1">
      <c r="B139" s="159"/>
      <c r="D139" s="146" t="s">
        <v>162</v>
      </c>
      <c r="E139" s="160" t="s">
        <v>19</v>
      </c>
      <c r="F139" s="161" t="s">
        <v>169</v>
      </c>
      <c r="H139" s="162">
        <v>0.65</v>
      </c>
      <c r="I139" s="163"/>
      <c r="L139" s="159"/>
      <c r="M139" s="164"/>
      <c r="T139" s="165"/>
      <c r="AT139" s="160" t="s">
        <v>162</v>
      </c>
      <c r="AU139" s="160" t="s">
        <v>82</v>
      </c>
      <c r="AV139" s="14" t="s">
        <v>158</v>
      </c>
      <c r="AW139" s="14" t="s">
        <v>33</v>
      </c>
      <c r="AX139" s="14" t="s">
        <v>80</v>
      </c>
      <c r="AY139" s="160" t="s">
        <v>150</v>
      </c>
    </row>
    <row r="140" spans="2:65" s="13" customFormat="1">
      <c r="B140" s="152"/>
      <c r="D140" s="146" t="s">
        <v>162</v>
      </c>
      <c r="F140" s="154" t="s">
        <v>998</v>
      </c>
      <c r="H140" s="155">
        <v>0.68300000000000005</v>
      </c>
      <c r="I140" s="156"/>
      <c r="L140" s="152"/>
      <c r="M140" s="157"/>
      <c r="T140" s="158"/>
      <c r="AT140" s="153" t="s">
        <v>162</v>
      </c>
      <c r="AU140" s="153" t="s">
        <v>82</v>
      </c>
      <c r="AV140" s="13" t="s">
        <v>82</v>
      </c>
      <c r="AW140" s="13" t="s">
        <v>4</v>
      </c>
      <c r="AX140" s="13" t="s">
        <v>80</v>
      </c>
      <c r="AY140" s="153" t="s">
        <v>150</v>
      </c>
    </row>
    <row r="141" spans="2:65" s="11" customFormat="1" ht="22.9" customHeight="1">
      <c r="B141" s="116"/>
      <c r="D141" s="117" t="s">
        <v>71</v>
      </c>
      <c r="E141" s="126" t="s">
        <v>242</v>
      </c>
      <c r="F141" s="126" t="s">
        <v>999</v>
      </c>
      <c r="I141" s="119"/>
      <c r="J141" s="127">
        <f>BK141</f>
        <v>0</v>
      </c>
      <c r="L141" s="116"/>
      <c r="M141" s="121"/>
      <c r="P141" s="122">
        <f>SUM(P142:P156)</f>
        <v>0</v>
      </c>
      <c r="R141" s="122">
        <f>SUM(R142:R156)</f>
        <v>0.09</v>
      </c>
      <c r="T141" s="123">
        <f>SUM(T142:T156)</f>
        <v>0</v>
      </c>
      <c r="AR141" s="117" t="s">
        <v>80</v>
      </c>
      <c r="AT141" s="124" t="s">
        <v>71</v>
      </c>
      <c r="AU141" s="124" t="s">
        <v>80</v>
      </c>
      <c r="AY141" s="117" t="s">
        <v>150</v>
      </c>
      <c r="BK141" s="125">
        <f>SUM(BK142:BK156)</f>
        <v>0</v>
      </c>
    </row>
    <row r="142" spans="2:65" s="1" customFormat="1" ht="24.2" customHeight="1">
      <c r="B142" s="33"/>
      <c r="C142" s="128" t="s">
        <v>299</v>
      </c>
      <c r="D142" s="128" t="s">
        <v>153</v>
      </c>
      <c r="E142" s="129" t="s">
        <v>1000</v>
      </c>
      <c r="F142" s="130" t="s">
        <v>1001</v>
      </c>
      <c r="G142" s="131" t="s">
        <v>156</v>
      </c>
      <c r="H142" s="132">
        <v>0.96</v>
      </c>
      <c r="I142" s="133"/>
      <c r="J142" s="134">
        <f>ROUND(I142*H142,2)</f>
        <v>0</v>
      </c>
      <c r="K142" s="130" t="s">
        <v>157</v>
      </c>
      <c r="L142" s="33"/>
      <c r="M142" s="135" t="s">
        <v>19</v>
      </c>
      <c r="N142" s="136" t="s">
        <v>43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158</v>
      </c>
      <c r="AT142" s="139" t="s">
        <v>153</v>
      </c>
      <c r="AU142" s="139" t="s">
        <v>82</v>
      </c>
      <c r="AY142" s="18" t="s">
        <v>150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80</v>
      </c>
      <c r="BK142" s="140">
        <f>ROUND(I142*H142,2)</f>
        <v>0</v>
      </c>
      <c r="BL142" s="18" t="s">
        <v>158</v>
      </c>
      <c r="BM142" s="139" t="s">
        <v>1002</v>
      </c>
    </row>
    <row r="143" spans="2:65" s="1" customFormat="1">
      <c r="B143" s="33"/>
      <c r="D143" s="141" t="s">
        <v>160</v>
      </c>
      <c r="F143" s="142" t="s">
        <v>1003</v>
      </c>
      <c r="I143" s="143"/>
      <c r="L143" s="33"/>
      <c r="M143" s="144"/>
      <c r="T143" s="54"/>
      <c r="AT143" s="18" t="s">
        <v>160</v>
      </c>
      <c r="AU143" s="18" t="s">
        <v>82</v>
      </c>
    </row>
    <row r="144" spans="2:65" s="12" customFormat="1">
      <c r="B144" s="145"/>
      <c r="D144" s="146" t="s">
        <v>162</v>
      </c>
      <c r="E144" s="147" t="s">
        <v>19</v>
      </c>
      <c r="F144" s="148" t="s">
        <v>968</v>
      </c>
      <c r="H144" s="147" t="s">
        <v>19</v>
      </c>
      <c r="I144" s="149"/>
      <c r="L144" s="145"/>
      <c r="M144" s="150"/>
      <c r="T144" s="151"/>
      <c r="AT144" s="147" t="s">
        <v>162</v>
      </c>
      <c r="AU144" s="147" t="s">
        <v>82</v>
      </c>
      <c r="AV144" s="12" t="s">
        <v>80</v>
      </c>
      <c r="AW144" s="12" t="s">
        <v>33</v>
      </c>
      <c r="AX144" s="12" t="s">
        <v>72</v>
      </c>
      <c r="AY144" s="147" t="s">
        <v>150</v>
      </c>
    </row>
    <row r="145" spans="2:65" s="12" customFormat="1">
      <c r="B145" s="145"/>
      <c r="D145" s="146" t="s">
        <v>162</v>
      </c>
      <c r="E145" s="147" t="s">
        <v>19</v>
      </c>
      <c r="F145" s="148" t="s">
        <v>968</v>
      </c>
      <c r="H145" s="147" t="s">
        <v>19</v>
      </c>
      <c r="I145" s="149"/>
      <c r="L145" s="145"/>
      <c r="M145" s="150"/>
      <c r="T145" s="151"/>
      <c r="AT145" s="147" t="s">
        <v>162</v>
      </c>
      <c r="AU145" s="147" t="s">
        <v>82</v>
      </c>
      <c r="AV145" s="12" t="s">
        <v>80</v>
      </c>
      <c r="AW145" s="12" t="s">
        <v>33</v>
      </c>
      <c r="AX145" s="12" t="s">
        <v>72</v>
      </c>
      <c r="AY145" s="147" t="s">
        <v>150</v>
      </c>
    </row>
    <row r="146" spans="2:65" s="12" customFormat="1">
      <c r="B146" s="145"/>
      <c r="D146" s="146" t="s">
        <v>162</v>
      </c>
      <c r="E146" s="147" t="s">
        <v>19</v>
      </c>
      <c r="F146" s="148" t="s">
        <v>1004</v>
      </c>
      <c r="H146" s="147" t="s">
        <v>19</v>
      </c>
      <c r="I146" s="149"/>
      <c r="L146" s="145"/>
      <c r="M146" s="150"/>
      <c r="T146" s="151"/>
      <c r="AT146" s="147" t="s">
        <v>162</v>
      </c>
      <c r="AU146" s="147" t="s">
        <v>82</v>
      </c>
      <c r="AV146" s="12" t="s">
        <v>80</v>
      </c>
      <c r="AW146" s="12" t="s">
        <v>33</v>
      </c>
      <c r="AX146" s="12" t="s">
        <v>72</v>
      </c>
      <c r="AY146" s="147" t="s">
        <v>150</v>
      </c>
    </row>
    <row r="147" spans="2:65" s="12" customFormat="1">
      <c r="B147" s="145"/>
      <c r="D147" s="146" t="s">
        <v>162</v>
      </c>
      <c r="E147" s="147" t="s">
        <v>19</v>
      </c>
      <c r="F147" s="148" t="s">
        <v>1005</v>
      </c>
      <c r="H147" s="147" t="s">
        <v>19</v>
      </c>
      <c r="I147" s="149"/>
      <c r="L147" s="145"/>
      <c r="M147" s="150"/>
      <c r="T147" s="151"/>
      <c r="AT147" s="147" t="s">
        <v>162</v>
      </c>
      <c r="AU147" s="147" t="s">
        <v>82</v>
      </c>
      <c r="AV147" s="12" t="s">
        <v>80</v>
      </c>
      <c r="AW147" s="12" t="s">
        <v>33</v>
      </c>
      <c r="AX147" s="12" t="s">
        <v>72</v>
      </c>
      <c r="AY147" s="147" t="s">
        <v>150</v>
      </c>
    </row>
    <row r="148" spans="2:65" s="13" customFormat="1">
      <c r="B148" s="152"/>
      <c r="D148" s="146" t="s">
        <v>162</v>
      </c>
      <c r="E148" s="153" t="s">
        <v>19</v>
      </c>
      <c r="F148" s="154" t="s">
        <v>1006</v>
      </c>
      <c r="H148" s="155">
        <v>0.96</v>
      </c>
      <c r="I148" s="156"/>
      <c r="L148" s="152"/>
      <c r="M148" s="157"/>
      <c r="T148" s="158"/>
      <c r="AT148" s="153" t="s">
        <v>162</v>
      </c>
      <c r="AU148" s="153" t="s">
        <v>82</v>
      </c>
      <c r="AV148" s="13" t="s">
        <v>82</v>
      </c>
      <c r="AW148" s="13" t="s">
        <v>33</v>
      </c>
      <c r="AX148" s="13" t="s">
        <v>72</v>
      </c>
      <c r="AY148" s="153" t="s">
        <v>150</v>
      </c>
    </row>
    <row r="149" spans="2:65" s="14" customFormat="1">
      <c r="B149" s="159"/>
      <c r="D149" s="146" t="s">
        <v>162</v>
      </c>
      <c r="E149" s="160" t="s">
        <v>19</v>
      </c>
      <c r="F149" s="161" t="s">
        <v>169</v>
      </c>
      <c r="H149" s="162">
        <v>0.96</v>
      </c>
      <c r="I149" s="163"/>
      <c r="L149" s="159"/>
      <c r="M149" s="164"/>
      <c r="T149" s="165"/>
      <c r="AT149" s="160" t="s">
        <v>162</v>
      </c>
      <c r="AU149" s="160" t="s">
        <v>82</v>
      </c>
      <c r="AV149" s="14" t="s">
        <v>158</v>
      </c>
      <c r="AW149" s="14" t="s">
        <v>33</v>
      </c>
      <c r="AX149" s="14" t="s">
        <v>80</v>
      </c>
      <c r="AY149" s="160" t="s">
        <v>150</v>
      </c>
    </row>
    <row r="150" spans="2:65" s="1" customFormat="1" ht="24.2" customHeight="1">
      <c r="B150" s="33"/>
      <c r="C150" s="173" t="s">
        <v>315</v>
      </c>
      <c r="D150" s="173" t="s">
        <v>445</v>
      </c>
      <c r="E150" s="174" t="s">
        <v>1007</v>
      </c>
      <c r="F150" s="175" t="s">
        <v>1008</v>
      </c>
      <c r="G150" s="176" t="s">
        <v>179</v>
      </c>
      <c r="H150" s="177">
        <v>6</v>
      </c>
      <c r="I150" s="178"/>
      <c r="J150" s="179">
        <f>ROUND(I150*H150,2)</f>
        <v>0</v>
      </c>
      <c r="K150" s="175" t="s">
        <v>157</v>
      </c>
      <c r="L150" s="180"/>
      <c r="M150" s="181" t="s">
        <v>19</v>
      </c>
      <c r="N150" s="182" t="s">
        <v>43</v>
      </c>
      <c r="P150" s="137">
        <f>O150*H150</f>
        <v>0</v>
      </c>
      <c r="Q150" s="137">
        <v>1.4999999999999999E-2</v>
      </c>
      <c r="R150" s="137">
        <f>Q150*H150</f>
        <v>0.09</v>
      </c>
      <c r="S150" s="137">
        <v>0</v>
      </c>
      <c r="T150" s="138">
        <f>S150*H150</f>
        <v>0</v>
      </c>
      <c r="AR150" s="139" t="s">
        <v>315</v>
      </c>
      <c r="AT150" s="139" t="s">
        <v>445</v>
      </c>
      <c r="AU150" s="139" t="s">
        <v>82</v>
      </c>
      <c r="AY150" s="18" t="s">
        <v>150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80</v>
      </c>
      <c r="BK150" s="140">
        <f>ROUND(I150*H150,2)</f>
        <v>0</v>
      </c>
      <c r="BL150" s="18" t="s">
        <v>158</v>
      </c>
      <c r="BM150" s="139" t="s">
        <v>1009</v>
      </c>
    </row>
    <row r="151" spans="2:65" s="12" customFormat="1">
      <c r="B151" s="145"/>
      <c r="D151" s="146" t="s">
        <v>162</v>
      </c>
      <c r="E151" s="147" t="s">
        <v>19</v>
      </c>
      <c r="F151" s="148" t="s">
        <v>968</v>
      </c>
      <c r="H151" s="147" t="s">
        <v>19</v>
      </c>
      <c r="I151" s="149"/>
      <c r="L151" s="145"/>
      <c r="M151" s="150"/>
      <c r="T151" s="151"/>
      <c r="AT151" s="147" t="s">
        <v>162</v>
      </c>
      <c r="AU151" s="147" t="s">
        <v>82</v>
      </c>
      <c r="AV151" s="12" t="s">
        <v>80</v>
      </c>
      <c r="AW151" s="12" t="s">
        <v>33</v>
      </c>
      <c r="AX151" s="12" t="s">
        <v>72</v>
      </c>
      <c r="AY151" s="147" t="s">
        <v>150</v>
      </c>
    </row>
    <row r="152" spans="2:65" s="12" customFormat="1">
      <c r="B152" s="145"/>
      <c r="D152" s="146" t="s">
        <v>162</v>
      </c>
      <c r="E152" s="147" t="s">
        <v>19</v>
      </c>
      <c r="F152" s="148" t="s">
        <v>968</v>
      </c>
      <c r="H152" s="147" t="s">
        <v>19</v>
      </c>
      <c r="I152" s="149"/>
      <c r="L152" s="145"/>
      <c r="M152" s="150"/>
      <c r="T152" s="151"/>
      <c r="AT152" s="147" t="s">
        <v>162</v>
      </c>
      <c r="AU152" s="147" t="s">
        <v>82</v>
      </c>
      <c r="AV152" s="12" t="s">
        <v>80</v>
      </c>
      <c r="AW152" s="12" t="s">
        <v>33</v>
      </c>
      <c r="AX152" s="12" t="s">
        <v>72</v>
      </c>
      <c r="AY152" s="147" t="s">
        <v>150</v>
      </c>
    </row>
    <row r="153" spans="2:65" s="12" customFormat="1">
      <c r="B153" s="145"/>
      <c r="D153" s="146" t="s">
        <v>162</v>
      </c>
      <c r="E153" s="147" t="s">
        <v>19</v>
      </c>
      <c r="F153" s="148" t="s">
        <v>1010</v>
      </c>
      <c r="H153" s="147" t="s">
        <v>19</v>
      </c>
      <c r="I153" s="149"/>
      <c r="L153" s="145"/>
      <c r="M153" s="150"/>
      <c r="T153" s="151"/>
      <c r="AT153" s="147" t="s">
        <v>162</v>
      </c>
      <c r="AU153" s="147" t="s">
        <v>82</v>
      </c>
      <c r="AV153" s="12" t="s">
        <v>80</v>
      </c>
      <c r="AW153" s="12" t="s">
        <v>33</v>
      </c>
      <c r="AX153" s="12" t="s">
        <v>72</v>
      </c>
      <c r="AY153" s="147" t="s">
        <v>150</v>
      </c>
    </row>
    <row r="154" spans="2:65" s="12" customFormat="1">
      <c r="B154" s="145"/>
      <c r="D154" s="146" t="s">
        <v>162</v>
      </c>
      <c r="E154" s="147" t="s">
        <v>19</v>
      </c>
      <c r="F154" s="148" t="s">
        <v>179</v>
      </c>
      <c r="H154" s="147" t="s">
        <v>19</v>
      </c>
      <c r="I154" s="149"/>
      <c r="L154" s="145"/>
      <c r="M154" s="150"/>
      <c r="T154" s="151"/>
      <c r="AT154" s="147" t="s">
        <v>162</v>
      </c>
      <c r="AU154" s="147" t="s">
        <v>82</v>
      </c>
      <c r="AV154" s="12" t="s">
        <v>80</v>
      </c>
      <c r="AW154" s="12" t="s">
        <v>33</v>
      </c>
      <c r="AX154" s="12" t="s">
        <v>72</v>
      </c>
      <c r="AY154" s="147" t="s">
        <v>150</v>
      </c>
    </row>
    <row r="155" spans="2:65" s="13" customFormat="1">
      <c r="B155" s="152"/>
      <c r="D155" s="146" t="s">
        <v>162</v>
      </c>
      <c r="E155" s="153" t="s">
        <v>19</v>
      </c>
      <c r="F155" s="154" t="s">
        <v>1011</v>
      </c>
      <c r="H155" s="155">
        <v>6</v>
      </c>
      <c r="I155" s="156"/>
      <c r="L155" s="152"/>
      <c r="M155" s="157"/>
      <c r="T155" s="158"/>
      <c r="AT155" s="153" t="s">
        <v>162</v>
      </c>
      <c r="AU155" s="153" t="s">
        <v>82</v>
      </c>
      <c r="AV155" s="13" t="s">
        <v>82</v>
      </c>
      <c r="AW155" s="13" t="s">
        <v>33</v>
      </c>
      <c r="AX155" s="13" t="s">
        <v>72</v>
      </c>
      <c r="AY155" s="153" t="s">
        <v>150</v>
      </c>
    </row>
    <row r="156" spans="2:65" s="14" customFormat="1">
      <c r="B156" s="159"/>
      <c r="D156" s="146" t="s">
        <v>162</v>
      </c>
      <c r="E156" s="160" t="s">
        <v>19</v>
      </c>
      <c r="F156" s="161" t="s">
        <v>169</v>
      </c>
      <c r="H156" s="162">
        <v>6</v>
      </c>
      <c r="I156" s="163"/>
      <c r="L156" s="159"/>
      <c r="M156" s="164"/>
      <c r="T156" s="165"/>
      <c r="AT156" s="160" t="s">
        <v>162</v>
      </c>
      <c r="AU156" s="160" t="s">
        <v>82</v>
      </c>
      <c r="AV156" s="14" t="s">
        <v>158</v>
      </c>
      <c r="AW156" s="14" t="s">
        <v>33</v>
      </c>
      <c r="AX156" s="14" t="s">
        <v>80</v>
      </c>
      <c r="AY156" s="160" t="s">
        <v>150</v>
      </c>
    </row>
    <row r="157" spans="2:65" s="11" customFormat="1" ht="22.9" customHeight="1">
      <c r="B157" s="116"/>
      <c r="D157" s="117" t="s">
        <v>71</v>
      </c>
      <c r="E157" s="126" t="s">
        <v>695</v>
      </c>
      <c r="F157" s="126" t="s">
        <v>696</v>
      </c>
      <c r="I157" s="119"/>
      <c r="J157" s="127">
        <f>BK157</f>
        <v>0</v>
      </c>
      <c r="L157" s="116"/>
      <c r="M157" s="121"/>
      <c r="P157" s="122">
        <f>SUM(P158:P164)</f>
        <v>0</v>
      </c>
      <c r="R157" s="122">
        <f>SUM(R158:R164)</f>
        <v>0.52488000000000001</v>
      </c>
      <c r="T157" s="123">
        <f>SUM(T158:T164)</f>
        <v>0</v>
      </c>
      <c r="AR157" s="117" t="s">
        <v>80</v>
      </c>
      <c r="AT157" s="124" t="s">
        <v>71</v>
      </c>
      <c r="AU157" s="124" t="s">
        <v>80</v>
      </c>
      <c r="AY157" s="117" t="s">
        <v>150</v>
      </c>
      <c r="BK157" s="125">
        <f>SUM(BK158:BK164)</f>
        <v>0</v>
      </c>
    </row>
    <row r="158" spans="2:65" s="1" customFormat="1" ht="16.5" customHeight="1">
      <c r="B158" s="33"/>
      <c r="C158" s="128" t="s">
        <v>334</v>
      </c>
      <c r="D158" s="128" t="s">
        <v>153</v>
      </c>
      <c r="E158" s="129" t="s">
        <v>1012</v>
      </c>
      <c r="F158" s="130" t="s">
        <v>1013</v>
      </c>
      <c r="G158" s="131" t="s">
        <v>729</v>
      </c>
      <c r="H158" s="132">
        <v>0.24299999999999999</v>
      </c>
      <c r="I158" s="133"/>
      <c r="J158" s="134">
        <f>ROUND(I158*H158,2)</f>
        <v>0</v>
      </c>
      <c r="K158" s="130" t="s">
        <v>19</v>
      </c>
      <c r="L158" s="33"/>
      <c r="M158" s="135" t="s">
        <v>19</v>
      </c>
      <c r="N158" s="136" t="s">
        <v>43</v>
      </c>
      <c r="P158" s="137">
        <f>O158*H158</f>
        <v>0</v>
      </c>
      <c r="Q158" s="137">
        <v>2.16</v>
      </c>
      <c r="R158" s="137">
        <f>Q158*H158</f>
        <v>0.52488000000000001</v>
      </c>
      <c r="S158" s="137">
        <v>0</v>
      </c>
      <c r="T158" s="138">
        <f>S158*H158</f>
        <v>0</v>
      </c>
      <c r="AR158" s="139" t="s">
        <v>158</v>
      </c>
      <c r="AT158" s="139" t="s">
        <v>153</v>
      </c>
      <c r="AU158" s="139" t="s">
        <v>82</v>
      </c>
      <c r="AY158" s="18" t="s">
        <v>150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80</v>
      </c>
      <c r="BK158" s="140">
        <f>ROUND(I158*H158,2)</f>
        <v>0</v>
      </c>
      <c r="BL158" s="18" t="s">
        <v>158</v>
      </c>
      <c r="BM158" s="139" t="s">
        <v>1014</v>
      </c>
    </row>
    <row r="159" spans="2:65" s="12" customFormat="1">
      <c r="B159" s="145"/>
      <c r="D159" s="146" t="s">
        <v>162</v>
      </c>
      <c r="E159" s="147" t="s">
        <v>19</v>
      </c>
      <c r="F159" s="148" t="s">
        <v>968</v>
      </c>
      <c r="H159" s="147" t="s">
        <v>19</v>
      </c>
      <c r="I159" s="149"/>
      <c r="L159" s="145"/>
      <c r="M159" s="150"/>
      <c r="T159" s="151"/>
      <c r="AT159" s="147" t="s">
        <v>162</v>
      </c>
      <c r="AU159" s="147" t="s">
        <v>82</v>
      </c>
      <c r="AV159" s="12" t="s">
        <v>80</v>
      </c>
      <c r="AW159" s="12" t="s">
        <v>33</v>
      </c>
      <c r="AX159" s="12" t="s">
        <v>72</v>
      </c>
      <c r="AY159" s="147" t="s">
        <v>150</v>
      </c>
    </row>
    <row r="160" spans="2:65" s="12" customFormat="1">
      <c r="B160" s="145"/>
      <c r="D160" s="146" t="s">
        <v>162</v>
      </c>
      <c r="E160" s="147" t="s">
        <v>19</v>
      </c>
      <c r="F160" s="148" t="s">
        <v>968</v>
      </c>
      <c r="H160" s="147" t="s">
        <v>19</v>
      </c>
      <c r="I160" s="149"/>
      <c r="L160" s="145"/>
      <c r="M160" s="150"/>
      <c r="T160" s="151"/>
      <c r="AT160" s="147" t="s">
        <v>162</v>
      </c>
      <c r="AU160" s="147" t="s">
        <v>82</v>
      </c>
      <c r="AV160" s="12" t="s">
        <v>80</v>
      </c>
      <c r="AW160" s="12" t="s">
        <v>33</v>
      </c>
      <c r="AX160" s="12" t="s">
        <v>72</v>
      </c>
      <c r="AY160" s="147" t="s">
        <v>150</v>
      </c>
    </row>
    <row r="161" spans="2:65" s="12" customFormat="1">
      <c r="B161" s="145"/>
      <c r="D161" s="146" t="s">
        <v>162</v>
      </c>
      <c r="E161" s="147" t="s">
        <v>19</v>
      </c>
      <c r="F161" s="148" t="s">
        <v>1015</v>
      </c>
      <c r="H161" s="147" t="s">
        <v>19</v>
      </c>
      <c r="I161" s="149"/>
      <c r="L161" s="145"/>
      <c r="M161" s="150"/>
      <c r="T161" s="151"/>
      <c r="AT161" s="147" t="s">
        <v>162</v>
      </c>
      <c r="AU161" s="147" t="s">
        <v>82</v>
      </c>
      <c r="AV161" s="12" t="s">
        <v>80</v>
      </c>
      <c r="AW161" s="12" t="s">
        <v>33</v>
      </c>
      <c r="AX161" s="12" t="s">
        <v>72</v>
      </c>
      <c r="AY161" s="147" t="s">
        <v>150</v>
      </c>
    </row>
    <row r="162" spans="2:65" s="12" customFormat="1">
      <c r="B162" s="145"/>
      <c r="D162" s="146" t="s">
        <v>162</v>
      </c>
      <c r="E162" s="147" t="s">
        <v>19</v>
      </c>
      <c r="F162" s="148" t="s">
        <v>970</v>
      </c>
      <c r="H162" s="147" t="s">
        <v>19</v>
      </c>
      <c r="I162" s="149"/>
      <c r="L162" s="145"/>
      <c r="M162" s="150"/>
      <c r="T162" s="151"/>
      <c r="AT162" s="147" t="s">
        <v>162</v>
      </c>
      <c r="AU162" s="147" t="s">
        <v>82</v>
      </c>
      <c r="AV162" s="12" t="s">
        <v>80</v>
      </c>
      <c r="AW162" s="12" t="s">
        <v>33</v>
      </c>
      <c r="AX162" s="12" t="s">
        <v>72</v>
      </c>
      <c r="AY162" s="147" t="s">
        <v>150</v>
      </c>
    </row>
    <row r="163" spans="2:65" s="13" customFormat="1">
      <c r="B163" s="152"/>
      <c r="D163" s="146" t="s">
        <v>162</v>
      </c>
      <c r="E163" s="153" t="s">
        <v>19</v>
      </c>
      <c r="F163" s="154" t="s">
        <v>1016</v>
      </c>
      <c r="H163" s="155">
        <v>0.24299999999999999</v>
      </c>
      <c r="I163" s="156"/>
      <c r="L163" s="152"/>
      <c r="M163" s="157"/>
      <c r="T163" s="158"/>
      <c r="AT163" s="153" t="s">
        <v>162</v>
      </c>
      <c r="AU163" s="153" t="s">
        <v>82</v>
      </c>
      <c r="AV163" s="13" t="s">
        <v>82</v>
      </c>
      <c r="AW163" s="13" t="s">
        <v>33</v>
      </c>
      <c r="AX163" s="13" t="s">
        <v>72</v>
      </c>
      <c r="AY163" s="153" t="s">
        <v>150</v>
      </c>
    </row>
    <row r="164" spans="2:65" s="14" customFormat="1">
      <c r="B164" s="159"/>
      <c r="D164" s="146" t="s">
        <v>162</v>
      </c>
      <c r="E164" s="160" t="s">
        <v>19</v>
      </c>
      <c r="F164" s="161" t="s">
        <v>169</v>
      </c>
      <c r="H164" s="162">
        <v>0.24299999999999999</v>
      </c>
      <c r="I164" s="163"/>
      <c r="L164" s="159"/>
      <c r="M164" s="164"/>
      <c r="T164" s="165"/>
      <c r="AT164" s="160" t="s">
        <v>162</v>
      </c>
      <c r="AU164" s="160" t="s">
        <v>82</v>
      </c>
      <c r="AV164" s="14" t="s">
        <v>158</v>
      </c>
      <c r="AW164" s="14" t="s">
        <v>33</v>
      </c>
      <c r="AX164" s="14" t="s">
        <v>80</v>
      </c>
      <c r="AY164" s="160" t="s">
        <v>150</v>
      </c>
    </row>
    <row r="165" spans="2:65" s="11" customFormat="1" ht="22.9" customHeight="1">
      <c r="B165" s="116"/>
      <c r="D165" s="117" t="s">
        <v>71</v>
      </c>
      <c r="E165" s="126" t="s">
        <v>181</v>
      </c>
      <c r="F165" s="126" t="s">
        <v>182</v>
      </c>
      <c r="I165" s="119"/>
      <c r="J165" s="127">
        <f>BK165</f>
        <v>0</v>
      </c>
      <c r="L165" s="116"/>
      <c r="M165" s="121"/>
      <c r="P165" s="122">
        <f>SUM(P166:P185)</f>
        <v>0</v>
      </c>
      <c r="R165" s="122">
        <f>SUM(R166:R185)</f>
        <v>5.6739399999999995E-2</v>
      </c>
      <c r="T165" s="123">
        <f>SUM(T166:T185)</f>
        <v>3.3636000000000004E-3</v>
      </c>
      <c r="AR165" s="117" t="s">
        <v>80</v>
      </c>
      <c r="AT165" s="124" t="s">
        <v>71</v>
      </c>
      <c r="AU165" s="124" t="s">
        <v>80</v>
      </c>
      <c r="AY165" s="117" t="s">
        <v>150</v>
      </c>
      <c r="BK165" s="125">
        <f>SUM(BK166:BK185)</f>
        <v>0</v>
      </c>
    </row>
    <row r="166" spans="2:65" s="1" customFormat="1" ht="16.5" customHeight="1">
      <c r="B166" s="33"/>
      <c r="C166" s="128" t="s">
        <v>710</v>
      </c>
      <c r="D166" s="128" t="s">
        <v>153</v>
      </c>
      <c r="E166" s="129" t="s">
        <v>202</v>
      </c>
      <c r="F166" s="130" t="s">
        <v>203</v>
      </c>
      <c r="G166" s="131" t="s">
        <v>156</v>
      </c>
      <c r="H166" s="132">
        <v>31.26</v>
      </c>
      <c r="I166" s="133"/>
      <c r="J166" s="134">
        <f>ROUND(I166*H166,2)</f>
        <v>0</v>
      </c>
      <c r="K166" s="130" t="s">
        <v>157</v>
      </c>
      <c r="L166" s="33"/>
      <c r="M166" s="135" t="s">
        <v>19</v>
      </c>
      <c r="N166" s="136" t="s">
        <v>43</v>
      </c>
      <c r="P166" s="137">
        <f>O166*H166</f>
        <v>0</v>
      </c>
      <c r="Q166" s="137">
        <v>9.8999999999999999E-4</v>
      </c>
      <c r="R166" s="137">
        <f>Q166*H166</f>
        <v>3.09474E-2</v>
      </c>
      <c r="S166" s="137">
        <v>6.0000000000000002E-5</v>
      </c>
      <c r="T166" s="138">
        <f>S166*H166</f>
        <v>1.8756000000000001E-3</v>
      </c>
      <c r="AR166" s="139" t="s">
        <v>158</v>
      </c>
      <c r="AT166" s="139" t="s">
        <v>153</v>
      </c>
      <c r="AU166" s="139" t="s">
        <v>82</v>
      </c>
      <c r="AY166" s="18" t="s">
        <v>150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80</v>
      </c>
      <c r="BK166" s="140">
        <f>ROUND(I166*H166,2)</f>
        <v>0</v>
      </c>
      <c r="BL166" s="18" t="s">
        <v>158</v>
      </c>
      <c r="BM166" s="139" t="s">
        <v>1017</v>
      </c>
    </row>
    <row r="167" spans="2:65" s="1" customFormat="1">
      <c r="B167" s="33"/>
      <c r="D167" s="141" t="s">
        <v>160</v>
      </c>
      <c r="F167" s="142" t="s">
        <v>205</v>
      </c>
      <c r="I167" s="143"/>
      <c r="L167" s="33"/>
      <c r="M167" s="144"/>
      <c r="T167" s="54"/>
      <c r="AT167" s="18" t="s">
        <v>160</v>
      </c>
      <c r="AU167" s="18" t="s">
        <v>82</v>
      </c>
    </row>
    <row r="168" spans="2:65" s="12" customFormat="1">
      <c r="B168" s="145"/>
      <c r="D168" s="146" t="s">
        <v>162</v>
      </c>
      <c r="E168" s="147" t="s">
        <v>19</v>
      </c>
      <c r="F168" s="148" t="s">
        <v>968</v>
      </c>
      <c r="H168" s="147" t="s">
        <v>19</v>
      </c>
      <c r="I168" s="149"/>
      <c r="L168" s="145"/>
      <c r="M168" s="150"/>
      <c r="T168" s="151"/>
      <c r="AT168" s="147" t="s">
        <v>162</v>
      </c>
      <c r="AU168" s="147" t="s">
        <v>82</v>
      </c>
      <c r="AV168" s="12" t="s">
        <v>80</v>
      </c>
      <c r="AW168" s="12" t="s">
        <v>33</v>
      </c>
      <c r="AX168" s="12" t="s">
        <v>72</v>
      </c>
      <c r="AY168" s="147" t="s">
        <v>150</v>
      </c>
    </row>
    <row r="169" spans="2:65" s="12" customFormat="1">
      <c r="B169" s="145"/>
      <c r="D169" s="146" t="s">
        <v>162</v>
      </c>
      <c r="E169" s="147" t="s">
        <v>19</v>
      </c>
      <c r="F169" s="148" t="s">
        <v>1018</v>
      </c>
      <c r="H169" s="147" t="s">
        <v>19</v>
      </c>
      <c r="I169" s="149"/>
      <c r="L169" s="145"/>
      <c r="M169" s="150"/>
      <c r="T169" s="151"/>
      <c r="AT169" s="147" t="s">
        <v>162</v>
      </c>
      <c r="AU169" s="147" t="s">
        <v>82</v>
      </c>
      <c r="AV169" s="12" t="s">
        <v>80</v>
      </c>
      <c r="AW169" s="12" t="s">
        <v>33</v>
      </c>
      <c r="AX169" s="12" t="s">
        <v>72</v>
      </c>
      <c r="AY169" s="147" t="s">
        <v>150</v>
      </c>
    </row>
    <row r="170" spans="2:65" s="12" customFormat="1">
      <c r="B170" s="145"/>
      <c r="D170" s="146" t="s">
        <v>162</v>
      </c>
      <c r="E170" s="147" t="s">
        <v>19</v>
      </c>
      <c r="F170" s="148" t="s">
        <v>968</v>
      </c>
      <c r="H170" s="147" t="s">
        <v>19</v>
      </c>
      <c r="I170" s="149"/>
      <c r="L170" s="145"/>
      <c r="M170" s="150"/>
      <c r="T170" s="151"/>
      <c r="AT170" s="147" t="s">
        <v>162</v>
      </c>
      <c r="AU170" s="147" t="s">
        <v>82</v>
      </c>
      <c r="AV170" s="12" t="s">
        <v>80</v>
      </c>
      <c r="AW170" s="12" t="s">
        <v>33</v>
      </c>
      <c r="AX170" s="12" t="s">
        <v>72</v>
      </c>
      <c r="AY170" s="147" t="s">
        <v>150</v>
      </c>
    </row>
    <row r="171" spans="2:65" s="12" customFormat="1">
      <c r="B171" s="145"/>
      <c r="D171" s="146" t="s">
        <v>162</v>
      </c>
      <c r="E171" s="147" t="s">
        <v>19</v>
      </c>
      <c r="F171" s="148" t="s">
        <v>1019</v>
      </c>
      <c r="H171" s="147" t="s">
        <v>19</v>
      </c>
      <c r="I171" s="149"/>
      <c r="L171" s="145"/>
      <c r="M171" s="150"/>
      <c r="T171" s="151"/>
      <c r="AT171" s="147" t="s">
        <v>162</v>
      </c>
      <c r="AU171" s="147" t="s">
        <v>82</v>
      </c>
      <c r="AV171" s="12" t="s">
        <v>80</v>
      </c>
      <c r="AW171" s="12" t="s">
        <v>33</v>
      </c>
      <c r="AX171" s="12" t="s">
        <v>72</v>
      </c>
      <c r="AY171" s="147" t="s">
        <v>150</v>
      </c>
    </row>
    <row r="172" spans="2:65" s="12" customFormat="1">
      <c r="B172" s="145"/>
      <c r="D172" s="146" t="s">
        <v>162</v>
      </c>
      <c r="E172" s="147" t="s">
        <v>19</v>
      </c>
      <c r="F172" s="148" t="s">
        <v>1020</v>
      </c>
      <c r="H172" s="147" t="s">
        <v>19</v>
      </c>
      <c r="I172" s="149"/>
      <c r="L172" s="145"/>
      <c r="M172" s="150"/>
      <c r="T172" s="151"/>
      <c r="AT172" s="147" t="s">
        <v>162</v>
      </c>
      <c r="AU172" s="147" t="s">
        <v>82</v>
      </c>
      <c r="AV172" s="12" t="s">
        <v>80</v>
      </c>
      <c r="AW172" s="12" t="s">
        <v>33</v>
      </c>
      <c r="AX172" s="12" t="s">
        <v>72</v>
      </c>
      <c r="AY172" s="147" t="s">
        <v>150</v>
      </c>
    </row>
    <row r="173" spans="2:65" s="12" customFormat="1">
      <c r="B173" s="145"/>
      <c r="D173" s="146" t="s">
        <v>162</v>
      </c>
      <c r="E173" s="147" t="s">
        <v>19</v>
      </c>
      <c r="F173" s="148" t="s">
        <v>167</v>
      </c>
      <c r="H173" s="147" t="s">
        <v>19</v>
      </c>
      <c r="I173" s="149"/>
      <c r="L173" s="145"/>
      <c r="M173" s="150"/>
      <c r="T173" s="151"/>
      <c r="AT173" s="147" t="s">
        <v>162</v>
      </c>
      <c r="AU173" s="147" t="s">
        <v>82</v>
      </c>
      <c r="AV173" s="12" t="s">
        <v>80</v>
      </c>
      <c r="AW173" s="12" t="s">
        <v>33</v>
      </c>
      <c r="AX173" s="12" t="s">
        <v>72</v>
      </c>
      <c r="AY173" s="147" t="s">
        <v>150</v>
      </c>
    </row>
    <row r="174" spans="2:65" s="13" customFormat="1">
      <c r="B174" s="152"/>
      <c r="D174" s="146" t="s">
        <v>162</v>
      </c>
      <c r="E174" s="153" t="s">
        <v>19</v>
      </c>
      <c r="F174" s="154" t="s">
        <v>1021</v>
      </c>
      <c r="H174" s="155">
        <v>31.26</v>
      </c>
      <c r="I174" s="156"/>
      <c r="L174" s="152"/>
      <c r="M174" s="157"/>
      <c r="T174" s="158"/>
      <c r="AT174" s="153" t="s">
        <v>162</v>
      </c>
      <c r="AU174" s="153" t="s">
        <v>82</v>
      </c>
      <c r="AV174" s="13" t="s">
        <v>82</v>
      </c>
      <c r="AW174" s="13" t="s">
        <v>33</v>
      </c>
      <c r="AX174" s="13" t="s">
        <v>72</v>
      </c>
      <c r="AY174" s="153" t="s">
        <v>150</v>
      </c>
    </row>
    <row r="175" spans="2:65" s="14" customFormat="1">
      <c r="B175" s="159"/>
      <c r="D175" s="146" t="s">
        <v>162</v>
      </c>
      <c r="E175" s="160" t="s">
        <v>19</v>
      </c>
      <c r="F175" s="161" t="s">
        <v>169</v>
      </c>
      <c r="H175" s="162">
        <v>31.26</v>
      </c>
      <c r="I175" s="163"/>
      <c r="L175" s="159"/>
      <c r="M175" s="164"/>
      <c r="T175" s="165"/>
      <c r="AT175" s="160" t="s">
        <v>162</v>
      </c>
      <c r="AU175" s="160" t="s">
        <v>82</v>
      </c>
      <c r="AV175" s="14" t="s">
        <v>158</v>
      </c>
      <c r="AW175" s="14" t="s">
        <v>33</v>
      </c>
      <c r="AX175" s="14" t="s">
        <v>80</v>
      </c>
      <c r="AY175" s="160" t="s">
        <v>150</v>
      </c>
    </row>
    <row r="176" spans="2:65" s="1" customFormat="1" ht="16.5" customHeight="1">
      <c r="B176" s="33"/>
      <c r="C176" s="128" t="s">
        <v>357</v>
      </c>
      <c r="D176" s="128" t="s">
        <v>153</v>
      </c>
      <c r="E176" s="129" t="s">
        <v>243</v>
      </c>
      <c r="F176" s="130" t="s">
        <v>244</v>
      </c>
      <c r="G176" s="131" t="s">
        <v>156</v>
      </c>
      <c r="H176" s="132">
        <v>24.8</v>
      </c>
      <c r="I176" s="133"/>
      <c r="J176" s="134">
        <f>ROUND(I176*H176,2)</f>
        <v>0</v>
      </c>
      <c r="K176" s="130" t="s">
        <v>157</v>
      </c>
      <c r="L176" s="33"/>
      <c r="M176" s="135" t="s">
        <v>19</v>
      </c>
      <c r="N176" s="136" t="s">
        <v>43</v>
      </c>
      <c r="P176" s="137">
        <f>O176*H176</f>
        <v>0</v>
      </c>
      <c r="Q176" s="137">
        <v>1.0399999999999999E-3</v>
      </c>
      <c r="R176" s="137">
        <f>Q176*H176</f>
        <v>2.5791999999999999E-2</v>
      </c>
      <c r="S176" s="137">
        <v>6.0000000000000002E-5</v>
      </c>
      <c r="T176" s="138">
        <f>S176*H176</f>
        <v>1.4880000000000002E-3</v>
      </c>
      <c r="AR176" s="139" t="s">
        <v>158</v>
      </c>
      <c r="AT176" s="139" t="s">
        <v>153</v>
      </c>
      <c r="AU176" s="139" t="s">
        <v>82</v>
      </c>
      <c r="AY176" s="18" t="s">
        <v>150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80</v>
      </c>
      <c r="BK176" s="140">
        <f>ROUND(I176*H176,2)</f>
        <v>0</v>
      </c>
      <c r="BL176" s="18" t="s">
        <v>158</v>
      </c>
      <c r="BM176" s="139" t="s">
        <v>1022</v>
      </c>
    </row>
    <row r="177" spans="2:65" s="1" customFormat="1">
      <c r="B177" s="33"/>
      <c r="D177" s="141" t="s">
        <v>160</v>
      </c>
      <c r="F177" s="142" t="s">
        <v>246</v>
      </c>
      <c r="I177" s="143"/>
      <c r="L177" s="33"/>
      <c r="M177" s="144"/>
      <c r="T177" s="54"/>
      <c r="AT177" s="18" t="s">
        <v>160</v>
      </c>
      <c r="AU177" s="18" t="s">
        <v>82</v>
      </c>
    </row>
    <row r="178" spans="2:65" s="12" customFormat="1">
      <c r="B178" s="145"/>
      <c r="D178" s="146" t="s">
        <v>162</v>
      </c>
      <c r="E178" s="147" t="s">
        <v>19</v>
      </c>
      <c r="F178" s="148" t="s">
        <v>968</v>
      </c>
      <c r="H178" s="147" t="s">
        <v>19</v>
      </c>
      <c r="I178" s="149"/>
      <c r="L178" s="145"/>
      <c r="M178" s="150"/>
      <c r="T178" s="151"/>
      <c r="AT178" s="147" t="s">
        <v>162</v>
      </c>
      <c r="AU178" s="147" t="s">
        <v>82</v>
      </c>
      <c r="AV178" s="12" t="s">
        <v>80</v>
      </c>
      <c r="AW178" s="12" t="s">
        <v>33</v>
      </c>
      <c r="AX178" s="12" t="s">
        <v>72</v>
      </c>
      <c r="AY178" s="147" t="s">
        <v>150</v>
      </c>
    </row>
    <row r="179" spans="2:65" s="12" customFormat="1">
      <c r="B179" s="145"/>
      <c r="D179" s="146" t="s">
        <v>162</v>
      </c>
      <c r="E179" s="147" t="s">
        <v>19</v>
      </c>
      <c r="F179" s="148" t="s">
        <v>247</v>
      </c>
      <c r="H179" s="147" t="s">
        <v>19</v>
      </c>
      <c r="I179" s="149"/>
      <c r="L179" s="145"/>
      <c r="M179" s="150"/>
      <c r="T179" s="151"/>
      <c r="AT179" s="147" t="s">
        <v>162</v>
      </c>
      <c r="AU179" s="147" t="s">
        <v>82</v>
      </c>
      <c r="AV179" s="12" t="s">
        <v>80</v>
      </c>
      <c r="AW179" s="12" t="s">
        <v>33</v>
      </c>
      <c r="AX179" s="12" t="s">
        <v>72</v>
      </c>
      <c r="AY179" s="147" t="s">
        <v>150</v>
      </c>
    </row>
    <row r="180" spans="2:65" s="12" customFormat="1">
      <c r="B180" s="145"/>
      <c r="D180" s="146" t="s">
        <v>162</v>
      </c>
      <c r="E180" s="147" t="s">
        <v>19</v>
      </c>
      <c r="F180" s="148" t="s">
        <v>968</v>
      </c>
      <c r="H180" s="147" t="s">
        <v>19</v>
      </c>
      <c r="I180" s="149"/>
      <c r="L180" s="145"/>
      <c r="M180" s="150"/>
      <c r="T180" s="151"/>
      <c r="AT180" s="147" t="s">
        <v>162</v>
      </c>
      <c r="AU180" s="147" t="s">
        <v>82</v>
      </c>
      <c r="AV180" s="12" t="s">
        <v>80</v>
      </c>
      <c r="AW180" s="12" t="s">
        <v>33</v>
      </c>
      <c r="AX180" s="12" t="s">
        <v>72</v>
      </c>
      <c r="AY180" s="147" t="s">
        <v>150</v>
      </c>
    </row>
    <row r="181" spans="2:65" s="12" customFormat="1">
      <c r="B181" s="145"/>
      <c r="D181" s="146" t="s">
        <v>162</v>
      </c>
      <c r="E181" s="147" t="s">
        <v>19</v>
      </c>
      <c r="F181" s="148" t="s">
        <v>1023</v>
      </c>
      <c r="H181" s="147" t="s">
        <v>19</v>
      </c>
      <c r="I181" s="149"/>
      <c r="L181" s="145"/>
      <c r="M181" s="150"/>
      <c r="T181" s="151"/>
      <c r="AT181" s="147" t="s">
        <v>162</v>
      </c>
      <c r="AU181" s="147" t="s">
        <v>82</v>
      </c>
      <c r="AV181" s="12" t="s">
        <v>80</v>
      </c>
      <c r="AW181" s="12" t="s">
        <v>33</v>
      </c>
      <c r="AX181" s="12" t="s">
        <v>72</v>
      </c>
      <c r="AY181" s="147" t="s">
        <v>150</v>
      </c>
    </row>
    <row r="182" spans="2:65" s="12" customFormat="1">
      <c r="B182" s="145"/>
      <c r="D182" s="146" t="s">
        <v>162</v>
      </c>
      <c r="E182" s="147" t="s">
        <v>19</v>
      </c>
      <c r="F182" s="148" t="s">
        <v>1024</v>
      </c>
      <c r="H182" s="147" t="s">
        <v>19</v>
      </c>
      <c r="I182" s="149"/>
      <c r="L182" s="145"/>
      <c r="M182" s="150"/>
      <c r="T182" s="151"/>
      <c r="AT182" s="147" t="s">
        <v>162</v>
      </c>
      <c r="AU182" s="147" t="s">
        <v>82</v>
      </c>
      <c r="AV182" s="12" t="s">
        <v>80</v>
      </c>
      <c r="AW182" s="12" t="s">
        <v>33</v>
      </c>
      <c r="AX182" s="12" t="s">
        <v>72</v>
      </c>
      <c r="AY182" s="147" t="s">
        <v>150</v>
      </c>
    </row>
    <row r="183" spans="2:65" s="12" customFormat="1">
      <c r="B183" s="145"/>
      <c r="D183" s="146" t="s">
        <v>162</v>
      </c>
      <c r="E183" s="147" t="s">
        <v>19</v>
      </c>
      <c r="F183" s="148" t="s">
        <v>167</v>
      </c>
      <c r="H183" s="147" t="s">
        <v>19</v>
      </c>
      <c r="I183" s="149"/>
      <c r="L183" s="145"/>
      <c r="M183" s="150"/>
      <c r="T183" s="151"/>
      <c r="AT183" s="147" t="s">
        <v>162</v>
      </c>
      <c r="AU183" s="147" t="s">
        <v>82</v>
      </c>
      <c r="AV183" s="12" t="s">
        <v>80</v>
      </c>
      <c r="AW183" s="12" t="s">
        <v>33</v>
      </c>
      <c r="AX183" s="12" t="s">
        <v>72</v>
      </c>
      <c r="AY183" s="147" t="s">
        <v>150</v>
      </c>
    </row>
    <row r="184" spans="2:65" s="13" customFormat="1">
      <c r="B184" s="152"/>
      <c r="D184" s="146" t="s">
        <v>162</v>
      </c>
      <c r="E184" s="153" t="s">
        <v>19</v>
      </c>
      <c r="F184" s="154" t="s">
        <v>1025</v>
      </c>
      <c r="H184" s="155">
        <v>24.8</v>
      </c>
      <c r="I184" s="156"/>
      <c r="L184" s="152"/>
      <c r="M184" s="157"/>
      <c r="T184" s="158"/>
      <c r="AT184" s="153" t="s">
        <v>162</v>
      </c>
      <c r="AU184" s="153" t="s">
        <v>82</v>
      </c>
      <c r="AV184" s="13" t="s">
        <v>82</v>
      </c>
      <c r="AW184" s="13" t="s">
        <v>33</v>
      </c>
      <c r="AX184" s="13" t="s">
        <v>72</v>
      </c>
      <c r="AY184" s="153" t="s">
        <v>150</v>
      </c>
    </row>
    <row r="185" spans="2:65" s="14" customFormat="1">
      <c r="B185" s="159"/>
      <c r="D185" s="146" t="s">
        <v>162</v>
      </c>
      <c r="E185" s="160" t="s">
        <v>19</v>
      </c>
      <c r="F185" s="161" t="s">
        <v>169</v>
      </c>
      <c r="H185" s="162">
        <v>24.8</v>
      </c>
      <c r="I185" s="163"/>
      <c r="L185" s="159"/>
      <c r="M185" s="164"/>
      <c r="T185" s="165"/>
      <c r="AT185" s="160" t="s">
        <v>162</v>
      </c>
      <c r="AU185" s="160" t="s">
        <v>82</v>
      </c>
      <c r="AV185" s="14" t="s">
        <v>158</v>
      </c>
      <c r="AW185" s="14" t="s">
        <v>33</v>
      </c>
      <c r="AX185" s="14" t="s">
        <v>80</v>
      </c>
      <c r="AY185" s="160" t="s">
        <v>150</v>
      </c>
    </row>
    <row r="186" spans="2:65" s="11" customFormat="1" ht="22.9" customHeight="1">
      <c r="B186" s="116"/>
      <c r="D186" s="117" t="s">
        <v>71</v>
      </c>
      <c r="E186" s="126" t="s">
        <v>313</v>
      </c>
      <c r="F186" s="126" t="s">
        <v>314</v>
      </c>
      <c r="I186" s="119"/>
      <c r="J186" s="127">
        <f>BK186</f>
        <v>0</v>
      </c>
      <c r="L186" s="116"/>
      <c r="M186" s="121"/>
      <c r="P186" s="122">
        <f>SUM(P187:P221)</f>
        <v>0</v>
      </c>
      <c r="R186" s="122">
        <f>SUM(R187:R221)</f>
        <v>1.3421100000000001E-3</v>
      </c>
      <c r="T186" s="123">
        <f>SUM(T187:T221)</f>
        <v>0</v>
      </c>
      <c r="AR186" s="117" t="s">
        <v>80</v>
      </c>
      <c r="AT186" s="124" t="s">
        <v>71</v>
      </c>
      <c r="AU186" s="124" t="s">
        <v>80</v>
      </c>
      <c r="AY186" s="117" t="s">
        <v>150</v>
      </c>
      <c r="BK186" s="125">
        <f>SUM(BK187:BK221)</f>
        <v>0</v>
      </c>
    </row>
    <row r="187" spans="2:65" s="1" customFormat="1" ht="24.2" customHeight="1">
      <c r="B187" s="33"/>
      <c r="C187" s="128" t="s">
        <v>8</v>
      </c>
      <c r="D187" s="128" t="s">
        <v>153</v>
      </c>
      <c r="E187" s="129" t="s">
        <v>1026</v>
      </c>
      <c r="F187" s="130" t="s">
        <v>1027</v>
      </c>
      <c r="G187" s="131" t="s">
        <v>156</v>
      </c>
      <c r="H187" s="132">
        <v>0.72599999999999998</v>
      </c>
      <c r="I187" s="133"/>
      <c r="J187" s="134">
        <f>ROUND(I187*H187,2)</f>
        <v>0</v>
      </c>
      <c r="K187" s="130" t="s">
        <v>157</v>
      </c>
      <c r="L187" s="33"/>
      <c r="M187" s="135" t="s">
        <v>19</v>
      </c>
      <c r="N187" s="136" t="s">
        <v>43</v>
      </c>
      <c r="P187" s="137">
        <f>O187*H187</f>
        <v>0</v>
      </c>
      <c r="Q187" s="137">
        <v>1.0000000000000001E-5</v>
      </c>
      <c r="R187" s="137">
        <f>Q187*H187</f>
        <v>7.2600000000000008E-6</v>
      </c>
      <c r="S187" s="137">
        <v>0</v>
      </c>
      <c r="T187" s="138">
        <f>S187*H187</f>
        <v>0</v>
      </c>
      <c r="AR187" s="139" t="s">
        <v>158</v>
      </c>
      <c r="AT187" s="139" t="s">
        <v>153</v>
      </c>
      <c r="AU187" s="139" t="s">
        <v>82</v>
      </c>
      <c r="AY187" s="18" t="s">
        <v>150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80</v>
      </c>
      <c r="BK187" s="140">
        <f>ROUND(I187*H187,2)</f>
        <v>0</v>
      </c>
      <c r="BL187" s="18" t="s">
        <v>158</v>
      </c>
      <c r="BM187" s="139" t="s">
        <v>1028</v>
      </c>
    </row>
    <row r="188" spans="2:65" s="1" customFormat="1">
      <c r="B188" s="33"/>
      <c r="D188" s="141" t="s">
        <v>160</v>
      </c>
      <c r="F188" s="142" t="s">
        <v>1029</v>
      </c>
      <c r="I188" s="143"/>
      <c r="L188" s="33"/>
      <c r="M188" s="144"/>
      <c r="T188" s="54"/>
      <c r="AT188" s="18" t="s">
        <v>160</v>
      </c>
      <c r="AU188" s="18" t="s">
        <v>82</v>
      </c>
    </row>
    <row r="189" spans="2:65" s="12" customFormat="1">
      <c r="B189" s="145"/>
      <c r="D189" s="146" t="s">
        <v>162</v>
      </c>
      <c r="E189" s="147" t="s">
        <v>19</v>
      </c>
      <c r="F189" s="148" t="s">
        <v>968</v>
      </c>
      <c r="H189" s="147" t="s">
        <v>19</v>
      </c>
      <c r="I189" s="149"/>
      <c r="L189" s="145"/>
      <c r="M189" s="150"/>
      <c r="T189" s="151"/>
      <c r="AT189" s="147" t="s">
        <v>162</v>
      </c>
      <c r="AU189" s="147" t="s">
        <v>82</v>
      </c>
      <c r="AV189" s="12" t="s">
        <v>80</v>
      </c>
      <c r="AW189" s="12" t="s">
        <v>33</v>
      </c>
      <c r="AX189" s="12" t="s">
        <v>72</v>
      </c>
      <c r="AY189" s="147" t="s">
        <v>150</v>
      </c>
    </row>
    <row r="190" spans="2:65" s="12" customFormat="1">
      <c r="B190" s="145"/>
      <c r="D190" s="146" t="s">
        <v>162</v>
      </c>
      <c r="E190" s="147" t="s">
        <v>19</v>
      </c>
      <c r="F190" s="148" t="s">
        <v>598</v>
      </c>
      <c r="H190" s="147" t="s">
        <v>19</v>
      </c>
      <c r="I190" s="149"/>
      <c r="L190" s="145"/>
      <c r="M190" s="150"/>
      <c r="T190" s="151"/>
      <c r="AT190" s="147" t="s">
        <v>162</v>
      </c>
      <c r="AU190" s="147" t="s">
        <v>82</v>
      </c>
      <c r="AV190" s="12" t="s">
        <v>80</v>
      </c>
      <c r="AW190" s="12" t="s">
        <v>33</v>
      </c>
      <c r="AX190" s="12" t="s">
        <v>72</v>
      </c>
      <c r="AY190" s="147" t="s">
        <v>150</v>
      </c>
    </row>
    <row r="191" spans="2:65" s="12" customFormat="1">
      <c r="B191" s="145"/>
      <c r="D191" s="146" t="s">
        <v>162</v>
      </c>
      <c r="E191" s="147" t="s">
        <v>19</v>
      </c>
      <c r="F191" s="148" t="s">
        <v>1023</v>
      </c>
      <c r="H191" s="147" t="s">
        <v>19</v>
      </c>
      <c r="I191" s="149"/>
      <c r="L191" s="145"/>
      <c r="M191" s="150"/>
      <c r="T191" s="151"/>
      <c r="AT191" s="147" t="s">
        <v>162</v>
      </c>
      <c r="AU191" s="147" t="s">
        <v>82</v>
      </c>
      <c r="AV191" s="12" t="s">
        <v>80</v>
      </c>
      <c r="AW191" s="12" t="s">
        <v>33</v>
      </c>
      <c r="AX191" s="12" t="s">
        <v>72</v>
      </c>
      <c r="AY191" s="147" t="s">
        <v>150</v>
      </c>
    </row>
    <row r="192" spans="2:65" s="12" customFormat="1">
      <c r="B192" s="145"/>
      <c r="D192" s="146" t="s">
        <v>162</v>
      </c>
      <c r="E192" s="147" t="s">
        <v>19</v>
      </c>
      <c r="F192" s="148" t="s">
        <v>1030</v>
      </c>
      <c r="H192" s="147" t="s">
        <v>19</v>
      </c>
      <c r="I192" s="149"/>
      <c r="L192" s="145"/>
      <c r="M192" s="150"/>
      <c r="T192" s="151"/>
      <c r="AT192" s="147" t="s">
        <v>162</v>
      </c>
      <c r="AU192" s="147" t="s">
        <v>82</v>
      </c>
      <c r="AV192" s="12" t="s">
        <v>80</v>
      </c>
      <c r="AW192" s="12" t="s">
        <v>33</v>
      </c>
      <c r="AX192" s="12" t="s">
        <v>72</v>
      </c>
      <c r="AY192" s="147" t="s">
        <v>150</v>
      </c>
    </row>
    <row r="193" spans="2:65" s="12" customFormat="1">
      <c r="B193" s="145"/>
      <c r="D193" s="146" t="s">
        <v>162</v>
      </c>
      <c r="E193" s="147" t="s">
        <v>19</v>
      </c>
      <c r="F193" s="148" t="s">
        <v>167</v>
      </c>
      <c r="H193" s="147" t="s">
        <v>19</v>
      </c>
      <c r="I193" s="149"/>
      <c r="L193" s="145"/>
      <c r="M193" s="150"/>
      <c r="T193" s="151"/>
      <c r="AT193" s="147" t="s">
        <v>162</v>
      </c>
      <c r="AU193" s="147" t="s">
        <v>82</v>
      </c>
      <c r="AV193" s="12" t="s">
        <v>80</v>
      </c>
      <c r="AW193" s="12" t="s">
        <v>33</v>
      </c>
      <c r="AX193" s="12" t="s">
        <v>72</v>
      </c>
      <c r="AY193" s="147" t="s">
        <v>150</v>
      </c>
    </row>
    <row r="194" spans="2:65" s="13" customFormat="1">
      <c r="B194" s="152"/>
      <c r="D194" s="146" t="s">
        <v>162</v>
      </c>
      <c r="E194" s="153" t="s">
        <v>19</v>
      </c>
      <c r="F194" s="154" t="s">
        <v>1031</v>
      </c>
      <c r="H194" s="155">
        <v>0.72599999999999998</v>
      </c>
      <c r="I194" s="156"/>
      <c r="L194" s="152"/>
      <c r="M194" s="157"/>
      <c r="T194" s="158"/>
      <c r="AT194" s="153" t="s">
        <v>162</v>
      </c>
      <c r="AU194" s="153" t="s">
        <v>82</v>
      </c>
      <c r="AV194" s="13" t="s">
        <v>82</v>
      </c>
      <c r="AW194" s="13" t="s">
        <v>33</v>
      </c>
      <c r="AX194" s="13" t="s">
        <v>72</v>
      </c>
      <c r="AY194" s="153" t="s">
        <v>150</v>
      </c>
    </row>
    <row r="195" spans="2:65" s="14" customFormat="1">
      <c r="B195" s="159"/>
      <c r="D195" s="146" t="s">
        <v>162</v>
      </c>
      <c r="E195" s="160" t="s">
        <v>19</v>
      </c>
      <c r="F195" s="161" t="s">
        <v>169</v>
      </c>
      <c r="H195" s="162">
        <v>0.72599999999999998</v>
      </c>
      <c r="I195" s="163"/>
      <c r="L195" s="159"/>
      <c r="M195" s="164"/>
      <c r="T195" s="165"/>
      <c r="AT195" s="160" t="s">
        <v>162</v>
      </c>
      <c r="AU195" s="160" t="s">
        <v>82</v>
      </c>
      <c r="AV195" s="14" t="s">
        <v>158</v>
      </c>
      <c r="AW195" s="14" t="s">
        <v>33</v>
      </c>
      <c r="AX195" s="14" t="s">
        <v>80</v>
      </c>
      <c r="AY195" s="160" t="s">
        <v>150</v>
      </c>
    </row>
    <row r="196" spans="2:65" s="1" customFormat="1" ht="24.2" customHeight="1">
      <c r="B196" s="33"/>
      <c r="C196" s="128" t="s">
        <v>719</v>
      </c>
      <c r="D196" s="128" t="s">
        <v>153</v>
      </c>
      <c r="E196" s="129" t="s">
        <v>1032</v>
      </c>
      <c r="F196" s="130" t="s">
        <v>1033</v>
      </c>
      <c r="G196" s="131" t="s">
        <v>156</v>
      </c>
      <c r="H196" s="132">
        <v>20.655000000000001</v>
      </c>
      <c r="I196" s="133"/>
      <c r="J196" s="134">
        <f>ROUND(I196*H196,2)</f>
        <v>0</v>
      </c>
      <c r="K196" s="130" t="s">
        <v>157</v>
      </c>
      <c r="L196" s="33"/>
      <c r="M196" s="135" t="s">
        <v>19</v>
      </c>
      <c r="N196" s="136" t="s">
        <v>43</v>
      </c>
      <c r="P196" s="137">
        <f>O196*H196</f>
        <v>0</v>
      </c>
      <c r="Q196" s="137">
        <v>1.0000000000000001E-5</v>
      </c>
      <c r="R196" s="137">
        <f>Q196*H196</f>
        <v>2.0655000000000003E-4</v>
      </c>
      <c r="S196" s="137">
        <v>0</v>
      </c>
      <c r="T196" s="138">
        <f>S196*H196</f>
        <v>0</v>
      </c>
      <c r="AR196" s="139" t="s">
        <v>158</v>
      </c>
      <c r="AT196" s="139" t="s">
        <v>153</v>
      </c>
      <c r="AU196" s="139" t="s">
        <v>82</v>
      </c>
      <c r="AY196" s="18" t="s">
        <v>150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80</v>
      </c>
      <c r="BK196" s="140">
        <f>ROUND(I196*H196,2)</f>
        <v>0</v>
      </c>
      <c r="BL196" s="18" t="s">
        <v>158</v>
      </c>
      <c r="BM196" s="139" t="s">
        <v>1034</v>
      </c>
    </row>
    <row r="197" spans="2:65" s="1" customFormat="1">
      <c r="B197" s="33"/>
      <c r="D197" s="141" t="s">
        <v>160</v>
      </c>
      <c r="F197" s="142" t="s">
        <v>1035</v>
      </c>
      <c r="I197" s="143"/>
      <c r="L197" s="33"/>
      <c r="M197" s="144"/>
      <c r="T197" s="54"/>
      <c r="AT197" s="18" t="s">
        <v>160</v>
      </c>
      <c r="AU197" s="18" t="s">
        <v>82</v>
      </c>
    </row>
    <row r="198" spans="2:65" s="12" customFormat="1">
      <c r="B198" s="145"/>
      <c r="D198" s="146" t="s">
        <v>162</v>
      </c>
      <c r="E198" s="147" t="s">
        <v>19</v>
      </c>
      <c r="F198" s="148" t="s">
        <v>968</v>
      </c>
      <c r="H198" s="147" t="s">
        <v>19</v>
      </c>
      <c r="I198" s="149"/>
      <c r="L198" s="145"/>
      <c r="M198" s="150"/>
      <c r="T198" s="151"/>
      <c r="AT198" s="147" t="s">
        <v>162</v>
      </c>
      <c r="AU198" s="147" t="s">
        <v>82</v>
      </c>
      <c r="AV198" s="12" t="s">
        <v>80</v>
      </c>
      <c r="AW198" s="12" t="s">
        <v>33</v>
      </c>
      <c r="AX198" s="12" t="s">
        <v>72</v>
      </c>
      <c r="AY198" s="147" t="s">
        <v>150</v>
      </c>
    </row>
    <row r="199" spans="2:65" s="12" customFormat="1">
      <c r="B199" s="145"/>
      <c r="D199" s="146" t="s">
        <v>162</v>
      </c>
      <c r="E199" s="147" t="s">
        <v>19</v>
      </c>
      <c r="F199" s="148" t="s">
        <v>598</v>
      </c>
      <c r="H199" s="147" t="s">
        <v>19</v>
      </c>
      <c r="I199" s="149"/>
      <c r="L199" s="145"/>
      <c r="M199" s="150"/>
      <c r="T199" s="151"/>
      <c r="AT199" s="147" t="s">
        <v>162</v>
      </c>
      <c r="AU199" s="147" t="s">
        <v>82</v>
      </c>
      <c r="AV199" s="12" t="s">
        <v>80</v>
      </c>
      <c r="AW199" s="12" t="s">
        <v>33</v>
      </c>
      <c r="AX199" s="12" t="s">
        <v>72</v>
      </c>
      <c r="AY199" s="147" t="s">
        <v>150</v>
      </c>
    </row>
    <row r="200" spans="2:65" s="12" customFormat="1">
      <c r="B200" s="145"/>
      <c r="D200" s="146" t="s">
        <v>162</v>
      </c>
      <c r="E200" s="147" t="s">
        <v>19</v>
      </c>
      <c r="F200" s="148" t="s">
        <v>1023</v>
      </c>
      <c r="H200" s="147" t="s">
        <v>19</v>
      </c>
      <c r="I200" s="149"/>
      <c r="L200" s="145"/>
      <c r="M200" s="150"/>
      <c r="T200" s="151"/>
      <c r="AT200" s="147" t="s">
        <v>162</v>
      </c>
      <c r="AU200" s="147" t="s">
        <v>82</v>
      </c>
      <c r="AV200" s="12" t="s">
        <v>80</v>
      </c>
      <c r="AW200" s="12" t="s">
        <v>33</v>
      </c>
      <c r="AX200" s="12" t="s">
        <v>72</v>
      </c>
      <c r="AY200" s="147" t="s">
        <v>150</v>
      </c>
    </row>
    <row r="201" spans="2:65" s="12" customFormat="1">
      <c r="B201" s="145"/>
      <c r="D201" s="146" t="s">
        <v>162</v>
      </c>
      <c r="E201" s="147" t="s">
        <v>19</v>
      </c>
      <c r="F201" s="148" t="s">
        <v>1036</v>
      </c>
      <c r="H201" s="147" t="s">
        <v>19</v>
      </c>
      <c r="I201" s="149"/>
      <c r="L201" s="145"/>
      <c r="M201" s="150"/>
      <c r="T201" s="151"/>
      <c r="AT201" s="147" t="s">
        <v>162</v>
      </c>
      <c r="AU201" s="147" t="s">
        <v>82</v>
      </c>
      <c r="AV201" s="12" t="s">
        <v>80</v>
      </c>
      <c r="AW201" s="12" t="s">
        <v>33</v>
      </c>
      <c r="AX201" s="12" t="s">
        <v>72</v>
      </c>
      <c r="AY201" s="147" t="s">
        <v>150</v>
      </c>
    </row>
    <row r="202" spans="2:65" s="12" customFormat="1">
      <c r="B202" s="145"/>
      <c r="D202" s="146" t="s">
        <v>162</v>
      </c>
      <c r="E202" s="147" t="s">
        <v>19</v>
      </c>
      <c r="F202" s="148" t="s">
        <v>167</v>
      </c>
      <c r="H202" s="147" t="s">
        <v>19</v>
      </c>
      <c r="I202" s="149"/>
      <c r="L202" s="145"/>
      <c r="M202" s="150"/>
      <c r="T202" s="151"/>
      <c r="AT202" s="147" t="s">
        <v>162</v>
      </c>
      <c r="AU202" s="147" t="s">
        <v>82</v>
      </c>
      <c r="AV202" s="12" t="s">
        <v>80</v>
      </c>
      <c r="AW202" s="12" t="s">
        <v>33</v>
      </c>
      <c r="AX202" s="12" t="s">
        <v>72</v>
      </c>
      <c r="AY202" s="147" t="s">
        <v>150</v>
      </c>
    </row>
    <row r="203" spans="2:65" s="13" customFormat="1">
      <c r="B203" s="152"/>
      <c r="D203" s="146" t="s">
        <v>162</v>
      </c>
      <c r="E203" s="153" t="s">
        <v>19</v>
      </c>
      <c r="F203" s="154" t="s">
        <v>1037</v>
      </c>
      <c r="H203" s="155">
        <v>20.655000000000001</v>
      </c>
      <c r="I203" s="156"/>
      <c r="L203" s="152"/>
      <c r="M203" s="157"/>
      <c r="T203" s="158"/>
      <c r="AT203" s="153" t="s">
        <v>162</v>
      </c>
      <c r="AU203" s="153" t="s">
        <v>82</v>
      </c>
      <c r="AV203" s="13" t="s">
        <v>82</v>
      </c>
      <c r="AW203" s="13" t="s">
        <v>33</v>
      </c>
      <c r="AX203" s="13" t="s">
        <v>72</v>
      </c>
      <c r="AY203" s="153" t="s">
        <v>150</v>
      </c>
    </row>
    <row r="204" spans="2:65" s="14" customFormat="1">
      <c r="B204" s="159"/>
      <c r="D204" s="146" t="s">
        <v>162</v>
      </c>
      <c r="E204" s="160" t="s">
        <v>19</v>
      </c>
      <c r="F204" s="161" t="s">
        <v>169</v>
      </c>
      <c r="H204" s="162">
        <v>20.655000000000001</v>
      </c>
      <c r="I204" s="163"/>
      <c r="L204" s="159"/>
      <c r="M204" s="164"/>
      <c r="T204" s="165"/>
      <c r="AT204" s="160" t="s">
        <v>162</v>
      </c>
      <c r="AU204" s="160" t="s">
        <v>82</v>
      </c>
      <c r="AV204" s="14" t="s">
        <v>158</v>
      </c>
      <c r="AW204" s="14" t="s">
        <v>33</v>
      </c>
      <c r="AX204" s="14" t="s">
        <v>80</v>
      </c>
      <c r="AY204" s="160" t="s">
        <v>150</v>
      </c>
    </row>
    <row r="205" spans="2:65" s="1" customFormat="1" ht="21.75" customHeight="1">
      <c r="B205" s="33"/>
      <c r="C205" s="128" t="s">
        <v>378</v>
      </c>
      <c r="D205" s="128" t="s">
        <v>153</v>
      </c>
      <c r="E205" s="129" t="s">
        <v>1038</v>
      </c>
      <c r="F205" s="130" t="s">
        <v>1039</v>
      </c>
      <c r="G205" s="131" t="s">
        <v>156</v>
      </c>
      <c r="H205" s="132">
        <v>3.42</v>
      </c>
      <c r="I205" s="133"/>
      <c r="J205" s="134">
        <f>ROUND(I205*H205,2)</f>
        <v>0</v>
      </c>
      <c r="K205" s="130" t="s">
        <v>157</v>
      </c>
      <c r="L205" s="33"/>
      <c r="M205" s="135" t="s">
        <v>19</v>
      </c>
      <c r="N205" s="136" t="s">
        <v>43</v>
      </c>
      <c r="P205" s="137">
        <f>O205*H205</f>
        <v>0</v>
      </c>
      <c r="Q205" s="137">
        <v>1.0000000000000001E-5</v>
      </c>
      <c r="R205" s="137">
        <f>Q205*H205</f>
        <v>3.4200000000000005E-5</v>
      </c>
      <c r="S205" s="137">
        <v>0</v>
      </c>
      <c r="T205" s="138">
        <f>S205*H205</f>
        <v>0</v>
      </c>
      <c r="AR205" s="139" t="s">
        <v>158</v>
      </c>
      <c r="AT205" s="139" t="s">
        <v>153</v>
      </c>
      <c r="AU205" s="139" t="s">
        <v>82</v>
      </c>
      <c r="AY205" s="18" t="s">
        <v>150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80</v>
      </c>
      <c r="BK205" s="140">
        <f>ROUND(I205*H205,2)</f>
        <v>0</v>
      </c>
      <c r="BL205" s="18" t="s">
        <v>158</v>
      </c>
      <c r="BM205" s="139" t="s">
        <v>1040</v>
      </c>
    </row>
    <row r="206" spans="2:65" s="1" customFormat="1">
      <c r="B206" s="33"/>
      <c r="D206" s="141" t="s">
        <v>160</v>
      </c>
      <c r="F206" s="142" t="s">
        <v>1041</v>
      </c>
      <c r="I206" s="143"/>
      <c r="L206" s="33"/>
      <c r="M206" s="144"/>
      <c r="T206" s="54"/>
      <c r="AT206" s="18" t="s">
        <v>160</v>
      </c>
      <c r="AU206" s="18" t="s">
        <v>82</v>
      </c>
    </row>
    <row r="207" spans="2:65" s="12" customFormat="1">
      <c r="B207" s="145"/>
      <c r="D207" s="146" t="s">
        <v>162</v>
      </c>
      <c r="E207" s="147" t="s">
        <v>19</v>
      </c>
      <c r="F207" s="148" t="s">
        <v>968</v>
      </c>
      <c r="H207" s="147" t="s">
        <v>19</v>
      </c>
      <c r="I207" s="149"/>
      <c r="L207" s="145"/>
      <c r="M207" s="150"/>
      <c r="T207" s="151"/>
      <c r="AT207" s="147" t="s">
        <v>162</v>
      </c>
      <c r="AU207" s="147" t="s">
        <v>82</v>
      </c>
      <c r="AV207" s="12" t="s">
        <v>80</v>
      </c>
      <c r="AW207" s="12" t="s">
        <v>33</v>
      </c>
      <c r="AX207" s="12" t="s">
        <v>72</v>
      </c>
      <c r="AY207" s="147" t="s">
        <v>150</v>
      </c>
    </row>
    <row r="208" spans="2:65" s="12" customFormat="1">
      <c r="B208" s="145"/>
      <c r="D208" s="146" t="s">
        <v>162</v>
      </c>
      <c r="E208" s="147" t="s">
        <v>19</v>
      </c>
      <c r="F208" s="148" t="s">
        <v>598</v>
      </c>
      <c r="H208" s="147" t="s">
        <v>19</v>
      </c>
      <c r="I208" s="149"/>
      <c r="L208" s="145"/>
      <c r="M208" s="150"/>
      <c r="T208" s="151"/>
      <c r="AT208" s="147" t="s">
        <v>162</v>
      </c>
      <c r="AU208" s="147" t="s">
        <v>82</v>
      </c>
      <c r="AV208" s="12" t="s">
        <v>80</v>
      </c>
      <c r="AW208" s="12" t="s">
        <v>33</v>
      </c>
      <c r="AX208" s="12" t="s">
        <v>72</v>
      </c>
      <c r="AY208" s="147" t="s">
        <v>150</v>
      </c>
    </row>
    <row r="209" spans="2:65" s="12" customFormat="1">
      <c r="B209" s="145"/>
      <c r="D209" s="146" t="s">
        <v>162</v>
      </c>
      <c r="E209" s="147" t="s">
        <v>19</v>
      </c>
      <c r="F209" s="148" t="s">
        <v>1023</v>
      </c>
      <c r="H209" s="147" t="s">
        <v>19</v>
      </c>
      <c r="I209" s="149"/>
      <c r="L209" s="145"/>
      <c r="M209" s="150"/>
      <c r="T209" s="151"/>
      <c r="AT209" s="147" t="s">
        <v>162</v>
      </c>
      <c r="AU209" s="147" t="s">
        <v>82</v>
      </c>
      <c r="AV209" s="12" t="s">
        <v>80</v>
      </c>
      <c r="AW209" s="12" t="s">
        <v>33</v>
      </c>
      <c r="AX209" s="12" t="s">
        <v>72</v>
      </c>
      <c r="AY209" s="147" t="s">
        <v>150</v>
      </c>
    </row>
    <row r="210" spans="2:65" s="12" customFormat="1">
      <c r="B210" s="145"/>
      <c r="D210" s="146" t="s">
        <v>162</v>
      </c>
      <c r="E210" s="147" t="s">
        <v>19</v>
      </c>
      <c r="F210" s="148" t="s">
        <v>1042</v>
      </c>
      <c r="H210" s="147" t="s">
        <v>19</v>
      </c>
      <c r="I210" s="149"/>
      <c r="L210" s="145"/>
      <c r="M210" s="150"/>
      <c r="T210" s="151"/>
      <c r="AT210" s="147" t="s">
        <v>162</v>
      </c>
      <c r="AU210" s="147" t="s">
        <v>82</v>
      </c>
      <c r="AV210" s="12" t="s">
        <v>80</v>
      </c>
      <c r="AW210" s="12" t="s">
        <v>33</v>
      </c>
      <c r="AX210" s="12" t="s">
        <v>72</v>
      </c>
      <c r="AY210" s="147" t="s">
        <v>150</v>
      </c>
    </row>
    <row r="211" spans="2:65" s="13" customFormat="1">
      <c r="B211" s="152"/>
      <c r="D211" s="146" t="s">
        <v>162</v>
      </c>
      <c r="E211" s="153" t="s">
        <v>19</v>
      </c>
      <c r="F211" s="154" t="s">
        <v>1043</v>
      </c>
      <c r="H211" s="155">
        <v>3.42</v>
      </c>
      <c r="I211" s="156"/>
      <c r="L211" s="152"/>
      <c r="M211" s="157"/>
      <c r="T211" s="158"/>
      <c r="AT211" s="153" t="s">
        <v>162</v>
      </c>
      <c r="AU211" s="153" t="s">
        <v>82</v>
      </c>
      <c r="AV211" s="13" t="s">
        <v>82</v>
      </c>
      <c r="AW211" s="13" t="s">
        <v>33</v>
      </c>
      <c r="AX211" s="13" t="s">
        <v>72</v>
      </c>
      <c r="AY211" s="153" t="s">
        <v>150</v>
      </c>
    </row>
    <row r="212" spans="2:65" s="14" customFormat="1">
      <c r="B212" s="159"/>
      <c r="D212" s="146" t="s">
        <v>162</v>
      </c>
      <c r="E212" s="160" t="s">
        <v>19</v>
      </c>
      <c r="F212" s="161" t="s">
        <v>169</v>
      </c>
      <c r="H212" s="162">
        <v>3.42</v>
      </c>
      <c r="I212" s="163"/>
      <c r="L212" s="159"/>
      <c r="M212" s="164"/>
      <c r="T212" s="165"/>
      <c r="AT212" s="160" t="s">
        <v>162</v>
      </c>
      <c r="AU212" s="160" t="s">
        <v>82</v>
      </c>
      <c r="AV212" s="14" t="s">
        <v>158</v>
      </c>
      <c r="AW212" s="14" t="s">
        <v>33</v>
      </c>
      <c r="AX212" s="14" t="s">
        <v>80</v>
      </c>
      <c r="AY212" s="160" t="s">
        <v>150</v>
      </c>
    </row>
    <row r="213" spans="2:65" s="1" customFormat="1" ht="24.2" customHeight="1">
      <c r="B213" s="33"/>
      <c r="C213" s="128" t="s">
        <v>383</v>
      </c>
      <c r="D213" s="128" t="s">
        <v>153</v>
      </c>
      <c r="E213" s="129" t="s">
        <v>316</v>
      </c>
      <c r="F213" s="130" t="s">
        <v>317</v>
      </c>
      <c r="G213" s="131" t="s">
        <v>156</v>
      </c>
      <c r="H213" s="132">
        <v>31.26</v>
      </c>
      <c r="I213" s="133"/>
      <c r="J213" s="134">
        <f>ROUND(I213*H213,2)</f>
        <v>0</v>
      </c>
      <c r="K213" s="130" t="s">
        <v>157</v>
      </c>
      <c r="L213" s="33"/>
      <c r="M213" s="135" t="s">
        <v>19</v>
      </c>
      <c r="N213" s="136" t="s">
        <v>43</v>
      </c>
      <c r="P213" s="137">
        <f>O213*H213</f>
        <v>0</v>
      </c>
      <c r="Q213" s="137">
        <v>3.4999999999999997E-5</v>
      </c>
      <c r="R213" s="137">
        <f>Q213*H213</f>
        <v>1.0941E-3</v>
      </c>
      <c r="S213" s="137">
        <v>0</v>
      </c>
      <c r="T213" s="138">
        <f>S213*H213</f>
        <v>0</v>
      </c>
      <c r="AR213" s="139" t="s">
        <v>158</v>
      </c>
      <c r="AT213" s="139" t="s">
        <v>153</v>
      </c>
      <c r="AU213" s="139" t="s">
        <v>82</v>
      </c>
      <c r="AY213" s="18" t="s">
        <v>150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80</v>
      </c>
      <c r="BK213" s="140">
        <f>ROUND(I213*H213,2)</f>
        <v>0</v>
      </c>
      <c r="BL213" s="18" t="s">
        <v>158</v>
      </c>
      <c r="BM213" s="139" t="s">
        <v>1044</v>
      </c>
    </row>
    <row r="214" spans="2:65" s="1" customFormat="1">
      <c r="B214" s="33"/>
      <c r="D214" s="141" t="s">
        <v>160</v>
      </c>
      <c r="F214" s="142" t="s">
        <v>319</v>
      </c>
      <c r="I214" s="143"/>
      <c r="L214" s="33"/>
      <c r="M214" s="144"/>
      <c r="T214" s="54"/>
      <c r="AT214" s="18" t="s">
        <v>160</v>
      </c>
      <c r="AU214" s="18" t="s">
        <v>82</v>
      </c>
    </row>
    <row r="215" spans="2:65" s="12" customFormat="1">
      <c r="B215" s="145"/>
      <c r="D215" s="146" t="s">
        <v>162</v>
      </c>
      <c r="E215" s="147" t="s">
        <v>19</v>
      </c>
      <c r="F215" s="148" t="s">
        <v>968</v>
      </c>
      <c r="H215" s="147" t="s">
        <v>19</v>
      </c>
      <c r="I215" s="149"/>
      <c r="L215" s="145"/>
      <c r="M215" s="150"/>
      <c r="T215" s="151"/>
      <c r="AT215" s="147" t="s">
        <v>162</v>
      </c>
      <c r="AU215" s="147" t="s">
        <v>82</v>
      </c>
      <c r="AV215" s="12" t="s">
        <v>80</v>
      </c>
      <c r="AW215" s="12" t="s">
        <v>33</v>
      </c>
      <c r="AX215" s="12" t="s">
        <v>72</v>
      </c>
      <c r="AY215" s="147" t="s">
        <v>150</v>
      </c>
    </row>
    <row r="216" spans="2:65" s="12" customFormat="1">
      <c r="B216" s="145"/>
      <c r="D216" s="146" t="s">
        <v>162</v>
      </c>
      <c r="E216" s="147" t="s">
        <v>19</v>
      </c>
      <c r="F216" s="148" t="s">
        <v>1045</v>
      </c>
      <c r="H216" s="147" t="s">
        <v>19</v>
      </c>
      <c r="I216" s="149"/>
      <c r="L216" s="145"/>
      <c r="M216" s="150"/>
      <c r="T216" s="151"/>
      <c r="AT216" s="147" t="s">
        <v>162</v>
      </c>
      <c r="AU216" s="147" t="s">
        <v>82</v>
      </c>
      <c r="AV216" s="12" t="s">
        <v>80</v>
      </c>
      <c r="AW216" s="12" t="s">
        <v>33</v>
      </c>
      <c r="AX216" s="12" t="s">
        <v>72</v>
      </c>
      <c r="AY216" s="147" t="s">
        <v>150</v>
      </c>
    </row>
    <row r="217" spans="2:65" s="12" customFormat="1">
      <c r="B217" s="145"/>
      <c r="D217" s="146" t="s">
        <v>162</v>
      </c>
      <c r="E217" s="147" t="s">
        <v>19</v>
      </c>
      <c r="F217" s="148" t="s">
        <v>1019</v>
      </c>
      <c r="H217" s="147" t="s">
        <v>19</v>
      </c>
      <c r="I217" s="149"/>
      <c r="L217" s="145"/>
      <c r="M217" s="150"/>
      <c r="T217" s="151"/>
      <c r="AT217" s="147" t="s">
        <v>162</v>
      </c>
      <c r="AU217" s="147" t="s">
        <v>82</v>
      </c>
      <c r="AV217" s="12" t="s">
        <v>80</v>
      </c>
      <c r="AW217" s="12" t="s">
        <v>33</v>
      </c>
      <c r="AX217" s="12" t="s">
        <v>72</v>
      </c>
      <c r="AY217" s="147" t="s">
        <v>150</v>
      </c>
    </row>
    <row r="218" spans="2:65" s="12" customFormat="1">
      <c r="B218" s="145"/>
      <c r="D218" s="146" t="s">
        <v>162</v>
      </c>
      <c r="E218" s="147" t="s">
        <v>19</v>
      </c>
      <c r="F218" s="148" t="s">
        <v>1046</v>
      </c>
      <c r="H218" s="147" t="s">
        <v>19</v>
      </c>
      <c r="I218" s="149"/>
      <c r="L218" s="145"/>
      <c r="M218" s="150"/>
      <c r="T218" s="151"/>
      <c r="AT218" s="147" t="s">
        <v>162</v>
      </c>
      <c r="AU218" s="147" t="s">
        <v>82</v>
      </c>
      <c r="AV218" s="12" t="s">
        <v>80</v>
      </c>
      <c r="AW218" s="12" t="s">
        <v>33</v>
      </c>
      <c r="AX218" s="12" t="s">
        <v>72</v>
      </c>
      <c r="AY218" s="147" t="s">
        <v>150</v>
      </c>
    </row>
    <row r="219" spans="2:65" s="12" customFormat="1">
      <c r="B219" s="145"/>
      <c r="D219" s="146" t="s">
        <v>162</v>
      </c>
      <c r="E219" s="147" t="s">
        <v>19</v>
      </c>
      <c r="F219" s="148" t="s">
        <v>167</v>
      </c>
      <c r="H219" s="147" t="s">
        <v>19</v>
      </c>
      <c r="I219" s="149"/>
      <c r="L219" s="145"/>
      <c r="M219" s="150"/>
      <c r="T219" s="151"/>
      <c r="AT219" s="147" t="s">
        <v>162</v>
      </c>
      <c r="AU219" s="147" t="s">
        <v>82</v>
      </c>
      <c r="AV219" s="12" t="s">
        <v>80</v>
      </c>
      <c r="AW219" s="12" t="s">
        <v>33</v>
      </c>
      <c r="AX219" s="12" t="s">
        <v>72</v>
      </c>
      <c r="AY219" s="147" t="s">
        <v>150</v>
      </c>
    </row>
    <row r="220" spans="2:65" s="13" customFormat="1">
      <c r="B220" s="152"/>
      <c r="D220" s="146" t="s">
        <v>162</v>
      </c>
      <c r="E220" s="153" t="s">
        <v>19</v>
      </c>
      <c r="F220" s="154" t="s">
        <v>1021</v>
      </c>
      <c r="H220" s="155">
        <v>31.26</v>
      </c>
      <c r="I220" s="156"/>
      <c r="L220" s="152"/>
      <c r="M220" s="157"/>
      <c r="T220" s="158"/>
      <c r="AT220" s="153" t="s">
        <v>162</v>
      </c>
      <c r="AU220" s="153" t="s">
        <v>82</v>
      </c>
      <c r="AV220" s="13" t="s">
        <v>82</v>
      </c>
      <c r="AW220" s="13" t="s">
        <v>33</v>
      </c>
      <c r="AX220" s="13" t="s">
        <v>72</v>
      </c>
      <c r="AY220" s="153" t="s">
        <v>150</v>
      </c>
    </row>
    <row r="221" spans="2:65" s="14" customFormat="1">
      <c r="B221" s="159"/>
      <c r="D221" s="146" t="s">
        <v>162</v>
      </c>
      <c r="E221" s="160" t="s">
        <v>19</v>
      </c>
      <c r="F221" s="161" t="s">
        <v>169</v>
      </c>
      <c r="H221" s="162">
        <v>31.26</v>
      </c>
      <c r="I221" s="163"/>
      <c r="L221" s="159"/>
      <c r="M221" s="164"/>
      <c r="T221" s="165"/>
      <c r="AT221" s="160" t="s">
        <v>162</v>
      </c>
      <c r="AU221" s="160" t="s">
        <v>82</v>
      </c>
      <c r="AV221" s="14" t="s">
        <v>158</v>
      </c>
      <c r="AW221" s="14" t="s">
        <v>33</v>
      </c>
      <c r="AX221" s="14" t="s">
        <v>80</v>
      </c>
      <c r="AY221" s="160" t="s">
        <v>150</v>
      </c>
    </row>
    <row r="222" spans="2:65" s="11" customFormat="1" ht="22.9" customHeight="1">
      <c r="B222" s="116"/>
      <c r="D222" s="117" t="s">
        <v>71</v>
      </c>
      <c r="E222" s="126" t="s">
        <v>717</v>
      </c>
      <c r="F222" s="126" t="s">
        <v>718</v>
      </c>
      <c r="I222" s="119"/>
      <c r="J222" s="127">
        <f>BK222</f>
        <v>0</v>
      </c>
      <c r="L222" s="116"/>
      <c r="M222" s="121"/>
      <c r="P222" s="122">
        <f>SUM(P223:P239)</f>
        <v>0</v>
      </c>
      <c r="R222" s="122">
        <f>SUM(R223:R239)</f>
        <v>0</v>
      </c>
      <c r="T222" s="123">
        <f>SUM(T223:T239)</f>
        <v>4.5345999999999993</v>
      </c>
      <c r="AR222" s="117" t="s">
        <v>80</v>
      </c>
      <c r="AT222" s="124" t="s">
        <v>71</v>
      </c>
      <c r="AU222" s="124" t="s">
        <v>80</v>
      </c>
      <c r="AY222" s="117" t="s">
        <v>150</v>
      </c>
      <c r="BK222" s="125">
        <f>SUM(BK223:BK239)</f>
        <v>0</v>
      </c>
    </row>
    <row r="223" spans="2:65" s="1" customFormat="1" ht="21.75" customHeight="1">
      <c r="B223" s="33"/>
      <c r="C223" s="128" t="s">
        <v>389</v>
      </c>
      <c r="D223" s="128" t="s">
        <v>153</v>
      </c>
      <c r="E223" s="129" t="s">
        <v>1047</v>
      </c>
      <c r="F223" s="130" t="s">
        <v>1048</v>
      </c>
      <c r="G223" s="131" t="s">
        <v>729</v>
      </c>
      <c r="H223" s="132">
        <v>3.2389999999999999</v>
      </c>
      <c r="I223" s="133"/>
      <c r="J223" s="134">
        <f>ROUND(I223*H223,2)</f>
        <v>0</v>
      </c>
      <c r="K223" s="130" t="s">
        <v>157</v>
      </c>
      <c r="L223" s="33"/>
      <c r="M223" s="135" t="s">
        <v>19</v>
      </c>
      <c r="N223" s="136" t="s">
        <v>43</v>
      </c>
      <c r="P223" s="137">
        <f>O223*H223</f>
        <v>0</v>
      </c>
      <c r="Q223" s="137">
        <v>0</v>
      </c>
      <c r="R223" s="137">
        <f>Q223*H223</f>
        <v>0</v>
      </c>
      <c r="S223" s="137">
        <v>1.4</v>
      </c>
      <c r="T223" s="138">
        <f>S223*H223</f>
        <v>4.5345999999999993</v>
      </c>
      <c r="AR223" s="139" t="s">
        <v>158</v>
      </c>
      <c r="AT223" s="139" t="s">
        <v>153</v>
      </c>
      <c r="AU223" s="139" t="s">
        <v>82</v>
      </c>
      <c r="AY223" s="18" t="s">
        <v>150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80</v>
      </c>
      <c r="BK223" s="140">
        <f>ROUND(I223*H223,2)</f>
        <v>0</v>
      </c>
      <c r="BL223" s="18" t="s">
        <v>158</v>
      </c>
      <c r="BM223" s="139" t="s">
        <v>1049</v>
      </c>
    </row>
    <row r="224" spans="2:65" s="1" customFormat="1">
      <c r="B224" s="33"/>
      <c r="D224" s="141" t="s">
        <v>160</v>
      </c>
      <c r="F224" s="142" t="s">
        <v>1050</v>
      </c>
      <c r="I224" s="143"/>
      <c r="L224" s="33"/>
      <c r="M224" s="144"/>
      <c r="T224" s="54"/>
      <c r="AT224" s="18" t="s">
        <v>160</v>
      </c>
      <c r="AU224" s="18" t="s">
        <v>82</v>
      </c>
    </row>
    <row r="225" spans="2:63" s="12" customFormat="1">
      <c r="B225" s="145"/>
      <c r="D225" s="146" t="s">
        <v>162</v>
      </c>
      <c r="E225" s="147" t="s">
        <v>19</v>
      </c>
      <c r="F225" s="148" t="s">
        <v>1051</v>
      </c>
      <c r="H225" s="147" t="s">
        <v>19</v>
      </c>
      <c r="I225" s="149"/>
      <c r="L225" s="145"/>
      <c r="M225" s="150"/>
      <c r="T225" s="151"/>
      <c r="AT225" s="147" t="s">
        <v>162</v>
      </c>
      <c r="AU225" s="147" t="s">
        <v>82</v>
      </c>
      <c r="AV225" s="12" t="s">
        <v>80</v>
      </c>
      <c r="AW225" s="12" t="s">
        <v>33</v>
      </c>
      <c r="AX225" s="12" t="s">
        <v>72</v>
      </c>
      <c r="AY225" s="147" t="s">
        <v>150</v>
      </c>
    </row>
    <row r="226" spans="2:63" s="12" customFormat="1">
      <c r="B226" s="145"/>
      <c r="D226" s="146" t="s">
        <v>162</v>
      </c>
      <c r="E226" s="147" t="s">
        <v>19</v>
      </c>
      <c r="F226" s="148" t="s">
        <v>968</v>
      </c>
      <c r="H226" s="147" t="s">
        <v>19</v>
      </c>
      <c r="I226" s="149"/>
      <c r="L226" s="145"/>
      <c r="M226" s="150"/>
      <c r="T226" s="151"/>
      <c r="AT226" s="147" t="s">
        <v>162</v>
      </c>
      <c r="AU226" s="147" t="s">
        <v>82</v>
      </c>
      <c r="AV226" s="12" t="s">
        <v>80</v>
      </c>
      <c r="AW226" s="12" t="s">
        <v>33</v>
      </c>
      <c r="AX226" s="12" t="s">
        <v>72</v>
      </c>
      <c r="AY226" s="147" t="s">
        <v>150</v>
      </c>
    </row>
    <row r="227" spans="2:63" s="12" customFormat="1">
      <c r="B227" s="145"/>
      <c r="D227" s="146" t="s">
        <v>162</v>
      </c>
      <c r="E227" s="147" t="s">
        <v>19</v>
      </c>
      <c r="F227" s="148" t="s">
        <v>968</v>
      </c>
      <c r="H227" s="147" t="s">
        <v>19</v>
      </c>
      <c r="I227" s="149"/>
      <c r="L227" s="145"/>
      <c r="M227" s="150"/>
      <c r="T227" s="151"/>
      <c r="AT227" s="147" t="s">
        <v>162</v>
      </c>
      <c r="AU227" s="147" t="s">
        <v>82</v>
      </c>
      <c r="AV227" s="12" t="s">
        <v>80</v>
      </c>
      <c r="AW227" s="12" t="s">
        <v>33</v>
      </c>
      <c r="AX227" s="12" t="s">
        <v>72</v>
      </c>
      <c r="AY227" s="147" t="s">
        <v>150</v>
      </c>
    </row>
    <row r="228" spans="2:63" s="12" customFormat="1">
      <c r="B228" s="145"/>
      <c r="D228" s="146" t="s">
        <v>162</v>
      </c>
      <c r="E228" s="147" t="s">
        <v>19</v>
      </c>
      <c r="F228" s="148" t="s">
        <v>1052</v>
      </c>
      <c r="H228" s="147" t="s">
        <v>19</v>
      </c>
      <c r="I228" s="149"/>
      <c r="L228" s="145"/>
      <c r="M228" s="150"/>
      <c r="T228" s="151"/>
      <c r="AT228" s="147" t="s">
        <v>162</v>
      </c>
      <c r="AU228" s="147" t="s">
        <v>82</v>
      </c>
      <c r="AV228" s="12" t="s">
        <v>80</v>
      </c>
      <c r="AW228" s="12" t="s">
        <v>33</v>
      </c>
      <c r="AX228" s="12" t="s">
        <v>72</v>
      </c>
      <c r="AY228" s="147" t="s">
        <v>150</v>
      </c>
    </row>
    <row r="229" spans="2:63" s="12" customFormat="1">
      <c r="B229" s="145"/>
      <c r="D229" s="146" t="s">
        <v>162</v>
      </c>
      <c r="E229" s="147" t="s">
        <v>19</v>
      </c>
      <c r="F229" s="148" t="s">
        <v>167</v>
      </c>
      <c r="H229" s="147" t="s">
        <v>19</v>
      </c>
      <c r="I229" s="149"/>
      <c r="L229" s="145"/>
      <c r="M229" s="150"/>
      <c r="T229" s="151"/>
      <c r="AT229" s="147" t="s">
        <v>162</v>
      </c>
      <c r="AU229" s="147" t="s">
        <v>82</v>
      </c>
      <c r="AV229" s="12" t="s">
        <v>80</v>
      </c>
      <c r="AW229" s="12" t="s">
        <v>33</v>
      </c>
      <c r="AX229" s="12" t="s">
        <v>72</v>
      </c>
      <c r="AY229" s="147" t="s">
        <v>150</v>
      </c>
    </row>
    <row r="230" spans="2:63" s="13" customFormat="1">
      <c r="B230" s="152"/>
      <c r="D230" s="146" t="s">
        <v>162</v>
      </c>
      <c r="E230" s="153" t="s">
        <v>19</v>
      </c>
      <c r="F230" s="154" t="s">
        <v>1053</v>
      </c>
      <c r="H230" s="155">
        <v>0.45900000000000002</v>
      </c>
      <c r="I230" s="156"/>
      <c r="L230" s="152"/>
      <c r="M230" s="157"/>
      <c r="T230" s="158"/>
      <c r="AT230" s="153" t="s">
        <v>162</v>
      </c>
      <c r="AU230" s="153" t="s">
        <v>82</v>
      </c>
      <c r="AV230" s="13" t="s">
        <v>82</v>
      </c>
      <c r="AW230" s="13" t="s">
        <v>33</v>
      </c>
      <c r="AX230" s="13" t="s">
        <v>72</v>
      </c>
      <c r="AY230" s="153" t="s">
        <v>150</v>
      </c>
    </row>
    <row r="231" spans="2:63" s="12" customFormat="1">
      <c r="B231" s="145"/>
      <c r="D231" s="146" t="s">
        <v>162</v>
      </c>
      <c r="E231" s="147" t="s">
        <v>19</v>
      </c>
      <c r="F231" s="148" t="s">
        <v>1054</v>
      </c>
      <c r="H231" s="147" t="s">
        <v>19</v>
      </c>
      <c r="I231" s="149"/>
      <c r="L231" s="145"/>
      <c r="M231" s="150"/>
      <c r="T231" s="151"/>
      <c r="AT231" s="147" t="s">
        <v>162</v>
      </c>
      <c r="AU231" s="147" t="s">
        <v>82</v>
      </c>
      <c r="AV231" s="12" t="s">
        <v>80</v>
      </c>
      <c r="AW231" s="12" t="s">
        <v>33</v>
      </c>
      <c r="AX231" s="12" t="s">
        <v>72</v>
      </c>
      <c r="AY231" s="147" t="s">
        <v>150</v>
      </c>
    </row>
    <row r="232" spans="2:63" s="15" customFormat="1">
      <c r="B232" s="166"/>
      <c r="D232" s="146" t="s">
        <v>162</v>
      </c>
      <c r="E232" s="167" t="s">
        <v>19</v>
      </c>
      <c r="F232" s="168" t="s">
        <v>275</v>
      </c>
      <c r="H232" s="169">
        <v>0.45900000000000002</v>
      </c>
      <c r="I232" s="170"/>
      <c r="L232" s="166"/>
      <c r="M232" s="171"/>
      <c r="T232" s="172"/>
      <c r="AT232" s="167" t="s">
        <v>162</v>
      </c>
      <c r="AU232" s="167" t="s">
        <v>82</v>
      </c>
      <c r="AV232" s="15" t="s">
        <v>183</v>
      </c>
      <c r="AW232" s="15" t="s">
        <v>33</v>
      </c>
      <c r="AX232" s="15" t="s">
        <v>72</v>
      </c>
      <c r="AY232" s="167" t="s">
        <v>150</v>
      </c>
    </row>
    <row r="233" spans="2:63" s="12" customFormat="1">
      <c r="B233" s="145"/>
      <c r="D233" s="146" t="s">
        <v>162</v>
      </c>
      <c r="E233" s="147" t="s">
        <v>19</v>
      </c>
      <c r="F233" s="148" t="s">
        <v>968</v>
      </c>
      <c r="H233" s="147" t="s">
        <v>19</v>
      </c>
      <c r="I233" s="149"/>
      <c r="L233" s="145"/>
      <c r="M233" s="150"/>
      <c r="T233" s="151"/>
      <c r="AT233" s="147" t="s">
        <v>162</v>
      </c>
      <c r="AU233" s="147" t="s">
        <v>82</v>
      </c>
      <c r="AV233" s="12" t="s">
        <v>80</v>
      </c>
      <c r="AW233" s="12" t="s">
        <v>33</v>
      </c>
      <c r="AX233" s="12" t="s">
        <v>72</v>
      </c>
      <c r="AY233" s="147" t="s">
        <v>150</v>
      </c>
    </row>
    <row r="234" spans="2:63" s="12" customFormat="1">
      <c r="B234" s="145"/>
      <c r="D234" s="146" t="s">
        <v>162</v>
      </c>
      <c r="E234" s="147" t="s">
        <v>19</v>
      </c>
      <c r="F234" s="148" t="s">
        <v>968</v>
      </c>
      <c r="H234" s="147" t="s">
        <v>19</v>
      </c>
      <c r="I234" s="149"/>
      <c r="L234" s="145"/>
      <c r="M234" s="150"/>
      <c r="T234" s="151"/>
      <c r="AT234" s="147" t="s">
        <v>162</v>
      </c>
      <c r="AU234" s="147" t="s">
        <v>82</v>
      </c>
      <c r="AV234" s="12" t="s">
        <v>80</v>
      </c>
      <c r="AW234" s="12" t="s">
        <v>33</v>
      </c>
      <c r="AX234" s="12" t="s">
        <v>72</v>
      </c>
      <c r="AY234" s="147" t="s">
        <v>150</v>
      </c>
    </row>
    <row r="235" spans="2:63" s="12" customFormat="1">
      <c r="B235" s="145"/>
      <c r="D235" s="146" t="s">
        <v>162</v>
      </c>
      <c r="E235" s="147" t="s">
        <v>19</v>
      </c>
      <c r="F235" s="148" t="s">
        <v>1055</v>
      </c>
      <c r="H235" s="147" t="s">
        <v>19</v>
      </c>
      <c r="I235" s="149"/>
      <c r="L235" s="145"/>
      <c r="M235" s="150"/>
      <c r="T235" s="151"/>
      <c r="AT235" s="147" t="s">
        <v>162</v>
      </c>
      <c r="AU235" s="147" t="s">
        <v>82</v>
      </c>
      <c r="AV235" s="12" t="s">
        <v>80</v>
      </c>
      <c r="AW235" s="12" t="s">
        <v>33</v>
      </c>
      <c r="AX235" s="12" t="s">
        <v>72</v>
      </c>
      <c r="AY235" s="147" t="s">
        <v>150</v>
      </c>
    </row>
    <row r="236" spans="2:63" s="12" customFormat="1">
      <c r="B236" s="145"/>
      <c r="D236" s="146" t="s">
        <v>162</v>
      </c>
      <c r="E236" s="147" t="s">
        <v>19</v>
      </c>
      <c r="F236" s="148" t="s">
        <v>970</v>
      </c>
      <c r="H236" s="147" t="s">
        <v>19</v>
      </c>
      <c r="I236" s="149"/>
      <c r="L236" s="145"/>
      <c r="M236" s="150"/>
      <c r="T236" s="151"/>
      <c r="AT236" s="147" t="s">
        <v>162</v>
      </c>
      <c r="AU236" s="147" t="s">
        <v>82</v>
      </c>
      <c r="AV236" s="12" t="s">
        <v>80</v>
      </c>
      <c r="AW236" s="12" t="s">
        <v>33</v>
      </c>
      <c r="AX236" s="12" t="s">
        <v>72</v>
      </c>
      <c r="AY236" s="147" t="s">
        <v>150</v>
      </c>
    </row>
    <row r="237" spans="2:63" s="13" customFormat="1">
      <c r="B237" s="152"/>
      <c r="D237" s="146" t="s">
        <v>162</v>
      </c>
      <c r="E237" s="153" t="s">
        <v>19</v>
      </c>
      <c r="F237" s="154" t="s">
        <v>1056</v>
      </c>
      <c r="H237" s="155">
        <v>2.78</v>
      </c>
      <c r="I237" s="156"/>
      <c r="L237" s="152"/>
      <c r="M237" s="157"/>
      <c r="T237" s="158"/>
      <c r="AT237" s="153" t="s">
        <v>162</v>
      </c>
      <c r="AU237" s="153" t="s">
        <v>82</v>
      </c>
      <c r="AV237" s="13" t="s">
        <v>82</v>
      </c>
      <c r="AW237" s="13" t="s">
        <v>33</v>
      </c>
      <c r="AX237" s="13" t="s">
        <v>72</v>
      </c>
      <c r="AY237" s="153" t="s">
        <v>150</v>
      </c>
    </row>
    <row r="238" spans="2:63" s="15" customFormat="1">
      <c r="B238" s="166"/>
      <c r="D238" s="146" t="s">
        <v>162</v>
      </c>
      <c r="E238" s="167" t="s">
        <v>19</v>
      </c>
      <c r="F238" s="168" t="s">
        <v>275</v>
      </c>
      <c r="H238" s="169">
        <v>2.78</v>
      </c>
      <c r="I238" s="170"/>
      <c r="L238" s="166"/>
      <c r="M238" s="171"/>
      <c r="T238" s="172"/>
      <c r="AT238" s="167" t="s">
        <v>162</v>
      </c>
      <c r="AU238" s="167" t="s">
        <v>82</v>
      </c>
      <c r="AV238" s="15" t="s">
        <v>183</v>
      </c>
      <c r="AW238" s="15" t="s">
        <v>33</v>
      </c>
      <c r="AX238" s="15" t="s">
        <v>72</v>
      </c>
      <c r="AY238" s="167" t="s">
        <v>150</v>
      </c>
    </row>
    <row r="239" spans="2:63" s="14" customFormat="1">
      <c r="B239" s="159"/>
      <c r="D239" s="146" t="s">
        <v>162</v>
      </c>
      <c r="E239" s="160" t="s">
        <v>19</v>
      </c>
      <c r="F239" s="161" t="s">
        <v>169</v>
      </c>
      <c r="H239" s="162">
        <v>3.2389999999999999</v>
      </c>
      <c r="I239" s="163"/>
      <c r="L239" s="159"/>
      <c r="M239" s="164"/>
      <c r="T239" s="165"/>
      <c r="AT239" s="160" t="s">
        <v>162</v>
      </c>
      <c r="AU239" s="160" t="s">
        <v>82</v>
      </c>
      <c r="AV239" s="14" t="s">
        <v>158</v>
      </c>
      <c r="AW239" s="14" t="s">
        <v>33</v>
      </c>
      <c r="AX239" s="14" t="s">
        <v>80</v>
      </c>
      <c r="AY239" s="160" t="s">
        <v>150</v>
      </c>
    </row>
    <row r="240" spans="2:63" s="11" customFormat="1" ht="22.9" customHeight="1">
      <c r="B240" s="116"/>
      <c r="D240" s="117" t="s">
        <v>71</v>
      </c>
      <c r="E240" s="126" t="s">
        <v>332</v>
      </c>
      <c r="F240" s="126" t="s">
        <v>333</v>
      </c>
      <c r="I240" s="119"/>
      <c r="J240" s="127">
        <f>BK240</f>
        <v>0</v>
      </c>
      <c r="L240" s="116"/>
      <c r="M240" s="121"/>
      <c r="P240" s="122">
        <f>SUM(P241:P248)</f>
        <v>0</v>
      </c>
      <c r="R240" s="122">
        <f>SUM(R241:R248)</f>
        <v>0</v>
      </c>
      <c r="T240" s="123">
        <f>SUM(T241:T248)</f>
        <v>0.156</v>
      </c>
      <c r="AR240" s="117" t="s">
        <v>80</v>
      </c>
      <c r="AT240" s="124" t="s">
        <v>71</v>
      </c>
      <c r="AU240" s="124" t="s">
        <v>80</v>
      </c>
      <c r="AY240" s="117" t="s">
        <v>150</v>
      </c>
      <c r="BK240" s="125">
        <f>SUM(BK241:BK248)</f>
        <v>0</v>
      </c>
    </row>
    <row r="241" spans="2:65" s="1" customFormat="1" ht="24.2" customHeight="1">
      <c r="B241" s="33"/>
      <c r="C241" s="128" t="s">
        <v>397</v>
      </c>
      <c r="D241" s="128" t="s">
        <v>153</v>
      </c>
      <c r="E241" s="129" t="s">
        <v>757</v>
      </c>
      <c r="F241" s="130" t="s">
        <v>758</v>
      </c>
      <c r="G241" s="131" t="s">
        <v>729</v>
      </c>
      <c r="H241" s="132">
        <v>6.5000000000000002E-2</v>
      </c>
      <c r="I241" s="133"/>
      <c r="J241" s="134">
        <f>ROUND(I241*H241,2)</f>
        <v>0</v>
      </c>
      <c r="K241" s="130" t="s">
        <v>157</v>
      </c>
      <c r="L241" s="33"/>
      <c r="M241" s="135" t="s">
        <v>19</v>
      </c>
      <c r="N241" s="136" t="s">
        <v>43</v>
      </c>
      <c r="P241" s="137">
        <f>O241*H241</f>
        <v>0</v>
      </c>
      <c r="Q241" s="137">
        <v>0</v>
      </c>
      <c r="R241" s="137">
        <f>Q241*H241</f>
        <v>0</v>
      </c>
      <c r="S241" s="137">
        <v>2.4</v>
      </c>
      <c r="T241" s="138">
        <f>S241*H241</f>
        <v>0.156</v>
      </c>
      <c r="AR241" s="139" t="s">
        <v>158</v>
      </c>
      <c r="AT241" s="139" t="s">
        <v>153</v>
      </c>
      <c r="AU241" s="139" t="s">
        <v>82</v>
      </c>
      <c r="AY241" s="18" t="s">
        <v>150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80</v>
      </c>
      <c r="BK241" s="140">
        <f>ROUND(I241*H241,2)</f>
        <v>0</v>
      </c>
      <c r="BL241" s="18" t="s">
        <v>158</v>
      </c>
      <c r="BM241" s="139" t="s">
        <v>1057</v>
      </c>
    </row>
    <row r="242" spans="2:65" s="1" customFormat="1">
      <c r="B242" s="33"/>
      <c r="D242" s="141" t="s">
        <v>160</v>
      </c>
      <c r="F242" s="142" t="s">
        <v>760</v>
      </c>
      <c r="I242" s="143"/>
      <c r="L242" s="33"/>
      <c r="M242" s="144"/>
      <c r="T242" s="54"/>
      <c r="AT242" s="18" t="s">
        <v>160</v>
      </c>
      <c r="AU242" s="18" t="s">
        <v>82</v>
      </c>
    </row>
    <row r="243" spans="2:65" s="12" customFormat="1">
      <c r="B243" s="145"/>
      <c r="D243" s="146" t="s">
        <v>162</v>
      </c>
      <c r="E243" s="147" t="s">
        <v>19</v>
      </c>
      <c r="F243" s="148" t="s">
        <v>968</v>
      </c>
      <c r="H243" s="147" t="s">
        <v>19</v>
      </c>
      <c r="I243" s="149"/>
      <c r="L243" s="145"/>
      <c r="M243" s="150"/>
      <c r="T243" s="151"/>
      <c r="AT243" s="147" t="s">
        <v>162</v>
      </c>
      <c r="AU243" s="147" t="s">
        <v>82</v>
      </c>
      <c r="AV243" s="12" t="s">
        <v>80</v>
      </c>
      <c r="AW243" s="12" t="s">
        <v>33</v>
      </c>
      <c r="AX243" s="12" t="s">
        <v>72</v>
      </c>
      <c r="AY243" s="147" t="s">
        <v>150</v>
      </c>
    </row>
    <row r="244" spans="2:65" s="12" customFormat="1">
      <c r="B244" s="145"/>
      <c r="D244" s="146" t="s">
        <v>162</v>
      </c>
      <c r="E244" s="147" t="s">
        <v>19</v>
      </c>
      <c r="F244" s="148" t="s">
        <v>968</v>
      </c>
      <c r="H244" s="147" t="s">
        <v>19</v>
      </c>
      <c r="I244" s="149"/>
      <c r="L244" s="145"/>
      <c r="M244" s="150"/>
      <c r="T244" s="151"/>
      <c r="AT244" s="147" t="s">
        <v>162</v>
      </c>
      <c r="AU244" s="147" t="s">
        <v>82</v>
      </c>
      <c r="AV244" s="12" t="s">
        <v>80</v>
      </c>
      <c r="AW244" s="12" t="s">
        <v>33</v>
      </c>
      <c r="AX244" s="12" t="s">
        <v>72</v>
      </c>
      <c r="AY244" s="147" t="s">
        <v>150</v>
      </c>
    </row>
    <row r="245" spans="2:65" s="12" customFormat="1">
      <c r="B245" s="145"/>
      <c r="D245" s="146" t="s">
        <v>162</v>
      </c>
      <c r="E245" s="147" t="s">
        <v>19</v>
      </c>
      <c r="F245" s="148" t="s">
        <v>1058</v>
      </c>
      <c r="H245" s="147" t="s">
        <v>19</v>
      </c>
      <c r="I245" s="149"/>
      <c r="L245" s="145"/>
      <c r="M245" s="150"/>
      <c r="T245" s="151"/>
      <c r="AT245" s="147" t="s">
        <v>162</v>
      </c>
      <c r="AU245" s="147" t="s">
        <v>82</v>
      </c>
      <c r="AV245" s="12" t="s">
        <v>80</v>
      </c>
      <c r="AW245" s="12" t="s">
        <v>33</v>
      </c>
      <c r="AX245" s="12" t="s">
        <v>72</v>
      </c>
      <c r="AY245" s="147" t="s">
        <v>150</v>
      </c>
    </row>
    <row r="246" spans="2:65" s="12" customFormat="1">
      <c r="B246" s="145"/>
      <c r="D246" s="146" t="s">
        <v>162</v>
      </c>
      <c r="E246" s="147" t="s">
        <v>19</v>
      </c>
      <c r="F246" s="148" t="s">
        <v>167</v>
      </c>
      <c r="H246" s="147" t="s">
        <v>19</v>
      </c>
      <c r="I246" s="149"/>
      <c r="L246" s="145"/>
      <c r="M246" s="150"/>
      <c r="T246" s="151"/>
      <c r="AT246" s="147" t="s">
        <v>162</v>
      </c>
      <c r="AU246" s="147" t="s">
        <v>82</v>
      </c>
      <c r="AV246" s="12" t="s">
        <v>80</v>
      </c>
      <c r="AW246" s="12" t="s">
        <v>33</v>
      </c>
      <c r="AX246" s="12" t="s">
        <v>72</v>
      </c>
      <c r="AY246" s="147" t="s">
        <v>150</v>
      </c>
    </row>
    <row r="247" spans="2:65" s="13" customFormat="1">
      <c r="B247" s="152"/>
      <c r="D247" s="146" t="s">
        <v>162</v>
      </c>
      <c r="E247" s="153" t="s">
        <v>19</v>
      </c>
      <c r="F247" s="154" t="s">
        <v>1059</v>
      </c>
      <c r="H247" s="155">
        <v>6.5000000000000002E-2</v>
      </c>
      <c r="I247" s="156"/>
      <c r="L247" s="152"/>
      <c r="M247" s="157"/>
      <c r="T247" s="158"/>
      <c r="AT247" s="153" t="s">
        <v>162</v>
      </c>
      <c r="AU247" s="153" t="s">
        <v>82</v>
      </c>
      <c r="AV247" s="13" t="s">
        <v>82</v>
      </c>
      <c r="AW247" s="13" t="s">
        <v>33</v>
      </c>
      <c r="AX247" s="13" t="s">
        <v>72</v>
      </c>
      <c r="AY247" s="153" t="s">
        <v>150</v>
      </c>
    </row>
    <row r="248" spans="2:65" s="14" customFormat="1">
      <c r="B248" s="159"/>
      <c r="D248" s="146" t="s">
        <v>162</v>
      </c>
      <c r="E248" s="160" t="s">
        <v>19</v>
      </c>
      <c r="F248" s="161" t="s">
        <v>169</v>
      </c>
      <c r="H248" s="162">
        <v>6.5000000000000002E-2</v>
      </c>
      <c r="I248" s="163"/>
      <c r="L248" s="159"/>
      <c r="M248" s="164"/>
      <c r="T248" s="165"/>
      <c r="AT248" s="160" t="s">
        <v>162</v>
      </c>
      <c r="AU248" s="160" t="s">
        <v>82</v>
      </c>
      <c r="AV248" s="14" t="s">
        <v>158</v>
      </c>
      <c r="AW248" s="14" t="s">
        <v>33</v>
      </c>
      <c r="AX248" s="14" t="s">
        <v>80</v>
      </c>
      <c r="AY248" s="160" t="s">
        <v>150</v>
      </c>
    </row>
    <row r="249" spans="2:65" s="11" customFormat="1" ht="22.9" customHeight="1">
      <c r="B249" s="116"/>
      <c r="D249" s="117" t="s">
        <v>71</v>
      </c>
      <c r="E249" s="126" t="s">
        <v>370</v>
      </c>
      <c r="F249" s="126" t="s">
        <v>371</v>
      </c>
      <c r="I249" s="119"/>
      <c r="J249" s="127">
        <f>BK249</f>
        <v>0</v>
      </c>
      <c r="L249" s="116"/>
      <c r="M249" s="121"/>
      <c r="P249" s="122">
        <f>SUM(P250:P292)</f>
        <v>0</v>
      </c>
      <c r="R249" s="122">
        <f>SUM(R250:R292)</f>
        <v>0</v>
      </c>
      <c r="T249" s="123">
        <f>SUM(T250:T292)</f>
        <v>0</v>
      </c>
      <c r="AR249" s="117" t="s">
        <v>80</v>
      </c>
      <c r="AT249" s="124" t="s">
        <v>71</v>
      </c>
      <c r="AU249" s="124" t="s">
        <v>80</v>
      </c>
      <c r="AY249" s="117" t="s">
        <v>150</v>
      </c>
      <c r="BK249" s="125">
        <f>SUM(BK250:BK292)</f>
        <v>0</v>
      </c>
    </row>
    <row r="250" spans="2:65" s="1" customFormat="1" ht="24.2" customHeight="1">
      <c r="B250" s="33"/>
      <c r="C250" s="128" t="s">
        <v>405</v>
      </c>
      <c r="D250" s="128" t="s">
        <v>153</v>
      </c>
      <c r="E250" s="129" t="s">
        <v>373</v>
      </c>
      <c r="F250" s="130" t="s">
        <v>374</v>
      </c>
      <c r="G250" s="131" t="s">
        <v>375</v>
      </c>
      <c r="H250" s="132">
        <v>4.7649999999999997</v>
      </c>
      <c r="I250" s="133"/>
      <c r="J250" s="134">
        <f>ROUND(I250*H250,2)</f>
        <v>0</v>
      </c>
      <c r="K250" s="130" t="s">
        <v>157</v>
      </c>
      <c r="L250" s="33"/>
      <c r="M250" s="135" t="s">
        <v>19</v>
      </c>
      <c r="N250" s="136" t="s">
        <v>43</v>
      </c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AR250" s="139" t="s">
        <v>158</v>
      </c>
      <c r="AT250" s="139" t="s">
        <v>153</v>
      </c>
      <c r="AU250" s="139" t="s">
        <v>82</v>
      </c>
      <c r="AY250" s="18" t="s">
        <v>150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80</v>
      </c>
      <c r="BK250" s="140">
        <f>ROUND(I250*H250,2)</f>
        <v>0</v>
      </c>
      <c r="BL250" s="18" t="s">
        <v>158</v>
      </c>
      <c r="BM250" s="139" t="s">
        <v>1060</v>
      </c>
    </row>
    <row r="251" spans="2:65" s="1" customFormat="1">
      <c r="B251" s="33"/>
      <c r="D251" s="141" t="s">
        <v>160</v>
      </c>
      <c r="F251" s="142" t="s">
        <v>377</v>
      </c>
      <c r="I251" s="143"/>
      <c r="L251" s="33"/>
      <c r="M251" s="144"/>
      <c r="T251" s="54"/>
      <c r="AT251" s="18" t="s">
        <v>160</v>
      </c>
      <c r="AU251" s="18" t="s">
        <v>82</v>
      </c>
    </row>
    <row r="252" spans="2:65" s="1" customFormat="1" ht="21.75" customHeight="1">
      <c r="B252" s="33"/>
      <c r="C252" s="128" t="s">
        <v>414</v>
      </c>
      <c r="D252" s="128" t="s">
        <v>153</v>
      </c>
      <c r="E252" s="129" t="s">
        <v>379</v>
      </c>
      <c r="F252" s="130" t="s">
        <v>380</v>
      </c>
      <c r="G252" s="131" t="s">
        <v>375</v>
      </c>
      <c r="H252" s="132">
        <v>4.7649999999999997</v>
      </c>
      <c r="I252" s="133"/>
      <c r="J252" s="134">
        <f>ROUND(I252*H252,2)</f>
        <v>0</v>
      </c>
      <c r="K252" s="130" t="s">
        <v>157</v>
      </c>
      <c r="L252" s="33"/>
      <c r="M252" s="135" t="s">
        <v>19</v>
      </c>
      <c r="N252" s="136" t="s">
        <v>43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158</v>
      </c>
      <c r="AT252" s="139" t="s">
        <v>153</v>
      </c>
      <c r="AU252" s="139" t="s">
        <v>82</v>
      </c>
      <c r="AY252" s="18" t="s">
        <v>150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80</v>
      </c>
      <c r="BK252" s="140">
        <f>ROUND(I252*H252,2)</f>
        <v>0</v>
      </c>
      <c r="BL252" s="18" t="s">
        <v>158</v>
      </c>
      <c r="BM252" s="139" t="s">
        <v>1061</v>
      </c>
    </row>
    <row r="253" spans="2:65" s="1" customFormat="1">
      <c r="B253" s="33"/>
      <c r="D253" s="141" t="s">
        <v>160</v>
      </c>
      <c r="F253" s="142" t="s">
        <v>382</v>
      </c>
      <c r="I253" s="143"/>
      <c r="L253" s="33"/>
      <c r="M253" s="144"/>
      <c r="T253" s="54"/>
      <c r="AT253" s="18" t="s">
        <v>160</v>
      </c>
      <c r="AU253" s="18" t="s">
        <v>82</v>
      </c>
    </row>
    <row r="254" spans="2:65" s="1" customFormat="1" ht="24.2" customHeight="1">
      <c r="B254" s="33"/>
      <c r="C254" s="128" t="s">
        <v>423</v>
      </c>
      <c r="D254" s="128" t="s">
        <v>153</v>
      </c>
      <c r="E254" s="129" t="s">
        <v>384</v>
      </c>
      <c r="F254" s="130" t="s">
        <v>385</v>
      </c>
      <c r="G254" s="131" t="s">
        <v>375</v>
      </c>
      <c r="H254" s="132">
        <v>90.534999999999997</v>
      </c>
      <c r="I254" s="133"/>
      <c r="J254" s="134">
        <f>ROUND(I254*H254,2)</f>
        <v>0</v>
      </c>
      <c r="K254" s="130" t="s">
        <v>157</v>
      </c>
      <c r="L254" s="33"/>
      <c r="M254" s="135" t="s">
        <v>19</v>
      </c>
      <c r="N254" s="136" t="s">
        <v>43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158</v>
      </c>
      <c r="AT254" s="139" t="s">
        <v>153</v>
      </c>
      <c r="AU254" s="139" t="s">
        <v>82</v>
      </c>
      <c r="AY254" s="18" t="s">
        <v>150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80</v>
      </c>
      <c r="BK254" s="140">
        <f>ROUND(I254*H254,2)</f>
        <v>0</v>
      </c>
      <c r="BL254" s="18" t="s">
        <v>158</v>
      </c>
      <c r="BM254" s="139" t="s">
        <v>1062</v>
      </c>
    </row>
    <row r="255" spans="2:65" s="1" customFormat="1">
      <c r="B255" s="33"/>
      <c r="D255" s="141" t="s">
        <v>160</v>
      </c>
      <c r="F255" s="142" t="s">
        <v>387</v>
      </c>
      <c r="I255" s="143"/>
      <c r="L255" s="33"/>
      <c r="M255" s="144"/>
      <c r="T255" s="54"/>
      <c r="AT255" s="18" t="s">
        <v>160</v>
      </c>
      <c r="AU255" s="18" t="s">
        <v>82</v>
      </c>
    </row>
    <row r="256" spans="2:65" s="13" customFormat="1">
      <c r="B256" s="152"/>
      <c r="D256" s="146" t="s">
        <v>162</v>
      </c>
      <c r="F256" s="154" t="s">
        <v>1063</v>
      </c>
      <c r="H256" s="155">
        <v>90.534999999999997</v>
      </c>
      <c r="I256" s="156"/>
      <c r="L256" s="152"/>
      <c r="M256" s="157"/>
      <c r="T256" s="158"/>
      <c r="AT256" s="153" t="s">
        <v>162</v>
      </c>
      <c r="AU256" s="153" t="s">
        <v>82</v>
      </c>
      <c r="AV256" s="13" t="s">
        <v>82</v>
      </c>
      <c r="AW256" s="13" t="s">
        <v>4</v>
      </c>
      <c r="AX256" s="13" t="s">
        <v>80</v>
      </c>
      <c r="AY256" s="153" t="s">
        <v>150</v>
      </c>
    </row>
    <row r="257" spans="2:65" s="1" customFormat="1" ht="24.2" customHeight="1">
      <c r="B257" s="33"/>
      <c r="C257" s="128" t="s">
        <v>7</v>
      </c>
      <c r="D257" s="128" t="s">
        <v>153</v>
      </c>
      <c r="E257" s="129" t="s">
        <v>768</v>
      </c>
      <c r="F257" s="130" t="s">
        <v>769</v>
      </c>
      <c r="G257" s="131" t="s">
        <v>375</v>
      </c>
      <c r="H257" s="132">
        <v>0.156</v>
      </c>
      <c r="I257" s="133"/>
      <c r="J257" s="134">
        <f>ROUND(I257*H257,2)</f>
        <v>0</v>
      </c>
      <c r="K257" s="130" t="s">
        <v>157</v>
      </c>
      <c r="L257" s="33"/>
      <c r="M257" s="135" t="s">
        <v>19</v>
      </c>
      <c r="N257" s="136" t="s">
        <v>43</v>
      </c>
      <c r="P257" s="137">
        <f>O257*H257</f>
        <v>0</v>
      </c>
      <c r="Q257" s="137">
        <v>0</v>
      </c>
      <c r="R257" s="137">
        <f>Q257*H257</f>
        <v>0</v>
      </c>
      <c r="S257" s="137">
        <v>0</v>
      </c>
      <c r="T257" s="138">
        <f>S257*H257</f>
        <v>0</v>
      </c>
      <c r="AR257" s="139" t="s">
        <v>158</v>
      </c>
      <c r="AT257" s="139" t="s">
        <v>153</v>
      </c>
      <c r="AU257" s="139" t="s">
        <v>82</v>
      </c>
      <c r="AY257" s="18" t="s">
        <v>150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80</v>
      </c>
      <c r="BK257" s="140">
        <f>ROUND(I257*H257,2)</f>
        <v>0</v>
      </c>
      <c r="BL257" s="18" t="s">
        <v>158</v>
      </c>
      <c r="BM257" s="139" t="s">
        <v>1064</v>
      </c>
    </row>
    <row r="258" spans="2:65" s="1" customFormat="1">
      <c r="B258" s="33"/>
      <c r="D258" s="141" t="s">
        <v>160</v>
      </c>
      <c r="F258" s="142" t="s">
        <v>771</v>
      </c>
      <c r="I258" s="143"/>
      <c r="L258" s="33"/>
      <c r="M258" s="144"/>
      <c r="T258" s="54"/>
      <c r="AT258" s="18" t="s">
        <v>160</v>
      </c>
      <c r="AU258" s="18" t="s">
        <v>82</v>
      </c>
    </row>
    <row r="259" spans="2:65" s="12" customFormat="1">
      <c r="B259" s="145"/>
      <c r="D259" s="146" t="s">
        <v>162</v>
      </c>
      <c r="E259" s="147" t="s">
        <v>19</v>
      </c>
      <c r="F259" s="148" t="s">
        <v>772</v>
      </c>
      <c r="H259" s="147" t="s">
        <v>19</v>
      </c>
      <c r="I259" s="149"/>
      <c r="L259" s="145"/>
      <c r="M259" s="150"/>
      <c r="T259" s="151"/>
      <c r="AT259" s="147" t="s">
        <v>162</v>
      </c>
      <c r="AU259" s="147" t="s">
        <v>82</v>
      </c>
      <c r="AV259" s="12" t="s">
        <v>80</v>
      </c>
      <c r="AW259" s="12" t="s">
        <v>33</v>
      </c>
      <c r="AX259" s="12" t="s">
        <v>72</v>
      </c>
      <c r="AY259" s="147" t="s">
        <v>150</v>
      </c>
    </row>
    <row r="260" spans="2:65" s="13" customFormat="1">
      <c r="B260" s="152"/>
      <c r="D260" s="146" t="s">
        <v>162</v>
      </c>
      <c r="E260" s="153" t="s">
        <v>19</v>
      </c>
      <c r="F260" s="154" t="s">
        <v>1065</v>
      </c>
      <c r="H260" s="155">
        <v>0.156</v>
      </c>
      <c r="I260" s="156"/>
      <c r="L260" s="152"/>
      <c r="M260" s="157"/>
      <c r="T260" s="158"/>
      <c r="AT260" s="153" t="s">
        <v>162</v>
      </c>
      <c r="AU260" s="153" t="s">
        <v>82</v>
      </c>
      <c r="AV260" s="13" t="s">
        <v>82</v>
      </c>
      <c r="AW260" s="13" t="s">
        <v>33</v>
      </c>
      <c r="AX260" s="13" t="s">
        <v>72</v>
      </c>
      <c r="AY260" s="153" t="s">
        <v>150</v>
      </c>
    </row>
    <row r="261" spans="2:65" s="14" customFormat="1">
      <c r="B261" s="159"/>
      <c r="D261" s="146" t="s">
        <v>162</v>
      </c>
      <c r="E261" s="160" t="s">
        <v>19</v>
      </c>
      <c r="F261" s="161" t="s">
        <v>169</v>
      </c>
      <c r="H261" s="162">
        <v>0.156</v>
      </c>
      <c r="I261" s="163"/>
      <c r="L261" s="159"/>
      <c r="M261" s="164"/>
      <c r="T261" s="165"/>
      <c r="AT261" s="160" t="s">
        <v>162</v>
      </c>
      <c r="AU261" s="160" t="s">
        <v>82</v>
      </c>
      <c r="AV261" s="14" t="s">
        <v>158</v>
      </c>
      <c r="AW261" s="14" t="s">
        <v>33</v>
      </c>
      <c r="AX261" s="14" t="s">
        <v>80</v>
      </c>
      <c r="AY261" s="160" t="s">
        <v>150</v>
      </c>
    </row>
    <row r="262" spans="2:65" s="1" customFormat="1" ht="24.2" customHeight="1">
      <c r="B262" s="33"/>
      <c r="C262" s="128" t="s">
        <v>444</v>
      </c>
      <c r="D262" s="128" t="s">
        <v>153</v>
      </c>
      <c r="E262" s="129" t="s">
        <v>1066</v>
      </c>
      <c r="F262" s="130" t="s">
        <v>1067</v>
      </c>
      <c r="G262" s="131" t="s">
        <v>375</v>
      </c>
      <c r="H262" s="132">
        <v>4.0590000000000002</v>
      </c>
      <c r="I262" s="133"/>
      <c r="J262" s="134">
        <f>ROUND(I262*H262,2)</f>
        <v>0</v>
      </c>
      <c r="K262" s="130" t="s">
        <v>157</v>
      </c>
      <c r="L262" s="33"/>
      <c r="M262" s="135" t="s">
        <v>19</v>
      </c>
      <c r="N262" s="136" t="s">
        <v>43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158</v>
      </c>
      <c r="AT262" s="139" t="s">
        <v>153</v>
      </c>
      <c r="AU262" s="139" t="s">
        <v>82</v>
      </c>
      <c r="AY262" s="18" t="s">
        <v>150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8" t="s">
        <v>80</v>
      </c>
      <c r="BK262" s="140">
        <f>ROUND(I262*H262,2)</f>
        <v>0</v>
      </c>
      <c r="BL262" s="18" t="s">
        <v>158</v>
      </c>
      <c r="BM262" s="139" t="s">
        <v>1068</v>
      </c>
    </row>
    <row r="263" spans="2:65" s="1" customFormat="1">
      <c r="B263" s="33"/>
      <c r="D263" s="141" t="s">
        <v>160</v>
      </c>
      <c r="F263" s="142" t="s">
        <v>1069</v>
      </c>
      <c r="I263" s="143"/>
      <c r="L263" s="33"/>
      <c r="M263" s="144"/>
      <c r="T263" s="54"/>
      <c r="AT263" s="18" t="s">
        <v>160</v>
      </c>
      <c r="AU263" s="18" t="s">
        <v>82</v>
      </c>
    </row>
    <row r="264" spans="2:65" s="12" customFormat="1">
      <c r="B264" s="145"/>
      <c r="D264" s="146" t="s">
        <v>162</v>
      </c>
      <c r="E264" s="147" t="s">
        <v>19</v>
      </c>
      <c r="F264" s="148" t="s">
        <v>1070</v>
      </c>
      <c r="H264" s="147" t="s">
        <v>19</v>
      </c>
      <c r="I264" s="149"/>
      <c r="L264" s="145"/>
      <c r="M264" s="150"/>
      <c r="T264" s="151"/>
      <c r="AT264" s="147" t="s">
        <v>162</v>
      </c>
      <c r="AU264" s="147" t="s">
        <v>82</v>
      </c>
      <c r="AV264" s="12" t="s">
        <v>80</v>
      </c>
      <c r="AW264" s="12" t="s">
        <v>33</v>
      </c>
      <c r="AX264" s="12" t="s">
        <v>72</v>
      </c>
      <c r="AY264" s="147" t="s">
        <v>150</v>
      </c>
    </row>
    <row r="265" spans="2:65" s="12" customFormat="1">
      <c r="B265" s="145"/>
      <c r="D265" s="146" t="s">
        <v>162</v>
      </c>
      <c r="E265" s="147" t="s">
        <v>19</v>
      </c>
      <c r="F265" s="148" t="s">
        <v>968</v>
      </c>
      <c r="H265" s="147" t="s">
        <v>19</v>
      </c>
      <c r="I265" s="149"/>
      <c r="L265" s="145"/>
      <c r="M265" s="150"/>
      <c r="T265" s="151"/>
      <c r="AT265" s="147" t="s">
        <v>162</v>
      </c>
      <c r="AU265" s="147" t="s">
        <v>82</v>
      </c>
      <c r="AV265" s="12" t="s">
        <v>80</v>
      </c>
      <c r="AW265" s="12" t="s">
        <v>33</v>
      </c>
      <c r="AX265" s="12" t="s">
        <v>72</v>
      </c>
      <c r="AY265" s="147" t="s">
        <v>150</v>
      </c>
    </row>
    <row r="266" spans="2:65" s="12" customFormat="1">
      <c r="B266" s="145"/>
      <c r="D266" s="146" t="s">
        <v>162</v>
      </c>
      <c r="E266" s="147" t="s">
        <v>19</v>
      </c>
      <c r="F266" s="148" t="s">
        <v>968</v>
      </c>
      <c r="H266" s="147" t="s">
        <v>19</v>
      </c>
      <c r="I266" s="149"/>
      <c r="L266" s="145"/>
      <c r="M266" s="150"/>
      <c r="T266" s="151"/>
      <c r="AT266" s="147" t="s">
        <v>162</v>
      </c>
      <c r="AU266" s="147" t="s">
        <v>82</v>
      </c>
      <c r="AV266" s="12" t="s">
        <v>80</v>
      </c>
      <c r="AW266" s="12" t="s">
        <v>33</v>
      </c>
      <c r="AX266" s="12" t="s">
        <v>72</v>
      </c>
      <c r="AY266" s="147" t="s">
        <v>150</v>
      </c>
    </row>
    <row r="267" spans="2:65" s="12" customFormat="1">
      <c r="B267" s="145"/>
      <c r="D267" s="146" t="s">
        <v>162</v>
      </c>
      <c r="E267" s="147" t="s">
        <v>19</v>
      </c>
      <c r="F267" s="148" t="s">
        <v>1055</v>
      </c>
      <c r="H267" s="147" t="s">
        <v>19</v>
      </c>
      <c r="I267" s="149"/>
      <c r="L267" s="145"/>
      <c r="M267" s="150"/>
      <c r="T267" s="151"/>
      <c r="AT267" s="147" t="s">
        <v>162</v>
      </c>
      <c r="AU267" s="147" t="s">
        <v>82</v>
      </c>
      <c r="AV267" s="12" t="s">
        <v>80</v>
      </c>
      <c r="AW267" s="12" t="s">
        <v>33</v>
      </c>
      <c r="AX267" s="12" t="s">
        <v>72</v>
      </c>
      <c r="AY267" s="147" t="s">
        <v>150</v>
      </c>
    </row>
    <row r="268" spans="2:65" s="12" customFormat="1">
      <c r="B268" s="145"/>
      <c r="D268" s="146" t="s">
        <v>162</v>
      </c>
      <c r="E268" s="147" t="s">
        <v>19</v>
      </c>
      <c r="F268" s="148" t="s">
        <v>970</v>
      </c>
      <c r="H268" s="147" t="s">
        <v>19</v>
      </c>
      <c r="I268" s="149"/>
      <c r="L268" s="145"/>
      <c r="M268" s="150"/>
      <c r="T268" s="151"/>
      <c r="AT268" s="147" t="s">
        <v>162</v>
      </c>
      <c r="AU268" s="147" t="s">
        <v>82</v>
      </c>
      <c r="AV268" s="12" t="s">
        <v>80</v>
      </c>
      <c r="AW268" s="12" t="s">
        <v>33</v>
      </c>
      <c r="AX268" s="12" t="s">
        <v>72</v>
      </c>
      <c r="AY268" s="147" t="s">
        <v>150</v>
      </c>
    </row>
    <row r="269" spans="2:65" s="13" customFormat="1">
      <c r="B269" s="152"/>
      <c r="D269" s="146" t="s">
        <v>162</v>
      </c>
      <c r="E269" s="153" t="s">
        <v>19</v>
      </c>
      <c r="F269" s="154" t="s">
        <v>1056</v>
      </c>
      <c r="H269" s="155">
        <v>2.78</v>
      </c>
      <c r="I269" s="156"/>
      <c r="L269" s="152"/>
      <c r="M269" s="157"/>
      <c r="T269" s="158"/>
      <c r="AT269" s="153" t="s">
        <v>162</v>
      </c>
      <c r="AU269" s="153" t="s">
        <v>82</v>
      </c>
      <c r="AV269" s="13" t="s">
        <v>82</v>
      </c>
      <c r="AW269" s="13" t="s">
        <v>33</v>
      </c>
      <c r="AX269" s="13" t="s">
        <v>72</v>
      </c>
      <c r="AY269" s="153" t="s">
        <v>150</v>
      </c>
    </row>
    <row r="270" spans="2:65" s="12" customFormat="1">
      <c r="B270" s="145"/>
      <c r="D270" s="146" t="s">
        <v>162</v>
      </c>
      <c r="E270" s="147" t="s">
        <v>19</v>
      </c>
      <c r="F270" s="148" t="s">
        <v>1071</v>
      </c>
      <c r="H270" s="147" t="s">
        <v>19</v>
      </c>
      <c r="I270" s="149"/>
      <c r="L270" s="145"/>
      <c r="M270" s="150"/>
      <c r="T270" s="151"/>
      <c r="AT270" s="147" t="s">
        <v>162</v>
      </c>
      <c r="AU270" s="147" t="s">
        <v>82</v>
      </c>
      <c r="AV270" s="12" t="s">
        <v>80</v>
      </c>
      <c r="AW270" s="12" t="s">
        <v>33</v>
      </c>
      <c r="AX270" s="12" t="s">
        <v>72</v>
      </c>
      <c r="AY270" s="147" t="s">
        <v>150</v>
      </c>
    </row>
    <row r="271" spans="2:65" s="12" customFormat="1">
      <c r="B271" s="145"/>
      <c r="D271" s="146" t="s">
        <v>162</v>
      </c>
      <c r="E271" s="147" t="s">
        <v>19</v>
      </c>
      <c r="F271" s="148" t="s">
        <v>968</v>
      </c>
      <c r="H271" s="147" t="s">
        <v>19</v>
      </c>
      <c r="I271" s="149"/>
      <c r="L271" s="145"/>
      <c r="M271" s="150"/>
      <c r="T271" s="151"/>
      <c r="AT271" s="147" t="s">
        <v>162</v>
      </c>
      <c r="AU271" s="147" t="s">
        <v>82</v>
      </c>
      <c r="AV271" s="12" t="s">
        <v>80</v>
      </c>
      <c r="AW271" s="12" t="s">
        <v>33</v>
      </c>
      <c r="AX271" s="12" t="s">
        <v>72</v>
      </c>
      <c r="AY271" s="147" t="s">
        <v>150</v>
      </c>
    </row>
    <row r="272" spans="2:65" s="12" customFormat="1">
      <c r="B272" s="145"/>
      <c r="D272" s="146" t="s">
        <v>162</v>
      </c>
      <c r="E272" s="147" t="s">
        <v>19</v>
      </c>
      <c r="F272" s="148" t="s">
        <v>968</v>
      </c>
      <c r="H272" s="147" t="s">
        <v>19</v>
      </c>
      <c r="I272" s="149"/>
      <c r="L272" s="145"/>
      <c r="M272" s="150"/>
      <c r="T272" s="151"/>
      <c r="AT272" s="147" t="s">
        <v>162</v>
      </c>
      <c r="AU272" s="147" t="s">
        <v>82</v>
      </c>
      <c r="AV272" s="12" t="s">
        <v>80</v>
      </c>
      <c r="AW272" s="12" t="s">
        <v>33</v>
      </c>
      <c r="AX272" s="12" t="s">
        <v>72</v>
      </c>
      <c r="AY272" s="147" t="s">
        <v>150</v>
      </c>
    </row>
    <row r="273" spans="2:65" s="12" customFormat="1">
      <c r="B273" s="145"/>
      <c r="D273" s="146" t="s">
        <v>162</v>
      </c>
      <c r="E273" s="147" t="s">
        <v>19</v>
      </c>
      <c r="F273" s="148" t="s">
        <v>1015</v>
      </c>
      <c r="H273" s="147" t="s">
        <v>19</v>
      </c>
      <c r="I273" s="149"/>
      <c r="L273" s="145"/>
      <c r="M273" s="150"/>
      <c r="T273" s="151"/>
      <c r="AT273" s="147" t="s">
        <v>162</v>
      </c>
      <c r="AU273" s="147" t="s">
        <v>82</v>
      </c>
      <c r="AV273" s="12" t="s">
        <v>80</v>
      </c>
      <c r="AW273" s="12" t="s">
        <v>33</v>
      </c>
      <c r="AX273" s="12" t="s">
        <v>72</v>
      </c>
      <c r="AY273" s="147" t="s">
        <v>150</v>
      </c>
    </row>
    <row r="274" spans="2:65" s="12" customFormat="1">
      <c r="B274" s="145"/>
      <c r="D274" s="146" t="s">
        <v>162</v>
      </c>
      <c r="E274" s="147" t="s">
        <v>19</v>
      </c>
      <c r="F274" s="148" t="s">
        <v>970</v>
      </c>
      <c r="H274" s="147" t="s">
        <v>19</v>
      </c>
      <c r="I274" s="149"/>
      <c r="L274" s="145"/>
      <c r="M274" s="150"/>
      <c r="T274" s="151"/>
      <c r="AT274" s="147" t="s">
        <v>162</v>
      </c>
      <c r="AU274" s="147" t="s">
        <v>82</v>
      </c>
      <c r="AV274" s="12" t="s">
        <v>80</v>
      </c>
      <c r="AW274" s="12" t="s">
        <v>33</v>
      </c>
      <c r="AX274" s="12" t="s">
        <v>72</v>
      </c>
      <c r="AY274" s="147" t="s">
        <v>150</v>
      </c>
    </row>
    <row r="275" spans="2:65" s="13" customFormat="1">
      <c r="B275" s="152"/>
      <c r="D275" s="146" t="s">
        <v>162</v>
      </c>
      <c r="E275" s="153" t="s">
        <v>19</v>
      </c>
      <c r="F275" s="154" t="s">
        <v>1072</v>
      </c>
      <c r="H275" s="155">
        <v>-0.24299999999999999</v>
      </c>
      <c r="I275" s="156"/>
      <c r="L275" s="152"/>
      <c r="M275" s="157"/>
      <c r="T275" s="158"/>
      <c r="AT275" s="153" t="s">
        <v>162</v>
      </c>
      <c r="AU275" s="153" t="s">
        <v>82</v>
      </c>
      <c r="AV275" s="13" t="s">
        <v>82</v>
      </c>
      <c r="AW275" s="13" t="s">
        <v>33</v>
      </c>
      <c r="AX275" s="13" t="s">
        <v>72</v>
      </c>
      <c r="AY275" s="153" t="s">
        <v>150</v>
      </c>
    </row>
    <row r="276" spans="2:65" s="15" customFormat="1">
      <c r="B276" s="166"/>
      <c r="D276" s="146" t="s">
        <v>162</v>
      </c>
      <c r="E276" s="167" t="s">
        <v>19</v>
      </c>
      <c r="F276" s="168" t="s">
        <v>1073</v>
      </c>
      <c r="H276" s="169">
        <v>2.5369999999999999</v>
      </c>
      <c r="I276" s="170"/>
      <c r="L276" s="166"/>
      <c r="M276" s="171"/>
      <c r="T276" s="172"/>
      <c r="AT276" s="167" t="s">
        <v>162</v>
      </c>
      <c r="AU276" s="167" t="s">
        <v>82</v>
      </c>
      <c r="AV276" s="15" t="s">
        <v>183</v>
      </c>
      <c r="AW276" s="15" t="s">
        <v>33</v>
      </c>
      <c r="AX276" s="15" t="s">
        <v>72</v>
      </c>
      <c r="AY276" s="167" t="s">
        <v>150</v>
      </c>
    </row>
    <row r="277" spans="2:65" s="13" customFormat="1">
      <c r="B277" s="152"/>
      <c r="D277" s="146" t="s">
        <v>162</v>
      </c>
      <c r="E277" s="153" t="s">
        <v>19</v>
      </c>
      <c r="F277" s="154" t="s">
        <v>1074</v>
      </c>
      <c r="H277" s="155">
        <v>4.0590000000000002</v>
      </c>
      <c r="I277" s="156"/>
      <c r="L277" s="152"/>
      <c r="M277" s="157"/>
      <c r="T277" s="158"/>
      <c r="AT277" s="153" t="s">
        <v>162</v>
      </c>
      <c r="AU277" s="153" t="s">
        <v>82</v>
      </c>
      <c r="AV277" s="13" t="s">
        <v>82</v>
      </c>
      <c r="AW277" s="13" t="s">
        <v>33</v>
      </c>
      <c r="AX277" s="13" t="s">
        <v>72</v>
      </c>
      <c r="AY277" s="153" t="s">
        <v>150</v>
      </c>
    </row>
    <row r="278" spans="2:65" s="15" customFormat="1">
      <c r="B278" s="166"/>
      <c r="D278" s="146" t="s">
        <v>162</v>
      </c>
      <c r="E278" s="167" t="s">
        <v>19</v>
      </c>
      <c r="F278" s="168" t="s">
        <v>1075</v>
      </c>
      <c r="H278" s="169">
        <v>4.0590000000000002</v>
      </c>
      <c r="I278" s="170"/>
      <c r="L278" s="166"/>
      <c r="M278" s="171"/>
      <c r="T278" s="172"/>
      <c r="AT278" s="167" t="s">
        <v>162</v>
      </c>
      <c r="AU278" s="167" t="s">
        <v>82</v>
      </c>
      <c r="AV278" s="15" t="s">
        <v>183</v>
      </c>
      <c r="AW278" s="15" t="s">
        <v>33</v>
      </c>
      <c r="AX278" s="15" t="s">
        <v>80</v>
      </c>
      <c r="AY278" s="167" t="s">
        <v>150</v>
      </c>
    </row>
    <row r="279" spans="2:65" s="1" customFormat="1" ht="24.2" customHeight="1">
      <c r="B279" s="33"/>
      <c r="C279" s="128" t="s">
        <v>450</v>
      </c>
      <c r="D279" s="128" t="s">
        <v>153</v>
      </c>
      <c r="E279" s="129" t="s">
        <v>406</v>
      </c>
      <c r="F279" s="130" t="s">
        <v>407</v>
      </c>
      <c r="G279" s="131" t="s">
        <v>375</v>
      </c>
      <c r="H279" s="132">
        <v>3.0000000000000001E-3</v>
      </c>
      <c r="I279" s="133"/>
      <c r="J279" s="134">
        <f>ROUND(I279*H279,2)</f>
        <v>0</v>
      </c>
      <c r="K279" s="130" t="s">
        <v>157</v>
      </c>
      <c r="L279" s="33"/>
      <c r="M279" s="135" t="s">
        <v>19</v>
      </c>
      <c r="N279" s="136" t="s">
        <v>43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158</v>
      </c>
      <c r="AT279" s="139" t="s">
        <v>153</v>
      </c>
      <c r="AU279" s="139" t="s">
        <v>82</v>
      </c>
      <c r="AY279" s="18" t="s">
        <v>150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80</v>
      </c>
      <c r="BK279" s="140">
        <f>ROUND(I279*H279,2)</f>
        <v>0</v>
      </c>
      <c r="BL279" s="18" t="s">
        <v>158</v>
      </c>
      <c r="BM279" s="139" t="s">
        <v>1076</v>
      </c>
    </row>
    <row r="280" spans="2:65" s="1" customFormat="1">
      <c r="B280" s="33"/>
      <c r="D280" s="141" t="s">
        <v>160</v>
      </c>
      <c r="F280" s="142" t="s">
        <v>409</v>
      </c>
      <c r="I280" s="143"/>
      <c r="L280" s="33"/>
      <c r="M280" s="144"/>
      <c r="T280" s="54"/>
      <c r="AT280" s="18" t="s">
        <v>160</v>
      </c>
      <c r="AU280" s="18" t="s">
        <v>82</v>
      </c>
    </row>
    <row r="281" spans="2:65" s="12" customFormat="1">
      <c r="B281" s="145"/>
      <c r="D281" s="146" t="s">
        <v>162</v>
      </c>
      <c r="E281" s="147" t="s">
        <v>19</v>
      </c>
      <c r="F281" s="148" t="s">
        <v>1077</v>
      </c>
      <c r="H281" s="147" t="s">
        <v>19</v>
      </c>
      <c r="I281" s="149"/>
      <c r="L281" s="145"/>
      <c r="M281" s="150"/>
      <c r="T281" s="151"/>
      <c r="AT281" s="147" t="s">
        <v>162</v>
      </c>
      <c r="AU281" s="147" t="s">
        <v>82</v>
      </c>
      <c r="AV281" s="12" t="s">
        <v>80</v>
      </c>
      <c r="AW281" s="12" t="s">
        <v>33</v>
      </c>
      <c r="AX281" s="12" t="s">
        <v>72</v>
      </c>
      <c r="AY281" s="147" t="s">
        <v>150</v>
      </c>
    </row>
    <row r="282" spans="2:65" s="13" customFormat="1">
      <c r="B282" s="152"/>
      <c r="D282" s="146" t="s">
        <v>162</v>
      </c>
      <c r="E282" s="153" t="s">
        <v>19</v>
      </c>
      <c r="F282" s="154" t="s">
        <v>1078</v>
      </c>
      <c r="H282" s="155">
        <v>3.0000000000000001E-3</v>
      </c>
      <c r="I282" s="156"/>
      <c r="L282" s="152"/>
      <c r="M282" s="157"/>
      <c r="T282" s="158"/>
      <c r="AT282" s="153" t="s">
        <v>162</v>
      </c>
      <c r="AU282" s="153" t="s">
        <v>82</v>
      </c>
      <c r="AV282" s="13" t="s">
        <v>82</v>
      </c>
      <c r="AW282" s="13" t="s">
        <v>33</v>
      </c>
      <c r="AX282" s="13" t="s">
        <v>72</v>
      </c>
      <c r="AY282" s="153" t="s">
        <v>150</v>
      </c>
    </row>
    <row r="283" spans="2:65" s="14" customFormat="1">
      <c r="B283" s="159"/>
      <c r="D283" s="146" t="s">
        <v>162</v>
      </c>
      <c r="E283" s="160" t="s">
        <v>19</v>
      </c>
      <c r="F283" s="161" t="s">
        <v>169</v>
      </c>
      <c r="H283" s="162">
        <v>3.0000000000000001E-3</v>
      </c>
      <c r="I283" s="163"/>
      <c r="L283" s="159"/>
      <c r="M283" s="164"/>
      <c r="T283" s="165"/>
      <c r="AT283" s="160" t="s">
        <v>162</v>
      </c>
      <c r="AU283" s="160" t="s">
        <v>82</v>
      </c>
      <c r="AV283" s="14" t="s">
        <v>158</v>
      </c>
      <c r="AW283" s="14" t="s">
        <v>33</v>
      </c>
      <c r="AX283" s="14" t="s">
        <v>80</v>
      </c>
      <c r="AY283" s="160" t="s">
        <v>150</v>
      </c>
    </row>
    <row r="284" spans="2:65" s="1" customFormat="1" ht="24.2" customHeight="1">
      <c r="B284" s="33"/>
      <c r="C284" s="128" t="s">
        <v>456</v>
      </c>
      <c r="D284" s="128" t="s">
        <v>153</v>
      </c>
      <c r="E284" s="129" t="s">
        <v>793</v>
      </c>
      <c r="F284" s="130" t="s">
        <v>794</v>
      </c>
      <c r="G284" s="131" t="s">
        <v>375</v>
      </c>
      <c r="H284" s="132">
        <v>7.0999999999999994E-2</v>
      </c>
      <c r="I284" s="133"/>
      <c r="J284" s="134">
        <f>ROUND(I284*H284,2)</f>
        <v>0</v>
      </c>
      <c r="K284" s="130" t="s">
        <v>157</v>
      </c>
      <c r="L284" s="33"/>
      <c r="M284" s="135" t="s">
        <v>19</v>
      </c>
      <c r="N284" s="136" t="s">
        <v>43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AR284" s="139" t="s">
        <v>158</v>
      </c>
      <c r="AT284" s="139" t="s">
        <v>153</v>
      </c>
      <c r="AU284" s="139" t="s">
        <v>82</v>
      </c>
      <c r="AY284" s="18" t="s">
        <v>150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8" t="s">
        <v>80</v>
      </c>
      <c r="BK284" s="140">
        <f>ROUND(I284*H284,2)</f>
        <v>0</v>
      </c>
      <c r="BL284" s="18" t="s">
        <v>158</v>
      </c>
      <c r="BM284" s="139" t="s">
        <v>1079</v>
      </c>
    </row>
    <row r="285" spans="2:65" s="1" customFormat="1">
      <c r="B285" s="33"/>
      <c r="D285" s="141" t="s">
        <v>160</v>
      </c>
      <c r="F285" s="142" t="s">
        <v>796</v>
      </c>
      <c r="I285" s="143"/>
      <c r="L285" s="33"/>
      <c r="M285" s="144"/>
      <c r="T285" s="54"/>
      <c r="AT285" s="18" t="s">
        <v>160</v>
      </c>
      <c r="AU285" s="18" t="s">
        <v>82</v>
      </c>
    </row>
    <row r="286" spans="2:65" s="12" customFormat="1">
      <c r="B286" s="145"/>
      <c r="D286" s="146" t="s">
        <v>162</v>
      </c>
      <c r="E286" s="147" t="s">
        <v>19</v>
      </c>
      <c r="F286" s="148" t="s">
        <v>1080</v>
      </c>
      <c r="H286" s="147" t="s">
        <v>19</v>
      </c>
      <c r="I286" s="149"/>
      <c r="L286" s="145"/>
      <c r="M286" s="150"/>
      <c r="T286" s="151"/>
      <c r="AT286" s="147" t="s">
        <v>162</v>
      </c>
      <c r="AU286" s="147" t="s">
        <v>82</v>
      </c>
      <c r="AV286" s="12" t="s">
        <v>80</v>
      </c>
      <c r="AW286" s="12" t="s">
        <v>33</v>
      </c>
      <c r="AX286" s="12" t="s">
        <v>72</v>
      </c>
      <c r="AY286" s="147" t="s">
        <v>150</v>
      </c>
    </row>
    <row r="287" spans="2:65" s="13" customFormat="1">
      <c r="B287" s="152"/>
      <c r="D287" s="146" t="s">
        <v>162</v>
      </c>
      <c r="E287" s="153" t="s">
        <v>19</v>
      </c>
      <c r="F287" s="154" t="s">
        <v>1081</v>
      </c>
      <c r="H287" s="155">
        <v>5.6000000000000001E-2</v>
      </c>
      <c r="I287" s="156"/>
      <c r="L287" s="152"/>
      <c r="M287" s="157"/>
      <c r="T287" s="158"/>
      <c r="AT287" s="153" t="s">
        <v>162</v>
      </c>
      <c r="AU287" s="153" t="s">
        <v>82</v>
      </c>
      <c r="AV287" s="13" t="s">
        <v>82</v>
      </c>
      <c r="AW287" s="13" t="s">
        <v>33</v>
      </c>
      <c r="AX287" s="13" t="s">
        <v>72</v>
      </c>
      <c r="AY287" s="153" t="s">
        <v>150</v>
      </c>
    </row>
    <row r="288" spans="2:65" s="15" customFormat="1">
      <c r="B288" s="166"/>
      <c r="D288" s="146" t="s">
        <v>162</v>
      </c>
      <c r="E288" s="167" t="s">
        <v>19</v>
      </c>
      <c r="F288" s="168" t="s">
        <v>275</v>
      </c>
      <c r="H288" s="169">
        <v>5.6000000000000001E-2</v>
      </c>
      <c r="I288" s="170"/>
      <c r="L288" s="166"/>
      <c r="M288" s="171"/>
      <c r="T288" s="172"/>
      <c r="AT288" s="167" t="s">
        <v>162</v>
      </c>
      <c r="AU288" s="167" t="s">
        <v>82</v>
      </c>
      <c r="AV288" s="15" t="s">
        <v>183</v>
      </c>
      <c r="AW288" s="15" t="s">
        <v>33</v>
      </c>
      <c r="AX288" s="15" t="s">
        <v>72</v>
      </c>
      <c r="AY288" s="167" t="s">
        <v>150</v>
      </c>
    </row>
    <row r="289" spans="2:65" s="12" customFormat="1">
      <c r="B289" s="145"/>
      <c r="D289" s="146" t="s">
        <v>162</v>
      </c>
      <c r="E289" s="147" t="s">
        <v>19</v>
      </c>
      <c r="F289" s="148" t="s">
        <v>1082</v>
      </c>
      <c r="H289" s="147" t="s">
        <v>19</v>
      </c>
      <c r="I289" s="149"/>
      <c r="L289" s="145"/>
      <c r="M289" s="150"/>
      <c r="T289" s="151"/>
      <c r="AT289" s="147" t="s">
        <v>162</v>
      </c>
      <c r="AU289" s="147" t="s">
        <v>82</v>
      </c>
      <c r="AV289" s="12" t="s">
        <v>80</v>
      </c>
      <c r="AW289" s="12" t="s">
        <v>33</v>
      </c>
      <c r="AX289" s="12" t="s">
        <v>72</v>
      </c>
      <c r="AY289" s="147" t="s">
        <v>150</v>
      </c>
    </row>
    <row r="290" spans="2:65" s="13" customFormat="1">
      <c r="B290" s="152"/>
      <c r="D290" s="146" t="s">
        <v>162</v>
      </c>
      <c r="E290" s="153" t="s">
        <v>19</v>
      </c>
      <c r="F290" s="154" t="s">
        <v>1083</v>
      </c>
      <c r="H290" s="155">
        <v>1.4999999999999999E-2</v>
      </c>
      <c r="I290" s="156"/>
      <c r="L290" s="152"/>
      <c r="M290" s="157"/>
      <c r="T290" s="158"/>
      <c r="AT290" s="153" t="s">
        <v>162</v>
      </c>
      <c r="AU290" s="153" t="s">
        <v>82</v>
      </c>
      <c r="AV290" s="13" t="s">
        <v>82</v>
      </c>
      <c r="AW290" s="13" t="s">
        <v>33</v>
      </c>
      <c r="AX290" s="13" t="s">
        <v>72</v>
      </c>
      <c r="AY290" s="153" t="s">
        <v>150</v>
      </c>
    </row>
    <row r="291" spans="2:65" s="15" customFormat="1">
      <c r="B291" s="166"/>
      <c r="D291" s="146" t="s">
        <v>162</v>
      </c>
      <c r="E291" s="167" t="s">
        <v>19</v>
      </c>
      <c r="F291" s="168" t="s">
        <v>275</v>
      </c>
      <c r="H291" s="169">
        <v>1.4999999999999999E-2</v>
      </c>
      <c r="I291" s="170"/>
      <c r="L291" s="166"/>
      <c r="M291" s="171"/>
      <c r="T291" s="172"/>
      <c r="AT291" s="167" t="s">
        <v>162</v>
      </c>
      <c r="AU291" s="167" t="s">
        <v>82</v>
      </c>
      <c r="AV291" s="15" t="s">
        <v>183</v>
      </c>
      <c r="AW291" s="15" t="s">
        <v>33</v>
      </c>
      <c r="AX291" s="15" t="s">
        <v>72</v>
      </c>
      <c r="AY291" s="167" t="s">
        <v>150</v>
      </c>
    </row>
    <row r="292" spans="2:65" s="14" customFormat="1">
      <c r="B292" s="159"/>
      <c r="D292" s="146" t="s">
        <v>162</v>
      </c>
      <c r="E292" s="160" t="s">
        <v>19</v>
      </c>
      <c r="F292" s="161" t="s">
        <v>169</v>
      </c>
      <c r="H292" s="162">
        <v>7.1000000000000008E-2</v>
      </c>
      <c r="I292" s="163"/>
      <c r="L292" s="159"/>
      <c r="M292" s="164"/>
      <c r="T292" s="165"/>
      <c r="AT292" s="160" t="s">
        <v>162</v>
      </c>
      <c r="AU292" s="160" t="s">
        <v>82</v>
      </c>
      <c r="AV292" s="14" t="s">
        <v>158</v>
      </c>
      <c r="AW292" s="14" t="s">
        <v>33</v>
      </c>
      <c r="AX292" s="14" t="s">
        <v>80</v>
      </c>
      <c r="AY292" s="160" t="s">
        <v>150</v>
      </c>
    </row>
    <row r="293" spans="2:65" s="11" customFormat="1" ht="22.9" customHeight="1">
      <c r="B293" s="116"/>
      <c r="D293" s="117" t="s">
        <v>71</v>
      </c>
      <c r="E293" s="126" t="s">
        <v>412</v>
      </c>
      <c r="F293" s="126" t="s">
        <v>413</v>
      </c>
      <c r="I293" s="119"/>
      <c r="J293" s="127">
        <f>BK293</f>
        <v>0</v>
      </c>
      <c r="L293" s="116"/>
      <c r="M293" s="121"/>
      <c r="P293" s="122">
        <f>SUM(P294:P295)</f>
        <v>0</v>
      </c>
      <c r="R293" s="122">
        <f>SUM(R294:R295)</f>
        <v>0</v>
      </c>
      <c r="T293" s="123">
        <f>SUM(T294:T295)</f>
        <v>0</v>
      </c>
      <c r="AR293" s="117" t="s">
        <v>80</v>
      </c>
      <c r="AT293" s="124" t="s">
        <v>71</v>
      </c>
      <c r="AU293" s="124" t="s">
        <v>80</v>
      </c>
      <c r="AY293" s="117" t="s">
        <v>150</v>
      </c>
      <c r="BK293" s="125">
        <f>SUM(BK294:BK295)</f>
        <v>0</v>
      </c>
    </row>
    <row r="294" spans="2:65" s="1" customFormat="1" ht="33" customHeight="1">
      <c r="B294" s="33"/>
      <c r="C294" s="128" t="s">
        <v>460</v>
      </c>
      <c r="D294" s="128" t="s">
        <v>153</v>
      </c>
      <c r="E294" s="129" t="s">
        <v>415</v>
      </c>
      <c r="F294" s="130" t="s">
        <v>416</v>
      </c>
      <c r="G294" s="131" t="s">
        <v>375</v>
      </c>
      <c r="H294" s="132">
        <v>1.9419999999999999</v>
      </c>
      <c r="I294" s="133"/>
      <c r="J294" s="134">
        <f>ROUND(I294*H294,2)</f>
        <v>0</v>
      </c>
      <c r="K294" s="130" t="s">
        <v>157</v>
      </c>
      <c r="L294" s="33"/>
      <c r="M294" s="135" t="s">
        <v>19</v>
      </c>
      <c r="N294" s="136" t="s">
        <v>43</v>
      </c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AR294" s="139" t="s">
        <v>158</v>
      </c>
      <c r="AT294" s="139" t="s">
        <v>153</v>
      </c>
      <c r="AU294" s="139" t="s">
        <v>82</v>
      </c>
      <c r="AY294" s="18" t="s">
        <v>150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80</v>
      </c>
      <c r="BK294" s="140">
        <f>ROUND(I294*H294,2)</f>
        <v>0</v>
      </c>
      <c r="BL294" s="18" t="s">
        <v>158</v>
      </c>
      <c r="BM294" s="139" t="s">
        <v>1084</v>
      </c>
    </row>
    <row r="295" spans="2:65" s="1" customFormat="1">
      <c r="B295" s="33"/>
      <c r="D295" s="141" t="s">
        <v>160</v>
      </c>
      <c r="F295" s="142" t="s">
        <v>418</v>
      </c>
      <c r="I295" s="143"/>
      <c r="L295" s="33"/>
      <c r="M295" s="144"/>
      <c r="T295" s="54"/>
      <c r="AT295" s="18" t="s">
        <v>160</v>
      </c>
      <c r="AU295" s="18" t="s">
        <v>82</v>
      </c>
    </row>
    <row r="296" spans="2:65" s="11" customFormat="1" ht="25.9" customHeight="1">
      <c r="B296" s="116"/>
      <c r="D296" s="117" t="s">
        <v>71</v>
      </c>
      <c r="E296" s="118" t="s">
        <v>419</v>
      </c>
      <c r="F296" s="118" t="s">
        <v>420</v>
      </c>
      <c r="I296" s="119"/>
      <c r="J296" s="120">
        <f>BK296</f>
        <v>0</v>
      </c>
      <c r="L296" s="116"/>
      <c r="M296" s="121"/>
      <c r="P296" s="122">
        <f>P297+P550+P606</f>
        <v>0</v>
      </c>
      <c r="R296" s="122">
        <f>R297+R550+R606</f>
        <v>1.00339427</v>
      </c>
      <c r="T296" s="123">
        <f>T297+T550+T606</f>
        <v>7.1440000000000003E-2</v>
      </c>
      <c r="AR296" s="117" t="s">
        <v>82</v>
      </c>
      <c r="AT296" s="124" t="s">
        <v>71</v>
      </c>
      <c r="AU296" s="124" t="s">
        <v>72</v>
      </c>
      <c r="AY296" s="117" t="s">
        <v>150</v>
      </c>
      <c r="BK296" s="125">
        <f>BK297+BK550+BK606</f>
        <v>0</v>
      </c>
    </row>
    <row r="297" spans="2:65" s="11" customFormat="1" ht="22.9" customHeight="1">
      <c r="B297" s="116"/>
      <c r="D297" s="117" t="s">
        <v>71</v>
      </c>
      <c r="E297" s="126" t="s">
        <v>1085</v>
      </c>
      <c r="F297" s="126" t="s">
        <v>1086</v>
      </c>
      <c r="I297" s="119"/>
      <c r="J297" s="127">
        <f>BK297</f>
        <v>0</v>
      </c>
      <c r="L297" s="116"/>
      <c r="M297" s="121"/>
      <c r="P297" s="122">
        <f>SUM(P298:P549)</f>
        <v>0</v>
      </c>
      <c r="R297" s="122">
        <f>SUM(R298:R549)</f>
        <v>0.78400110000000001</v>
      </c>
      <c r="T297" s="123">
        <f>SUM(T298:T549)</f>
        <v>5.6319999999999995E-2</v>
      </c>
      <c r="AR297" s="117" t="s">
        <v>82</v>
      </c>
      <c r="AT297" s="124" t="s">
        <v>71</v>
      </c>
      <c r="AU297" s="124" t="s">
        <v>80</v>
      </c>
      <c r="AY297" s="117" t="s">
        <v>150</v>
      </c>
      <c r="BK297" s="125">
        <f>SUM(BK298:BK549)</f>
        <v>0</v>
      </c>
    </row>
    <row r="298" spans="2:65" s="1" customFormat="1" ht="21.75" customHeight="1">
      <c r="B298" s="33"/>
      <c r="C298" s="128" t="s">
        <v>474</v>
      </c>
      <c r="D298" s="128" t="s">
        <v>153</v>
      </c>
      <c r="E298" s="129" t="s">
        <v>1087</v>
      </c>
      <c r="F298" s="130" t="s">
        <v>1088</v>
      </c>
      <c r="G298" s="131" t="s">
        <v>156</v>
      </c>
      <c r="H298" s="132">
        <v>1.1200000000000001</v>
      </c>
      <c r="I298" s="133"/>
      <c r="J298" s="134">
        <f>ROUND(I298*H298,2)</f>
        <v>0</v>
      </c>
      <c r="K298" s="130" t="s">
        <v>157</v>
      </c>
      <c r="L298" s="33"/>
      <c r="M298" s="135" t="s">
        <v>19</v>
      </c>
      <c r="N298" s="136" t="s">
        <v>43</v>
      </c>
      <c r="P298" s="137">
        <f>O298*H298</f>
        <v>0</v>
      </c>
      <c r="Q298" s="137">
        <v>0</v>
      </c>
      <c r="R298" s="137">
        <f>Q298*H298</f>
        <v>0</v>
      </c>
      <c r="S298" s="137">
        <v>2E-3</v>
      </c>
      <c r="T298" s="138">
        <f>S298*H298</f>
        <v>2.2400000000000002E-3</v>
      </c>
      <c r="AR298" s="139" t="s">
        <v>389</v>
      </c>
      <c r="AT298" s="139" t="s">
        <v>153</v>
      </c>
      <c r="AU298" s="139" t="s">
        <v>82</v>
      </c>
      <c r="AY298" s="18" t="s">
        <v>150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80</v>
      </c>
      <c r="BK298" s="140">
        <f>ROUND(I298*H298,2)</f>
        <v>0</v>
      </c>
      <c r="BL298" s="18" t="s">
        <v>389</v>
      </c>
      <c r="BM298" s="139" t="s">
        <v>1089</v>
      </c>
    </row>
    <row r="299" spans="2:65" s="1" customFormat="1">
      <c r="B299" s="33"/>
      <c r="D299" s="141" t="s">
        <v>160</v>
      </c>
      <c r="F299" s="142" t="s">
        <v>1090</v>
      </c>
      <c r="I299" s="143"/>
      <c r="L299" s="33"/>
      <c r="M299" s="144"/>
      <c r="T299" s="54"/>
      <c r="AT299" s="18" t="s">
        <v>160</v>
      </c>
      <c r="AU299" s="18" t="s">
        <v>82</v>
      </c>
    </row>
    <row r="300" spans="2:65" s="12" customFormat="1">
      <c r="B300" s="145"/>
      <c r="D300" s="146" t="s">
        <v>162</v>
      </c>
      <c r="E300" s="147" t="s">
        <v>19</v>
      </c>
      <c r="F300" s="148" t="s">
        <v>968</v>
      </c>
      <c r="H300" s="147" t="s">
        <v>19</v>
      </c>
      <c r="I300" s="149"/>
      <c r="L300" s="145"/>
      <c r="M300" s="150"/>
      <c r="T300" s="151"/>
      <c r="AT300" s="147" t="s">
        <v>162</v>
      </c>
      <c r="AU300" s="147" t="s">
        <v>82</v>
      </c>
      <c r="AV300" s="12" t="s">
        <v>80</v>
      </c>
      <c r="AW300" s="12" t="s">
        <v>33</v>
      </c>
      <c r="AX300" s="12" t="s">
        <v>72</v>
      </c>
      <c r="AY300" s="147" t="s">
        <v>150</v>
      </c>
    </row>
    <row r="301" spans="2:65" s="12" customFormat="1">
      <c r="B301" s="145"/>
      <c r="D301" s="146" t="s">
        <v>162</v>
      </c>
      <c r="E301" s="147" t="s">
        <v>19</v>
      </c>
      <c r="F301" s="148" t="s">
        <v>968</v>
      </c>
      <c r="H301" s="147" t="s">
        <v>19</v>
      </c>
      <c r="I301" s="149"/>
      <c r="L301" s="145"/>
      <c r="M301" s="150"/>
      <c r="T301" s="151"/>
      <c r="AT301" s="147" t="s">
        <v>162</v>
      </c>
      <c r="AU301" s="147" t="s">
        <v>82</v>
      </c>
      <c r="AV301" s="12" t="s">
        <v>80</v>
      </c>
      <c r="AW301" s="12" t="s">
        <v>33</v>
      </c>
      <c r="AX301" s="12" t="s">
        <v>72</v>
      </c>
      <c r="AY301" s="147" t="s">
        <v>150</v>
      </c>
    </row>
    <row r="302" spans="2:65" s="12" customFormat="1">
      <c r="B302" s="145"/>
      <c r="D302" s="146" t="s">
        <v>162</v>
      </c>
      <c r="E302" s="147" t="s">
        <v>19</v>
      </c>
      <c r="F302" s="148" t="s">
        <v>1052</v>
      </c>
      <c r="H302" s="147" t="s">
        <v>19</v>
      </c>
      <c r="I302" s="149"/>
      <c r="L302" s="145"/>
      <c r="M302" s="150"/>
      <c r="T302" s="151"/>
      <c r="AT302" s="147" t="s">
        <v>162</v>
      </c>
      <c r="AU302" s="147" t="s">
        <v>82</v>
      </c>
      <c r="AV302" s="12" t="s">
        <v>80</v>
      </c>
      <c r="AW302" s="12" t="s">
        <v>33</v>
      </c>
      <c r="AX302" s="12" t="s">
        <v>72</v>
      </c>
      <c r="AY302" s="147" t="s">
        <v>150</v>
      </c>
    </row>
    <row r="303" spans="2:65" s="12" customFormat="1">
      <c r="B303" s="145"/>
      <c r="D303" s="146" t="s">
        <v>162</v>
      </c>
      <c r="E303" s="147" t="s">
        <v>19</v>
      </c>
      <c r="F303" s="148" t="s">
        <v>167</v>
      </c>
      <c r="H303" s="147" t="s">
        <v>19</v>
      </c>
      <c r="I303" s="149"/>
      <c r="L303" s="145"/>
      <c r="M303" s="150"/>
      <c r="T303" s="151"/>
      <c r="AT303" s="147" t="s">
        <v>162</v>
      </c>
      <c r="AU303" s="147" t="s">
        <v>82</v>
      </c>
      <c r="AV303" s="12" t="s">
        <v>80</v>
      </c>
      <c r="AW303" s="12" t="s">
        <v>33</v>
      </c>
      <c r="AX303" s="12" t="s">
        <v>72</v>
      </c>
      <c r="AY303" s="147" t="s">
        <v>150</v>
      </c>
    </row>
    <row r="304" spans="2:65" s="13" customFormat="1">
      <c r="B304" s="152"/>
      <c r="D304" s="146" t="s">
        <v>162</v>
      </c>
      <c r="E304" s="153" t="s">
        <v>19</v>
      </c>
      <c r="F304" s="154" t="s">
        <v>1091</v>
      </c>
      <c r="H304" s="155">
        <v>1.1200000000000001</v>
      </c>
      <c r="I304" s="156"/>
      <c r="L304" s="152"/>
      <c r="M304" s="157"/>
      <c r="T304" s="158"/>
      <c r="AT304" s="153" t="s">
        <v>162</v>
      </c>
      <c r="AU304" s="153" t="s">
        <v>82</v>
      </c>
      <c r="AV304" s="13" t="s">
        <v>82</v>
      </c>
      <c r="AW304" s="13" t="s">
        <v>33</v>
      </c>
      <c r="AX304" s="13" t="s">
        <v>72</v>
      </c>
      <c r="AY304" s="153" t="s">
        <v>150</v>
      </c>
    </row>
    <row r="305" spans="2:65" s="12" customFormat="1">
      <c r="B305" s="145"/>
      <c r="D305" s="146" t="s">
        <v>162</v>
      </c>
      <c r="E305" s="147" t="s">
        <v>19</v>
      </c>
      <c r="F305" s="148" t="s">
        <v>1092</v>
      </c>
      <c r="H305" s="147" t="s">
        <v>19</v>
      </c>
      <c r="I305" s="149"/>
      <c r="L305" s="145"/>
      <c r="M305" s="150"/>
      <c r="T305" s="151"/>
      <c r="AT305" s="147" t="s">
        <v>162</v>
      </c>
      <c r="AU305" s="147" t="s">
        <v>82</v>
      </c>
      <c r="AV305" s="12" t="s">
        <v>80</v>
      </c>
      <c r="AW305" s="12" t="s">
        <v>33</v>
      </c>
      <c r="AX305" s="12" t="s">
        <v>72</v>
      </c>
      <c r="AY305" s="147" t="s">
        <v>150</v>
      </c>
    </row>
    <row r="306" spans="2:65" s="14" customFormat="1">
      <c r="B306" s="159"/>
      <c r="D306" s="146" t="s">
        <v>162</v>
      </c>
      <c r="E306" s="160" t="s">
        <v>19</v>
      </c>
      <c r="F306" s="161" t="s">
        <v>169</v>
      </c>
      <c r="H306" s="162">
        <v>1.1200000000000001</v>
      </c>
      <c r="I306" s="163"/>
      <c r="L306" s="159"/>
      <c r="M306" s="164"/>
      <c r="T306" s="165"/>
      <c r="AT306" s="160" t="s">
        <v>162</v>
      </c>
      <c r="AU306" s="160" t="s">
        <v>82</v>
      </c>
      <c r="AV306" s="14" t="s">
        <v>158</v>
      </c>
      <c r="AW306" s="14" t="s">
        <v>33</v>
      </c>
      <c r="AX306" s="14" t="s">
        <v>80</v>
      </c>
      <c r="AY306" s="160" t="s">
        <v>150</v>
      </c>
    </row>
    <row r="307" spans="2:65" s="1" customFormat="1" ht="21.75" customHeight="1">
      <c r="B307" s="33"/>
      <c r="C307" s="128" t="s">
        <v>479</v>
      </c>
      <c r="D307" s="128" t="s">
        <v>153</v>
      </c>
      <c r="E307" s="129" t="s">
        <v>1093</v>
      </c>
      <c r="F307" s="130" t="s">
        <v>1094</v>
      </c>
      <c r="G307" s="131" t="s">
        <v>156</v>
      </c>
      <c r="H307" s="132">
        <v>1.1200000000000001</v>
      </c>
      <c r="I307" s="133"/>
      <c r="J307" s="134">
        <f>ROUND(I307*H307,2)</f>
        <v>0</v>
      </c>
      <c r="K307" s="130" t="s">
        <v>157</v>
      </c>
      <c r="L307" s="33"/>
      <c r="M307" s="135" t="s">
        <v>19</v>
      </c>
      <c r="N307" s="136" t="s">
        <v>43</v>
      </c>
      <c r="P307" s="137">
        <f>O307*H307</f>
        <v>0</v>
      </c>
      <c r="Q307" s="137">
        <v>0</v>
      </c>
      <c r="R307" s="137">
        <f>Q307*H307</f>
        <v>0</v>
      </c>
      <c r="S307" s="137">
        <v>5.4999999999999997E-3</v>
      </c>
      <c r="T307" s="138">
        <f>S307*H307</f>
        <v>6.1600000000000005E-3</v>
      </c>
      <c r="AR307" s="139" t="s">
        <v>389</v>
      </c>
      <c r="AT307" s="139" t="s">
        <v>153</v>
      </c>
      <c r="AU307" s="139" t="s">
        <v>82</v>
      </c>
      <c r="AY307" s="18" t="s">
        <v>150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80</v>
      </c>
      <c r="BK307" s="140">
        <f>ROUND(I307*H307,2)</f>
        <v>0</v>
      </c>
      <c r="BL307" s="18" t="s">
        <v>389</v>
      </c>
      <c r="BM307" s="139" t="s">
        <v>1095</v>
      </c>
    </row>
    <row r="308" spans="2:65" s="1" customFormat="1">
      <c r="B308" s="33"/>
      <c r="D308" s="141" t="s">
        <v>160</v>
      </c>
      <c r="F308" s="142" t="s">
        <v>1096</v>
      </c>
      <c r="I308" s="143"/>
      <c r="L308" s="33"/>
      <c r="M308" s="144"/>
      <c r="T308" s="54"/>
      <c r="AT308" s="18" t="s">
        <v>160</v>
      </c>
      <c r="AU308" s="18" t="s">
        <v>82</v>
      </c>
    </row>
    <row r="309" spans="2:65" s="12" customFormat="1">
      <c r="B309" s="145"/>
      <c r="D309" s="146" t="s">
        <v>162</v>
      </c>
      <c r="E309" s="147" t="s">
        <v>19</v>
      </c>
      <c r="F309" s="148" t="s">
        <v>968</v>
      </c>
      <c r="H309" s="147" t="s">
        <v>19</v>
      </c>
      <c r="I309" s="149"/>
      <c r="L309" s="145"/>
      <c r="M309" s="150"/>
      <c r="T309" s="151"/>
      <c r="AT309" s="147" t="s">
        <v>162</v>
      </c>
      <c r="AU309" s="147" t="s">
        <v>82</v>
      </c>
      <c r="AV309" s="12" t="s">
        <v>80</v>
      </c>
      <c r="AW309" s="12" t="s">
        <v>33</v>
      </c>
      <c r="AX309" s="12" t="s">
        <v>72</v>
      </c>
      <c r="AY309" s="147" t="s">
        <v>150</v>
      </c>
    </row>
    <row r="310" spans="2:65" s="12" customFormat="1">
      <c r="B310" s="145"/>
      <c r="D310" s="146" t="s">
        <v>162</v>
      </c>
      <c r="E310" s="147" t="s">
        <v>19</v>
      </c>
      <c r="F310" s="148" t="s">
        <v>968</v>
      </c>
      <c r="H310" s="147" t="s">
        <v>19</v>
      </c>
      <c r="I310" s="149"/>
      <c r="L310" s="145"/>
      <c r="M310" s="150"/>
      <c r="T310" s="151"/>
      <c r="AT310" s="147" t="s">
        <v>162</v>
      </c>
      <c r="AU310" s="147" t="s">
        <v>82</v>
      </c>
      <c r="AV310" s="12" t="s">
        <v>80</v>
      </c>
      <c r="AW310" s="12" t="s">
        <v>33</v>
      </c>
      <c r="AX310" s="12" t="s">
        <v>72</v>
      </c>
      <c r="AY310" s="147" t="s">
        <v>150</v>
      </c>
    </row>
    <row r="311" spans="2:65" s="12" customFormat="1">
      <c r="B311" s="145"/>
      <c r="D311" s="146" t="s">
        <v>162</v>
      </c>
      <c r="E311" s="147" t="s">
        <v>19</v>
      </c>
      <c r="F311" s="148" t="s">
        <v>1052</v>
      </c>
      <c r="H311" s="147" t="s">
        <v>19</v>
      </c>
      <c r="I311" s="149"/>
      <c r="L311" s="145"/>
      <c r="M311" s="150"/>
      <c r="T311" s="151"/>
      <c r="AT311" s="147" t="s">
        <v>162</v>
      </c>
      <c r="AU311" s="147" t="s">
        <v>82</v>
      </c>
      <c r="AV311" s="12" t="s">
        <v>80</v>
      </c>
      <c r="AW311" s="12" t="s">
        <v>33</v>
      </c>
      <c r="AX311" s="12" t="s">
        <v>72</v>
      </c>
      <c r="AY311" s="147" t="s">
        <v>150</v>
      </c>
    </row>
    <row r="312" spans="2:65" s="12" customFormat="1">
      <c r="B312" s="145"/>
      <c r="D312" s="146" t="s">
        <v>162</v>
      </c>
      <c r="E312" s="147" t="s">
        <v>19</v>
      </c>
      <c r="F312" s="148" t="s">
        <v>167</v>
      </c>
      <c r="H312" s="147" t="s">
        <v>19</v>
      </c>
      <c r="I312" s="149"/>
      <c r="L312" s="145"/>
      <c r="M312" s="150"/>
      <c r="T312" s="151"/>
      <c r="AT312" s="147" t="s">
        <v>162</v>
      </c>
      <c r="AU312" s="147" t="s">
        <v>82</v>
      </c>
      <c r="AV312" s="12" t="s">
        <v>80</v>
      </c>
      <c r="AW312" s="12" t="s">
        <v>33</v>
      </c>
      <c r="AX312" s="12" t="s">
        <v>72</v>
      </c>
      <c r="AY312" s="147" t="s">
        <v>150</v>
      </c>
    </row>
    <row r="313" spans="2:65" s="13" customFormat="1">
      <c r="B313" s="152"/>
      <c r="D313" s="146" t="s">
        <v>162</v>
      </c>
      <c r="E313" s="153" t="s">
        <v>19</v>
      </c>
      <c r="F313" s="154" t="s">
        <v>1091</v>
      </c>
      <c r="H313" s="155">
        <v>1.1200000000000001</v>
      </c>
      <c r="I313" s="156"/>
      <c r="L313" s="152"/>
      <c r="M313" s="157"/>
      <c r="T313" s="158"/>
      <c r="AT313" s="153" t="s">
        <v>162</v>
      </c>
      <c r="AU313" s="153" t="s">
        <v>82</v>
      </c>
      <c r="AV313" s="13" t="s">
        <v>82</v>
      </c>
      <c r="AW313" s="13" t="s">
        <v>33</v>
      </c>
      <c r="AX313" s="13" t="s">
        <v>72</v>
      </c>
      <c r="AY313" s="153" t="s">
        <v>150</v>
      </c>
    </row>
    <row r="314" spans="2:65" s="14" customFormat="1">
      <c r="B314" s="159"/>
      <c r="D314" s="146" t="s">
        <v>162</v>
      </c>
      <c r="E314" s="160" t="s">
        <v>19</v>
      </c>
      <c r="F314" s="161" t="s">
        <v>169</v>
      </c>
      <c r="H314" s="162">
        <v>1.1200000000000001</v>
      </c>
      <c r="I314" s="163"/>
      <c r="L314" s="159"/>
      <c r="M314" s="164"/>
      <c r="T314" s="165"/>
      <c r="AT314" s="160" t="s">
        <v>162</v>
      </c>
      <c r="AU314" s="160" t="s">
        <v>82</v>
      </c>
      <c r="AV314" s="14" t="s">
        <v>158</v>
      </c>
      <c r="AW314" s="14" t="s">
        <v>33</v>
      </c>
      <c r="AX314" s="14" t="s">
        <v>80</v>
      </c>
      <c r="AY314" s="160" t="s">
        <v>150</v>
      </c>
    </row>
    <row r="315" spans="2:65" s="1" customFormat="1" ht="24.2" customHeight="1">
      <c r="B315" s="33"/>
      <c r="C315" s="128" t="s">
        <v>486</v>
      </c>
      <c r="D315" s="128" t="s">
        <v>153</v>
      </c>
      <c r="E315" s="129" t="s">
        <v>1097</v>
      </c>
      <c r="F315" s="130" t="s">
        <v>1098</v>
      </c>
      <c r="G315" s="131" t="s">
        <v>156</v>
      </c>
      <c r="H315" s="132">
        <v>5.6</v>
      </c>
      <c r="I315" s="133"/>
      <c r="J315" s="134">
        <f>ROUND(I315*H315,2)</f>
        <v>0</v>
      </c>
      <c r="K315" s="130" t="s">
        <v>157</v>
      </c>
      <c r="L315" s="33"/>
      <c r="M315" s="135" t="s">
        <v>19</v>
      </c>
      <c r="N315" s="136" t="s">
        <v>43</v>
      </c>
      <c r="P315" s="137">
        <f>O315*H315</f>
        <v>0</v>
      </c>
      <c r="Q315" s="137">
        <v>0</v>
      </c>
      <c r="R315" s="137">
        <f>Q315*H315</f>
        <v>0</v>
      </c>
      <c r="S315" s="137">
        <v>3.2000000000000002E-3</v>
      </c>
      <c r="T315" s="138">
        <f>S315*H315</f>
        <v>1.7919999999999998E-2</v>
      </c>
      <c r="AR315" s="139" t="s">
        <v>389</v>
      </c>
      <c r="AT315" s="139" t="s">
        <v>153</v>
      </c>
      <c r="AU315" s="139" t="s">
        <v>82</v>
      </c>
      <c r="AY315" s="18" t="s">
        <v>150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80</v>
      </c>
      <c r="BK315" s="140">
        <f>ROUND(I315*H315,2)</f>
        <v>0</v>
      </c>
      <c r="BL315" s="18" t="s">
        <v>389</v>
      </c>
      <c r="BM315" s="139" t="s">
        <v>1099</v>
      </c>
    </row>
    <row r="316" spans="2:65" s="1" customFormat="1">
      <c r="B316" s="33"/>
      <c r="D316" s="141" t="s">
        <v>160</v>
      </c>
      <c r="F316" s="142" t="s">
        <v>1100</v>
      </c>
      <c r="I316" s="143"/>
      <c r="L316" s="33"/>
      <c r="M316" s="144"/>
      <c r="T316" s="54"/>
      <c r="AT316" s="18" t="s">
        <v>160</v>
      </c>
      <c r="AU316" s="18" t="s">
        <v>82</v>
      </c>
    </row>
    <row r="317" spans="2:65" s="12" customFormat="1">
      <c r="B317" s="145"/>
      <c r="D317" s="146" t="s">
        <v>162</v>
      </c>
      <c r="E317" s="147" t="s">
        <v>19</v>
      </c>
      <c r="F317" s="148" t="s">
        <v>968</v>
      </c>
      <c r="H317" s="147" t="s">
        <v>19</v>
      </c>
      <c r="I317" s="149"/>
      <c r="L317" s="145"/>
      <c r="M317" s="150"/>
      <c r="T317" s="151"/>
      <c r="AT317" s="147" t="s">
        <v>162</v>
      </c>
      <c r="AU317" s="147" t="s">
        <v>82</v>
      </c>
      <c r="AV317" s="12" t="s">
        <v>80</v>
      </c>
      <c r="AW317" s="12" t="s">
        <v>33</v>
      </c>
      <c r="AX317" s="12" t="s">
        <v>72</v>
      </c>
      <c r="AY317" s="147" t="s">
        <v>150</v>
      </c>
    </row>
    <row r="318" spans="2:65" s="12" customFormat="1">
      <c r="B318" s="145"/>
      <c r="D318" s="146" t="s">
        <v>162</v>
      </c>
      <c r="E318" s="147" t="s">
        <v>19</v>
      </c>
      <c r="F318" s="148" t="s">
        <v>968</v>
      </c>
      <c r="H318" s="147" t="s">
        <v>19</v>
      </c>
      <c r="I318" s="149"/>
      <c r="L318" s="145"/>
      <c r="M318" s="150"/>
      <c r="T318" s="151"/>
      <c r="AT318" s="147" t="s">
        <v>162</v>
      </c>
      <c r="AU318" s="147" t="s">
        <v>82</v>
      </c>
      <c r="AV318" s="12" t="s">
        <v>80</v>
      </c>
      <c r="AW318" s="12" t="s">
        <v>33</v>
      </c>
      <c r="AX318" s="12" t="s">
        <v>72</v>
      </c>
      <c r="AY318" s="147" t="s">
        <v>150</v>
      </c>
    </row>
    <row r="319" spans="2:65" s="12" customFormat="1">
      <c r="B319" s="145"/>
      <c r="D319" s="146" t="s">
        <v>162</v>
      </c>
      <c r="E319" s="147" t="s">
        <v>19</v>
      </c>
      <c r="F319" s="148" t="s">
        <v>1052</v>
      </c>
      <c r="H319" s="147" t="s">
        <v>19</v>
      </c>
      <c r="I319" s="149"/>
      <c r="L319" s="145"/>
      <c r="M319" s="150"/>
      <c r="T319" s="151"/>
      <c r="AT319" s="147" t="s">
        <v>162</v>
      </c>
      <c r="AU319" s="147" t="s">
        <v>82</v>
      </c>
      <c r="AV319" s="12" t="s">
        <v>80</v>
      </c>
      <c r="AW319" s="12" t="s">
        <v>33</v>
      </c>
      <c r="AX319" s="12" t="s">
        <v>72</v>
      </c>
      <c r="AY319" s="147" t="s">
        <v>150</v>
      </c>
    </row>
    <row r="320" spans="2:65" s="12" customFormat="1">
      <c r="B320" s="145"/>
      <c r="D320" s="146" t="s">
        <v>162</v>
      </c>
      <c r="E320" s="147" t="s">
        <v>19</v>
      </c>
      <c r="F320" s="148" t="s">
        <v>167</v>
      </c>
      <c r="H320" s="147" t="s">
        <v>19</v>
      </c>
      <c r="I320" s="149"/>
      <c r="L320" s="145"/>
      <c r="M320" s="150"/>
      <c r="T320" s="151"/>
      <c r="AT320" s="147" t="s">
        <v>162</v>
      </c>
      <c r="AU320" s="147" t="s">
        <v>82</v>
      </c>
      <c r="AV320" s="12" t="s">
        <v>80</v>
      </c>
      <c r="AW320" s="12" t="s">
        <v>33</v>
      </c>
      <c r="AX320" s="12" t="s">
        <v>72</v>
      </c>
      <c r="AY320" s="147" t="s">
        <v>150</v>
      </c>
    </row>
    <row r="321" spans="2:51" s="13" customFormat="1">
      <c r="B321" s="152"/>
      <c r="D321" s="146" t="s">
        <v>162</v>
      </c>
      <c r="E321" s="153" t="s">
        <v>19</v>
      </c>
      <c r="F321" s="154" t="s">
        <v>1091</v>
      </c>
      <c r="H321" s="155">
        <v>1.1200000000000001</v>
      </c>
      <c r="I321" s="156"/>
      <c r="L321" s="152"/>
      <c r="M321" s="157"/>
      <c r="T321" s="158"/>
      <c r="AT321" s="153" t="s">
        <v>162</v>
      </c>
      <c r="AU321" s="153" t="s">
        <v>82</v>
      </c>
      <c r="AV321" s="13" t="s">
        <v>82</v>
      </c>
      <c r="AW321" s="13" t="s">
        <v>33</v>
      </c>
      <c r="AX321" s="13" t="s">
        <v>72</v>
      </c>
      <c r="AY321" s="153" t="s">
        <v>150</v>
      </c>
    </row>
    <row r="322" spans="2:51" s="12" customFormat="1">
      <c r="B322" s="145"/>
      <c r="D322" s="146" t="s">
        <v>162</v>
      </c>
      <c r="E322" s="147" t="s">
        <v>19</v>
      </c>
      <c r="F322" s="148" t="s">
        <v>1101</v>
      </c>
      <c r="H322" s="147" t="s">
        <v>19</v>
      </c>
      <c r="I322" s="149"/>
      <c r="L322" s="145"/>
      <c r="M322" s="150"/>
      <c r="T322" s="151"/>
      <c r="AT322" s="147" t="s">
        <v>162</v>
      </c>
      <c r="AU322" s="147" t="s">
        <v>82</v>
      </c>
      <c r="AV322" s="12" t="s">
        <v>80</v>
      </c>
      <c r="AW322" s="12" t="s">
        <v>33</v>
      </c>
      <c r="AX322" s="12" t="s">
        <v>72</v>
      </c>
      <c r="AY322" s="147" t="s">
        <v>150</v>
      </c>
    </row>
    <row r="323" spans="2:51" s="15" customFormat="1">
      <c r="B323" s="166"/>
      <c r="D323" s="146" t="s">
        <v>162</v>
      </c>
      <c r="E323" s="167" t="s">
        <v>19</v>
      </c>
      <c r="F323" s="168" t="s">
        <v>275</v>
      </c>
      <c r="H323" s="169">
        <v>1.1200000000000001</v>
      </c>
      <c r="I323" s="170"/>
      <c r="L323" s="166"/>
      <c r="M323" s="171"/>
      <c r="T323" s="172"/>
      <c r="AT323" s="167" t="s">
        <v>162</v>
      </c>
      <c r="AU323" s="167" t="s">
        <v>82</v>
      </c>
      <c r="AV323" s="15" t="s">
        <v>183</v>
      </c>
      <c r="AW323" s="15" t="s">
        <v>33</v>
      </c>
      <c r="AX323" s="15" t="s">
        <v>72</v>
      </c>
      <c r="AY323" s="167" t="s">
        <v>150</v>
      </c>
    </row>
    <row r="324" spans="2:51" s="12" customFormat="1">
      <c r="B324" s="145"/>
      <c r="D324" s="146" t="s">
        <v>162</v>
      </c>
      <c r="E324" s="147" t="s">
        <v>19</v>
      </c>
      <c r="F324" s="148" t="s">
        <v>1102</v>
      </c>
      <c r="H324" s="147" t="s">
        <v>19</v>
      </c>
      <c r="I324" s="149"/>
      <c r="L324" s="145"/>
      <c r="M324" s="150"/>
      <c r="T324" s="151"/>
      <c r="AT324" s="147" t="s">
        <v>162</v>
      </c>
      <c r="AU324" s="147" t="s">
        <v>82</v>
      </c>
      <c r="AV324" s="12" t="s">
        <v>80</v>
      </c>
      <c r="AW324" s="12" t="s">
        <v>33</v>
      </c>
      <c r="AX324" s="12" t="s">
        <v>72</v>
      </c>
      <c r="AY324" s="147" t="s">
        <v>150</v>
      </c>
    </row>
    <row r="325" spans="2:51" s="13" customFormat="1">
      <c r="B325" s="152"/>
      <c r="D325" s="146" t="s">
        <v>162</v>
      </c>
      <c r="E325" s="153" t="s">
        <v>19</v>
      </c>
      <c r="F325" s="154" t="s">
        <v>1091</v>
      </c>
      <c r="H325" s="155">
        <v>1.1200000000000001</v>
      </c>
      <c r="I325" s="156"/>
      <c r="L325" s="152"/>
      <c r="M325" s="157"/>
      <c r="T325" s="158"/>
      <c r="AT325" s="153" t="s">
        <v>162</v>
      </c>
      <c r="AU325" s="153" t="s">
        <v>82</v>
      </c>
      <c r="AV325" s="13" t="s">
        <v>82</v>
      </c>
      <c r="AW325" s="13" t="s">
        <v>33</v>
      </c>
      <c r="AX325" s="13" t="s">
        <v>72</v>
      </c>
      <c r="AY325" s="153" t="s">
        <v>150</v>
      </c>
    </row>
    <row r="326" spans="2:51" s="15" customFormat="1">
      <c r="B326" s="166"/>
      <c r="D326" s="146" t="s">
        <v>162</v>
      </c>
      <c r="E326" s="167" t="s">
        <v>19</v>
      </c>
      <c r="F326" s="168" t="s">
        <v>275</v>
      </c>
      <c r="H326" s="169">
        <v>1.1200000000000001</v>
      </c>
      <c r="I326" s="170"/>
      <c r="L326" s="166"/>
      <c r="M326" s="171"/>
      <c r="T326" s="172"/>
      <c r="AT326" s="167" t="s">
        <v>162</v>
      </c>
      <c r="AU326" s="167" t="s">
        <v>82</v>
      </c>
      <c r="AV326" s="15" t="s">
        <v>183</v>
      </c>
      <c r="AW326" s="15" t="s">
        <v>33</v>
      </c>
      <c r="AX326" s="15" t="s">
        <v>72</v>
      </c>
      <c r="AY326" s="167" t="s">
        <v>150</v>
      </c>
    </row>
    <row r="327" spans="2:51" s="12" customFormat="1">
      <c r="B327" s="145"/>
      <c r="D327" s="146" t="s">
        <v>162</v>
      </c>
      <c r="E327" s="147" t="s">
        <v>19</v>
      </c>
      <c r="F327" s="148" t="s">
        <v>1103</v>
      </c>
      <c r="H327" s="147" t="s">
        <v>19</v>
      </c>
      <c r="I327" s="149"/>
      <c r="L327" s="145"/>
      <c r="M327" s="150"/>
      <c r="T327" s="151"/>
      <c r="AT327" s="147" t="s">
        <v>162</v>
      </c>
      <c r="AU327" s="147" t="s">
        <v>82</v>
      </c>
      <c r="AV327" s="12" t="s">
        <v>80</v>
      </c>
      <c r="AW327" s="12" t="s">
        <v>33</v>
      </c>
      <c r="AX327" s="12" t="s">
        <v>72</v>
      </c>
      <c r="AY327" s="147" t="s">
        <v>150</v>
      </c>
    </row>
    <row r="328" spans="2:51" s="13" customFormat="1">
      <c r="B328" s="152"/>
      <c r="D328" s="146" t="s">
        <v>162</v>
      </c>
      <c r="E328" s="153" t="s">
        <v>19</v>
      </c>
      <c r="F328" s="154" t="s">
        <v>1091</v>
      </c>
      <c r="H328" s="155">
        <v>1.1200000000000001</v>
      </c>
      <c r="I328" s="156"/>
      <c r="L328" s="152"/>
      <c r="M328" s="157"/>
      <c r="T328" s="158"/>
      <c r="AT328" s="153" t="s">
        <v>162</v>
      </c>
      <c r="AU328" s="153" t="s">
        <v>82</v>
      </c>
      <c r="AV328" s="13" t="s">
        <v>82</v>
      </c>
      <c r="AW328" s="13" t="s">
        <v>33</v>
      </c>
      <c r="AX328" s="13" t="s">
        <v>72</v>
      </c>
      <c r="AY328" s="153" t="s">
        <v>150</v>
      </c>
    </row>
    <row r="329" spans="2:51" s="15" customFormat="1">
      <c r="B329" s="166"/>
      <c r="D329" s="146" t="s">
        <v>162</v>
      </c>
      <c r="E329" s="167" t="s">
        <v>19</v>
      </c>
      <c r="F329" s="168" t="s">
        <v>275</v>
      </c>
      <c r="H329" s="169">
        <v>1.1200000000000001</v>
      </c>
      <c r="I329" s="170"/>
      <c r="L329" s="166"/>
      <c r="M329" s="171"/>
      <c r="T329" s="172"/>
      <c r="AT329" s="167" t="s">
        <v>162</v>
      </c>
      <c r="AU329" s="167" t="s">
        <v>82</v>
      </c>
      <c r="AV329" s="15" t="s">
        <v>183</v>
      </c>
      <c r="AW329" s="15" t="s">
        <v>33</v>
      </c>
      <c r="AX329" s="15" t="s">
        <v>72</v>
      </c>
      <c r="AY329" s="167" t="s">
        <v>150</v>
      </c>
    </row>
    <row r="330" spans="2:51" s="12" customFormat="1">
      <c r="B330" s="145"/>
      <c r="D330" s="146" t="s">
        <v>162</v>
      </c>
      <c r="E330" s="147" t="s">
        <v>19</v>
      </c>
      <c r="F330" s="148" t="s">
        <v>1104</v>
      </c>
      <c r="H330" s="147" t="s">
        <v>19</v>
      </c>
      <c r="I330" s="149"/>
      <c r="L330" s="145"/>
      <c r="M330" s="150"/>
      <c r="T330" s="151"/>
      <c r="AT330" s="147" t="s">
        <v>162</v>
      </c>
      <c r="AU330" s="147" t="s">
        <v>82</v>
      </c>
      <c r="AV330" s="12" t="s">
        <v>80</v>
      </c>
      <c r="AW330" s="12" t="s">
        <v>33</v>
      </c>
      <c r="AX330" s="12" t="s">
        <v>72</v>
      </c>
      <c r="AY330" s="147" t="s">
        <v>150</v>
      </c>
    </row>
    <row r="331" spans="2:51" s="13" customFormat="1">
      <c r="B331" s="152"/>
      <c r="D331" s="146" t="s">
        <v>162</v>
      </c>
      <c r="E331" s="153" t="s">
        <v>19</v>
      </c>
      <c r="F331" s="154" t="s">
        <v>1091</v>
      </c>
      <c r="H331" s="155">
        <v>1.1200000000000001</v>
      </c>
      <c r="I331" s="156"/>
      <c r="L331" s="152"/>
      <c r="M331" s="157"/>
      <c r="T331" s="158"/>
      <c r="AT331" s="153" t="s">
        <v>162</v>
      </c>
      <c r="AU331" s="153" t="s">
        <v>82</v>
      </c>
      <c r="AV331" s="13" t="s">
        <v>82</v>
      </c>
      <c r="AW331" s="13" t="s">
        <v>33</v>
      </c>
      <c r="AX331" s="13" t="s">
        <v>72</v>
      </c>
      <c r="AY331" s="153" t="s">
        <v>150</v>
      </c>
    </row>
    <row r="332" spans="2:51" s="15" customFormat="1">
      <c r="B332" s="166"/>
      <c r="D332" s="146" t="s">
        <v>162</v>
      </c>
      <c r="E332" s="167" t="s">
        <v>19</v>
      </c>
      <c r="F332" s="168" t="s">
        <v>275</v>
      </c>
      <c r="H332" s="169">
        <v>1.1200000000000001</v>
      </c>
      <c r="I332" s="170"/>
      <c r="L332" s="166"/>
      <c r="M332" s="171"/>
      <c r="T332" s="172"/>
      <c r="AT332" s="167" t="s">
        <v>162</v>
      </c>
      <c r="AU332" s="167" t="s">
        <v>82</v>
      </c>
      <c r="AV332" s="15" t="s">
        <v>183</v>
      </c>
      <c r="AW332" s="15" t="s">
        <v>33</v>
      </c>
      <c r="AX332" s="15" t="s">
        <v>72</v>
      </c>
      <c r="AY332" s="167" t="s">
        <v>150</v>
      </c>
    </row>
    <row r="333" spans="2:51" s="12" customFormat="1">
      <c r="B333" s="145"/>
      <c r="D333" s="146" t="s">
        <v>162</v>
      </c>
      <c r="E333" s="147" t="s">
        <v>19</v>
      </c>
      <c r="F333" s="148" t="s">
        <v>1105</v>
      </c>
      <c r="H333" s="147" t="s">
        <v>19</v>
      </c>
      <c r="I333" s="149"/>
      <c r="L333" s="145"/>
      <c r="M333" s="150"/>
      <c r="T333" s="151"/>
      <c r="AT333" s="147" t="s">
        <v>162</v>
      </c>
      <c r="AU333" s="147" t="s">
        <v>82</v>
      </c>
      <c r="AV333" s="12" t="s">
        <v>80</v>
      </c>
      <c r="AW333" s="12" t="s">
        <v>33</v>
      </c>
      <c r="AX333" s="12" t="s">
        <v>72</v>
      </c>
      <c r="AY333" s="147" t="s">
        <v>150</v>
      </c>
    </row>
    <row r="334" spans="2:51" s="13" customFormat="1">
      <c r="B334" s="152"/>
      <c r="D334" s="146" t="s">
        <v>162</v>
      </c>
      <c r="E334" s="153" t="s">
        <v>19</v>
      </c>
      <c r="F334" s="154" t="s">
        <v>1091</v>
      </c>
      <c r="H334" s="155">
        <v>1.1200000000000001</v>
      </c>
      <c r="I334" s="156"/>
      <c r="L334" s="152"/>
      <c r="M334" s="157"/>
      <c r="T334" s="158"/>
      <c r="AT334" s="153" t="s">
        <v>162</v>
      </c>
      <c r="AU334" s="153" t="s">
        <v>82</v>
      </c>
      <c r="AV334" s="13" t="s">
        <v>82</v>
      </c>
      <c r="AW334" s="13" t="s">
        <v>33</v>
      </c>
      <c r="AX334" s="13" t="s">
        <v>72</v>
      </c>
      <c r="AY334" s="153" t="s">
        <v>150</v>
      </c>
    </row>
    <row r="335" spans="2:51" s="15" customFormat="1">
      <c r="B335" s="166"/>
      <c r="D335" s="146" t="s">
        <v>162</v>
      </c>
      <c r="E335" s="167" t="s">
        <v>19</v>
      </c>
      <c r="F335" s="168" t="s">
        <v>275</v>
      </c>
      <c r="H335" s="169">
        <v>1.1200000000000001</v>
      </c>
      <c r="I335" s="170"/>
      <c r="L335" s="166"/>
      <c r="M335" s="171"/>
      <c r="T335" s="172"/>
      <c r="AT335" s="167" t="s">
        <v>162</v>
      </c>
      <c r="AU335" s="167" t="s">
        <v>82</v>
      </c>
      <c r="AV335" s="15" t="s">
        <v>183</v>
      </c>
      <c r="AW335" s="15" t="s">
        <v>33</v>
      </c>
      <c r="AX335" s="15" t="s">
        <v>72</v>
      </c>
      <c r="AY335" s="167" t="s">
        <v>150</v>
      </c>
    </row>
    <row r="336" spans="2:51" s="14" customFormat="1">
      <c r="B336" s="159"/>
      <c r="D336" s="146" t="s">
        <v>162</v>
      </c>
      <c r="E336" s="160" t="s">
        <v>19</v>
      </c>
      <c r="F336" s="161" t="s">
        <v>169</v>
      </c>
      <c r="H336" s="162">
        <v>5.6000000000000005</v>
      </c>
      <c r="I336" s="163"/>
      <c r="L336" s="159"/>
      <c r="M336" s="164"/>
      <c r="T336" s="165"/>
      <c r="AT336" s="160" t="s">
        <v>162</v>
      </c>
      <c r="AU336" s="160" t="s">
        <v>82</v>
      </c>
      <c r="AV336" s="14" t="s">
        <v>158</v>
      </c>
      <c r="AW336" s="14" t="s">
        <v>33</v>
      </c>
      <c r="AX336" s="14" t="s">
        <v>80</v>
      </c>
      <c r="AY336" s="160" t="s">
        <v>150</v>
      </c>
    </row>
    <row r="337" spans="2:65" s="1" customFormat="1" ht="24.2" customHeight="1">
      <c r="B337" s="33"/>
      <c r="C337" s="128" t="s">
        <v>493</v>
      </c>
      <c r="D337" s="128" t="s">
        <v>153</v>
      </c>
      <c r="E337" s="129" t="s">
        <v>1106</v>
      </c>
      <c r="F337" s="130" t="s">
        <v>1107</v>
      </c>
      <c r="G337" s="131" t="s">
        <v>156</v>
      </c>
      <c r="H337" s="132">
        <v>1.87</v>
      </c>
      <c r="I337" s="133"/>
      <c r="J337" s="134">
        <f>ROUND(I337*H337,2)</f>
        <v>0</v>
      </c>
      <c r="K337" s="130" t="s">
        <v>19</v>
      </c>
      <c r="L337" s="33"/>
      <c r="M337" s="135" t="s">
        <v>19</v>
      </c>
      <c r="N337" s="136" t="s">
        <v>43</v>
      </c>
      <c r="P337" s="137">
        <f>O337*H337</f>
        <v>0</v>
      </c>
      <c r="Q337" s="137">
        <v>0</v>
      </c>
      <c r="R337" s="137">
        <f>Q337*H337</f>
        <v>0</v>
      </c>
      <c r="S337" s="137">
        <v>0</v>
      </c>
      <c r="T337" s="138">
        <f>S337*H337</f>
        <v>0</v>
      </c>
      <c r="AR337" s="139" t="s">
        <v>389</v>
      </c>
      <c r="AT337" s="139" t="s">
        <v>153</v>
      </c>
      <c r="AU337" s="139" t="s">
        <v>82</v>
      </c>
      <c r="AY337" s="18" t="s">
        <v>150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8" t="s">
        <v>80</v>
      </c>
      <c r="BK337" s="140">
        <f>ROUND(I337*H337,2)</f>
        <v>0</v>
      </c>
      <c r="BL337" s="18" t="s">
        <v>389</v>
      </c>
      <c r="BM337" s="139" t="s">
        <v>1108</v>
      </c>
    </row>
    <row r="338" spans="2:65" s="12" customFormat="1">
      <c r="B338" s="145"/>
      <c r="D338" s="146" t="s">
        <v>162</v>
      </c>
      <c r="E338" s="147" t="s">
        <v>19</v>
      </c>
      <c r="F338" s="148" t="s">
        <v>968</v>
      </c>
      <c r="H338" s="147" t="s">
        <v>19</v>
      </c>
      <c r="I338" s="149"/>
      <c r="L338" s="145"/>
      <c r="M338" s="150"/>
      <c r="T338" s="151"/>
      <c r="AT338" s="147" t="s">
        <v>162</v>
      </c>
      <c r="AU338" s="147" t="s">
        <v>82</v>
      </c>
      <c r="AV338" s="12" t="s">
        <v>80</v>
      </c>
      <c r="AW338" s="12" t="s">
        <v>33</v>
      </c>
      <c r="AX338" s="12" t="s">
        <v>72</v>
      </c>
      <c r="AY338" s="147" t="s">
        <v>150</v>
      </c>
    </row>
    <row r="339" spans="2:65" s="12" customFormat="1">
      <c r="B339" s="145"/>
      <c r="D339" s="146" t="s">
        <v>162</v>
      </c>
      <c r="E339" s="147" t="s">
        <v>19</v>
      </c>
      <c r="F339" s="148" t="s">
        <v>968</v>
      </c>
      <c r="H339" s="147" t="s">
        <v>19</v>
      </c>
      <c r="I339" s="149"/>
      <c r="L339" s="145"/>
      <c r="M339" s="150"/>
      <c r="T339" s="151"/>
      <c r="AT339" s="147" t="s">
        <v>162</v>
      </c>
      <c r="AU339" s="147" t="s">
        <v>82</v>
      </c>
      <c r="AV339" s="12" t="s">
        <v>80</v>
      </c>
      <c r="AW339" s="12" t="s">
        <v>33</v>
      </c>
      <c r="AX339" s="12" t="s">
        <v>72</v>
      </c>
      <c r="AY339" s="147" t="s">
        <v>150</v>
      </c>
    </row>
    <row r="340" spans="2:65" s="12" customFormat="1">
      <c r="B340" s="145"/>
      <c r="D340" s="146" t="s">
        <v>162</v>
      </c>
      <c r="E340" s="147" t="s">
        <v>19</v>
      </c>
      <c r="F340" s="148" t="s">
        <v>1109</v>
      </c>
      <c r="H340" s="147" t="s">
        <v>19</v>
      </c>
      <c r="I340" s="149"/>
      <c r="L340" s="145"/>
      <c r="M340" s="150"/>
      <c r="T340" s="151"/>
      <c r="AT340" s="147" t="s">
        <v>162</v>
      </c>
      <c r="AU340" s="147" t="s">
        <v>82</v>
      </c>
      <c r="AV340" s="12" t="s">
        <v>80</v>
      </c>
      <c r="AW340" s="12" t="s">
        <v>33</v>
      </c>
      <c r="AX340" s="12" t="s">
        <v>72</v>
      </c>
      <c r="AY340" s="147" t="s">
        <v>150</v>
      </c>
    </row>
    <row r="341" spans="2:65" s="12" customFormat="1">
      <c r="B341" s="145"/>
      <c r="D341" s="146" t="s">
        <v>162</v>
      </c>
      <c r="E341" s="147" t="s">
        <v>19</v>
      </c>
      <c r="F341" s="148" t="s">
        <v>167</v>
      </c>
      <c r="H341" s="147" t="s">
        <v>19</v>
      </c>
      <c r="I341" s="149"/>
      <c r="L341" s="145"/>
      <c r="M341" s="150"/>
      <c r="T341" s="151"/>
      <c r="AT341" s="147" t="s">
        <v>162</v>
      </c>
      <c r="AU341" s="147" t="s">
        <v>82</v>
      </c>
      <c r="AV341" s="12" t="s">
        <v>80</v>
      </c>
      <c r="AW341" s="12" t="s">
        <v>33</v>
      </c>
      <c r="AX341" s="12" t="s">
        <v>72</v>
      </c>
      <c r="AY341" s="147" t="s">
        <v>150</v>
      </c>
    </row>
    <row r="342" spans="2:65" s="13" customFormat="1">
      <c r="B342" s="152"/>
      <c r="D342" s="146" t="s">
        <v>162</v>
      </c>
      <c r="E342" s="153" t="s">
        <v>19</v>
      </c>
      <c r="F342" s="154" t="s">
        <v>1110</v>
      </c>
      <c r="H342" s="155">
        <v>1.87</v>
      </c>
      <c r="I342" s="156"/>
      <c r="L342" s="152"/>
      <c r="M342" s="157"/>
      <c r="T342" s="158"/>
      <c r="AT342" s="153" t="s">
        <v>162</v>
      </c>
      <c r="AU342" s="153" t="s">
        <v>82</v>
      </c>
      <c r="AV342" s="13" t="s">
        <v>82</v>
      </c>
      <c r="AW342" s="13" t="s">
        <v>33</v>
      </c>
      <c r="AX342" s="13" t="s">
        <v>72</v>
      </c>
      <c r="AY342" s="153" t="s">
        <v>150</v>
      </c>
    </row>
    <row r="343" spans="2:65" s="14" customFormat="1">
      <c r="B343" s="159"/>
      <c r="D343" s="146" t="s">
        <v>162</v>
      </c>
      <c r="E343" s="160" t="s">
        <v>19</v>
      </c>
      <c r="F343" s="161" t="s">
        <v>169</v>
      </c>
      <c r="H343" s="162">
        <v>1.87</v>
      </c>
      <c r="I343" s="163"/>
      <c r="L343" s="159"/>
      <c r="M343" s="164"/>
      <c r="T343" s="165"/>
      <c r="AT343" s="160" t="s">
        <v>162</v>
      </c>
      <c r="AU343" s="160" t="s">
        <v>82</v>
      </c>
      <c r="AV343" s="14" t="s">
        <v>158</v>
      </c>
      <c r="AW343" s="14" t="s">
        <v>33</v>
      </c>
      <c r="AX343" s="14" t="s">
        <v>80</v>
      </c>
      <c r="AY343" s="160" t="s">
        <v>150</v>
      </c>
    </row>
    <row r="344" spans="2:65" s="1" customFormat="1" ht="21.75" customHeight="1">
      <c r="B344" s="33"/>
      <c r="C344" s="173" t="s">
        <v>500</v>
      </c>
      <c r="D344" s="173" t="s">
        <v>445</v>
      </c>
      <c r="E344" s="174" t="s">
        <v>1111</v>
      </c>
      <c r="F344" s="175" t="s">
        <v>1112</v>
      </c>
      <c r="G344" s="176" t="s">
        <v>156</v>
      </c>
      <c r="H344" s="177">
        <v>2.1789999999999998</v>
      </c>
      <c r="I344" s="178"/>
      <c r="J344" s="179">
        <f>ROUND(I344*H344,2)</f>
        <v>0</v>
      </c>
      <c r="K344" s="175" t="s">
        <v>157</v>
      </c>
      <c r="L344" s="180"/>
      <c r="M344" s="181" t="s">
        <v>19</v>
      </c>
      <c r="N344" s="182" t="s">
        <v>43</v>
      </c>
      <c r="P344" s="137">
        <f>O344*H344</f>
        <v>0</v>
      </c>
      <c r="Q344" s="137">
        <v>1.9E-3</v>
      </c>
      <c r="R344" s="137">
        <f>Q344*H344</f>
        <v>4.1400999999999999E-3</v>
      </c>
      <c r="S344" s="137">
        <v>0</v>
      </c>
      <c r="T344" s="138">
        <f>S344*H344</f>
        <v>0</v>
      </c>
      <c r="AR344" s="139" t="s">
        <v>448</v>
      </c>
      <c r="AT344" s="139" t="s">
        <v>445</v>
      </c>
      <c r="AU344" s="139" t="s">
        <v>82</v>
      </c>
      <c r="AY344" s="18" t="s">
        <v>150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8" t="s">
        <v>80</v>
      </c>
      <c r="BK344" s="140">
        <f>ROUND(I344*H344,2)</f>
        <v>0</v>
      </c>
      <c r="BL344" s="18" t="s">
        <v>389</v>
      </c>
      <c r="BM344" s="139" t="s">
        <v>1113</v>
      </c>
    </row>
    <row r="345" spans="2:65" s="12" customFormat="1">
      <c r="B345" s="145"/>
      <c r="D345" s="146" t="s">
        <v>162</v>
      </c>
      <c r="E345" s="147" t="s">
        <v>19</v>
      </c>
      <c r="F345" s="148" t="s">
        <v>968</v>
      </c>
      <c r="H345" s="147" t="s">
        <v>19</v>
      </c>
      <c r="I345" s="149"/>
      <c r="L345" s="145"/>
      <c r="M345" s="150"/>
      <c r="T345" s="151"/>
      <c r="AT345" s="147" t="s">
        <v>162</v>
      </c>
      <c r="AU345" s="147" t="s">
        <v>82</v>
      </c>
      <c r="AV345" s="12" t="s">
        <v>80</v>
      </c>
      <c r="AW345" s="12" t="s">
        <v>33</v>
      </c>
      <c r="AX345" s="12" t="s">
        <v>72</v>
      </c>
      <c r="AY345" s="147" t="s">
        <v>150</v>
      </c>
    </row>
    <row r="346" spans="2:65" s="12" customFormat="1">
      <c r="B346" s="145"/>
      <c r="D346" s="146" t="s">
        <v>162</v>
      </c>
      <c r="E346" s="147" t="s">
        <v>19</v>
      </c>
      <c r="F346" s="148" t="s">
        <v>968</v>
      </c>
      <c r="H346" s="147" t="s">
        <v>19</v>
      </c>
      <c r="I346" s="149"/>
      <c r="L346" s="145"/>
      <c r="M346" s="150"/>
      <c r="T346" s="151"/>
      <c r="AT346" s="147" t="s">
        <v>162</v>
      </c>
      <c r="AU346" s="147" t="s">
        <v>82</v>
      </c>
      <c r="AV346" s="12" t="s">
        <v>80</v>
      </c>
      <c r="AW346" s="12" t="s">
        <v>33</v>
      </c>
      <c r="AX346" s="12" t="s">
        <v>72</v>
      </c>
      <c r="AY346" s="147" t="s">
        <v>150</v>
      </c>
    </row>
    <row r="347" spans="2:65" s="12" customFormat="1">
      <c r="B347" s="145"/>
      <c r="D347" s="146" t="s">
        <v>162</v>
      </c>
      <c r="E347" s="147" t="s">
        <v>19</v>
      </c>
      <c r="F347" s="148" t="s">
        <v>1109</v>
      </c>
      <c r="H347" s="147" t="s">
        <v>19</v>
      </c>
      <c r="I347" s="149"/>
      <c r="L347" s="145"/>
      <c r="M347" s="150"/>
      <c r="T347" s="151"/>
      <c r="AT347" s="147" t="s">
        <v>162</v>
      </c>
      <c r="AU347" s="147" t="s">
        <v>82</v>
      </c>
      <c r="AV347" s="12" t="s">
        <v>80</v>
      </c>
      <c r="AW347" s="12" t="s">
        <v>33</v>
      </c>
      <c r="AX347" s="12" t="s">
        <v>72</v>
      </c>
      <c r="AY347" s="147" t="s">
        <v>150</v>
      </c>
    </row>
    <row r="348" spans="2:65" s="12" customFormat="1">
      <c r="B348" s="145"/>
      <c r="D348" s="146" t="s">
        <v>162</v>
      </c>
      <c r="E348" s="147" t="s">
        <v>19</v>
      </c>
      <c r="F348" s="148" t="s">
        <v>167</v>
      </c>
      <c r="H348" s="147" t="s">
        <v>19</v>
      </c>
      <c r="I348" s="149"/>
      <c r="L348" s="145"/>
      <c r="M348" s="150"/>
      <c r="T348" s="151"/>
      <c r="AT348" s="147" t="s">
        <v>162</v>
      </c>
      <c r="AU348" s="147" t="s">
        <v>82</v>
      </c>
      <c r="AV348" s="12" t="s">
        <v>80</v>
      </c>
      <c r="AW348" s="12" t="s">
        <v>33</v>
      </c>
      <c r="AX348" s="12" t="s">
        <v>72</v>
      </c>
      <c r="AY348" s="147" t="s">
        <v>150</v>
      </c>
    </row>
    <row r="349" spans="2:65" s="13" customFormat="1">
      <c r="B349" s="152"/>
      <c r="D349" s="146" t="s">
        <v>162</v>
      </c>
      <c r="E349" s="153" t="s">
        <v>19</v>
      </c>
      <c r="F349" s="154" t="s">
        <v>1110</v>
      </c>
      <c r="H349" s="155">
        <v>1.87</v>
      </c>
      <c r="I349" s="156"/>
      <c r="L349" s="152"/>
      <c r="M349" s="157"/>
      <c r="T349" s="158"/>
      <c r="AT349" s="153" t="s">
        <v>162</v>
      </c>
      <c r="AU349" s="153" t="s">
        <v>82</v>
      </c>
      <c r="AV349" s="13" t="s">
        <v>82</v>
      </c>
      <c r="AW349" s="13" t="s">
        <v>33</v>
      </c>
      <c r="AX349" s="13" t="s">
        <v>72</v>
      </c>
      <c r="AY349" s="153" t="s">
        <v>150</v>
      </c>
    </row>
    <row r="350" spans="2:65" s="14" customFormat="1">
      <c r="B350" s="159"/>
      <c r="D350" s="146" t="s">
        <v>162</v>
      </c>
      <c r="E350" s="160" t="s">
        <v>19</v>
      </c>
      <c r="F350" s="161" t="s">
        <v>169</v>
      </c>
      <c r="H350" s="162">
        <v>1.87</v>
      </c>
      <c r="I350" s="163"/>
      <c r="L350" s="159"/>
      <c r="M350" s="164"/>
      <c r="T350" s="165"/>
      <c r="AT350" s="160" t="s">
        <v>162</v>
      </c>
      <c r="AU350" s="160" t="s">
        <v>82</v>
      </c>
      <c r="AV350" s="14" t="s">
        <v>158</v>
      </c>
      <c r="AW350" s="14" t="s">
        <v>33</v>
      </c>
      <c r="AX350" s="14" t="s">
        <v>80</v>
      </c>
      <c r="AY350" s="160" t="s">
        <v>150</v>
      </c>
    </row>
    <row r="351" spans="2:65" s="13" customFormat="1">
      <c r="B351" s="152"/>
      <c r="D351" s="146" t="s">
        <v>162</v>
      </c>
      <c r="F351" s="154" t="s">
        <v>1114</v>
      </c>
      <c r="H351" s="155">
        <v>2.1789999999999998</v>
      </c>
      <c r="I351" s="156"/>
      <c r="L351" s="152"/>
      <c r="M351" s="157"/>
      <c r="T351" s="158"/>
      <c r="AT351" s="153" t="s">
        <v>162</v>
      </c>
      <c r="AU351" s="153" t="s">
        <v>82</v>
      </c>
      <c r="AV351" s="13" t="s">
        <v>82</v>
      </c>
      <c r="AW351" s="13" t="s">
        <v>4</v>
      </c>
      <c r="AX351" s="13" t="s">
        <v>80</v>
      </c>
      <c r="AY351" s="153" t="s">
        <v>150</v>
      </c>
    </row>
    <row r="352" spans="2:65" s="1" customFormat="1" ht="24.2" customHeight="1">
      <c r="B352" s="33"/>
      <c r="C352" s="128" t="s">
        <v>510</v>
      </c>
      <c r="D352" s="128" t="s">
        <v>153</v>
      </c>
      <c r="E352" s="129" t="s">
        <v>1115</v>
      </c>
      <c r="F352" s="130" t="s">
        <v>1116</v>
      </c>
      <c r="G352" s="131" t="s">
        <v>190</v>
      </c>
      <c r="H352" s="132">
        <v>2.8</v>
      </c>
      <c r="I352" s="133"/>
      <c r="J352" s="134">
        <f>ROUND(I352*H352,2)</f>
        <v>0</v>
      </c>
      <c r="K352" s="130" t="s">
        <v>157</v>
      </c>
      <c r="L352" s="33"/>
      <c r="M352" s="135" t="s">
        <v>19</v>
      </c>
      <c r="N352" s="136" t="s">
        <v>43</v>
      </c>
      <c r="P352" s="137">
        <f>O352*H352</f>
        <v>0</v>
      </c>
      <c r="Q352" s="137">
        <v>4.4999999999999999E-4</v>
      </c>
      <c r="R352" s="137">
        <f>Q352*H352</f>
        <v>1.2599999999999998E-3</v>
      </c>
      <c r="S352" s="137">
        <v>0</v>
      </c>
      <c r="T352" s="138">
        <f>S352*H352</f>
        <v>0</v>
      </c>
      <c r="AR352" s="139" t="s">
        <v>389</v>
      </c>
      <c r="AT352" s="139" t="s">
        <v>153</v>
      </c>
      <c r="AU352" s="139" t="s">
        <v>82</v>
      </c>
      <c r="AY352" s="18" t="s">
        <v>150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80</v>
      </c>
      <c r="BK352" s="140">
        <f>ROUND(I352*H352,2)</f>
        <v>0</v>
      </c>
      <c r="BL352" s="18" t="s">
        <v>389</v>
      </c>
      <c r="BM352" s="139" t="s">
        <v>1117</v>
      </c>
    </row>
    <row r="353" spans="2:65" s="1" customFormat="1">
      <c r="B353" s="33"/>
      <c r="D353" s="141" t="s">
        <v>160</v>
      </c>
      <c r="F353" s="142" t="s">
        <v>1118</v>
      </c>
      <c r="I353" s="143"/>
      <c r="L353" s="33"/>
      <c r="M353" s="144"/>
      <c r="T353" s="54"/>
      <c r="AT353" s="18" t="s">
        <v>160</v>
      </c>
      <c r="AU353" s="18" t="s">
        <v>82</v>
      </c>
    </row>
    <row r="354" spans="2:65" s="12" customFormat="1">
      <c r="B354" s="145"/>
      <c r="D354" s="146" t="s">
        <v>162</v>
      </c>
      <c r="E354" s="147" t="s">
        <v>19</v>
      </c>
      <c r="F354" s="148" t="s">
        <v>968</v>
      </c>
      <c r="H354" s="147" t="s">
        <v>19</v>
      </c>
      <c r="I354" s="149"/>
      <c r="L354" s="145"/>
      <c r="M354" s="150"/>
      <c r="T354" s="151"/>
      <c r="AT354" s="147" t="s">
        <v>162</v>
      </c>
      <c r="AU354" s="147" t="s">
        <v>82</v>
      </c>
      <c r="AV354" s="12" t="s">
        <v>80</v>
      </c>
      <c r="AW354" s="12" t="s">
        <v>33</v>
      </c>
      <c r="AX354" s="12" t="s">
        <v>72</v>
      </c>
      <c r="AY354" s="147" t="s">
        <v>150</v>
      </c>
    </row>
    <row r="355" spans="2:65" s="12" customFormat="1">
      <c r="B355" s="145"/>
      <c r="D355" s="146" t="s">
        <v>162</v>
      </c>
      <c r="E355" s="147" t="s">
        <v>19</v>
      </c>
      <c r="F355" s="148" t="s">
        <v>968</v>
      </c>
      <c r="H355" s="147" t="s">
        <v>19</v>
      </c>
      <c r="I355" s="149"/>
      <c r="L355" s="145"/>
      <c r="M355" s="150"/>
      <c r="T355" s="151"/>
      <c r="AT355" s="147" t="s">
        <v>162</v>
      </c>
      <c r="AU355" s="147" t="s">
        <v>82</v>
      </c>
      <c r="AV355" s="12" t="s">
        <v>80</v>
      </c>
      <c r="AW355" s="12" t="s">
        <v>33</v>
      </c>
      <c r="AX355" s="12" t="s">
        <v>72</v>
      </c>
      <c r="AY355" s="147" t="s">
        <v>150</v>
      </c>
    </row>
    <row r="356" spans="2:65" s="12" customFormat="1">
      <c r="B356" s="145"/>
      <c r="D356" s="146" t="s">
        <v>162</v>
      </c>
      <c r="E356" s="147" t="s">
        <v>19</v>
      </c>
      <c r="F356" s="148" t="s">
        <v>1119</v>
      </c>
      <c r="H356" s="147" t="s">
        <v>19</v>
      </c>
      <c r="I356" s="149"/>
      <c r="L356" s="145"/>
      <c r="M356" s="150"/>
      <c r="T356" s="151"/>
      <c r="AT356" s="147" t="s">
        <v>162</v>
      </c>
      <c r="AU356" s="147" t="s">
        <v>82</v>
      </c>
      <c r="AV356" s="12" t="s">
        <v>80</v>
      </c>
      <c r="AW356" s="12" t="s">
        <v>33</v>
      </c>
      <c r="AX356" s="12" t="s">
        <v>72</v>
      </c>
      <c r="AY356" s="147" t="s">
        <v>150</v>
      </c>
    </row>
    <row r="357" spans="2:65" s="12" customFormat="1">
      <c r="B357" s="145"/>
      <c r="D357" s="146" t="s">
        <v>162</v>
      </c>
      <c r="E357" s="147" t="s">
        <v>19</v>
      </c>
      <c r="F357" s="148" t="s">
        <v>190</v>
      </c>
      <c r="H357" s="147" t="s">
        <v>19</v>
      </c>
      <c r="I357" s="149"/>
      <c r="L357" s="145"/>
      <c r="M357" s="150"/>
      <c r="T357" s="151"/>
      <c r="AT357" s="147" t="s">
        <v>162</v>
      </c>
      <c r="AU357" s="147" t="s">
        <v>82</v>
      </c>
      <c r="AV357" s="12" t="s">
        <v>80</v>
      </c>
      <c r="AW357" s="12" t="s">
        <v>33</v>
      </c>
      <c r="AX357" s="12" t="s">
        <v>72</v>
      </c>
      <c r="AY357" s="147" t="s">
        <v>150</v>
      </c>
    </row>
    <row r="358" spans="2:65" s="13" customFormat="1">
      <c r="B358" s="152"/>
      <c r="D358" s="146" t="s">
        <v>162</v>
      </c>
      <c r="E358" s="153" t="s">
        <v>19</v>
      </c>
      <c r="F358" s="154" t="s">
        <v>1120</v>
      </c>
      <c r="H358" s="155">
        <v>2.8</v>
      </c>
      <c r="I358" s="156"/>
      <c r="L358" s="152"/>
      <c r="M358" s="157"/>
      <c r="T358" s="158"/>
      <c r="AT358" s="153" t="s">
        <v>162</v>
      </c>
      <c r="AU358" s="153" t="s">
        <v>82</v>
      </c>
      <c r="AV358" s="13" t="s">
        <v>82</v>
      </c>
      <c r="AW358" s="13" t="s">
        <v>33</v>
      </c>
      <c r="AX358" s="13" t="s">
        <v>72</v>
      </c>
      <c r="AY358" s="153" t="s">
        <v>150</v>
      </c>
    </row>
    <row r="359" spans="2:65" s="14" customFormat="1">
      <c r="B359" s="159"/>
      <c r="D359" s="146" t="s">
        <v>162</v>
      </c>
      <c r="E359" s="160" t="s">
        <v>19</v>
      </c>
      <c r="F359" s="161" t="s">
        <v>169</v>
      </c>
      <c r="H359" s="162">
        <v>2.8</v>
      </c>
      <c r="I359" s="163"/>
      <c r="L359" s="159"/>
      <c r="M359" s="164"/>
      <c r="T359" s="165"/>
      <c r="AT359" s="160" t="s">
        <v>162</v>
      </c>
      <c r="AU359" s="160" t="s">
        <v>82</v>
      </c>
      <c r="AV359" s="14" t="s">
        <v>158</v>
      </c>
      <c r="AW359" s="14" t="s">
        <v>33</v>
      </c>
      <c r="AX359" s="14" t="s">
        <v>80</v>
      </c>
      <c r="AY359" s="160" t="s">
        <v>150</v>
      </c>
    </row>
    <row r="360" spans="2:65" s="1" customFormat="1" ht="21.75" customHeight="1">
      <c r="B360" s="33"/>
      <c r="C360" s="128" t="s">
        <v>448</v>
      </c>
      <c r="D360" s="128" t="s">
        <v>153</v>
      </c>
      <c r="E360" s="129" t="s">
        <v>1121</v>
      </c>
      <c r="F360" s="130" t="s">
        <v>1122</v>
      </c>
      <c r="G360" s="131" t="s">
        <v>190</v>
      </c>
      <c r="H360" s="132">
        <v>2.8</v>
      </c>
      <c r="I360" s="133"/>
      <c r="J360" s="134">
        <f>ROUND(I360*H360,2)</f>
        <v>0</v>
      </c>
      <c r="K360" s="130" t="s">
        <v>157</v>
      </c>
      <c r="L360" s="33"/>
      <c r="M360" s="135" t="s">
        <v>19</v>
      </c>
      <c r="N360" s="136" t="s">
        <v>43</v>
      </c>
      <c r="P360" s="137">
        <f>O360*H360</f>
        <v>0</v>
      </c>
      <c r="Q360" s="137">
        <v>5.5999999999999995E-4</v>
      </c>
      <c r="R360" s="137">
        <f>Q360*H360</f>
        <v>1.5679999999999997E-3</v>
      </c>
      <c r="S360" s="137">
        <v>0</v>
      </c>
      <c r="T360" s="138">
        <f>S360*H360</f>
        <v>0</v>
      </c>
      <c r="AR360" s="139" t="s">
        <v>389</v>
      </c>
      <c r="AT360" s="139" t="s">
        <v>153</v>
      </c>
      <c r="AU360" s="139" t="s">
        <v>82</v>
      </c>
      <c r="AY360" s="18" t="s">
        <v>150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8" t="s">
        <v>80</v>
      </c>
      <c r="BK360" s="140">
        <f>ROUND(I360*H360,2)</f>
        <v>0</v>
      </c>
      <c r="BL360" s="18" t="s">
        <v>389</v>
      </c>
      <c r="BM360" s="139" t="s">
        <v>1123</v>
      </c>
    </row>
    <row r="361" spans="2:65" s="1" customFormat="1">
      <c r="B361" s="33"/>
      <c r="D361" s="141" t="s">
        <v>160</v>
      </c>
      <c r="F361" s="142" t="s">
        <v>1124</v>
      </c>
      <c r="I361" s="143"/>
      <c r="L361" s="33"/>
      <c r="M361" s="144"/>
      <c r="T361" s="54"/>
      <c r="AT361" s="18" t="s">
        <v>160</v>
      </c>
      <c r="AU361" s="18" t="s">
        <v>82</v>
      </c>
    </row>
    <row r="362" spans="2:65" s="12" customFormat="1">
      <c r="B362" s="145"/>
      <c r="D362" s="146" t="s">
        <v>162</v>
      </c>
      <c r="E362" s="147" t="s">
        <v>19</v>
      </c>
      <c r="F362" s="148" t="s">
        <v>968</v>
      </c>
      <c r="H362" s="147" t="s">
        <v>19</v>
      </c>
      <c r="I362" s="149"/>
      <c r="L362" s="145"/>
      <c r="M362" s="150"/>
      <c r="T362" s="151"/>
      <c r="AT362" s="147" t="s">
        <v>162</v>
      </c>
      <c r="AU362" s="147" t="s">
        <v>82</v>
      </c>
      <c r="AV362" s="12" t="s">
        <v>80</v>
      </c>
      <c r="AW362" s="12" t="s">
        <v>33</v>
      </c>
      <c r="AX362" s="12" t="s">
        <v>72</v>
      </c>
      <c r="AY362" s="147" t="s">
        <v>150</v>
      </c>
    </row>
    <row r="363" spans="2:65" s="12" customFormat="1">
      <c r="B363" s="145"/>
      <c r="D363" s="146" t="s">
        <v>162</v>
      </c>
      <c r="E363" s="147" t="s">
        <v>19</v>
      </c>
      <c r="F363" s="148" t="s">
        <v>968</v>
      </c>
      <c r="H363" s="147" t="s">
        <v>19</v>
      </c>
      <c r="I363" s="149"/>
      <c r="L363" s="145"/>
      <c r="M363" s="150"/>
      <c r="T363" s="151"/>
      <c r="AT363" s="147" t="s">
        <v>162</v>
      </c>
      <c r="AU363" s="147" t="s">
        <v>82</v>
      </c>
      <c r="AV363" s="12" t="s">
        <v>80</v>
      </c>
      <c r="AW363" s="12" t="s">
        <v>33</v>
      </c>
      <c r="AX363" s="12" t="s">
        <v>72</v>
      </c>
      <c r="AY363" s="147" t="s">
        <v>150</v>
      </c>
    </row>
    <row r="364" spans="2:65" s="12" customFormat="1">
      <c r="B364" s="145"/>
      <c r="D364" s="146" t="s">
        <v>162</v>
      </c>
      <c r="E364" s="147" t="s">
        <v>19</v>
      </c>
      <c r="F364" s="148" t="s">
        <v>1125</v>
      </c>
      <c r="H364" s="147" t="s">
        <v>19</v>
      </c>
      <c r="I364" s="149"/>
      <c r="L364" s="145"/>
      <c r="M364" s="150"/>
      <c r="T364" s="151"/>
      <c r="AT364" s="147" t="s">
        <v>162</v>
      </c>
      <c r="AU364" s="147" t="s">
        <v>82</v>
      </c>
      <c r="AV364" s="12" t="s">
        <v>80</v>
      </c>
      <c r="AW364" s="12" t="s">
        <v>33</v>
      </c>
      <c r="AX364" s="12" t="s">
        <v>72</v>
      </c>
      <c r="AY364" s="147" t="s">
        <v>150</v>
      </c>
    </row>
    <row r="365" spans="2:65" s="12" customFormat="1">
      <c r="B365" s="145"/>
      <c r="D365" s="146" t="s">
        <v>162</v>
      </c>
      <c r="E365" s="147" t="s">
        <v>19</v>
      </c>
      <c r="F365" s="148" t="s">
        <v>190</v>
      </c>
      <c r="H365" s="147" t="s">
        <v>19</v>
      </c>
      <c r="I365" s="149"/>
      <c r="L365" s="145"/>
      <c r="M365" s="150"/>
      <c r="T365" s="151"/>
      <c r="AT365" s="147" t="s">
        <v>162</v>
      </c>
      <c r="AU365" s="147" t="s">
        <v>82</v>
      </c>
      <c r="AV365" s="12" t="s">
        <v>80</v>
      </c>
      <c r="AW365" s="12" t="s">
        <v>33</v>
      </c>
      <c r="AX365" s="12" t="s">
        <v>72</v>
      </c>
      <c r="AY365" s="147" t="s">
        <v>150</v>
      </c>
    </row>
    <row r="366" spans="2:65" s="13" customFormat="1">
      <c r="B366" s="152"/>
      <c r="D366" s="146" t="s">
        <v>162</v>
      </c>
      <c r="E366" s="153" t="s">
        <v>19</v>
      </c>
      <c r="F366" s="154" t="s">
        <v>1120</v>
      </c>
      <c r="H366" s="155">
        <v>2.8</v>
      </c>
      <c r="I366" s="156"/>
      <c r="L366" s="152"/>
      <c r="M366" s="157"/>
      <c r="T366" s="158"/>
      <c r="AT366" s="153" t="s">
        <v>162</v>
      </c>
      <c r="AU366" s="153" t="s">
        <v>82</v>
      </c>
      <c r="AV366" s="13" t="s">
        <v>82</v>
      </c>
      <c r="AW366" s="13" t="s">
        <v>33</v>
      </c>
      <c r="AX366" s="13" t="s">
        <v>72</v>
      </c>
      <c r="AY366" s="153" t="s">
        <v>150</v>
      </c>
    </row>
    <row r="367" spans="2:65" s="14" customFormat="1">
      <c r="B367" s="159"/>
      <c r="D367" s="146" t="s">
        <v>162</v>
      </c>
      <c r="E367" s="160" t="s">
        <v>19</v>
      </c>
      <c r="F367" s="161" t="s">
        <v>169</v>
      </c>
      <c r="H367" s="162">
        <v>2.8</v>
      </c>
      <c r="I367" s="163"/>
      <c r="L367" s="159"/>
      <c r="M367" s="164"/>
      <c r="T367" s="165"/>
      <c r="AT367" s="160" t="s">
        <v>162</v>
      </c>
      <c r="AU367" s="160" t="s">
        <v>82</v>
      </c>
      <c r="AV367" s="14" t="s">
        <v>158</v>
      </c>
      <c r="AW367" s="14" t="s">
        <v>33</v>
      </c>
      <c r="AX367" s="14" t="s">
        <v>80</v>
      </c>
      <c r="AY367" s="160" t="s">
        <v>150</v>
      </c>
    </row>
    <row r="368" spans="2:65" s="1" customFormat="1" ht="24.2" customHeight="1">
      <c r="B368" s="33"/>
      <c r="C368" s="128" t="s">
        <v>519</v>
      </c>
      <c r="D368" s="128" t="s">
        <v>153</v>
      </c>
      <c r="E368" s="129" t="s">
        <v>1126</v>
      </c>
      <c r="F368" s="130" t="s">
        <v>1127</v>
      </c>
      <c r="G368" s="131" t="s">
        <v>156</v>
      </c>
      <c r="H368" s="132">
        <v>1.2629999999999999</v>
      </c>
      <c r="I368" s="133"/>
      <c r="J368" s="134">
        <f>ROUND(I368*H368,2)</f>
        <v>0</v>
      </c>
      <c r="K368" s="130" t="s">
        <v>157</v>
      </c>
      <c r="L368" s="33"/>
      <c r="M368" s="135" t="s">
        <v>19</v>
      </c>
      <c r="N368" s="136" t="s">
        <v>43</v>
      </c>
      <c r="P368" s="137">
        <f>O368*H368</f>
        <v>0</v>
      </c>
      <c r="Q368" s="137">
        <v>0</v>
      </c>
      <c r="R368" s="137">
        <f>Q368*H368</f>
        <v>0</v>
      </c>
      <c r="S368" s="137">
        <v>0</v>
      </c>
      <c r="T368" s="138">
        <f>S368*H368</f>
        <v>0</v>
      </c>
      <c r="AR368" s="139" t="s">
        <v>389</v>
      </c>
      <c r="AT368" s="139" t="s">
        <v>153</v>
      </c>
      <c r="AU368" s="139" t="s">
        <v>82</v>
      </c>
      <c r="AY368" s="18" t="s">
        <v>150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80</v>
      </c>
      <c r="BK368" s="140">
        <f>ROUND(I368*H368,2)</f>
        <v>0</v>
      </c>
      <c r="BL368" s="18" t="s">
        <v>389</v>
      </c>
      <c r="BM368" s="139" t="s">
        <v>1128</v>
      </c>
    </row>
    <row r="369" spans="2:65" s="1" customFormat="1">
      <c r="B369" s="33"/>
      <c r="D369" s="141" t="s">
        <v>160</v>
      </c>
      <c r="F369" s="142" t="s">
        <v>1129</v>
      </c>
      <c r="I369" s="143"/>
      <c r="L369" s="33"/>
      <c r="M369" s="144"/>
      <c r="T369" s="54"/>
      <c r="AT369" s="18" t="s">
        <v>160</v>
      </c>
      <c r="AU369" s="18" t="s">
        <v>82</v>
      </c>
    </row>
    <row r="370" spans="2:65" s="12" customFormat="1">
      <c r="B370" s="145"/>
      <c r="D370" s="146" t="s">
        <v>162</v>
      </c>
      <c r="E370" s="147" t="s">
        <v>19</v>
      </c>
      <c r="F370" s="148" t="s">
        <v>968</v>
      </c>
      <c r="H370" s="147" t="s">
        <v>19</v>
      </c>
      <c r="I370" s="149"/>
      <c r="L370" s="145"/>
      <c r="M370" s="150"/>
      <c r="T370" s="151"/>
      <c r="AT370" s="147" t="s">
        <v>162</v>
      </c>
      <c r="AU370" s="147" t="s">
        <v>82</v>
      </c>
      <c r="AV370" s="12" t="s">
        <v>80</v>
      </c>
      <c r="AW370" s="12" t="s">
        <v>33</v>
      </c>
      <c r="AX370" s="12" t="s">
        <v>72</v>
      </c>
      <c r="AY370" s="147" t="s">
        <v>150</v>
      </c>
    </row>
    <row r="371" spans="2:65" s="12" customFormat="1">
      <c r="B371" s="145"/>
      <c r="D371" s="146" t="s">
        <v>162</v>
      </c>
      <c r="E371" s="147" t="s">
        <v>19</v>
      </c>
      <c r="F371" s="148" t="s">
        <v>968</v>
      </c>
      <c r="H371" s="147" t="s">
        <v>19</v>
      </c>
      <c r="I371" s="149"/>
      <c r="L371" s="145"/>
      <c r="M371" s="150"/>
      <c r="T371" s="151"/>
      <c r="AT371" s="147" t="s">
        <v>162</v>
      </c>
      <c r="AU371" s="147" t="s">
        <v>82</v>
      </c>
      <c r="AV371" s="12" t="s">
        <v>80</v>
      </c>
      <c r="AW371" s="12" t="s">
        <v>33</v>
      </c>
      <c r="AX371" s="12" t="s">
        <v>72</v>
      </c>
      <c r="AY371" s="147" t="s">
        <v>150</v>
      </c>
    </row>
    <row r="372" spans="2:65" s="12" customFormat="1">
      <c r="B372" s="145"/>
      <c r="D372" s="146" t="s">
        <v>162</v>
      </c>
      <c r="E372" s="147" t="s">
        <v>19</v>
      </c>
      <c r="F372" s="148" t="s">
        <v>1130</v>
      </c>
      <c r="H372" s="147" t="s">
        <v>19</v>
      </c>
      <c r="I372" s="149"/>
      <c r="L372" s="145"/>
      <c r="M372" s="150"/>
      <c r="T372" s="151"/>
      <c r="AT372" s="147" t="s">
        <v>162</v>
      </c>
      <c r="AU372" s="147" t="s">
        <v>82</v>
      </c>
      <c r="AV372" s="12" t="s">
        <v>80</v>
      </c>
      <c r="AW372" s="12" t="s">
        <v>33</v>
      </c>
      <c r="AX372" s="12" t="s">
        <v>72</v>
      </c>
      <c r="AY372" s="147" t="s">
        <v>150</v>
      </c>
    </row>
    <row r="373" spans="2:65" s="12" customFormat="1">
      <c r="B373" s="145"/>
      <c r="D373" s="146" t="s">
        <v>162</v>
      </c>
      <c r="E373" s="147" t="s">
        <v>19</v>
      </c>
      <c r="F373" s="148" t="s">
        <v>1131</v>
      </c>
      <c r="H373" s="147" t="s">
        <v>19</v>
      </c>
      <c r="I373" s="149"/>
      <c r="L373" s="145"/>
      <c r="M373" s="150"/>
      <c r="T373" s="151"/>
      <c r="AT373" s="147" t="s">
        <v>162</v>
      </c>
      <c r="AU373" s="147" t="s">
        <v>82</v>
      </c>
      <c r="AV373" s="12" t="s">
        <v>80</v>
      </c>
      <c r="AW373" s="12" t="s">
        <v>33</v>
      </c>
      <c r="AX373" s="12" t="s">
        <v>72</v>
      </c>
      <c r="AY373" s="147" t="s">
        <v>150</v>
      </c>
    </row>
    <row r="374" spans="2:65" s="13" customFormat="1">
      <c r="B374" s="152"/>
      <c r="D374" s="146" t="s">
        <v>162</v>
      </c>
      <c r="E374" s="153" t="s">
        <v>19</v>
      </c>
      <c r="F374" s="154" t="s">
        <v>1132</v>
      </c>
      <c r="H374" s="155">
        <v>1.2629999999999999</v>
      </c>
      <c r="I374" s="156"/>
      <c r="L374" s="152"/>
      <c r="M374" s="157"/>
      <c r="T374" s="158"/>
      <c r="AT374" s="153" t="s">
        <v>162</v>
      </c>
      <c r="AU374" s="153" t="s">
        <v>82</v>
      </c>
      <c r="AV374" s="13" t="s">
        <v>82</v>
      </c>
      <c r="AW374" s="13" t="s">
        <v>33</v>
      </c>
      <c r="AX374" s="13" t="s">
        <v>72</v>
      </c>
      <c r="AY374" s="153" t="s">
        <v>150</v>
      </c>
    </row>
    <row r="375" spans="2:65" s="12" customFormat="1">
      <c r="B375" s="145"/>
      <c r="D375" s="146" t="s">
        <v>162</v>
      </c>
      <c r="E375" s="147" t="s">
        <v>19</v>
      </c>
      <c r="F375" s="148" t="s">
        <v>1133</v>
      </c>
      <c r="H375" s="147" t="s">
        <v>19</v>
      </c>
      <c r="I375" s="149"/>
      <c r="L375" s="145"/>
      <c r="M375" s="150"/>
      <c r="T375" s="151"/>
      <c r="AT375" s="147" t="s">
        <v>162</v>
      </c>
      <c r="AU375" s="147" t="s">
        <v>82</v>
      </c>
      <c r="AV375" s="12" t="s">
        <v>80</v>
      </c>
      <c r="AW375" s="12" t="s">
        <v>33</v>
      </c>
      <c r="AX375" s="12" t="s">
        <v>72</v>
      </c>
      <c r="AY375" s="147" t="s">
        <v>150</v>
      </c>
    </row>
    <row r="376" spans="2:65" s="14" customFormat="1">
      <c r="B376" s="159"/>
      <c r="D376" s="146" t="s">
        <v>162</v>
      </c>
      <c r="E376" s="160" t="s">
        <v>19</v>
      </c>
      <c r="F376" s="161" t="s">
        <v>169</v>
      </c>
      <c r="H376" s="162">
        <v>1.2629999999999999</v>
      </c>
      <c r="I376" s="163"/>
      <c r="L376" s="159"/>
      <c r="M376" s="164"/>
      <c r="T376" s="165"/>
      <c r="AT376" s="160" t="s">
        <v>162</v>
      </c>
      <c r="AU376" s="160" t="s">
        <v>82</v>
      </c>
      <c r="AV376" s="14" t="s">
        <v>158</v>
      </c>
      <c r="AW376" s="14" t="s">
        <v>33</v>
      </c>
      <c r="AX376" s="14" t="s">
        <v>80</v>
      </c>
      <c r="AY376" s="160" t="s">
        <v>150</v>
      </c>
    </row>
    <row r="377" spans="2:65" s="1" customFormat="1" ht="16.5" customHeight="1">
      <c r="B377" s="33"/>
      <c r="C377" s="173" t="s">
        <v>151</v>
      </c>
      <c r="D377" s="173" t="s">
        <v>445</v>
      </c>
      <c r="E377" s="174" t="s">
        <v>1134</v>
      </c>
      <c r="F377" s="175" t="s">
        <v>1135</v>
      </c>
      <c r="G377" s="176" t="s">
        <v>375</v>
      </c>
      <c r="H377" s="177">
        <v>0.13200000000000001</v>
      </c>
      <c r="I377" s="178"/>
      <c r="J377" s="179">
        <f>ROUND(I377*H377,2)</f>
        <v>0</v>
      </c>
      <c r="K377" s="175" t="s">
        <v>157</v>
      </c>
      <c r="L377" s="180"/>
      <c r="M377" s="181" t="s">
        <v>19</v>
      </c>
      <c r="N377" s="182" t="s">
        <v>43</v>
      </c>
      <c r="P377" s="137">
        <f>O377*H377</f>
        <v>0</v>
      </c>
      <c r="Q377" s="137">
        <v>1</v>
      </c>
      <c r="R377" s="137">
        <f>Q377*H377</f>
        <v>0.13200000000000001</v>
      </c>
      <c r="S377" s="137">
        <v>0</v>
      </c>
      <c r="T377" s="138">
        <f>S377*H377</f>
        <v>0</v>
      </c>
      <c r="AR377" s="139" t="s">
        <v>448</v>
      </c>
      <c r="AT377" s="139" t="s">
        <v>445</v>
      </c>
      <c r="AU377" s="139" t="s">
        <v>82</v>
      </c>
      <c r="AY377" s="18" t="s">
        <v>150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8" t="s">
        <v>80</v>
      </c>
      <c r="BK377" s="140">
        <f>ROUND(I377*H377,2)</f>
        <v>0</v>
      </c>
      <c r="BL377" s="18" t="s">
        <v>389</v>
      </c>
      <c r="BM377" s="139" t="s">
        <v>1136</v>
      </c>
    </row>
    <row r="378" spans="2:65" s="12" customFormat="1">
      <c r="B378" s="145"/>
      <c r="D378" s="146" t="s">
        <v>162</v>
      </c>
      <c r="E378" s="147" t="s">
        <v>19</v>
      </c>
      <c r="F378" s="148" t="s">
        <v>968</v>
      </c>
      <c r="H378" s="147" t="s">
        <v>19</v>
      </c>
      <c r="I378" s="149"/>
      <c r="L378" s="145"/>
      <c r="M378" s="150"/>
      <c r="T378" s="151"/>
      <c r="AT378" s="147" t="s">
        <v>162</v>
      </c>
      <c r="AU378" s="147" t="s">
        <v>82</v>
      </c>
      <c r="AV378" s="12" t="s">
        <v>80</v>
      </c>
      <c r="AW378" s="12" t="s">
        <v>33</v>
      </c>
      <c r="AX378" s="12" t="s">
        <v>72</v>
      </c>
      <c r="AY378" s="147" t="s">
        <v>150</v>
      </c>
    </row>
    <row r="379" spans="2:65" s="12" customFormat="1">
      <c r="B379" s="145"/>
      <c r="D379" s="146" t="s">
        <v>162</v>
      </c>
      <c r="E379" s="147" t="s">
        <v>19</v>
      </c>
      <c r="F379" s="148" t="s">
        <v>968</v>
      </c>
      <c r="H379" s="147" t="s">
        <v>19</v>
      </c>
      <c r="I379" s="149"/>
      <c r="L379" s="145"/>
      <c r="M379" s="150"/>
      <c r="T379" s="151"/>
      <c r="AT379" s="147" t="s">
        <v>162</v>
      </c>
      <c r="AU379" s="147" t="s">
        <v>82</v>
      </c>
      <c r="AV379" s="12" t="s">
        <v>80</v>
      </c>
      <c r="AW379" s="12" t="s">
        <v>33</v>
      </c>
      <c r="AX379" s="12" t="s">
        <v>72</v>
      </c>
      <c r="AY379" s="147" t="s">
        <v>150</v>
      </c>
    </row>
    <row r="380" spans="2:65" s="12" customFormat="1">
      <c r="B380" s="145"/>
      <c r="D380" s="146" t="s">
        <v>162</v>
      </c>
      <c r="E380" s="147" t="s">
        <v>19</v>
      </c>
      <c r="F380" s="148" t="s">
        <v>1137</v>
      </c>
      <c r="H380" s="147" t="s">
        <v>19</v>
      </c>
      <c r="I380" s="149"/>
      <c r="L380" s="145"/>
      <c r="M380" s="150"/>
      <c r="T380" s="151"/>
      <c r="AT380" s="147" t="s">
        <v>162</v>
      </c>
      <c r="AU380" s="147" t="s">
        <v>82</v>
      </c>
      <c r="AV380" s="12" t="s">
        <v>80</v>
      </c>
      <c r="AW380" s="12" t="s">
        <v>33</v>
      </c>
      <c r="AX380" s="12" t="s">
        <v>72</v>
      </c>
      <c r="AY380" s="147" t="s">
        <v>150</v>
      </c>
    </row>
    <row r="381" spans="2:65" s="12" customFormat="1">
      <c r="B381" s="145"/>
      <c r="D381" s="146" t="s">
        <v>162</v>
      </c>
      <c r="E381" s="147" t="s">
        <v>19</v>
      </c>
      <c r="F381" s="148" t="s">
        <v>167</v>
      </c>
      <c r="H381" s="147" t="s">
        <v>19</v>
      </c>
      <c r="I381" s="149"/>
      <c r="L381" s="145"/>
      <c r="M381" s="150"/>
      <c r="T381" s="151"/>
      <c r="AT381" s="147" t="s">
        <v>162</v>
      </c>
      <c r="AU381" s="147" t="s">
        <v>82</v>
      </c>
      <c r="AV381" s="12" t="s">
        <v>80</v>
      </c>
      <c r="AW381" s="12" t="s">
        <v>33</v>
      </c>
      <c r="AX381" s="12" t="s">
        <v>72</v>
      </c>
      <c r="AY381" s="147" t="s">
        <v>150</v>
      </c>
    </row>
    <row r="382" spans="2:65" s="13" customFormat="1">
      <c r="B382" s="152"/>
      <c r="D382" s="146" t="s">
        <v>162</v>
      </c>
      <c r="E382" s="153" t="s">
        <v>19</v>
      </c>
      <c r="F382" s="154" t="s">
        <v>1138</v>
      </c>
      <c r="H382" s="155">
        <v>0.13200000000000001</v>
      </c>
      <c r="I382" s="156"/>
      <c r="L382" s="152"/>
      <c r="M382" s="157"/>
      <c r="T382" s="158"/>
      <c r="AT382" s="153" t="s">
        <v>162</v>
      </c>
      <c r="AU382" s="153" t="s">
        <v>82</v>
      </c>
      <c r="AV382" s="13" t="s">
        <v>82</v>
      </c>
      <c r="AW382" s="13" t="s">
        <v>33</v>
      </c>
      <c r="AX382" s="13" t="s">
        <v>72</v>
      </c>
      <c r="AY382" s="153" t="s">
        <v>150</v>
      </c>
    </row>
    <row r="383" spans="2:65" s="14" customFormat="1">
      <c r="B383" s="159"/>
      <c r="D383" s="146" t="s">
        <v>162</v>
      </c>
      <c r="E383" s="160" t="s">
        <v>19</v>
      </c>
      <c r="F383" s="161" t="s">
        <v>169</v>
      </c>
      <c r="H383" s="162">
        <v>0.13200000000000001</v>
      </c>
      <c r="I383" s="163"/>
      <c r="L383" s="159"/>
      <c r="M383" s="164"/>
      <c r="T383" s="165"/>
      <c r="AT383" s="160" t="s">
        <v>162</v>
      </c>
      <c r="AU383" s="160" t="s">
        <v>82</v>
      </c>
      <c r="AV383" s="14" t="s">
        <v>158</v>
      </c>
      <c r="AW383" s="14" t="s">
        <v>33</v>
      </c>
      <c r="AX383" s="14" t="s">
        <v>80</v>
      </c>
      <c r="AY383" s="160" t="s">
        <v>150</v>
      </c>
    </row>
    <row r="384" spans="2:65" s="1" customFormat="1" ht="24.2" customHeight="1">
      <c r="B384" s="33"/>
      <c r="C384" s="128" t="s">
        <v>529</v>
      </c>
      <c r="D384" s="128" t="s">
        <v>153</v>
      </c>
      <c r="E384" s="129" t="s">
        <v>1139</v>
      </c>
      <c r="F384" s="130" t="s">
        <v>1140</v>
      </c>
      <c r="G384" s="131" t="s">
        <v>156</v>
      </c>
      <c r="H384" s="132">
        <v>26.523</v>
      </c>
      <c r="I384" s="133"/>
      <c r="J384" s="134">
        <f>ROUND(I384*H384,2)</f>
        <v>0</v>
      </c>
      <c r="K384" s="130" t="s">
        <v>157</v>
      </c>
      <c r="L384" s="33"/>
      <c r="M384" s="135" t="s">
        <v>19</v>
      </c>
      <c r="N384" s="136" t="s">
        <v>43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389</v>
      </c>
      <c r="AT384" s="139" t="s">
        <v>153</v>
      </c>
      <c r="AU384" s="139" t="s">
        <v>82</v>
      </c>
      <c r="AY384" s="18" t="s">
        <v>150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8" t="s">
        <v>80</v>
      </c>
      <c r="BK384" s="140">
        <f>ROUND(I384*H384,2)</f>
        <v>0</v>
      </c>
      <c r="BL384" s="18" t="s">
        <v>389</v>
      </c>
      <c r="BM384" s="139" t="s">
        <v>1141</v>
      </c>
    </row>
    <row r="385" spans="2:65" s="1" customFormat="1">
      <c r="B385" s="33"/>
      <c r="D385" s="141" t="s">
        <v>160</v>
      </c>
      <c r="F385" s="142" t="s">
        <v>1142</v>
      </c>
      <c r="I385" s="143"/>
      <c r="L385" s="33"/>
      <c r="M385" s="144"/>
      <c r="T385" s="54"/>
      <c r="AT385" s="18" t="s">
        <v>160</v>
      </c>
      <c r="AU385" s="18" t="s">
        <v>82</v>
      </c>
    </row>
    <row r="386" spans="2:65" s="12" customFormat="1">
      <c r="B386" s="145"/>
      <c r="D386" s="146" t="s">
        <v>162</v>
      </c>
      <c r="E386" s="147" t="s">
        <v>19</v>
      </c>
      <c r="F386" s="148" t="s">
        <v>968</v>
      </c>
      <c r="H386" s="147" t="s">
        <v>19</v>
      </c>
      <c r="I386" s="149"/>
      <c r="L386" s="145"/>
      <c r="M386" s="150"/>
      <c r="T386" s="151"/>
      <c r="AT386" s="147" t="s">
        <v>162</v>
      </c>
      <c r="AU386" s="147" t="s">
        <v>82</v>
      </c>
      <c r="AV386" s="12" t="s">
        <v>80</v>
      </c>
      <c r="AW386" s="12" t="s">
        <v>33</v>
      </c>
      <c r="AX386" s="12" t="s">
        <v>72</v>
      </c>
      <c r="AY386" s="147" t="s">
        <v>150</v>
      </c>
    </row>
    <row r="387" spans="2:65" s="12" customFormat="1">
      <c r="B387" s="145"/>
      <c r="D387" s="146" t="s">
        <v>162</v>
      </c>
      <c r="E387" s="147" t="s">
        <v>19</v>
      </c>
      <c r="F387" s="148" t="s">
        <v>968</v>
      </c>
      <c r="H387" s="147" t="s">
        <v>19</v>
      </c>
      <c r="I387" s="149"/>
      <c r="L387" s="145"/>
      <c r="M387" s="150"/>
      <c r="T387" s="151"/>
      <c r="AT387" s="147" t="s">
        <v>162</v>
      </c>
      <c r="AU387" s="147" t="s">
        <v>82</v>
      </c>
      <c r="AV387" s="12" t="s">
        <v>80</v>
      </c>
      <c r="AW387" s="12" t="s">
        <v>33</v>
      </c>
      <c r="AX387" s="12" t="s">
        <v>72</v>
      </c>
      <c r="AY387" s="147" t="s">
        <v>150</v>
      </c>
    </row>
    <row r="388" spans="2:65" s="12" customFormat="1">
      <c r="B388" s="145"/>
      <c r="D388" s="146" t="s">
        <v>162</v>
      </c>
      <c r="E388" s="147" t="s">
        <v>19</v>
      </c>
      <c r="F388" s="148" t="s">
        <v>1130</v>
      </c>
      <c r="H388" s="147" t="s">
        <v>19</v>
      </c>
      <c r="I388" s="149"/>
      <c r="L388" s="145"/>
      <c r="M388" s="150"/>
      <c r="T388" s="151"/>
      <c r="AT388" s="147" t="s">
        <v>162</v>
      </c>
      <c r="AU388" s="147" t="s">
        <v>82</v>
      </c>
      <c r="AV388" s="12" t="s">
        <v>80</v>
      </c>
      <c r="AW388" s="12" t="s">
        <v>33</v>
      </c>
      <c r="AX388" s="12" t="s">
        <v>72</v>
      </c>
      <c r="AY388" s="147" t="s">
        <v>150</v>
      </c>
    </row>
    <row r="389" spans="2:65" s="12" customFormat="1">
      <c r="B389" s="145"/>
      <c r="D389" s="146" t="s">
        <v>162</v>
      </c>
      <c r="E389" s="147" t="s">
        <v>19</v>
      </c>
      <c r="F389" s="148" t="s">
        <v>1131</v>
      </c>
      <c r="H389" s="147" t="s">
        <v>19</v>
      </c>
      <c r="I389" s="149"/>
      <c r="L389" s="145"/>
      <c r="M389" s="150"/>
      <c r="T389" s="151"/>
      <c r="AT389" s="147" t="s">
        <v>162</v>
      </c>
      <c r="AU389" s="147" t="s">
        <v>82</v>
      </c>
      <c r="AV389" s="12" t="s">
        <v>80</v>
      </c>
      <c r="AW389" s="12" t="s">
        <v>33</v>
      </c>
      <c r="AX389" s="12" t="s">
        <v>72</v>
      </c>
      <c r="AY389" s="147" t="s">
        <v>150</v>
      </c>
    </row>
    <row r="390" spans="2:65" s="13" customFormat="1">
      <c r="B390" s="152"/>
      <c r="D390" s="146" t="s">
        <v>162</v>
      </c>
      <c r="E390" s="153" t="s">
        <v>19</v>
      </c>
      <c r="F390" s="154" t="s">
        <v>1132</v>
      </c>
      <c r="H390" s="155">
        <v>1.2629999999999999</v>
      </c>
      <c r="I390" s="156"/>
      <c r="L390" s="152"/>
      <c r="M390" s="157"/>
      <c r="T390" s="158"/>
      <c r="AT390" s="153" t="s">
        <v>162</v>
      </c>
      <c r="AU390" s="153" t="s">
        <v>82</v>
      </c>
      <c r="AV390" s="13" t="s">
        <v>82</v>
      </c>
      <c r="AW390" s="13" t="s">
        <v>33</v>
      </c>
      <c r="AX390" s="13" t="s">
        <v>72</v>
      </c>
      <c r="AY390" s="153" t="s">
        <v>150</v>
      </c>
    </row>
    <row r="391" spans="2:65" s="12" customFormat="1">
      <c r="B391" s="145"/>
      <c r="D391" s="146" t="s">
        <v>162</v>
      </c>
      <c r="E391" s="147" t="s">
        <v>19</v>
      </c>
      <c r="F391" s="148" t="s">
        <v>1133</v>
      </c>
      <c r="H391" s="147" t="s">
        <v>19</v>
      </c>
      <c r="I391" s="149"/>
      <c r="L391" s="145"/>
      <c r="M391" s="150"/>
      <c r="T391" s="151"/>
      <c r="AT391" s="147" t="s">
        <v>162</v>
      </c>
      <c r="AU391" s="147" t="s">
        <v>82</v>
      </c>
      <c r="AV391" s="12" t="s">
        <v>80</v>
      </c>
      <c r="AW391" s="12" t="s">
        <v>33</v>
      </c>
      <c r="AX391" s="12" t="s">
        <v>72</v>
      </c>
      <c r="AY391" s="147" t="s">
        <v>150</v>
      </c>
    </row>
    <row r="392" spans="2:65" s="14" customFormat="1">
      <c r="B392" s="159"/>
      <c r="D392" s="146" t="s">
        <v>162</v>
      </c>
      <c r="E392" s="160" t="s">
        <v>19</v>
      </c>
      <c r="F392" s="161" t="s">
        <v>169</v>
      </c>
      <c r="H392" s="162">
        <v>1.2629999999999999</v>
      </c>
      <c r="I392" s="163"/>
      <c r="L392" s="159"/>
      <c r="M392" s="164"/>
      <c r="T392" s="165"/>
      <c r="AT392" s="160" t="s">
        <v>162</v>
      </c>
      <c r="AU392" s="160" t="s">
        <v>82</v>
      </c>
      <c r="AV392" s="14" t="s">
        <v>158</v>
      </c>
      <c r="AW392" s="14" t="s">
        <v>33</v>
      </c>
      <c r="AX392" s="14" t="s">
        <v>80</v>
      </c>
      <c r="AY392" s="160" t="s">
        <v>150</v>
      </c>
    </row>
    <row r="393" spans="2:65" s="13" customFormat="1">
      <c r="B393" s="152"/>
      <c r="D393" s="146" t="s">
        <v>162</v>
      </c>
      <c r="F393" s="154" t="s">
        <v>1143</v>
      </c>
      <c r="H393" s="155">
        <v>26.523</v>
      </c>
      <c r="I393" s="156"/>
      <c r="L393" s="152"/>
      <c r="M393" s="157"/>
      <c r="T393" s="158"/>
      <c r="AT393" s="153" t="s">
        <v>162</v>
      </c>
      <c r="AU393" s="153" t="s">
        <v>82</v>
      </c>
      <c r="AV393" s="13" t="s">
        <v>82</v>
      </c>
      <c r="AW393" s="13" t="s">
        <v>4</v>
      </c>
      <c r="AX393" s="13" t="s">
        <v>80</v>
      </c>
      <c r="AY393" s="153" t="s">
        <v>150</v>
      </c>
    </row>
    <row r="394" spans="2:65" s="1" customFormat="1" ht="16.5" customHeight="1">
      <c r="B394" s="33"/>
      <c r="C394" s="173" t="s">
        <v>534</v>
      </c>
      <c r="D394" s="173" t="s">
        <v>445</v>
      </c>
      <c r="E394" s="174" t="s">
        <v>1134</v>
      </c>
      <c r="F394" s="175" t="s">
        <v>1135</v>
      </c>
      <c r="G394" s="176" t="s">
        <v>375</v>
      </c>
      <c r="H394" s="177">
        <v>0.55600000000000005</v>
      </c>
      <c r="I394" s="178"/>
      <c r="J394" s="179">
        <f>ROUND(I394*H394,2)</f>
        <v>0</v>
      </c>
      <c r="K394" s="175" t="s">
        <v>157</v>
      </c>
      <c r="L394" s="180"/>
      <c r="M394" s="181" t="s">
        <v>19</v>
      </c>
      <c r="N394" s="182" t="s">
        <v>43</v>
      </c>
      <c r="P394" s="137">
        <f>O394*H394</f>
        <v>0</v>
      </c>
      <c r="Q394" s="137">
        <v>1</v>
      </c>
      <c r="R394" s="137">
        <f>Q394*H394</f>
        <v>0.55600000000000005</v>
      </c>
      <c r="S394" s="137">
        <v>0</v>
      </c>
      <c r="T394" s="138">
        <f>S394*H394</f>
        <v>0</v>
      </c>
      <c r="AR394" s="139" t="s">
        <v>448</v>
      </c>
      <c r="AT394" s="139" t="s">
        <v>445</v>
      </c>
      <c r="AU394" s="139" t="s">
        <v>82</v>
      </c>
      <c r="AY394" s="18" t="s">
        <v>150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80</v>
      </c>
      <c r="BK394" s="140">
        <f>ROUND(I394*H394,2)</f>
        <v>0</v>
      </c>
      <c r="BL394" s="18" t="s">
        <v>389</v>
      </c>
      <c r="BM394" s="139" t="s">
        <v>1144</v>
      </c>
    </row>
    <row r="395" spans="2:65" s="12" customFormat="1">
      <c r="B395" s="145"/>
      <c r="D395" s="146" t="s">
        <v>162</v>
      </c>
      <c r="E395" s="147" t="s">
        <v>19</v>
      </c>
      <c r="F395" s="148" t="s">
        <v>968</v>
      </c>
      <c r="H395" s="147" t="s">
        <v>19</v>
      </c>
      <c r="I395" s="149"/>
      <c r="L395" s="145"/>
      <c r="M395" s="150"/>
      <c r="T395" s="151"/>
      <c r="AT395" s="147" t="s">
        <v>162</v>
      </c>
      <c r="AU395" s="147" t="s">
        <v>82</v>
      </c>
      <c r="AV395" s="12" t="s">
        <v>80</v>
      </c>
      <c r="AW395" s="12" t="s">
        <v>33</v>
      </c>
      <c r="AX395" s="12" t="s">
        <v>72</v>
      </c>
      <c r="AY395" s="147" t="s">
        <v>150</v>
      </c>
    </row>
    <row r="396" spans="2:65" s="12" customFormat="1">
      <c r="B396" s="145"/>
      <c r="D396" s="146" t="s">
        <v>162</v>
      </c>
      <c r="E396" s="147" t="s">
        <v>19</v>
      </c>
      <c r="F396" s="148" t="s">
        <v>968</v>
      </c>
      <c r="H396" s="147" t="s">
        <v>19</v>
      </c>
      <c r="I396" s="149"/>
      <c r="L396" s="145"/>
      <c r="M396" s="150"/>
      <c r="T396" s="151"/>
      <c r="AT396" s="147" t="s">
        <v>162</v>
      </c>
      <c r="AU396" s="147" t="s">
        <v>82</v>
      </c>
      <c r="AV396" s="12" t="s">
        <v>80</v>
      </c>
      <c r="AW396" s="12" t="s">
        <v>33</v>
      </c>
      <c r="AX396" s="12" t="s">
        <v>72</v>
      </c>
      <c r="AY396" s="147" t="s">
        <v>150</v>
      </c>
    </row>
    <row r="397" spans="2:65" s="12" customFormat="1">
      <c r="B397" s="145"/>
      <c r="D397" s="146" t="s">
        <v>162</v>
      </c>
      <c r="E397" s="147" t="s">
        <v>19</v>
      </c>
      <c r="F397" s="148" t="s">
        <v>1137</v>
      </c>
      <c r="H397" s="147" t="s">
        <v>19</v>
      </c>
      <c r="I397" s="149"/>
      <c r="L397" s="145"/>
      <c r="M397" s="150"/>
      <c r="T397" s="151"/>
      <c r="AT397" s="147" t="s">
        <v>162</v>
      </c>
      <c r="AU397" s="147" t="s">
        <v>82</v>
      </c>
      <c r="AV397" s="12" t="s">
        <v>80</v>
      </c>
      <c r="AW397" s="12" t="s">
        <v>33</v>
      </c>
      <c r="AX397" s="12" t="s">
        <v>72</v>
      </c>
      <c r="AY397" s="147" t="s">
        <v>150</v>
      </c>
    </row>
    <row r="398" spans="2:65" s="12" customFormat="1">
      <c r="B398" s="145"/>
      <c r="D398" s="146" t="s">
        <v>162</v>
      </c>
      <c r="E398" s="147" t="s">
        <v>19</v>
      </c>
      <c r="F398" s="148" t="s">
        <v>167</v>
      </c>
      <c r="H398" s="147" t="s">
        <v>19</v>
      </c>
      <c r="I398" s="149"/>
      <c r="L398" s="145"/>
      <c r="M398" s="150"/>
      <c r="T398" s="151"/>
      <c r="AT398" s="147" t="s">
        <v>162</v>
      </c>
      <c r="AU398" s="147" t="s">
        <v>82</v>
      </c>
      <c r="AV398" s="12" t="s">
        <v>80</v>
      </c>
      <c r="AW398" s="12" t="s">
        <v>33</v>
      </c>
      <c r="AX398" s="12" t="s">
        <v>72</v>
      </c>
      <c r="AY398" s="147" t="s">
        <v>150</v>
      </c>
    </row>
    <row r="399" spans="2:65" s="13" customFormat="1">
      <c r="B399" s="152"/>
      <c r="D399" s="146" t="s">
        <v>162</v>
      </c>
      <c r="E399" s="153" t="s">
        <v>19</v>
      </c>
      <c r="F399" s="154" t="s">
        <v>1145</v>
      </c>
      <c r="H399" s="155">
        <v>0.55600000000000005</v>
      </c>
      <c r="I399" s="156"/>
      <c r="L399" s="152"/>
      <c r="M399" s="157"/>
      <c r="T399" s="158"/>
      <c r="AT399" s="153" t="s">
        <v>162</v>
      </c>
      <c r="AU399" s="153" t="s">
        <v>82</v>
      </c>
      <c r="AV399" s="13" t="s">
        <v>82</v>
      </c>
      <c r="AW399" s="13" t="s">
        <v>33</v>
      </c>
      <c r="AX399" s="13" t="s">
        <v>72</v>
      </c>
      <c r="AY399" s="153" t="s">
        <v>150</v>
      </c>
    </row>
    <row r="400" spans="2:65" s="14" customFormat="1">
      <c r="B400" s="159"/>
      <c r="D400" s="146" t="s">
        <v>162</v>
      </c>
      <c r="E400" s="160" t="s">
        <v>19</v>
      </c>
      <c r="F400" s="161" t="s">
        <v>169</v>
      </c>
      <c r="H400" s="162">
        <v>0.55600000000000005</v>
      </c>
      <c r="I400" s="163"/>
      <c r="L400" s="159"/>
      <c r="M400" s="164"/>
      <c r="T400" s="165"/>
      <c r="AT400" s="160" t="s">
        <v>162</v>
      </c>
      <c r="AU400" s="160" t="s">
        <v>82</v>
      </c>
      <c r="AV400" s="14" t="s">
        <v>158</v>
      </c>
      <c r="AW400" s="14" t="s">
        <v>33</v>
      </c>
      <c r="AX400" s="14" t="s">
        <v>80</v>
      </c>
      <c r="AY400" s="160" t="s">
        <v>150</v>
      </c>
    </row>
    <row r="401" spans="2:65" s="1" customFormat="1" ht="21.75" customHeight="1">
      <c r="B401" s="33"/>
      <c r="C401" s="128" t="s">
        <v>541</v>
      </c>
      <c r="D401" s="128" t="s">
        <v>153</v>
      </c>
      <c r="E401" s="129" t="s">
        <v>1146</v>
      </c>
      <c r="F401" s="130" t="s">
        <v>1147</v>
      </c>
      <c r="G401" s="131" t="s">
        <v>174</v>
      </c>
      <c r="H401" s="132">
        <v>1</v>
      </c>
      <c r="I401" s="133"/>
      <c r="J401" s="134">
        <f>ROUND(I401*H401,2)</f>
        <v>0</v>
      </c>
      <c r="K401" s="130" t="s">
        <v>157</v>
      </c>
      <c r="L401" s="33"/>
      <c r="M401" s="135" t="s">
        <v>19</v>
      </c>
      <c r="N401" s="136" t="s">
        <v>43</v>
      </c>
      <c r="P401" s="137">
        <f>O401*H401</f>
        <v>0</v>
      </c>
      <c r="Q401" s="137">
        <v>1E-4</v>
      </c>
      <c r="R401" s="137">
        <f>Q401*H401</f>
        <v>1E-4</v>
      </c>
      <c r="S401" s="137">
        <v>0</v>
      </c>
      <c r="T401" s="138">
        <f>S401*H401</f>
        <v>0</v>
      </c>
      <c r="AR401" s="139" t="s">
        <v>389</v>
      </c>
      <c r="AT401" s="139" t="s">
        <v>153</v>
      </c>
      <c r="AU401" s="139" t="s">
        <v>82</v>
      </c>
      <c r="AY401" s="18" t="s">
        <v>150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8" t="s">
        <v>80</v>
      </c>
      <c r="BK401" s="140">
        <f>ROUND(I401*H401,2)</f>
        <v>0</v>
      </c>
      <c r="BL401" s="18" t="s">
        <v>389</v>
      </c>
      <c r="BM401" s="139" t="s">
        <v>1148</v>
      </c>
    </row>
    <row r="402" spans="2:65" s="1" customFormat="1">
      <c r="B402" s="33"/>
      <c r="D402" s="141" t="s">
        <v>160</v>
      </c>
      <c r="F402" s="142" t="s">
        <v>1149</v>
      </c>
      <c r="I402" s="143"/>
      <c r="L402" s="33"/>
      <c r="M402" s="144"/>
      <c r="T402" s="54"/>
      <c r="AT402" s="18" t="s">
        <v>160</v>
      </c>
      <c r="AU402" s="18" t="s">
        <v>82</v>
      </c>
    </row>
    <row r="403" spans="2:65" s="12" customFormat="1">
      <c r="B403" s="145"/>
      <c r="D403" s="146" t="s">
        <v>162</v>
      </c>
      <c r="E403" s="147" t="s">
        <v>19</v>
      </c>
      <c r="F403" s="148" t="s">
        <v>968</v>
      </c>
      <c r="H403" s="147" t="s">
        <v>19</v>
      </c>
      <c r="I403" s="149"/>
      <c r="L403" s="145"/>
      <c r="M403" s="150"/>
      <c r="T403" s="151"/>
      <c r="AT403" s="147" t="s">
        <v>162</v>
      </c>
      <c r="AU403" s="147" t="s">
        <v>82</v>
      </c>
      <c r="AV403" s="12" t="s">
        <v>80</v>
      </c>
      <c r="AW403" s="12" t="s">
        <v>33</v>
      </c>
      <c r="AX403" s="12" t="s">
        <v>72</v>
      </c>
      <c r="AY403" s="147" t="s">
        <v>150</v>
      </c>
    </row>
    <row r="404" spans="2:65" s="12" customFormat="1">
      <c r="B404" s="145"/>
      <c r="D404" s="146" t="s">
        <v>162</v>
      </c>
      <c r="E404" s="147" t="s">
        <v>19</v>
      </c>
      <c r="F404" s="148" t="s">
        <v>968</v>
      </c>
      <c r="H404" s="147" t="s">
        <v>19</v>
      </c>
      <c r="I404" s="149"/>
      <c r="L404" s="145"/>
      <c r="M404" s="150"/>
      <c r="T404" s="151"/>
      <c r="AT404" s="147" t="s">
        <v>162</v>
      </c>
      <c r="AU404" s="147" t="s">
        <v>82</v>
      </c>
      <c r="AV404" s="12" t="s">
        <v>80</v>
      </c>
      <c r="AW404" s="12" t="s">
        <v>33</v>
      </c>
      <c r="AX404" s="12" t="s">
        <v>72</v>
      </c>
      <c r="AY404" s="147" t="s">
        <v>150</v>
      </c>
    </row>
    <row r="405" spans="2:65" s="12" customFormat="1">
      <c r="B405" s="145"/>
      <c r="D405" s="146" t="s">
        <v>162</v>
      </c>
      <c r="E405" s="147" t="s">
        <v>19</v>
      </c>
      <c r="F405" s="148" t="s">
        <v>1150</v>
      </c>
      <c r="H405" s="147" t="s">
        <v>19</v>
      </c>
      <c r="I405" s="149"/>
      <c r="L405" s="145"/>
      <c r="M405" s="150"/>
      <c r="T405" s="151"/>
      <c r="AT405" s="147" t="s">
        <v>162</v>
      </c>
      <c r="AU405" s="147" t="s">
        <v>82</v>
      </c>
      <c r="AV405" s="12" t="s">
        <v>80</v>
      </c>
      <c r="AW405" s="12" t="s">
        <v>33</v>
      </c>
      <c r="AX405" s="12" t="s">
        <v>72</v>
      </c>
      <c r="AY405" s="147" t="s">
        <v>150</v>
      </c>
    </row>
    <row r="406" spans="2:65" s="12" customFormat="1">
      <c r="B406" s="145"/>
      <c r="D406" s="146" t="s">
        <v>162</v>
      </c>
      <c r="E406" s="147" t="s">
        <v>19</v>
      </c>
      <c r="F406" s="148" t="s">
        <v>167</v>
      </c>
      <c r="H406" s="147" t="s">
        <v>19</v>
      </c>
      <c r="I406" s="149"/>
      <c r="L406" s="145"/>
      <c r="M406" s="150"/>
      <c r="T406" s="151"/>
      <c r="AT406" s="147" t="s">
        <v>162</v>
      </c>
      <c r="AU406" s="147" t="s">
        <v>82</v>
      </c>
      <c r="AV406" s="12" t="s">
        <v>80</v>
      </c>
      <c r="AW406" s="12" t="s">
        <v>33</v>
      </c>
      <c r="AX406" s="12" t="s">
        <v>72</v>
      </c>
      <c r="AY406" s="147" t="s">
        <v>150</v>
      </c>
    </row>
    <row r="407" spans="2:65" s="13" customFormat="1">
      <c r="B407" s="152"/>
      <c r="D407" s="146" t="s">
        <v>162</v>
      </c>
      <c r="E407" s="153" t="s">
        <v>19</v>
      </c>
      <c r="F407" s="154" t="s">
        <v>80</v>
      </c>
      <c r="H407" s="155">
        <v>1</v>
      </c>
      <c r="I407" s="156"/>
      <c r="L407" s="152"/>
      <c r="M407" s="157"/>
      <c r="T407" s="158"/>
      <c r="AT407" s="153" t="s">
        <v>162</v>
      </c>
      <c r="AU407" s="153" t="s">
        <v>82</v>
      </c>
      <c r="AV407" s="13" t="s">
        <v>82</v>
      </c>
      <c r="AW407" s="13" t="s">
        <v>33</v>
      </c>
      <c r="AX407" s="13" t="s">
        <v>72</v>
      </c>
      <c r="AY407" s="153" t="s">
        <v>150</v>
      </c>
    </row>
    <row r="408" spans="2:65" s="14" customFormat="1">
      <c r="B408" s="159"/>
      <c r="D408" s="146" t="s">
        <v>162</v>
      </c>
      <c r="E408" s="160" t="s">
        <v>19</v>
      </c>
      <c r="F408" s="161" t="s">
        <v>169</v>
      </c>
      <c r="H408" s="162">
        <v>1</v>
      </c>
      <c r="I408" s="163"/>
      <c r="L408" s="159"/>
      <c r="M408" s="164"/>
      <c r="T408" s="165"/>
      <c r="AT408" s="160" t="s">
        <v>162</v>
      </c>
      <c r="AU408" s="160" t="s">
        <v>82</v>
      </c>
      <c r="AV408" s="14" t="s">
        <v>158</v>
      </c>
      <c r="AW408" s="14" t="s">
        <v>33</v>
      </c>
      <c r="AX408" s="14" t="s">
        <v>80</v>
      </c>
      <c r="AY408" s="160" t="s">
        <v>150</v>
      </c>
    </row>
    <row r="409" spans="2:65" s="1" customFormat="1" ht="24.2" customHeight="1">
      <c r="B409" s="33"/>
      <c r="C409" s="173" t="s">
        <v>546</v>
      </c>
      <c r="D409" s="173" t="s">
        <v>445</v>
      </c>
      <c r="E409" s="174" t="s">
        <v>1151</v>
      </c>
      <c r="F409" s="175" t="s">
        <v>1152</v>
      </c>
      <c r="G409" s="176" t="s">
        <v>156</v>
      </c>
      <c r="H409" s="177">
        <v>0.81</v>
      </c>
      <c r="I409" s="178"/>
      <c r="J409" s="179">
        <f>ROUND(I409*H409,2)</f>
        <v>0</v>
      </c>
      <c r="K409" s="175" t="s">
        <v>157</v>
      </c>
      <c r="L409" s="180"/>
      <c r="M409" s="181" t="s">
        <v>19</v>
      </c>
      <c r="N409" s="182" t="s">
        <v>43</v>
      </c>
      <c r="P409" s="137">
        <f>O409*H409</f>
        <v>0</v>
      </c>
      <c r="Q409" s="137">
        <v>1.9E-3</v>
      </c>
      <c r="R409" s="137">
        <f>Q409*H409</f>
        <v>1.539E-3</v>
      </c>
      <c r="S409" s="137">
        <v>0</v>
      </c>
      <c r="T409" s="138">
        <f>S409*H409</f>
        <v>0</v>
      </c>
      <c r="AR409" s="139" t="s">
        <v>448</v>
      </c>
      <c r="AT409" s="139" t="s">
        <v>445</v>
      </c>
      <c r="AU409" s="139" t="s">
        <v>82</v>
      </c>
      <c r="AY409" s="18" t="s">
        <v>150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80</v>
      </c>
      <c r="BK409" s="140">
        <f>ROUND(I409*H409,2)</f>
        <v>0</v>
      </c>
      <c r="BL409" s="18" t="s">
        <v>389</v>
      </c>
      <c r="BM409" s="139" t="s">
        <v>1153</v>
      </c>
    </row>
    <row r="410" spans="2:65" s="12" customFormat="1">
      <c r="B410" s="145"/>
      <c r="D410" s="146" t="s">
        <v>162</v>
      </c>
      <c r="E410" s="147" t="s">
        <v>19</v>
      </c>
      <c r="F410" s="148" t="s">
        <v>968</v>
      </c>
      <c r="H410" s="147" t="s">
        <v>19</v>
      </c>
      <c r="I410" s="149"/>
      <c r="L410" s="145"/>
      <c r="M410" s="150"/>
      <c r="T410" s="151"/>
      <c r="AT410" s="147" t="s">
        <v>162</v>
      </c>
      <c r="AU410" s="147" t="s">
        <v>82</v>
      </c>
      <c r="AV410" s="12" t="s">
        <v>80</v>
      </c>
      <c r="AW410" s="12" t="s">
        <v>33</v>
      </c>
      <c r="AX410" s="12" t="s">
        <v>72</v>
      </c>
      <c r="AY410" s="147" t="s">
        <v>150</v>
      </c>
    </row>
    <row r="411" spans="2:65" s="12" customFormat="1">
      <c r="B411" s="145"/>
      <c r="D411" s="146" t="s">
        <v>162</v>
      </c>
      <c r="E411" s="147" t="s">
        <v>19</v>
      </c>
      <c r="F411" s="148" t="s">
        <v>968</v>
      </c>
      <c r="H411" s="147" t="s">
        <v>19</v>
      </c>
      <c r="I411" s="149"/>
      <c r="L411" s="145"/>
      <c r="M411" s="150"/>
      <c r="T411" s="151"/>
      <c r="AT411" s="147" t="s">
        <v>162</v>
      </c>
      <c r="AU411" s="147" t="s">
        <v>82</v>
      </c>
      <c r="AV411" s="12" t="s">
        <v>80</v>
      </c>
      <c r="AW411" s="12" t="s">
        <v>33</v>
      </c>
      <c r="AX411" s="12" t="s">
        <v>72</v>
      </c>
      <c r="AY411" s="147" t="s">
        <v>150</v>
      </c>
    </row>
    <row r="412" spans="2:65" s="12" customFormat="1">
      <c r="B412" s="145"/>
      <c r="D412" s="146" t="s">
        <v>162</v>
      </c>
      <c r="E412" s="147" t="s">
        <v>19</v>
      </c>
      <c r="F412" s="148" t="s">
        <v>1150</v>
      </c>
      <c r="H412" s="147" t="s">
        <v>19</v>
      </c>
      <c r="I412" s="149"/>
      <c r="L412" s="145"/>
      <c r="M412" s="150"/>
      <c r="T412" s="151"/>
      <c r="AT412" s="147" t="s">
        <v>162</v>
      </c>
      <c r="AU412" s="147" t="s">
        <v>82</v>
      </c>
      <c r="AV412" s="12" t="s">
        <v>80</v>
      </c>
      <c r="AW412" s="12" t="s">
        <v>33</v>
      </c>
      <c r="AX412" s="12" t="s">
        <v>72</v>
      </c>
      <c r="AY412" s="147" t="s">
        <v>150</v>
      </c>
    </row>
    <row r="413" spans="2:65" s="12" customFormat="1">
      <c r="B413" s="145"/>
      <c r="D413" s="146" t="s">
        <v>162</v>
      </c>
      <c r="E413" s="147" t="s">
        <v>19</v>
      </c>
      <c r="F413" s="148" t="s">
        <v>167</v>
      </c>
      <c r="H413" s="147" t="s">
        <v>19</v>
      </c>
      <c r="I413" s="149"/>
      <c r="L413" s="145"/>
      <c r="M413" s="150"/>
      <c r="T413" s="151"/>
      <c r="AT413" s="147" t="s">
        <v>162</v>
      </c>
      <c r="AU413" s="147" t="s">
        <v>82</v>
      </c>
      <c r="AV413" s="12" t="s">
        <v>80</v>
      </c>
      <c r="AW413" s="12" t="s">
        <v>33</v>
      </c>
      <c r="AX413" s="12" t="s">
        <v>72</v>
      </c>
      <c r="AY413" s="147" t="s">
        <v>150</v>
      </c>
    </row>
    <row r="414" spans="2:65" s="13" customFormat="1">
      <c r="B414" s="152"/>
      <c r="D414" s="146" t="s">
        <v>162</v>
      </c>
      <c r="E414" s="153" t="s">
        <v>19</v>
      </c>
      <c r="F414" s="154" t="s">
        <v>1154</v>
      </c>
      <c r="H414" s="155">
        <v>0.81</v>
      </c>
      <c r="I414" s="156"/>
      <c r="L414" s="152"/>
      <c r="M414" s="157"/>
      <c r="T414" s="158"/>
      <c r="AT414" s="153" t="s">
        <v>162</v>
      </c>
      <c r="AU414" s="153" t="s">
        <v>82</v>
      </c>
      <c r="AV414" s="13" t="s">
        <v>82</v>
      </c>
      <c r="AW414" s="13" t="s">
        <v>33</v>
      </c>
      <c r="AX414" s="13" t="s">
        <v>72</v>
      </c>
      <c r="AY414" s="153" t="s">
        <v>150</v>
      </c>
    </row>
    <row r="415" spans="2:65" s="14" customFormat="1">
      <c r="B415" s="159"/>
      <c r="D415" s="146" t="s">
        <v>162</v>
      </c>
      <c r="E415" s="160" t="s">
        <v>19</v>
      </c>
      <c r="F415" s="161" t="s">
        <v>169</v>
      </c>
      <c r="H415" s="162">
        <v>0.81</v>
      </c>
      <c r="I415" s="163"/>
      <c r="L415" s="159"/>
      <c r="M415" s="164"/>
      <c r="T415" s="165"/>
      <c r="AT415" s="160" t="s">
        <v>162</v>
      </c>
      <c r="AU415" s="160" t="s">
        <v>82</v>
      </c>
      <c r="AV415" s="14" t="s">
        <v>158</v>
      </c>
      <c r="AW415" s="14" t="s">
        <v>33</v>
      </c>
      <c r="AX415" s="14" t="s">
        <v>80</v>
      </c>
      <c r="AY415" s="160" t="s">
        <v>150</v>
      </c>
    </row>
    <row r="416" spans="2:65" s="1" customFormat="1" ht="24.2" customHeight="1">
      <c r="B416" s="33"/>
      <c r="C416" s="128" t="s">
        <v>552</v>
      </c>
      <c r="D416" s="128" t="s">
        <v>153</v>
      </c>
      <c r="E416" s="129" t="s">
        <v>1155</v>
      </c>
      <c r="F416" s="130" t="s">
        <v>1156</v>
      </c>
      <c r="G416" s="131" t="s">
        <v>156</v>
      </c>
      <c r="H416" s="132">
        <v>1.1200000000000001</v>
      </c>
      <c r="I416" s="133"/>
      <c r="J416" s="134">
        <f>ROUND(I416*H416,2)</f>
        <v>0</v>
      </c>
      <c r="K416" s="130" t="s">
        <v>157</v>
      </c>
      <c r="L416" s="33"/>
      <c r="M416" s="135" t="s">
        <v>19</v>
      </c>
      <c r="N416" s="136" t="s">
        <v>43</v>
      </c>
      <c r="P416" s="137">
        <f>O416*H416</f>
        <v>0</v>
      </c>
      <c r="Q416" s="137">
        <v>0</v>
      </c>
      <c r="R416" s="137">
        <f>Q416*H416</f>
        <v>0</v>
      </c>
      <c r="S416" s="137">
        <v>0</v>
      </c>
      <c r="T416" s="138">
        <f>S416*H416</f>
        <v>0</v>
      </c>
      <c r="AR416" s="139" t="s">
        <v>389</v>
      </c>
      <c r="AT416" s="139" t="s">
        <v>153</v>
      </c>
      <c r="AU416" s="139" t="s">
        <v>82</v>
      </c>
      <c r="AY416" s="18" t="s">
        <v>150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8" t="s">
        <v>80</v>
      </c>
      <c r="BK416" s="140">
        <f>ROUND(I416*H416,2)</f>
        <v>0</v>
      </c>
      <c r="BL416" s="18" t="s">
        <v>389</v>
      </c>
      <c r="BM416" s="139" t="s">
        <v>1157</v>
      </c>
    </row>
    <row r="417" spans="2:65" s="1" customFormat="1">
      <c r="B417" s="33"/>
      <c r="D417" s="141" t="s">
        <v>160</v>
      </c>
      <c r="F417" s="142" t="s">
        <v>1158</v>
      </c>
      <c r="I417" s="143"/>
      <c r="L417" s="33"/>
      <c r="M417" s="144"/>
      <c r="T417" s="54"/>
      <c r="AT417" s="18" t="s">
        <v>160</v>
      </c>
      <c r="AU417" s="18" t="s">
        <v>82</v>
      </c>
    </row>
    <row r="418" spans="2:65" s="12" customFormat="1">
      <c r="B418" s="145"/>
      <c r="D418" s="146" t="s">
        <v>162</v>
      </c>
      <c r="E418" s="147" t="s">
        <v>19</v>
      </c>
      <c r="F418" s="148" t="s">
        <v>968</v>
      </c>
      <c r="H418" s="147" t="s">
        <v>19</v>
      </c>
      <c r="I418" s="149"/>
      <c r="L418" s="145"/>
      <c r="M418" s="150"/>
      <c r="T418" s="151"/>
      <c r="AT418" s="147" t="s">
        <v>162</v>
      </c>
      <c r="AU418" s="147" t="s">
        <v>82</v>
      </c>
      <c r="AV418" s="12" t="s">
        <v>80</v>
      </c>
      <c r="AW418" s="12" t="s">
        <v>33</v>
      </c>
      <c r="AX418" s="12" t="s">
        <v>72</v>
      </c>
      <c r="AY418" s="147" t="s">
        <v>150</v>
      </c>
    </row>
    <row r="419" spans="2:65" s="12" customFormat="1">
      <c r="B419" s="145"/>
      <c r="D419" s="146" t="s">
        <v>162</v>
      </c>
      <c r="E419" s="147" t="s">
        <v>19</v>
      </c>
      <c r="F419" s="148" t="s">
        <v>968</v>
      </c>
      <c r="H419" s="147" t="s">
        <v>19</v>
      </c>
      <c r="I419" s="149"/>
      <c r="L419" s="145"/>
      <c r="M419" s="150"/>
      <c r="T419" s="151"/>
      <c r="AT419" s="147" t="s">
        <v>162</v>
      </c>
      <c r="AU419" s="147" t="s">
        <v>82</v>
      </c>
      <c r="AV419" s="12" t="s">
        <v>80</v>
      </c>
      <c r="AW419" s="12" t="s">
        <v>33</v>
      </c>
      <c r="AX419" s="12" t="s">
        <v>72</v>
      </c>
      <c r="AY419" s="147" t="s">
        <v>150</v>
      </c>
    </row>
    <row r="420" spans="2:65" s="12" customFormat="1">
      <c r="B420" s="145"/>
      <c r="D420" s="146" t="s">
        <v>162</v>
      </c>
      <c r="E420" s="147" t="s">
        <v>19</v>
      </c>
      <c r="F420" s="148" t="s">
        <v>1159</v>
      </c>
      <c r="H420" s="147" t="s">
        <v>19</v>
      </c>
      <c r="I420" s="149"/>
      <c r="L420" s="145"/>
      <c r="M420" s="150"/>
      <c r="T420" s="151"/>
      <c r="AT420" s="147" t="s">
        <v>162</v>
      </c>
      <c r="AU420" s="147" t="s">
        <v>82</v>
      </c>
      <c r="AV420" s="12" t="s">
        <v>80</v>
      </c>
      <c r="AW420" s="12" t="s">
        <v>33</v>
      </c>
      <c r="AX420" s="12" t="s">
        <v>72</v>
      </c>
      <c r="AY420" s="147" t="s">
        <v>150</v>
      </c>
    </row>
    <row r="421" spans="2:65" s="12" customFormat="1">
      <c r="B421" s="145"/>
      <c r="D421" s="146" t="s">
        <v>162</v>
      </c>
      <c r="E421" s="147" t="s">
        <v>19</v>
      </c>
      <c r="F421" s="148" t="s">
        <v>167</v>
      </c>
      <c r="H421" s="147" t="s">
        <v>19</v>
      </c>
      <c r="I421" s="149"/>
      <c r="L421" s="145"/>
      <c r="M421" s="150"/>
      <c r="T421" s="151"/>
      <c r="AT421" s="147" t="s">
        <v>162</v>
      </c>
      <c r="AU421" s="147" t="s">
        <v>82</v>
      </c>
      <c r="AV421" s="12" t="s">
        <v>80</v>
      </c>
      <c r="AW421" s="12" t="s">
        <v>33</v>
      </c>
      <c r="AX421" s="12" t="s">
        <v>72</v>
      </c>
      <c r="AY421" s="147" t="s">
        <v>150</v>
      </c>
    </row>
    <row r="422" spans="2:65" s="13" customFormat="1">
      <c r="B422" s="152"/>
      <c r="D422" s="146" t="s">
        <v>162</v>
      </c>
      <c r="E422" s="153" t="s">
        <v>19</v>
      </c>
      <c r="F422" s="154" t="s">
        <v>1091</v>
      </c>
      <c r="H422" s="155">
        <v>1.1200000000000001</v>
      </c>
      <c r="I422" s="156"/>
      <c r="L422" s="152"/>
      <c r="M422" s="157"/>
      <c r="T422" s="158"/>
      <c r="AT422" s="153" t="s">
        <v>162</v>
      </c>
      <c r="AU422" s="153" t="s">
        <v>82</v>
      </c>
      <c r="AV422" s="13" t="s">
        <v>82</v>
      </c>
      <c r="AW422" s="13" t="s">
        <v>33</v>
      </c>
      <c r="AX422" s="13" t="s">
        <v>72</v>
      </c>
      <c r="AY422" s="153" t="s">
        <v>150</v>
      </c>
    </row>
    <row r="423" spans="2:65" s="14" customFormat="1">
      <c r="B423" s="159"/>
      <c r="D423" s="146" t="s">
        <v>162</v>
      </c>
      <c r="E423" s="160" t="s">
        <v>19</v>
      </c>
      <c r="F423" s="161" t="s">
        <v>169</v>
      </c>
      <c r="H423" s="162">
        <v>1.1200000000000001</v>
      </c>
      <c r="I423" s="163"/>
      <c r="L423" s="159"/>
      <c r="M423" s="164"/>
      <c r="T423" s="165"/>
      <c r="AT423" s="160" t="s">
        <v>162</v>
      </c>
      <c r="AU423" s="160" t="s">
        <v>82</v>
      </c>
      <c r="AV423" s="14" t="s">
        <v>158</v>
      </c>
      <c r="AW423" s="14" t="s">
        <v>33</v>
      </c>
      <c r="AX423" s="14" t="s">
        <v>80</v>
      </c>
      <c r="AY423" s="160" t="s">
        <v>150</v>
      </c>
    </row>
    <row r="424" spans="2:65" s="1" customFormat="1" ht="16.5" customHeight="1">
      <c r="B424" s="33"/>
      <c r="C424" s="173" t="s">
        <v>557</v>
      </c>
      <c r="D424" s="173" t="s">
        <v>445</v>
      </c>
      <c r="E424" s="174" t="s">
        <v>1160</v>
      </c>
      <c r="F424" s="175" t="s">
        <v>1161</v>
      </c>
      <c r="G424" s="176" t="s">
        <v>156</v>
      </c>
      <c r="H424" s="177">
        <v>1.288</v>
      </c>
      <c r="I424" s="178"/>
      <c r="J424" s="179">
        <f>ROUND(I424*H424,2)</f>
        <v>0</v>
      </c>
      <c r="K424" s="175" t="s">
        <v>157</v>
      </c>
      <c r="L424" s="180"/>
      <c r="M424" s="181" t="s">
        <v>19</v>
      </c>
      <c r="N424" s="182" t="s">
        <v>43</v>
      </c>
      <c r="P424" s="137">
        <f>O424*H424</f>
        <v>0</v>
      </c>
      <c r="Q424" s="137">
        <v>2.9999999999999997E-4</v>
      </c>
      <c r="R424" s="137">
        <f>Q424*H424</f>
        <v>3.8639999999999996E-4</v>
      </c>
      <c r="S424" s="137">
        <v>0</v>
      </c>
      <c r="T424" s="138">
        <f>S424*H424</f>
        <v>0</v>
      </c>
      <c r="AR424" s="139" t="s">
        <v>448</v>
      </c>
      <c r="AT424" s="139" t="s">
        <v>445</v>
      </c>
      <c r="AU424" s="139" t="s">
        <v>82</v>
      </c>
      <c r="AY424" s="18" t="s">
        <v>150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80</v>
      </c>
      <c r="BK424" s="140">
        <f>ROUND(I424*H424,2)</f>
        <v>0</v>
      </c>
      <c r="BL424" s="18" t="s">
        <v>389</v>
      </c>
      <c r="BM424" s="139" t="s">
        <v>1162</v>
      </c>
    </row>
    <row r="425" spans="2:65" s="12" customFormat="1">
      <c r="B425" s="145"/>
      <c r="D425" s="146" t="s">
        <v>162</v>
      </c>
      <c r="E425" s="147" t="s">
        <v>19</v>
      </c>
      <c r="F425" s="148" t="s">
        <v>968</v>
      </c>
      <c r="H425" s="147" t="s">
        <v>19</v>
      </c>
      <c r="I425" s="149"/>
      <c r="L425" s="145"/>
      <c r="M425" s="150"/>
      <c r="T425" s="151"/>
      <c r="AT425" s="147" t="s">
        <v>162</v>
      </c>
      <c r="AU425" s="147" t="s">
        <v>82</v>
      </c>
      <c r="AV425" s="12" t="s">
        <v>80</v>
      </c>
      <c r="AW425" s="12" t="s">
        <v>33</v>
      </c>
      <c r="AX425" s="12" t="s">
        <v>72</v>
      </c>
      <c r="AY425" s="147" t="s">
        <v>150</v>
      </c>
    </row>
    <row r="426" spans="2:65" s="12" customFormat="1">
      <c r="B426" s="145"/>
      <c r="D426" s="146" t="s">
        <v>162</v>
      </c>
      <c r="E426" s="147" t="s">
        <v>19</v>
      </c>
      <c r="F426" s="148" t="s">
        <v>968</v>
      </c>
      <c r="H426" s="147" t="s">
        <v>19</v>
      </c>
      <c r="I426" s="149"/>
      <c r="L426" s="145"/>
      <c r="M426" s="150"/>
      <c r="T426" s="151"/>
      <c r="AT426" s="147" t="s">
        <v>162</v>
      </c>
      <c r="AU426" s="147" t="s">
        <v>82</v>
      </c>
      <c r="AV426" s="12" t="s">
        <v>80</v>
      </c>
      <c r="AW426" s="12" t="s">
        <v>33</v>
      </c>
      <c r="AX426" s="12" t="s">
        <v>72</v>
      </c>
      <c r="AY426" s="147" t="s">
        <v>150</v>
      </c>
    </row>
    <row r="427" spans="2:65" s="12" customFormat="1">
      <c r="B427" s="145"/>
      <c r="D427" s="146" t="s">
        <v>162</v>
      </c>
      <c r="E427" s="147" t="s">
        <v>19</v>
      </c>
      <c r="F427" s="148" t="s">
        <v>1159</v>
      </c>
      <c r="H427" s="147" t="s">
        <v>19</v>
      </c>
      <c r="I427" s="149"/>
      <c r="L427" s="145"/>
      <c r="M427" s="150"/>
      <c r="T427" s="151"/>
      <c r="AT427" s="147" t="s">
        <v>162</v>
      </c>
      <c r="AU427" s="147" t="s">
        <v>82</v>
      </c>
      <c r="AV427" s="12" t="s">
        <v>80</v>
      </c>
      <c r="AW427" s="12" t="s">
        <v>33</v>
      </c>
      <c r="AX427" s="12" t="s">
        <v>72</v>
      </c>
      <c r="AY427" s="147" t="s">
        <v>150</v>
      </c>
    </row>
    <row r="428" spans="2:65" s="12" customFormat="1">
      <c r="B428" s="145"/>
      <c r="D428" s="146" t="s">
        <v>162</v>
      </c>
      <c r="E428" s="147" t="s">
        <v>19</v>
      </c>
      <c r="F428" s="148" t="s">
        <v>167</v>
      </c>
      <c r="H428" s="147" t="s">
        <v>19</v>
      </c>
      <c r="I428" s="149"/>
      <c r="L428" s="145"/>
      <c r="M428" s="150"/>
      <c r="T428" s="151"/>
      <c r="AT428" s="147" t="s">
        <v>162</v>
      </c>
      <c r="AU428" s="147" t="s">
        <v>82</v>
      </c>
      <c r="AV428" s="12" t="s">
        <v>80</v>
      </c>
      <c r="AW428" s="12" t="s">
        <v>33</v>
      </c>
      <c r="AX428" s="12" t="s">
        <v>72</v>
      </c>
      <c r="AY428" s="147" t="s">
        <v>150</v>
      </c>
    </row>
    <row r="429" spans="2:65" s="13" customFormat="1">
      <c r="B429" s="152"/>
      <c r="D429" s="146" t="s">
        <v>162</v>
      </c>
      <c r="E429" s="153" t="s">
        <v>19</v>
      </c>
      <c r="F429" s="154" t="s">
        <v>1091</v>
      </c>
      <c r="H429" s="155">
        <v>1.1200000000000001</v>
      </c>
      <c r="I429" s="156"/>
      <c r="L429" s="152"/>
      <c r="M429" s="157"/>
      <c r="T429" s="158"/>
      <c r="AT429" s="153" t="s">
        <v>162</v>
      </c>
      <c r="AU429" s="153" t="s">
        <v>82</v>
      </c>
      <c r="AV429" s="13" t="s">
        <v>82</v>
      </c>
      <c r="AW429" s="13" t="s">
        <v>33</v>
      </c>
      <c r="AX429" s="13" t="s">
        <v>72</v>
      </c>
      <c r="AY429" s="153" t="s">
        <v>150</v>
      </c>
    </row>
    <row r="430" spans="2:65" s="14" customFormat="1">
      <c r="B430" s="159"/>
      <c r="D430" s="146" t="s">
        <v>162</v>
      </c>
      <c r="E430" s="160" t="s">
        <v>19</v>
      </c>
      <c r="F430" s="161" t="s">
        <v>169</v>
      </c>
      <c r="H430" s="162">
        <v>1.1200000000000001</v>
      </c>
      <c r="I430" s="163"/>
      <c r="L430" s="159"/>
      <c r="M430" s="164"/>
      <c r="T430" s="165"/>
      <c r="AT430" s="160" t="s">
        <v>162</v>
      </c>
      <c r="AU430" s="160" t="s">
        <v>82</v>
      </c>
      <c r="AV430" s="14" t="s">
        <v>158</v>
      </c>
      <c r="AW430" s="14" t="s">
        <v>33</v>
      </c>
      <c r="AX430" s="14" t="s">
        <v>80</v>
      </c>
      <c r="AY430" s="160" t="s">
        <v>150</v>
      </c>
    </row>
    <row r="431" spans="2:65" s="13" customFormat="1">
      <c r="B431" s="152"/>
      <c r="D431" s="146" t="s">
        <v>162</v>
      </c>
      <c r="F431" s="154" t="s">
        <v>1163</v>
      </c>
      <c r="H431" s="155">
        <v>1.288</v>
      </c>
      <c r="I431" s="156"/>
      <c r="L431" s="152"/>
      <c r="M431" s="157"/>
      <c r="T431" s="158"/>
      <c r="AT431" s="153" t="s">
        <v>162</v>
      </c>
      <c r="AU431" s="153" t="s">
        <v>82</v>
      </c>
      <c r="AV431" s="13" t="s">
        <v>82</v>
      </c>
      <c r="AW431" s="13" t="s">
        <v>4</v>
      </c>
      <c r="AX431" s="13" t="s">
        <v>80</v>
      </c>
      <c r="AY431" s="153" t="s">
        <v>150</v>
      </c>
    </row>
    <row r="432" spans="2:65" s="1" customFormat="1" ht="24.2" customHeight="1">
      <c r="B432" s="33"/>
      <c r="C432" s="128" t="s">
        <v>170</v>
      </c>
      <c r="D432" s="128" t="s">
        <v>153</v>
      </c>
      <c r="E432" s="129" t="s">
        <v>1164</v>
      </c>
      <c r="F432" s="130" t="s">
        <v>1165</v>
      </c>
      <c r="G432" s="131" t="s">
        <v>156</v>
      </c>
      <c r="H432" s="132">
        <v>1.1200000000000001</v>
      </c>
      <c r="I432" s="133"/>
      <c r="J432" s="134">
        <f>ROUND(I432*H432,2)</f>
        <v>0</v>
      </c>
      <c r="K432" s="130" t="s">
        <v>157</v>
      </c>
      <c r="L432" s="33"/>
      <c r="M432" s="135" t="s">
        <v>19</v>
      </c>
      <c r="N432" s="136" t="s">
        <v>43</v>
      </c>
      <c r="P432" s="137">
        <f>O432*H432</f>
        <v>0</v>
      </c>
      <c r="Q432" s="137">
        <v>0</v>
      </c>
      <c r="R432" s="137">
        <f>Q432*H432</f>
        <v>0</v>
      </c>
      <c r="S432" s="137">
        <v>0</v>
      </c>
      <c r="T432" s="138">
        <f>S432*H432</f>
        <v>0</v>
      </c>
      <c r="AR432" s="139" t="s">
        <v>389</v>
      </c>
      <c r="AT432" s="139" t="s">
        <v>153</v>
      </c>
      <c r="AU432" s="139" t="s">
        <v>82</v>
      </c>
      <c r="AY432" s="18" t="s">
        <v>150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8" t="s">
        <v>80</v>
      </c>
      <c r="BK432" s="140">
        <f>ROUND(I432*H432,2)</f>
        <v>0</v>
      </c>
      <c r="BL432" s="18" t="s">
        <v>389</v>
      </c>
      <c r="BM432" s="139" t="s">
        <v>1166</v>
      </c>
    </row>
    <row r="433" spans="2:65" s="1" customFormat="1">
      <c r="B433" s="33"/>
      <c r="D433" s="141" t="s">
        <v>160</v>
      </c>
      <c r="F433" s="142" t="s">
        <v>1167</v>
      </c>
      <c r="I433" s="143"/>
      <c r="L433" s="33"/>
      <c r="M433" s="144"/>
      <c r="T433" s="54"/>
      <c r="AT433" s="18" t="s">
        <v>160</v>
      </c>
      <c r="AU433" s="18" t="s">
        <v>82</v>
      </c>
    </row>
    <row r="434" spans="2:65" s="12" customFormat="1">
      <c r="B434" s="145"/>
      <c r="D434" s="146" t="s">
        <v>162</v>
      </c>
      <c r="E434" s="147" t="s">
        <v>19</v>
      </c>
      <c r="F434" s="148" t="s">
        <v>968</v>
      </c>
      <c r="H434" s="147" t="s">
        <v>19</v>
      </c>
      <c r="I434" s="149"/>
      <c r="L434" s="145"/>
      <c r="M434" s="150"/>
      <c r="T434" s="151"/>
      <c r="AT434" s="147" t="s">
        <v>162</v>
      </c>
      <c r="AU434" s="147" t="s">
        <v>82</v>
      </c>
      <c r="AV434" s="12" t="s">
        <v>80</v>
      </c>
      <c r="AW434" s="12" t="s">
        <v>33</v>
      </c>
      <c r="AX434" s="12" t="s">
        <v>72</v>
      </c>
      <c r="AY434" s="147" t="s">
        <v>150</v>
      </c>
    </row>
    <row r="435" spans="2:65" s="12" customFormat="1">
      <c r="B435" s="145"/>
      <c r="D435" s="146" t="s">
        <v>162</v>
      </c>
      <c r="E435" s="147" t="s">
        <v>19</v>
      </c>
      <c r="F435" s="148" t="s">
        <v>968</v>
      </c>
      <c r="H435" s="147" t="s">
        <v>19</v>
      </c>
      <c r="I435" s="149"/>
      <c r="L435" s="145"/>
      <c r="M435" s="150"/>
      <c r="T435" s="151"/>
      <c r="AT435" s="147" t="s">
        <v>162</v>
      </c>
      <c r="AU435" s="147" t="s">
        <v>82</v>
      </c>
      <c r="AV435" s="12" t="s">
        <v>80</v>
      </c>
      <c r="AW435" s="12" t="s">
        <v>33</v>
      </c>
      <c r="AX435" s="12" t="s">
        <v>72</v>
      </c>
      <c r="AY435" s="147" t="s">
        <v>150</v>
      </c>
    </row>
    <row r="436" spans="2:65" s="12" customFormat="1">
      <c r="B436" s="145"/>
      <c r="D436" s="146" t="s">
        <v>162</v>
      </c>
      <c r="E436" s="147" t="s">
        <v>19</v>
      </c>
      <c r="F436" s="148" t="s">
        <v>1159</v>
      </c>
      <c r="H436" s="147" t="s">
        <v>19</v>
      </c>
      <c r="I436" s="149"/>
      <c r="L436" s="145"/>
      <c r="M436" s="150"/>
      <c r="T436" s="151"/>
      <c r="AT436" s="147" t="s">
        <v>162</v>
      </c>
      <c r="AU436" s="147" t="s">
        <v>82</v>
      </c>
      <c r="AV436" s="12" t="s">
        <v>80</v>
      </c>
      <c r="AW436" s="12" t="s">
        <v>33</v>
      </c>
      <c r="AX436" s="12" t="s">
        <v>72</v>
      </c>
      <c r="AY436" s="147" t="s">
        <v>150</v>
      </c>
    </row>
    <row r="437" spans="2:65" s="12" customFormat="1">
      <c r="B437" s="145"/>
      <c r="D437" s="146" t="s">
        <v>162</v>
      </c>
      <c r="E437" s="147" t="s">
        <v>19</v>
      </c>
      <c r="F437" s="148" t="s">
        <v>167</v>
      </c>
      <c r="H437" s="147" t="s">
        <v>19</v>
      </c>
      <c r="I437" s="149"/>
      <c r="L437" s="145"/>
      <c r="M437" s="150"/>
      <c r="T437" s="151"/>
      <c r="AT437" s="147" t="s">
        <v>162</v>
      </c>
      <c r="AU437" s="147" t="s">
        <v>82</v>
      </c>
      <c r="AV437" s="12" t="s">
        <v>80</v>
      </c>
      <c r="AW437" s="12" t="s">
        <v>33</v>
      </c>
      <c r="AX437" s="12" t="s">
        <v>72</v>
      </c>
      <c r="AY437" s="147" t="s">
        <v>150</v>
      </c>
    </row>
    <row r="438" spans="2:65" s="13" customFormat="1">
      <c r="B438" s="152"/>
      <c r="D438" s="146" t="s">
        <v>162</v>
      </c>
      <c r="E438" s="153" t="s">
        <v>19</v>
      </c>
      <c r="F438" s="154" t="s">
        <v>1091</v>
      </c>
      <c r="H438" s="155">
        <v>1.1200000000000001</v>
      </c>
      <c r="I438" s="156"/>
      <c r="L438" s="152"/>
      <c r="M438" s="157"/>
      <c r="T438" s="158"/>
      <c r="AT438" s="153" t="s">
        <v>162</v>
      </c>
      <c r="AU438" s="153" t="s">
        <v>82</v>
      </c>
      <c r="AV438" s="13" t="s">
        <v>82</v>
      </c>
      <c r="AW438" s="13" t="s">
        <v>33</v>
      </c>
      <c r="AX438" s="13" t="s">
        <v>72</v>
      </c>
      <c r="AY438" s="153" t="s">
        <v>150</v>
      </c>
    </row>
    <row r="439" spans="2:65" s="12" customFormat="1">
      <c r="B439" s="145"/>
      <c r="D439" s="146" t="s">
        <v>162</v>
      </c>
      <c r="E439" s="147" t="s">
        <v>19</v>
      </c>
      <c r="F439" s="148" t="s">
        <v>1168</v>
      </c>
      <c r="H439" s="147" t="s">
        <v>19</v>
      </c>
      <c r="I439" s="149"/>
      <c r="L439" s="145"/>
      <c r="M439" s="150"/>
      <c r="T439" s="151"/>
      <c r="AT439" s="147" t="s">
        <v>162</v>
      </c>
      <c r="AU439" s="147" t="s">
        <v>82</v>
      </c>
      <c r="AV439" s="12" t="s">
        <v>80</v>
      </c>
      <c r="AW439" s="12" t="s">
        <v>33</v>
      </c>
      <c r="AX439" s="12" t="s">
        <v>72</v>
      </c>
      <c r="AY439" s="147" t="s">
        <v>150</v>
      </c>
    </row>
    <row r="440" spans="2:65" s="14" customFormat="1">
      <c r="B440" s="159"/>
      <c r="D440" s="146" t="s">
        <v>162</v>
      </c>
      <c r="E440" s="160" t="s">
        <v>19</v>
      </c>
      <c r="F440" s="161" t="s">
        <v>169</v>
      </c>
      <c r="H440" s="162">
        <v>1.1200000000000001</v>
      </c>
      <c r="I440" s="163"/>
      <c r="L440" s="159"/>
      <c r="M440" s="164"/>
      <c r="T440" s="165"/>
      <c r="AT440" s="160" t="s">
        <v>162</v>
      </c>
      <c r="AU440" s="160" t="s">
        <v>82</v>
      </c>
      <c r="AV440" s="14" t="s">
        <v>158</v>
      </c>
      <c r="AW440" s="14" t="s">
        <v>33</v>
      </c>
      <c r="AX440" s="14" t="s">
        <v>80</v>
      </c>
      <c r="AY440" s="160" t="s">
        <v>150</v>
      </c>
    </row>
    <row r="441" spans="2:65" s="1" customFormat="1" ht="24.2" customHeight="1">
      <c r="B441" s="33"/>
      <c r="C441" s="173" t="s">
        <v>575</v>
      </c>
      <c r="D441" s="173" t="s">
        <v>445</v>
      </c>
      <c r="E441" s="174" t="s">
        <v>1169</v>
      </c>
      <c r="F441" s="175" t="s">
        <v>1170</v>
      </c>
      <c r="G441" s="176" t="s">
        <v>156</v>
      </c>
      <c r="H441" s="177">
        <v>1.2350000000000001</v>
      </c>
      <c r="I441" s="178"/>
      <c r="J441" s="179">
        <f>ROUND(I441*H441,2)</f>
        <v>0</v>
      </c>
      <c r="K441" s="175" t="s">
        <v>157</v>
      </c>
      <c r="L441" s="180"/>
      <c r="M441" s="181" t="s">
        <v>19</v>
      </c>
      <c r="N441" s="182" t="s">
        <v>43</v>
      </c>
      <c r="P441" s="137">
        <f>O441*H441</f>
        <v>0</v>
      </c>
      <c r="Q441" s="137">
        <v>8.0000000000000004E-4</v>
      </c>
      <c r="R441" s="137">
        <f>Q441*H441</f>
        <v>9.8800000000000016E-4</v>
      </c>
      <c r="S441" s="137">
        <v>0</v>
      </c>
      <c r="T441" s="138">
        <f>S441*H441</f>
        <v>0</v>
      </c>
      <c r="AR441" s="139" t="s">
        <v>448</v>
      </c>
      <c r="AT441" s="139" t="s">
        <v>445</v>
      </c>
      <c r="AU441" s="139" t="s">
        <v>82</v>
      </c>
      <c r="AY441" s="18" t="s">
        <v>150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8" t="s">
        <v>80</v>
      </c>
      <c r="BK441" s="140">
        <f>ROUND(I441*H441,2)</f>
        <v>0</v>
      </c>
      <c r="BL441" s="18" t="s">
        <v>389</v>
      </c>
      <c r="BM441" s="139" t="s">
        <v>1171</v>
      </c>
    </row>
    <row r="442" spans="2:65" s="12" customFormat="1">
      <c r="B442" s="145"/>
      <c r="D442" s="146" t="s">
        <v>162</v>
      </c>
      <c r="E442" s="147" t="s">
        <v>19</v>
      </c>
      <c r="F442" s="148" t="s">
        <v>968</v>
      </c>
      <c r="H442" s="147" t="s">
        <v>19</v>
      </c>
      <c r="I442" s="149"/>
      <c r="L442" s="145"/>
      <c r="M442" s="150"/>
      <c r="T442" s="151"/>
      <c r="AT442" s="147" t="s">
        <v>162</v>
      </c>
      <c r="AU442" s="147" t="s">
        <v>82</v>
      </c>
      <c r="AV442" s="12" t="s">
        <v>80</v>
      </c>
      <c r="AW442" s="12" t="s">
        <v>33</v>
      </c>
      <c r="AX442" s="12" t="s">
        <v>72</v>
      </c>
      <c r="AY442" s="147" t="s">
        <v>150</v>
      </c>
    </row>
    <row r="443" spans="2:65" s="12" customFormat="1">
      <c r="B443" s="145"/>
      <c r="D443" s="146" t="s">
        <v>162</v>
      </c>
      <c r="E443" s="147" t="s">
        <v>19</v>
      </c>
      <c r="F443" s="148" t="s">
        <v>968</v>
      </c>
      <c r="H443" s="147" t="s">
        <v>19</v>
      </c>
      <c r="I443" s="149"/>
      <c r="L443" s="145"/>
      <c r="M443" s="150"/>
      <c r="T443" s="151"/>
      <c r="AT443" s="147" t="s">
        <v>162</v>
      </c>
      <c r="AU443" s="147" t="s">
        <v>82</v>
      </c>
      <c r="AV443" s="12" t="s">
        <v>80</v>
      </c>
      <c r="AW443" s="12" t="s">
        <v>33</v>
      </c>
      <c r="AX443" s="12" t="s">
        <v>72</v>
      </c>
      <c r="AY443" s="147" t="s">
        <v>150</v>
      </c>
    </row>
    <row r="444" spans="2:65" s="12" customFormat="1">
      <c r="B444" s="145"/>
      <c r="D444" s="146" t="s">
        <v>162</v>
      </c>
      <c r="E444" s="147" t="s">
        <v>19</v>
      </c>
      <c r="F444" s="148" t="s">
        <v>1159</v>
      </c>
      <c r="H444" s="147" t="s">
        <v>19</v>
      </c>
      <c r="I444" s="149"/>
      <c r="L444" s="145"/>
      <c r="M444" s="150"/>
      <c r="T444" s="151"/>
      <c r="AT444" s="147" t="s">
        <v>162</v>
      </c>
      <c r="AU444" s="147" t="s">
        <v>82</v>
      </c>
      <c r="AV444" s="12" t="s">
        <v>80</v>
      </c>
      <c r="AW444" s="12" t="s">
        <v>33</v>
      </c>
      <c r="AX444" s="12" t="s">
        <v>72</v>
      </c>
      <c r="AY444" s="147" t="s">
        <v>150</v>
      </c>
    </row>
    <row r="445" spans="2:65" s="12" customFormat="1">
      <c r="B445" s="145"/>
      <c r="D445" s="146" t="s">
        <v>162</v>
      </c>
      <c r="E445" s="147" t="s">
        <v>19</v>
      </c>
      <c r="F445" s="148" t="s">
        <v>167</v>
      </c>
      <c r="H445" s="147" t="s">
        <v>19</v>
      </c>
      <c r="I445" s="149"/>
      <c r="L445" s="145"/>
      <c r="M445" s="150"/>
      <c r="T445" s="151"/>
      <c r="AT445" s="147" t="s">
        <v>162</v>
      </c>
      <c r="AU445" s="147" t="s">
        <v>82</v>
      </c>
      <c r="AV445" s="12" t="s">
        <v>80</v>
      </c>
      <c r="AW445" s="12" t="s">
        <v>33</v>
      </c>
      <c r="AX445" s="12" t="s">
        <v>72</v>
      </c>
      <c r="AY445" s="147" t="s">
        <v>150</v>
      </c>
    </row>
    <row r="446" spans="2:65" s="13" customFormat="1">
      <c r="B446" s="152"/>
      <c r="D446" s="146" t="s">
        <v>162</v>
      </c>
      <c r="E446" s="153" t="s">
        <v>19</v>
      </c>
      <c r="F446" s="154" t="s">
        <v>1091</v>
      </c>
      <c r="H446" s="155">
        <v>1.1200000000000001</v>
      </c>
      <c r="I446" s="156"/>
      <c r="L446" s="152"/>
      <c r="M446" s="157"/>
      <c r="T446" s="158"/>
      <c r="AT446" s="153" t="s">
        <v>162</v>
      </c>
      <c r="AU446" s="153" t="s">
        <v>82</v>
      </c>
      <c r="AV446" s="13" t="s">
        <v>82</v>
      </c>
      <c r="AW446" s="13" t="s">
        <v>33</v>
      </c>
      <c r="AX446" s="13" t="s">
        <v>72</v>
      </c>
      <c r="AY446" s="153" t="s">
        <v>150</v>
      </c>
    </row>
    <row r="447" spans="2:65" s="12" customFormat="1">
      <c r="B447" s="145"/>
      <c r="D447" s="146" t="s">
        <v>162</v>
      </c>
      <c r="E447" s="147" t="s">
        <v>19</v>
      </c>
      <c r="F447" s="148" t="s">
        <v>1168</v>
      </c>
      <c r="H447" s="147" t="s">
        <v>19</v>
      </c>
      <c r="I447" s="149"/>
      <c r="L447" s="145"/>
      <c r="M447" s="150"/>
      <c r="T447" s="151"/>
      <c r="AT447" s="147" t="s">
        <v>162</v>
      </c>
      <c r="AU447" s="147" t="s">
        <v>82</v>
      </c>
      <c r="AV447" s="12" t="s">
        <v>80</v>
      </c>
      <c r="AW447" s="12" t="s">
        <v>33</v>
      </c>
      <c r="AX447" s="12" t="s">
        <v>72</v>
      </c>
      <c r="AY447" s="147" t="s">
        <v>150</v>
      </c>
    </row>
    <row r="448" spans="2:65" s="14" customFormat="1">
      <c r="B448" s="159"/>
      <c r="D448" s="146" t="s">
        <v>162</v>
      </c>
      <c r="E448" s="160" t="s">
        <v>19</v>
      </c>
      <c r="F448" s="161" t="s">
        <v>169</v>
      </c>
      <c r="H448" s="162">
        <v>1.1200000000000001</v>
      </c>
      <c r="I448" s="163"/>
      <c r="L448" s="159"/>
      <c r="M448" s="164"/>
      <c r="T448" s="165"/>
      <c r="AT448" s="160" t="s">
        <v>162</v>
      </c>
      <c r="AU448" s="160" t="s">
        <v>82</v>
      </c>
      <c r="AV448" s="14" t="s">
        <v>158</v>
      </c>
      <c r="AW448" s="14" t="s">
        <v>33</v>
      </c>
      <c r="AX448" s="14" t="s">
        <v>80</v>
      </c>
      <c r="AY448" s="160" t="s">
        <v>150</v>
      </c>
    </row>
    <row r="449" spans="2:65" s="13" customFormat="1">
      <c r="B449" s="152"/>
      <c r="D449" s="146" t="s">
        <v>162</v>
      </c>
      <c r="F449" s="154" t="s">
        <v>1172</v>
      </c>
      <c r="H449" s="155">
        <v>1.2350000000000001</v>
      </c>
      <c r="I449" s="156"/>
      <c r="L449" s="152"/>
      <c r="M449" s="157"/>
      <c r="T449" s="158"/>
      <c r="AT449" s="153" t="s">
        <v>162</v>
      </c>
      <c r="AU449" s="153" t="s">
        <v>82</v>
      </c>
      <c r="AV449" s="13" t="s">
        <v>82</v>
      </c>
      <c r="AW449" s="13" t="s">
        <v>4</v>
      </c>
      <c r="AX449" s="13" t="s">
        <v>80</v>
      </c>
      <c r="AY449" s="153" t="s">
        <v>150</v>
      </c>
    </row>
    <row r="450" spans="2:65" s="1" customFormat="1" ht="21.75" customHeight="1">
      <c r="B450" s="33"/>
      <c r="C450" s="128" t="s">
        <v>593</v>
      </c>
      <c r="D450" s="128" t="s">
        <v>153</v>
      </c>
      <c r="E450" s="129" t="s">
        <v>1173</v>
      </c>
      <c r="F450" s="130" t="s">
        <v>1174</v>
      </c>
      <c r="G450" s="131" t="s">
        <v>156</v>
      </c>
      <c r="H450" s="132">
        <v>1.1200000000000001</v>
      </c>
      <c r="I450" s="133"/>
      <c r="J450" s="134">
        <f>ROUND(I450*H450,2)</f>
        <v>0</v>
      </c>
      <c r="K450" s="130" t="s">
        <v>157</v>
      </c>
      <c r="L450" s="33"/>
      <c r="M450" s="135" t="s">
        <v>19</v>
      </c>
      <c r="N450" s="136" t="s">
        <v>43</v>
      </c>
      <c r="P450" s="137">
        <f>O450*H450</f>
        <v>0</v>
      </c>
      <c r="Q450" s="137">
        <v>0</v>
      </c>
      <c r="R450" s="137">
        <f>Q450*H450</f>
        <v>0</v>
      </c>
      <c r="S450" s="137">
        <v>0</v>
      </c>
      <c r="T450" s="138">
        <f>S450*H450</f>
        <v>0</v>
      </c>
      <c r="AR450" s="139" t="s">
        <v>389</v>
      </c>
      <c r="AT450" s="139" t="s">
        <v>153</v>
      </c>
      <c r="AU450" s="139" t="s">
        <v>82</v>
      </c>
      <c r="AY450" s="18" t="s">
        <v>150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8" t="s">
        <v>80</v>
      </c>
      <c r="BK450" s="140">
        <f>ROUND(I450*H450,2)</f>
        <v>0</v>
      </c>
      <c r="BL450" s="18" t="s">
        <v>389</v>
      </c>
      <c r="BM450" s="139" t="s">
        <v>1175</v>
      </c>
    </row>
    <row r="451" spans="2:65" s="1" customFormat="1">
      <c r="B451" s="33"/>
      <c r="D451" s="141" t="s">
        <v>160</v>
      </c>
      <c r="F451" s="142" t="s">
        <v>1176</v>
      </c>
      <c r="I451" s="143"/>
      <c r="L451" s="33"/>
      <c r="M451" s="144"/>
      <c r="T451" s="54"/>
      <c r="AT451" s="18" t="s">
        <v>160</v>
      </c>
      <c r="AU451" s="18" t="s">
        <v>82</v>
      </c>
    </row>
    <row r="452" spans="2:65" s="12" customFormat="1">
      <c r="B452" s="145"/>
      <c r="D452" s="146" t="s">
        <v>162</v>
      </c>
      <c r="E452" s="147" t="s">
        <v>19</v>
      </c>
      <c r="F452" s="148" t="s">
        <v>968</v>
      </c>
      <c r="H452" s="147" t="s">
        <v>19</v>
      </c>
      <c r="I452" s="149"/>
      <c r="L452" s="145"/>
      <c r="M452" s="150"/>
      <c r="T452" s="151"/>
      <c r="AT452" s="147" t="s">
        <v>162</v>
      </c>
      <c r="AU452" s="147" t="s">
        <v>82</v>
      </c>
      <c r="AV452" s="12" t="s">
        <v>80</v>
      </c>
      <c r="AW452" s="12" t="s">
        <v>33</v>
      </c>
      <c r="AX452" s="12" t="s">
        <v>72</v>
      </c>
      <c r="AY452" s="147" t="s">
        <v>150</v>
      </c>
    </row>
    <row r="453" spans="2:65" s="12" customFormat="1">
      <c r="B453" s="145"/>
      <c r="D453" s="146" t="s">
        <v>162</v>
      </c>
      <c r="E453" s="147" t="s">
        <v>19</v>
      </c>
      <c r="F453" s="148" t="s">
        <v>968</v>
      </c>
      <c r="H453" s="147" t="s">
        <v>19</v>
      </c>
      <c r="I453" s="149"/>
      <c r="L453" s="145"/>
      <c r="M453" s="150"/>
      <c r="T453" s="151"/>
      <c r="AT453" s="147" t="s">
        <v>162</v>
      </c>
      <c r="AU453" s="147" t="s">
        <v>82</v>
      </c>
      <c r="AV453" s="12" t="s">
        <v>80</v>
      </c>
      <c r="AW453" s="12" t="s">
        <v>33</v>
      </c>
      <c r="AX453" s="12" t="s">
        <v>72</v>
      </c>
      <c r="AY453" s="147" t="s">
        <v>150</v>
      </c>
    </row>
    <row r="454" spans="2:65" s="12" customFormat="1">
      <c r="B454" s="145"/>
      <c r="D454" s="146" t="s">
        <v>162</v>
      </c>
      <c r="E454" s="147" t="s">
        <v>19</v>
      </c>
      <c r="F454" s="148" t="s">
        <v>1159</v>
      </c>
      <c r="H454" s="147" t="s">
        <v>19</v>
      </c>
      <c r="I454" s="149"/>
      <c r="L454" s="145"/>
      <c r="M454" s="150"/>
      <c r="T454" s="151"/>
      <c r="AT454" s="147" t="s">
        <v>162</v>
      </c>
      <c r="AU454" s="147" t="s">
        <v>82</v>
      </c>
      <c r="AV454" s="12" t="s">
        <v>80</v>
      </c>
      <c r="AW454" s="12" t="s">
        <v>33</v>
      </c>
      <c r="AX454" s="12" t="s">
        <v>72</v>
      </c>
      <c r="AY454" s="147" t="s">
        <v>150</v>
      </c>
    </row>
    <row r="455" spans="2:65" s="12" customFormat="1">
      <c r="B455" s="145"/>
      <c r="D455" s="146" t="s">
        <v>162</v>
      </c>
      <c r="E455" s="147" t="s">
        <v>19</v>
      </c>
      <c r="F455" s="148" t="s">
        <v>167</v>
      </c>
      <c r="H455" s="147" t="s">
        <v>19</v>
      </c>
      <c r="I455" s="149"/>
      <c r="L455" s="145"/>
      <c r="M455" s="150"/>
      <c r="T455" s="151"/>
      <c r="AT455" s="147" t="s">
        <v>162</v>
      </c>
      <c r="AU455" s="147" t="s">
        <v>82</v>
      </c>
      <c r="AV455" s="12" t="s">
        <v>80</v>
      </c>
      <c r="AW455" s="12" t="s">
        <v>33</v>
      </c>
      <c r="AX455" s="12" t="s">
        <v>72</v>
      </c>
      <c r="AY455" s="147" t="s">
        <v>150</v>
      </c>
    </row>
    <row r="456" spans="2:65" s="13" customFormat="1">
      <c r="B456" s="152"/>
      <c r="D456" s="146" t="s">
        <v>162</v>
      </c>
      <c r="E456" s="153" t="s">
        <v>19</v>
      </c>
      <c r="F456" s="154" t="s">
        <v>1091</v>
      </c>
      <c r="H456" s="155">
        <v>1.1200000000000001</v>
      </c>
      <c r="I456" s="156"/>
      <c r="L456" s="152"/>
      <c r="M456" s="157"/>
      <c r="T456" s="158"/>
      <c r="AT456" s="153" t="s">
        <v>162</v>
      </c>
      <c r="AU456" s="153" t="s">
        <v>82</v>
      </c>
      <c r="AV456" s="13" t="s">
        <v>82</v>
      </c>
      <c r="AW456" s="13" t="s">
        <v>33</v>
      </c>
      <c r="AX456" s="13" t="s">
        <v>72</v>
      </c>
      <c r="AY456" s="153" t="s">
        <v>150</v>
      </c>
    </row>
    <row r="457" spans="2:65" s="12" customFormat="1">
      <c r="B457" s="145"/>
      <c r="D457" s="146" t="s">
        <v>162</v>
      </c>
      <c r="E457" s="147" t="s">
        <v>19</v>
      </c>
      <c r="F457" s="148" t="s">
        <v>1177</v>
      </c>
      <c r="H457" s="147" t="s">
        <v>19</v>
      </c>
      <c r="I457" s="149"/>
      <c r="L457" s="145"/>
      <c r="M457" s="150"/>
      <c r="T457" s="151"/>
      <c r="AT457" s="147" t="s">
        <v>162</v>
      </c>
      <c r="AU457" s="147" t="s">
        <v>82</v>
      </c>
      <c r="AV457" s="12" t="s">
        <v>80</v>
      </c>
      <c r="AW457" s="12" t="s">
        <v>33</v>
      </c>
      <c r="AX457" s="12" t="s">
        <v>72</v>
      </c>
      <c r="AY457" s="147" t="s">
        <v>150</v>
      </c>
    </row>
    <row r="458" spans="2:65" s="14" customFormat="1">
      <c r="B458" s="159"/>
      <c r="D458" s="146" t="s">
        <v>162</v>
      </c>
      <c r="E458" s="160" t="s">
        <v>19</v>
      </c>
      <c r="F458" s="161" t="s">
        <v>169</v>
      </c>
      <c r="H458" s="162">
        <v>1.1200000000000001</v>
      </c>
      <c r="I458" s="163"/>
      <c r="L458" s="159"/>
      <c r="M458" s="164"/>
      <c r="T458" s="165"/>
      <c r="AT458" s="160" t="s">
        <v>162</v>
      </c>
      <c r="AU458" s="160" t="s">
        <v>82</v>
      </c>
      <c r="AV458" s="14" t="s">
        <v>158</v>
      </c>
      <c r="AW458" s="14" t="s">
        <v>33</v>
      </c>
      <c r="AX458" s="14" t="s">
        <v>80</v>
      </c>
      <c r="AY458" s="160" t="s">
        <v>150</v>
      </c>
    </row>
    <row r="459" spans="2:65" s="1" customFormat="1" ht="16.5" customHeight="1">
      <c r="B459" s="33"/>
      <c r="C459" s="173" t="s">
        <v>609</v>
      </c>
      <c r="D459" s="173" t="s">
        <v>445</v>
      </c>
      <c r="E459" s="174" t="s">
        <v>1178</v>
      </c>
      <c r="F459" s="175" t="s">
        <v>1179</v>
      </c>
      <c r="G459" s="176" t="s">
        <v>156</v>
      </c>
      <c r="H459" s="177">
        <v>1.232</v>
      </c>
      <c r="I459" s="178"/>
      <c r="J459" s="179">
        <f>ROUND(I459*H459,2)</f>
        <v>0</v>
      </c>
      <c r="K459" s="175" t="s">
        <v>157</v>
      </c>
      <c r="L459" s="180"/>
      <c r="M459" s="181" t="s">
        <v>19</v>
      </c>
      <c r="N459" s="182" t="s">
        <v>43</v>
      </c>
      <c r="P459" s="137">
        <f>O459*H459</f>
        <v>0</v>
      </c>
      <c r="Q459" s="137">
        <v>2.9999999999999997E-4</v>
      </c>
      <c r="R459" s="137">
        <f>Q459*H459</f>
        <v>3.6959999999999998E-4</v>
      </c>
      <c r="S459" s="137">
        <v>0</v>
      </c>
      <c r="T459" s="138">
        <f>S459*H459</f>
        <v>0</v>
      </c>
      <c r="AR459" s="139" t="s">
        <v>448</v>
      </c>
      <c r="AT459" s="139" t="s">
        <v>445</v>
      </c>
      <c r="AU459" s="139" t="s">
        <v>82</v>
      </c>
      <c r="AY459" s="18" t="s">
        <v>150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8" t="s">
        <v>80</v>
      </c>
      <c r="BK459" s="140">
        <f>ROUND(I459*H459,2)</f>
        <v>0</v>
      </c>
      <c r="BL459" s="18" t="s">
        <v>389</v>
      </c>
      <c r="BM459" s="139" t="s">
        <v>1180</v>
      </c>
    </row>
    <row r="460" spans="2:65" s="12" customFormat="1">
      <c r="B460" s="145"/>
      <c r="D460" s="146" t="s">
        <v>162</v>
      </c>
      <c r="E460" s="147" t="s">
        <v>19</v>
      </c>
      <c r="F460" s="148" t="s">
        <v>968</v>
      </c>
      <c r="H460" s="147" t="s">
        <v>19</v>
      </c>
      <c r="I460" s="149"/>
      <c r="L460" s="145"/>
      <c r="M460" s="150"/>
      <c r="T460" s="151"/>
      <c r="AT460" s="147" t="s">
        <v>162</v>
      </c>
      <c r="AU460" s="147" t="s">
        <v>82</v>
      </c>
      <c r="AV460" s="12" t="s">
        <v>80</v>
      </c>
      <c r="AW460" s="12" t="s">
        <v>33</v>
      </c>
      <c r="AX460" s="12" t="s">
        <v>72</v>
      </c>
      <c r="AY460" s="147" t="s">
        <v>150</v>
      </c>
    </row>
    <row r="461" spans="2:65" s="12" customFormat="1">
      <c r="B461" s="145"/>
      <c r="D461" s="146" t="s">
        <v>162</v>
      </c>
      <c r="E461" s="147" t="s">
        <v>19</v>
      </c>
      <c r="F461" s="148" t="s">
        <v>968</v>
      </c>
      <c r="H461" s="147" t="s">
        <v>19</v>
      </c>
      <c r="I461" s="149"/>
      <c r="L461" s="145"/>
      <c r="M461" s="150"/>
      <c r="T461" s="151"/>
      <c r="AT461" s="147" t="s">
        <v>162</v>
      </c>
      <c r="AU461" s="147" t="s">
        <v>82</v>
      </c>
      <c r="AV461" s="12" t="s">
        <v>80</v>
      </c>
      <c r="AW461" s="12" t="s">
        <v>33</v>
      </c>
      <c r="AX461" s="12" t="s">
        <v>72</v>
      </c>
      <c r="AY461" s="147" t="s">
        <v>150</v>
      </c>
    </row>
    <row r="462" spans="2:65" s="12" customFormat="1">
      <c r="B462" s="145"/>
      <c r="D462" s="146" t="s">
        <v>162</v>
      </c>
      <c r="E462" s="147" t="s">
        <v>19</v>
      </c>
      <c r="F462" s="148" t="s">
        <v>1159</v>
      </c>
      <c r="H462" s="147" t="s">
        <v>19</v>
      </c>
      <c r="I462" s="149"/>
      <c r="L462" s="145"/>
      <c r="M462" s="150"/>
      <c r="T462" s="151"/>
      <c r="AT462" s="147" t="s">
        <v>162</v>
      </c>
      <c r="AU462" s="147" t="s">
        <v>82</v>
      </c>
      <c r="AV462" s="12" t="s">
        <v>80</v>
      </c>
      <c r="AW462" s="12" t="s">
        <v>33</v>
      </c>
      <c r="AX462" s="12" t="s">
        <v>72</v>
      </c>
      <c r="AY462" s="147" t="s">
        <v>150</v>
      </c>
    </row>
    <row r="463" spans="2:65" s="12" customFormat="1">
      <c r="B463" s="145"/>
      <c r="D463" s="146" t="s">
        <v>162</v>
      </c>
      <c r="E463" s="147" t="s">
        <v>19</v>
      </c>
      <c r="F463" s="148" t="s">
        <v>167</v>
      </c>
      <c r="H463" s="147" t="s">
        <v>19</v>
      </c>
      <c r="I463" s="149"/>
      <c r="L463" s="145"/>
      <c r="M463" s="150"/>
      <c r="T463" s="151"/>
      <c r="AT463" s="147" t="s">
        <v>162</v>
      </c>
      <c r="AU463" s="147" t="s">
        <v>82</v>
      </c>
      <c r="AV463" s="12" t="s">
        <v>80</v>
      </c>
      <c r="AW463" s="12" t="s">
        <v>33</v>
      </c>
      <c r="AX463" s="12" t="s">
        <v>72</v>
      </c>
      <c r="AY463" s="147" t="s">
        <v>150</v>
      </c>
    </row>
    <row r="464" spans="2:65" s="13" customFormat="1">
      <c r="B464" s="152"/>
      <c r="D464" s="146" t="s">
        <v>162</v>
      </c>
      <c r="E464" s="153" t="s">
        <v>19</v>
      </c>
      <c r="F464" s="154" t="s">
        <v>1091</v>
      </c>
      <c r="H464" s="155">
        <v>1.1200000000000001</v>
      </c>
      <c r="I464" s="156"/>
      <c r="L464" s="152"/>
      <c r="M464" s="157"/>
      <c r="T464" s="158"/>
      <c r="AT464" s="153" t="s">
        <v>162</v>
      </c>
      <c r="AU464" s="153" t="s">
        <v>82</v>
      </c>
      <c r="AV464" s="13" t="s">
        <v>82</v>
      </c>
      <c r="AW464" s="13" t="s">
        <v>33</v>
      </c>
      <c r="AX464" s="13" t="s">
        <v>72</v>
      </c>
      <c r="AY464" s="153" t="s">
        <v>150</v>
      </c>
    </row>
    <row r="465" spans="2:65" s="12" customFormat="1">
      <c r="B465" s="145"/>
      <c r="D465" s="146" t="s">
        <v>162</v>
      </c>
      <c r="E465" s="147" t="s">
        <v>19</v>
      </c>
      <c r="F465" s="148" t="s">
        <v>1177</v>
      </c>
      <c r="H465" s="147" t="s">
        <v>19</v>
      </c>
      <c r="I465" s="149"/>
      <c r="L465" s="145"/>
      <c r="M465" s="150"/>
      <c r="T465" s="151"/>
      <c r="AT465" s="147" t="s">
        <v>162</v>
      </c>
      <c r="AU465" s="147" t="s">
        <v>82</v>
      </c>
      <c r="AV465" s="12" t="s">
        <v>80</v>
      </c>
      <c r="AW465" s="12" t="s">
        <v>33</v>
      </c>
      <c r="AX465" s="12" t="s">
        <v>72</v>
      </c>
      <c r="AY465" s="147" t="s">
        <v>150</v>
      </c>
    </row>
    <row r="466" spans="2:65" s="14" customFormat="1">
      <c r="B466" s="159"/>
      <c r="D466" s="146" t="s">
        <v>162</v>
      </c>
      <c r="E466" s="160" t="s">
        <v>19</v>
      </c>
      <c r="F466" s="161" t="s">
        <v>169</v>
      </c>
      <c r="H466" s="162">
        <v>1.1200000000000001</v>
      </c>
      <c r="I466" s="163"/>
      <c r="L466" s="159"/>
      <c r="M466" s="164"/>
      <c r="T466" s="165"/>
      <c r="AT466" s="160" t="s">
        <v>162</v>
      </c>
      <c r="AU466" s="160" t="s">
        <v>82</v>
      </c>
      <c r="AV466" s="14" t="s">
        <v>158</v>
      </c>
      <c r="AW466" s="14" t="s">
        <v>33</v>
      </c>
      <c r="AX466" s="14" t="s">
        <v>80</v>
      </c>
      <c r="AY466" s="160" t="s">
        <v>150</v>
      </c>
    </row>
    <row r="467" spans="2:65" s="13" customFormat="1">
      <c r="B467" s="152"/>
      <c r="D467" s="146" t="s">
        <v>162</v>
      </c>
      <c r="F467" s="154" t="s">
        <v>1181</v>
      </c>
      <c r="H467" s="155">
        <v>1.232</v>
      </c>
      <c r="I467" s="156"/>
      <c r="L467" s="152"/>
      <c r="M467" s="157"/>
      <c r="T467" s="158"/>
      <c r="AT467" s="153" t="s">
        <v>162</v>
      </c>
      <c r="AU467" s="153" t="s">
        <v>82</v>
      </c>
      <c r="AV467" s="13" t="s">
        <v>82</v>
      </c>
      <c r="AW467" s="13" t="s">
        <v>4</v>
      </c>
      <c r="AX467" s="13" t="s">
        <v>80</v>
      </c>
      <c r="AY467" s="153" t="s">
        <v>150</v>
      </c>
    </row>
    <row r="468" spans="2:65" s="1" customFormat="1" ht="21.75" customHeight="1">
      <c r="B468" s="33"/>
      <c r="C468" s="128" t="s">
        <v>614</v>
      </c>
      <c r="D468" s="128" t="s">
        <v>153</v>
      </c>
      <c r="E468" s="129" t="s">
        <v>1182</v>
      </c>
      <c r="F468" s="130" t="s">
        <v>1183</v>
      </c>
      <c r="G468" s="131" t="s">
        <v>156</v>
      </c>
      <c r="H468" s="132">
        <v>1.1200000000000001</v>
      </c>
      <c r="I468" s="133"/>
      <c r="J468" s="134">
        <f>ROUND(I468*H468,2)</f>
        <v>0</v>
      </c>
      <c r="K468" s="130" t="s">
        <v>157</v>
      </c>
      <c r="L468" s="33"/>
      <c r="M468" s="135" t="s">
        <v>19</v>
      </c>
      <c r="N468" s="136" t="s">
        <v>43</v>
      </c>
      <c r="P468" s="137">
        <f>O468*H468</f>
        <v>0</v>
      </c>
      <c r="Q468" s="137">
        <v>0</v>
      </c>
      <c r="R468" s="137">
        <f>Q468*H468</f>
        <v>0</v>
      </c>
      <c r="S468" s="137">
        <v>0</v>
      </c>
      <c r="T468" s="138">
        <f>S468*H468</f>
        <v>0</v>
      </c>
      <c r="AR468" s="139" t="s">
        <v>389</v>
      </c>
      <c r="AT468" s="139" t="s">
        <v>153</v>
      </c>
      <c r="AU468" s="139" t="s">
        <v>82</v>
      </c>
      <c r="AY468" s="18" t="s">
        <v>150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8" t="s">
        <v>80</v>
      </c>
      <c r="BK468" s="140">
        <f>ROUND(I468*H468,2)</f>
        <v>0</v>
      </c>
      <c r="BL468" s="18" t="s">
        <v>389</v>
      </c>
      <c r="BM468" s="139" t="s">
        <v>1184</v>
      </c>
    </row>
    <row r="469" spans="2:65" s="1" customFormat="1">
      <c r="B469" s="33"/>
      <c r="D469" s="141" t="s">
        <v>160</v>
      </c>
      <c r="F469" s="142" t="s">
        <v>1185</v>
      </c>
      <c r="I469" s="143"/>
      <c r="L469" s="33"/>
      <c r="M469" s="144"/>
      <c r="T469" s="54"/>
      <c r="AT469" s="18" t="s">
        <v>160</v>
      </c>
      <c r="AU469" s="18" t="s">
        <v>82</v>
      </c>
    </row>
    <row r="470" spans="2:65" s="12" customFormat="1">
      <c r="B470" s="145"/>
      <c r="D470" s="146" t="s">
        <v>162</v>
      </c>
      <c r="E470" s="147" t="s">
        <v>19</v>
      </c>
      <c r="F470" s="148" t="s">
        <v>968</v>
      </c>
      <c r="H470" s="147" t="s">
        <v>19</v>
      </c>
      <c r="I470" s="149"/>
      <c r="L470" s="145"/>
      <c r="M470" s="150"/>
      <c r="T470" s="151"/>
      <c r="AT470" s="147" t="s">
        <v>162</v>
      </c>
      <c r="AU470" s="147" t="s">
        <v>82</v>
      </c>
      <c r="AV470" s="12" t="s">
        <v>80</v>
      </c>
      <c r="AW470" s="12" t="s">
        <v>33</v>
      </c>
      <c r="AX470" s="12" t="s">
        <v>72</v>
      </c>
      <c r="AY470" s="147" t="s">
        <v>150</v>
      </c>
    </row>
    <row r="471" spans="2:65" s="12" customFormat="1">
      <c r="B471" s="145"/>
      <c r="D471" s="146" t="s">
        <v>162</v>
      </c>
      <c r="E471" s="147" t="s">
        <v>19</v>
      </c>
      <c r="F471" s="148" t="s">
        <v>968</v>
      </c>
      <c r="H471" s="147" t="s">
        <v>19</v>
      </c>
      <c r="I471" s="149"/>
      <c r="L471" s="145"/>
      <c r="M471" s="150"/>
      <c r="T471" s="151"/>
      <c r="AT471" s="147" t="s">
        <v>162</v>
      </c>
      <c r="AU471" s="147" t="s">
        <v>82</v>
      </c>
      <c r="AV471" s="12" t="s">
        <v>80</v>
      </c>
      <c r="AW471" s="12" t="s">
        <v>33</v>
      </c>
      <c r="AX471" s="12" t="s">
        <v>72</v>
      </c>
      <c r="AY471" s="147" t="s">
        <v>150</v>
      </c>
    </row>
    <row r="472" spans="2:65" s="12" customFormat="1">
      <c r="B472" s="145"/>
      <c r="D472" s="146" t="s">
        <v>162</v>
      </c>
      <c r="E472" s="147" t="s">
        <v>19</v>
      </c>
      <c r="F472" s="148" t="s">
        <v>1159</v>
      </c>
      <c r="H472" s="147" t="s">
        <v>19</v>
      </c>
      <c r="I472" s="149"/>
      <c r="L472" s="145"/>
      <c r="M472" s="150"/>
      <c r="T472" s="151"/>
      <c r="AT472" s="147" t="s">
        <v>162</v>
      </c>
      <c r="AU472" s="147" t="s">
        <v>82</v>
      </c>
      <c r="AV472" s="12" t="s">
        <v>80</v>
      </c>
      <c r="AW472" s="12" t="s">
        <v>33</v>
      </c>
      <c r="AX472" s="12" t="s">
        <v>72</v>
      </c>
      <c r="AY472" s="147" t="s">
        <v>150</v>
      </c>
    </row>
    <row r="473" spans="2:65" s="12" customFormat="1">
      <c r="B473" s="145"/>
      <c r="D473" s="146" t="s">
        <v>162</v>
      </c>
      <c r="E473" s="147" t="s">
        <v>19</v>
      </c>
      <c r="F473" s="148" t="s">
        <v>167</v>
      </c>
      <c r="H473" s="147" t="s">
        <v>19</v>
      </c>
      <c r="I473" s="149"/>
      <c r="L473" s="145"/>
      <c r="M473" s="150"/>
      <c r="T473" s="151"/>
      <c r="AT473" s="147" t="s">
        <v>162</v>
      </c>
      <c r="AU473" s="147" t="s">
        <v>82</v>
      </c>
      <c r="AV473" s="12" t="s">
        <v>80</v>
      </c>
      <c r="AW473" s="12" t="s">
        <v>33</v>
      </c>
      <c r="AX473" s="12" t="s">
        <v>72</v>
      </c>
      <c r="AY473" s="147" t="s">
        <v>150</v>
      </c>
    </row>
    <row r="474" spans="2:65" s="13" customFormat="1">
      <c r="B474" s="152"/>
      <c r="D474" s="146" t="s">
        <v>162</v>
      </c>
      <c r="E474" s="153" t="s">
        <v>19</v>
      </c>
      <c r="F474" s="154" t="s">
        <v>1091</v>
      </c>
      <c r="H474" s="155">
        <v>1.1200000000000001</v>
      </c>
      <c r="I474" s="156"/>
      <c r="L474" s="152"/>
      <c r="M474" s="157"/>
      <c r="T474" s="158"/>
      <c r="AT474" s="153" t="s">
        <v>162</v>
      </c>
      <c r="AU474" s="153" t="s">
        <v>82</v>
      </c>
      <c r="AV474" s="13" t="s">
        <v>82</v>
      </c>
      <c r="AW474" s="13" t="s">
        <v>33</v>
      </c>
      <c r="AX474" s="13" t="s">
        <v>72</v>
      </c>
      <c r="AY474" s="153" t="s">
        <v>150</v>
      </c>
    </row>
    <row r="475" spans="2:65" s="14" customFormat="1">
      <c r="B475" s="159"/>
      <c r="D475" s="146" t="s">
        <v>162</v>
      </c>
      <c r="E475" s="160" t="s">
        <v>19</v>
      </c>
      <c r="F475" s="161" t="s">
        <v>169</v>
      </c>
      <c r="H475" s="162">
        <v>1.1200000000000001</v>
      </c>
      <c r="I475" s="163"/>
      <c r="L475" s="159"/>
      <c r="M475" s="164"/>
      <c r="T475" s="165"/>
      <c r="AT475" s="160" t="s">
        <v>162</v>
      </c>
      <c r="AU475" s="160" t="s">
        <v>82</v>
      </c>
      <c r="AV475" s="14" t="s">
        <v>158</v>
      </c>
      <c r="AW475" s="14" t="s">
        <v>33</v>
      </c>
      <c r="AX475" s="14" t="s">
        <v>80</v>
      </c>
      <c r="AY475" s="160" t="s">
        <v>150</v>
      </c>
    </row>
    <row r="476" spans="2:65" s="1" customFormat="1" ht="16.5" customHeight="1">
      <c r="B476" s="33"/>
      <c r="C476" s="173" t="s">
        <v>348</v>
      </c>
      <c r="D476" s="173" t="s">
        <v>445</v>
      </c>
      <c r="E476" s="174" t="s">
        <v>1186</v>
      </c>
      <c r="F476" s="175" t="s">
        <v>1187</v>
      </c>
      <c r="G476" s="176" t="s">
        <v>729</v>
      </c>
      <c r="H476" s="177">
        <v>0.112</v>
      </c>
      <c r="I476" s="178"/>
      <c r="J476" s="179">
        <f>ROUND(I476*H476,2)</f>
        <v>0</v>
      </c>
      <c r="K476" s="175" t="s">
        <v>157</v>
      </c>
      <c r="L476" s="180"/>
      <c r="M476" s="181" t="s">
        <v>19</v>
      </c>
      <c r="N476" s="182" t="s">
        <v>43</v>
      </c>
      <c r="P476" s="137">
        <f>O476*H476</f>
        <v>0</v>
      </c>
      <c r="Q476" s="137">
        <v>0.75</v>
      </c>
      <c r="R476" s="137">
        <f>Q476*H476</f>
        <v>8.4000000000000005E-2</v>
      </c>
      <c r="S476" s="137">
        <v>0</v>
      </c>
      <c r="T476" s="138">
        <f>S476*H476</f>
        <v>0</v>
      </c>
      <c r="AR476" s="139" t="s">
        <v>448</v>
      </c>
      <c r="AT476" s="139" t="s">
        <v>445</v>
      </c>
      <c r="AU476" s="139" t="s">
        <v>82</v>
      </c>
      <c r="AY476" s="18" t="s">
        <v>150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8" t="s">
        <v>80</v>
      </c>
      <c r="BK476" s="140">
        <f>ROUND(I476*H476,2)</f>
        <v>0</v>
      </c>
      <c r="BL476" s="18" t="s">
        <v>389</v>
      </c>
      <c r="BM476" s="139" t="s">
        <v>1188</v>
      </c>
    </row>
    <row r="477" spans="2:65" s="12" customFormat="1">
      <c r="B477" s="145"/>
      <c r="D477" s="146" t="s">
        <v>162</v>
      </c>
      <c r="E477" s="147" t="s">
        <v>19</v>
      </c>
      <c r="F477" s="148" t="s">
        <v>968</v>
      </c>
      <c r="H477" s="147" t="s">
        <v>19</v>
      </c>
      <c r="I477" s="149"/>
      <c r="L477" s="145"/>
      <c r="M477" s="150"/>
      <c r="T477" s="151"/>
      <c r="AT477" s="147" t="s">
        <v>162</v>
      </c>
      <c r="AU477" s="147" t="s">
        <v>82</v>
      </c>
      <c r="AV477" s="12" t="s">
        <v>80</v>
      </c>
      <c r="AW477" s="12" t="s">
        <v>33</v>
      </c>
      <c r="AX477" s="12" t="s">
        <v>72</v>
      </c>
      <c r="AY477" s="147" t="s">
        <v>150</v>
      </c>
    </row>
    <row r="478" spans="2:65" s="12" customFormat="1">
      <c r="B478" s="145"/>
      <c r="D478" s="146" t="s">
        <v>162</v>
      </c>
      <c r="E478" s="147" t="s">
        <v>19</v>
      </c>
      <c r="F478" s="148" t="s">
        <v>968</v>
      </c>
      <c r="H478" s="147" t="s">
        <v>19</v>
      </c>
      <c r="I478" s="149"/>
      <c r="L478" s="145"/>
      <c r="M478" s="150"/>
      <c r="T478" s="151"/>
      <c r="AT478" s="147" t="s">
        <v>162</v>
      </c>
      <c r="AU478" s="147" t="s">
        <v>82</v>
      </c>
      <c r="AV478" s="12" t="s">
        <v>80</v>
      </c>
      <c r="AW478" s="12" t="s">
        <v>33</v>
      </c>
      <c r="AX478" s="12" t="s">
        <v>72</v>
      </c>
      <c r="AY478" s="147" t="s">
        <v>150</v>
      </c>
    </row>
    <row r="479" spans="2:65" s="12" customFormat="1">
      <c r="B479" s="145"/>
      <c r="D479" s="146" t="s">
        <v>162</v>
      </c>
      <c r="E479" s="147" t="s">
        <v>19</v>
      </c>
      <c r="F479" s="148" t="s">
        <v>1159</v>
      </c>
      <c r="H479" s="147" t="s">
        <v>19</v>
      </c>
      <c r="I479" s="149"/>
      <c r="L479" s="145"/>
      <c r="M479" s="150"/>
      <c r="T479" s="151"/>
      <c r="AT479" s="147" t="s">
        <v>162</v>
      </c>
      <c r="AU479" s="147" t="s">
        <v>82</v>
      </c>
      <c r="AV479" s="12" t="s">
        <v>80</v>
      </c>
      <c r="AW479" s="12" t="s">
        <v>33</v>
      </c>
      <c r="AX479" s="12" t="s">
        <v>72</v>
      </c>
      <c r="AY479" s="147" t="s">
        <v>150</v>
      </c>
    </row>
    <row r="480" spans="2:65" s="12" customFormat="1">
      <c r="B480" s="145"/>
      <c r="D480" s="146" t="s">
        <v>162</v>
      </c>
      <c r="E480" s="147" t="s">
        <v>19</v>
      </c>
      <c r="F480" s="148" t="s">
        <v>167</v>
      </c>
      <c r="H480" s="147" t="s">
        <v>19</v>
      </c>
      <c r="I480" s="149"/>
      <c r="L480" s="145"/>
      <c r="M480" s="150"/>
      <c r="T480" s="151"/>
      <c r="AT480" s="147" t="s">
        <v>162</v>
      </c>
      <c r="AU480" s="147" t="s">
        <v>82</v>
      </c>
      <c r="AV480" s="12" t="s">
        <v>80</v>
      </c>
      <c r="AW480" s="12" t="s">
        <v>33</v>
      </c>
      <c r="AX480" s="12" t="s">
        <v>72</v>
      </c>
      <c r="AY480" s="147" t="s">
        <v>150</v>
      </c>
    </row>
    <row r="481" spans="2:65" s="13" customFormat="1">
      <c r="B481" s="152"/>
      <c r="D481" s="146" t="s">
        <v>162</v>
      </c>
      <c r="E481" s="153" t="s">
        <v>19</v>
      </c>
      <c r="F481" s="154" t="s">
        <v>1189</v>
      </c>
      <c r="H481" s="155">
        <v>0.112</v>
      </c>
      <c r="I481" s="156"/>
      <c r="L481" s="152"/>
      <c r="M481" s="157"/>
      <c r="T481" s="158"/>
      <c r="AT481" s="153" t="s">
        <v>162</v>
      </c>
      <c r="AU481" s="153" t="s">
        <v>82</v>
      </c>
      <c r="AV481" s="13" t="s">
        <v>82</v>
      </c>
      <c r="AW481" s="13" t="s">
        <v>33</v>
      </c>
      <c r="AX481" s="13" t="s">
        <v>72</v>
      </c>
      <c r="AY481" s="153" t="s">
        <v>150</v>
      </c>
    </row>
    <row r="482" spans="2:65" s="14" customFormat="1">
      <c r="B482" s="159"/>
      <c r="D482" s="146" t="s">
        <v>162</v>
      </c>
      <c r="E482" s="160" t="s">
        <v>19</v>
      </c>
      <c r="F482" s="161" t="s">
        <v>169</v>
      </c>
      <c r="H482" s="162">
        <v>0.112</v>
      </c>
      <c r="I482" s="163"/>
      <c r="L482" s="159"/>
      <c r="M482" s="164"/>
      <c r="T482" s="165"/>
      <c r="AT482" s="160" t="s">
        <v>162</v>
      </c>
      <c r="AU482" s="160" t="s">
        <v>82</v>
      </c>
      <c r="AV482" s="14" t="s">
        <v>158</v>
      </c>
      <c r="AW482" s="14" t="s">
        <v>33</v>
      </c>
      <c r="AX482" s="14" t="s">
        <v>80</v>
      </c>
      <c r="AY482" s="160" t="s">
        <v>150</v>
      </c>
    </row>
    <row r="483" spans="2:65" s="1" customFormat="1" ht="16.5" customHeight="1">
      <c r="B483" s="33"/>
      <c r="C483" s="128" t="s">
        <v>372</v>
      </c>
      <c r="D483" s="128" t="s">
        <v>153</v>
      </c>
      <c r="E483" s="129" t="s">
        <v>1190</v>
      </c>
      <c r="F483" s="130" t="s">
        <v>1191</v>
      </c>
      <c r="G483" s="131" t="s">
        <v>156</v>
      </c>
      <c r="H483" s="132">
        <v>10.5</v>
      </c>
      <c r="I483" s="133"/>
      <c r="J483" s="134">
        <f>ROUND(I483*H483,2)</f>
        <v>0</v>
      </c>
      <c r="K483" s="130" t="s">
        <v>157</v>
      </c>
      <c r="L483" s="33"/>
      <c r="M483" s="135" t="s">
        <v>19</v>
      </c>
      <c r="N483" s="136" t="s">
        <v>43</v>
      </c>
      <c r="P483" s="137">
        <f>O483*H483</f>
        <v>0</v>
      </c>
      <c r="Q483" s="137">
        <v>0</v>
      </c>
      <c r="R483" s="137">
        <f>Q483*H483</f>
        <v>0</v>
      </c>
      <c r="S483" s="137">
        <v>0</v>
      </c>
      <c r="T483" s="138">
        <f>S483*H483</f>
        <v>0</v>
      </c>
      <c r="AR483" s="139" t="s">
        <v>389</v>
      </c>
      <c r="AT483" s="139" t="s">
        <v>153</v>
      </c>
      <c r="AU483" s="139" t="s">
        <v>82</v>
      </c>
      <c r="AY483" s="18" t="s">
        <v>150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8" t="s">
        <v>80</v>
      </c>
      <c r="BK483" s="140">
        <f>ROUND(I483*H483,2)</f>
        <v>0</v>
      </c>
      <c r="BL483" s="18" t="s">
        <v>389</v>
      </c>
      <c r="BM483" s="139" t="s">
        <v>1192</v>
      </c>
    </row>
    <row r="484" spans="2:65" s="1" customFormat="1">
      <c r="B484" s="33"/>
      <c r="D484" s="141" t="s">
        <v>160</v>
      </c>
      <c r="F484" s="142" t="s">
        <v>1193</v>
      </c>
      <c r="I484" s="143"/>
      <c r="L484" s="33"/>
      <c r="M484" s="144"/>
      <c r="T484" s="54"/>
      <c r="AT484" s="18" t="s">
        <v>160</v>
      </c>
      <c r="AU484" s="18" t="s">
        <v>82</v>
      </c>
    </row>
    <row r="485" spans="2:65" s="12" customFormat="1">
      <c r="B485" s="145"/>
      <c r="D485" s="146" t="s">
        <v>162</v>
      </c>
      <c r="E485" s="147" t="s">
        <v>19</v>
      </c>
      <c r="F485" s="148" t="s">
        <v>968</v>
      </c>
      <c r="H485" s="147" t="s">
        <v>19</v>
      </c>
      <c r="I485" s="149"/>
      <c r="L485" s="145"/>
      <c r="M485" s="150"/>
      <c r="T485" s="151"/>
      <c r="AT485" s="147" t="s">
        <v>162</v>
      </c>
      <c r="AU485" s="147" t="s">
        <v>82</v>
      </c>
      <c r="AV485" s="12" t="s">
        <v>80</v>
      </c>
      <c r="AW485" s="12" t="s">
        <v>33</v>
      </c>
      <c r="AX485" s="12" t="s">
        <v>72</v>
      </c>
      <c r="AY485" s="147" t="s">
        <v>150</v>
      </c>
    </row>
    <row r="486" spans="2:65" s="12" customFormat="1">
      <c r="B486" s="145"/>
      <c r="D486" s="146" t="s">
        <v>162</v>
      </c>
      <c r="E486" s="147" t="s">
        <v>19</v>
      </c>
      <c r="F486" s="148" t="s">
        <v>968</v>
      </c>
      <c r="H486" s="147" t="s">
        <v>19</v>
      </c>
      <c r="I486" s="149"/>
      <c r="L486" s="145"/>
      <c r="M486" s="150"/>
      <c r="T486" s="151"/>
      <c r="AT486" s="147" t="s">
        <v>162</v>
      </c>
      <c r="AU486" s="147" t="s">
        <v>82</v>
      </c>
      <c r="AV486" s="12" t="s">
        <v>80</v>
      </c>
      <c r="AW486" s="12" t="s">
        <v>33</v>
      </c>
      <c r="AX486" s="12" t="s">
        <v>72</v>
      </c>
      <c r="AY486" s="147" t="s">
        <v>150</v>
      </c>
    </row>
    <row r="487" spans="2:65" s="12" customFormat="1">
      <c r="B487" s="145"/>
      <c r="D487" s="146" t="s">
        <v>162</v>
      </c>
      <c r="E487" s="147" t="s">
        <v>19</v>
      </c>
      <c r="F487" s="148" t="s">
        <v>1194</v>
      </c>
      <c r="H487" s="147" t="s">
        <v>19</v>
      </c>
      <c r="I487" s="149"/>
      <c r="L487" s="145"/>
      <c r="M487" s="150"/>
      <c r="T487" s="151"/>
      <c r="AT487" s="147" t="s">
        <v>162</v>
      </c>
      <c r="AU487" s="147" t="s">
        <v>82</v>
      </c>
      <c r="AV487" s="12" t="s">
        <v>80</v>
      </c>
      <c r="AW487" s="12" t="s">
        <v>33</v>
      </c>
      <c r="AX487" s="12" t="s">
        <v>72</v>
      </c>
      <c r="AY487" s="147" t="s">
        <v>150</v>
      </c>
    </row>
    <row r="488" spans="2:65" s="12" customFormat="1">
      <c r="B488" s="145"/>
      <c r="D488" s="146" t="s">
        <v>162</v>
      </c>
      <c r="E488" s="147" t="s">
        <v>19</v>
      </c>
      <c r="F488" s="148" t="s">
        <v>167</v>
      </c>
      <c r="H488" s="147" t="s">
        <v>19</v>
      </c>
      <c r="I488" s="149"/>
      <c r="L488" s="145"/>
      <c r="M488" s="150"/>
      <c r="T488" s="151"/>
      <c r="AT488" s="147" t="s">
        <v>162</v>
      </c>
      <c r="AU488" s="147" t="s">
        <v>82</v>
      </c>
      <c r="AV488" s="12" t="s">
        <v>80</v>
      </c>
      <c r="AW488" s="12" t="s">
        <v>33</v>
      </c>
      <c r="AX488" s="12" t="s">
        <v>72</v>
      </c>
      <c r="AY488" s="147" t="s">
        <v>150</v>
      </c>
    </row>
    <row r="489" spans="2:65" s="13" customFormat="1">
      <c r="B489" s="152"/>
      <c r="D489" s="146" t="s">
        <v>162</v>
      </c>
      <c r="E489" s="153" t="s">
        <v>19</v>
      </c>
      <c r="F489" s="154" t="s">
        <v>1195</v>
      </c>
      <c r="H489" s="155">
        <v>10.5</v>
      </c>
      <c r="I489" s="156"/>
      <c r="L489" s="152"/>
      <c r="M489" s="157"/>
      <c r="T489" s="158"/>
      <c r="AT489" s="153" t="s">
        <v>162</v>
      </c>
      <c r="AU489" s="153" t="s">
        <v>82</v>
      </c>
      <c r="AV489" s="13" t="s">
        <v>82</v>
      </c>
      <c r="AW489" s="13" t="s">
        <v>33</v>
      </c>
      <c r="AX489" s="13" t="s">
        <v>72</v>
      </c>
      <c r="AY489" s="153" t="s">
        <v>150</v>
      </c>
    </row>
    <row r="490" spans="2:65" s="14" customFormat="1">
      <c r="B490" s="159"/>
      <c r="D490" s="146" t="s">
        <v>162</v>
      </c>
      <c r="E490" s="160" t="s">
        <v>19</v>
      </c>
      <c r="F490" s="161" t="s">
        <v>169</v>
      </c>
      <c r="H490" s="162">
        <v>10.5</v>
      </c>
      <c r="I490" s="163"/>
      <c r="L490" s="159"/>
      <c r="M490" s="164"/>
      <c r="T490" s="165"/>
      <c r="AT490" s="160" t="s">
        <v>162</v>
      </c>
      <c r="AU490" s="160" t="s">
        <v>82</v>
      </c>
      <c r="AV490" s="14" t="s">
        <v>158</v>
      </c>
      <c r="AW490" s="14" t="s">
        <v>33</v>
      </c>
      <c r="AX490" s="14" t="s">
        <v>80</v>
      </c>
      <c r="AY490" s="160" t="s">
        <v>150</v>
      </c>
    </row>
    <row r="491" spans="2:65" s="1" customFormat="1" ht="16.5" customHeight="1">
      <c r="B491" s="33"/>
      <c r="C491" s="173" t="s">
        <v>882</v>
      </c>
      <c r="D491" s="173" t="s">
        <v>445</v>
      </c>
      <c r="E491" s="174" t="s">
        <v>1196</v>
      </c>
      <c r="F491" s="175" t="s">
        <v>1197</v>
      </c>
      <c r="G491" s="176" t="s">
        <v>156</v>
      </c>
      <c r="H491" s="177">
        <v>10.5</v>
      </c>
      <c r="I491" s="178"/>
      <c r="J491" s="179">
        <f>ROUND(I491*H491,2)</f>
        <v>0</v>
      </c>
      <c r="K491" s="175" t="s">
        <v>157</v>
      </c>
      <c r="L491" s="180"/>
      <c r="M491" s="181" t="s">
        <v>19</v>
      </c>
      <c r="N491" s="182" t="s">
        <v>43</v>
      </c>
      <c r="P491" s="137">
        <f>O491*H491</f>
        <v>0</v>
      </c>
      <c r="Q491" s="137">
        <v>5.0000000000000002E-5</v>
      </c>
      <c r="R491" s="137">
        <f>Q491*H491</f>
        <v>5.2500000000000008E-4</v>
      </c>
      <c r="S491" s="137">
        <v>0</v>
      </c>
      <c r="T491" s="138">
        <f>S491*H491</f>
        <v>0</v>
      </c>
      <c r="AR491" s="139" t="s">
        <v>448</v>
      </c>
      <c r="AT491" s="139" t="s">
        <v>445</v>
      </c>
      <c r="AU491" s="139" t="s">
        <v>82</v>
      </c>
      <c r="AY491" s="18" t="s">
        <v>150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8" t="s">
        <v>80</v>
      </c>
      <c r="BK491" s="140">
        <f>ROUND(I491*H491,2)</f>
        <v>0</v>
      </c>
      <c r="BL491" s="18" t="s">
        <v>389</v>
      </c>
      <c r="BM491" s="139" t="s">
        <v>1198</v>
      </c>
    </row>
    <row r="492" spans="2:65" s="12" customFormat="1">
      <c r="B492" s="145"/>
      <c r="D492" s="146" t="s">
        <v>162</v>
      </c>
      <c r="E492" s="147" t="s">
        <v>19</v>
      </c>
      <c r="F492" s="148" t="s">
        <v>968</v>
      </c>
      <c r="H492" s="147" t="s">
        <v>19</v>
      </c>
      <c r="I492" s="149"/>
      <c r="L492" s="145"/>
      <c r="M492" s="150"/>
      <c r="T492" s="151"/>
      <c r="AT492" s="147" t="s">
        <v>162</v>
      </c>
      <c r="AU492" s="147" t="s">
        <v>82</v>
      </c>
      <c r="AV492" s="12" t="s">
        <v>80</v>
      </c>
      <c r="AW492" s="12" t="s">
        <v>33</v>
      </c>
      <c r="AX492" s="12" t="s">
        <v>72</v>
      </c>
      <c r="AY492" s="147" t="s">
        <v>150</v>
      </c>
    </row>
    <row r="493" spans="2:65" s="12" customFormat="1">
      <c r="B493" s="145"/>
      <c r="D493" s="146" t="s">
        <v>162</v>
      </c>
      <c r="E493" s="147" t="s">
        <v>19</v>
      </c>
      <c r="F493" s="148" t="s">
        <v>968</v>
      </c>
      <c r="H493" s="147" t="s">
        <v>19</v>
      </c>
      <c r="I493" s="149"/>
      <c r="L493" s="145"/>
      <c r="M493" s="150"/>
      <c r="T493" s="151"/>
      <c r="AT493" s="147" t="s">
        <v>162</v>
      </c>
      <c r="AU493" s="147" t="s">
        <v>82</v>
      </c>
      <c r="AV493" s="12" t="s">
        <v>80</v>
      </c>
      <c r="AW493" s="12" t="s">
        <v>33</v>
      </c>
      <c r="AX493" s="12" t="s">
        <v>72</v>
      </c>
      <c r="AY493" s="147" t="s">
        <v>150</v>
      </c>
    </row>
    <row r="494" spans="2:65" s="12" customFormat="1">
      <c r="B494" s="145"/>
      <c r="D494" s="146" t="s">
        <v>162</v>
      </c>
      <c r="E494" s="147" t="s">
        <v>19</v>
      </c>
      <c r="F494" s="148" t="s">
        <v>1194</v>
      </c>
      <c r="H494" s="147" t="s">
        <v>19</v>
      </c>
      <c r="I494" s="149"/>
      <c r="L494" s="145"/>
      <c r="M494" s="150"/>
      <c r="T494" s="151"/>
      <c r="AT494" s="147" t="s">
        <v>162</v>
      </c>
      <c r="AU494" s="147" t="s">
        <v>82</v>
      </c>
      <c r="AV494" s="12" t="s">
        <v>80</v>
      </c>
      <c r="AW494" s="12" t="s">
        <v>33</v>
      </c>
      <c r="AX494" s="12" t="s">
        <v>72</v>
      </c>
      <c r="AY494" s="147" t="s">
        <v>150</v>
      </c>
    </row>
    <row r="495" spans="2:65" s="12" customFormat="1">
      <c r="B495" s="145"/>
      <c r="D495" s="146" t="s">
        <v>162</v>
      </c>
      <c r="E495" s="147" t="s">
        <v>19</v>
      </c>
      <c r="F495" s="148" t="s">
        <v>167</v>
      </c>
      <c r="H495" s="147" t="s">
        <v>19</v>
      </c>
      <c r="I495" s="149"/>
      <c r="L495" s="145"/>
      <c r="M495" s="150"/>
      <c r="T495" s="151"/>
      <c r="AT495" s="147" t="s">
        <v>162</v>
      </c>
      <c r="AU495" s="147" t="s">
        <v>82</v>
      </c>
      <c r="AV495" s="12" t="s">
        <v>80</v>
      </c>
      <c r="AW495" s="12" t="s">
        <v>33</v>
      </c>
      <c r="AX495" s="12" t="s">
        <v>72</v>
      </c>
      <c r="AY495" s="147" t="s">
        <v>150</v>
      </c>
    </row>
    <row r="496" spans="2:65" s="13" customFormat="1">
      <c r="B496" s="152"/>
      <c r="D496" s="146" t="s">
        <v>162</v>
      </c>
      <c r="E496" s="153" t="s">
        <v>19</v>
      </c>
      <c r="F496" s="154" t="s">
        <v>1195</v>
      </c>
      <c r="H496" s="155">
        <v>10.5</v>
      </c>
      <c r="I496" s="156"/>
      <c r="L496" s="152"/>
      <c r="M496" s="157"/>
      <c r="T496" s="158"/>
      <c r="AT496" s="153" t="s">
        <v>162</v>
      </c>
      <c r="AU496" s="153" t="s">
        <v>82</v>
      </c>
      <c r="AV496" s="13" t="s">
        <v>82</v>
      </c>
      <c r="AW496" s="13" t="s">
        <v>33</v>
      </c>
      <c r="AX496" s="13" t="s">
        <v>72</v>
      </c>
      <c r="AY496" s="153" t="s">
        <v>150</v>
      </c>
    </row>
    <row r="497" spans="2:65" s="14" customFormat="1">
      <c r="B497" s="159"/>
      <c r="D497" s="146" t="s">
        <v>162</v>
      </c>
      <c r="E497" s="160" t="s">
        <v>19</v>
      </c>
      <c r="F497" s="161" t="s">
        <v>169</v>
      </c>
      <c r="H497" s="162">
        <v>10.5</v>
      </c>
      <c r="I497" s="163"/>
      <c r="L497" s="159"/>
      <c r="M497" s="164"/>
      <c r="T497" s="165"/>
      <c r="AT497" s="160" t="s">
        <v>162</v>
      </c>
      <c r="AU497" s="160" t="s">
        <v>82</v>
      </c>
      <c r="AV497" s="14" t="s">
        <v>158</v>
      </c>
      <c r="AW497" s="14" t="s">
        <v>33</v>
      </c>
      <c r="AX497" s="14" t="s">
        <v>80</v>
      </c>
      <c r="AY497" s="160" t="s">
        <v>150</v>
      </c>
    </row>
    <row r="498" spans="2:65" s="1" customFormat="1" ht="16.5" customHeight="1">
      <c r="B498" s="33"/>
      <c r="C498" s="128" t="s">
        <v>884</v>
      </c>
      <c r="D498" s="128" t="s">
        <v>153</v>
      </c>
      <c r="E498" s="129" t="s">
        <v>1199</v>
      </c>
      <c r="F498" s="130" t="s">
        <v>1200</v>
      </c>
      <c r="G498" s="131" t="s">
        <v>156</v>
      </c>
      <c r="H498" s="132">
        <v>15</v>
      </c>
      <c r="I498" s="133"/>
      <c r="J498" s="134">
        <f>ROUND(I498*H498,2)</f>
        <v>0</v>
      </c>
      <c r="K498" s="130" t="s">
        <v>157</v>
      </c>
      <c r="L498" s="33"/>
      <c r="M498" s="135" t="s">
        <v>19</v>
      </c>
      <c r="N498" s="136" t="s">
        <v>43</v>
      </c>
      <c r="P498" s="137">
        <f>O498*H498</f>
        <v>0</v>
      </c>
      <c r="Q498" s="137">
        <v>5.0000000000000002E-5</v>
      </c>
      <c r="R498" s="137">
        <f>Q498*H498</f>
        <v>7.5000000000000002E-4</v>
      </c>
      <c r="S498" s="137">
        <v>0</v>
      </c>
      <c r="T498" s="138">
        <f>S498*H498</f>
        <v>0</v>
      </c>
      <c r="AR498" s="139" t="s">
        <v>389</v>
      </c>
      <c r="AT498" s="139" t="s">
        <v>153</v>
      </c>
      <c r="AU498" s="139" t="s">
        <v>82</v>
      </c>
      <c r="AY498" s="18" t="s">
        <v>150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8" t="s">
        <v>80</v>
      </c>
      <c r="BK498" s="140">
        <f>ROUND(I498*H498,2)</f>
        <v>0</v>
      </c>
      <c r="BL498" s="18" t="s">
        <v>389</v>
      </c>
      <c r="BM498" s="139" t="s">
        <v>1201</v>
      </c>
    </row>
    <row r="499" spans="2:65" s="1" customFormat="1">
      <c r="B499" s="33"/>
      <c r="D499" s="141" t="s">
        <v>160</v>
      </c>
      <c r="F499" s="142" t="s">
        <v>1202</v>
      </c>
      <c r="I499" s="143"/>
      <c r="L499" s="33"/>
      <c r="M499" s="144"/>
      <c r="T499" s="54"/>
      <c r="AT499" s="18" t="s">
        <v>160</v>
      </c>
      <c r="AU499" s="18" t="s">
        <v>82</v>
      </c>
    </row>
    <row r="500" spans="2:65" s="12" customFormat="1">
      <c r="B500" s="145"/>
      <c r="D500" s="146" t="s">
        <v>162</v>
      </c>
      <c r="E500" s="147" t="s">
        <v>19</v>
      </c>
      <c r="F500" s="148" t="s">
        <v>968</v>
      </c>
      <c r="H500" s="147" t="s">
        <v>19</v>
      </c>
      <c r="I500" s="149"/>
      <c r="L500" s="145"/>
      <c r="M500" s="150"/>
      <c r="T500" s="151"/>
      <c r="AT500" s="147" t="s">
        <v>162</v>
      </c>
      <c r="AU500" s="147" t="s">
        <v>82</v>
      </c>
      <c r="AV500" s="12" t="s">
        <v>80</v>
      </c>
      <c r="AW500" s="12" t="s">
        <v>33</v>
      </c>
      <c r="AX500" s="12" t="s">
        <v>72</v>
      </c>
      <c r="AY500" s="147" t="s">
        <v>150</v>
      </c>
    </row>
    <row r="501" spans="2:65" s="12" customFormat="1">
      <c r="B501" s="145"/>
      <c r="D501" s="146" t="s">
        <v>162</v>
      </c>
      <c r="E501" s="147" t="s">
        <v>19</v>
      </c>
      <c r="F501" s="148" t="s">
        <v>968</v>
      </c>
      <c r="H501" s="147" t="s">
        <v>19</v>
      </c>
      <c r="I501" s="149"/>
      <c r="L501" s="145"/>
      <c r="M501" s="150"/>
      <c r="T501" s="151"/>
      <c r="AT501" s="147" t="s">
        <v>162</v>
      </c>
      <c r="AU501" s="147" t="s">
        <v>82</v>
      </c>
      <c r="AV501" s="12" t="s">
        <v>80</v>
      </c>
      <c r="AW501" s="12" t="s">
        <v>33</v>
      </c>
      <c r="AX501" s="12" t="s">
        <v>72</v>
      </c>
      <c r="AY501" s="147" t="s">
        <v>150</v>
      </c>
    </row>
    <row r="502" spans="2:65" s="12" customFormat="1">
      <c r="B502" s="145"/>
      <c r="D502" s="146" t="s">
        <v>162</v>
      </c>
      <c r="E502" s="147" t="s">
        <v>19</v>
      </c>
      <c r="F502" s="148" t="s">
        <v>1203</v>
      </c>
      <c r="H502" s="147" t="s">
        <v>19</v>
      </c>
      <c r="I502" s="149"/>
      <c r="L502" s="145"/>
      <c r="M502" s="150"/>
      <c r="T502" s="151"/>
      <c r="AT502" s="147" t="s">
        <v>162</v>
      </c>
      <c r="AU502" s="147" t="s">
        <v>82</v>
      </c>
      <c r="AV502" s="12" t="s">
        <v>80</v>
      </c>
      <c r="AW502" s="12" t="s">
        <v>33</v>
      </c>
      <c r="AX502" s="12" t="s">
        <v>72</v>
      </c>
      <c r="AY502" s="147" t="s">
        <v>150</v>
      </c>
    </row>
    <row r="503" spans="2:65" s="12" customFormat="1">
      <c r="B503" s="145"/>
      <c r="D503" s="146" t="s">
        <v>162</v>
      </c>
      <c r="E503" s="147" t="s">
        <v>19</v>
      </c>
      <c r="F503" s="148" t="s">
        <v>167</v>
      </c>
      <c r="H503" s="147" t="s">
        <v>19</v>
      </c>
      <c r="I503" s="149"/>
      <c r="L503" s="145"/>
      <c r="M503" s="150"/>
      <c r="T503" s="151"/>
      <c r="AT503" s="147" t="s">
        <v>162</v>
      </c>
      <c r="AU503" s="147" t="s">
        <v>82</v>
      </c>
      <c r="AV503" s="12" t="s">
        <v>80</v>
      </c>
      <c r="AW503" s="12" t="s">
        <v>33</v>
      </c>
      <c r="AX503" s="12" t="s">
        <v>72</v>
      </c>
      <c r="AY503" s="147" t="s">
        <v>150</v>
      </c>
    </row>
    <row r="504" spans="2:65" s="13" customFormat="1">
      <c r="B504" s="152"/>
      <c r="D504" s="146" t="s">
        <v>162</v>
      </c>
      <c r="E504" s="153" t="s">
        <v>19</v>
      </c>
      <c r="F504" s="154" t="s">
        <v>383</v>
      </c>
      <c r="H504" s="155">
        <v>15</v>
      </c>
      <c r="I504" s="156"/>
      <c r="L504" s="152"/>
      <c r="M504" s="157"/>
      <c r="T504" s="158"/>
      <c r="AT504" s="153" t="s">
        <v>162</v>
      </c>
      <c r="AU504" s="153" t="s">
        <v>82</v>
      </c>
      <c r="AV504" s="13" t="s">
        <v>82</v>
      </c>
      <c r="AW504" s="13" t="s">
        <v>33</v>
      </c>
      <c r="AX504" s="13" t="s">
        <v>72</v>
      </c>
      <c r="AY504" s="153" t="s">
        <v>150</v>
      </c>
    </row>
    <row r="505" spans="2:65" s="14" customFormat="1">
      <c r="B505" s="159"/>
      <c r="D505" s="146" t="s">
        <v>162</v>
      </c>
      <c r="E505" s="160" t="s">
        <v>19</v>
      </c>
      <c r="F505" s="161" t="s">
        <v>169</v>
      </c>
      <c r="H505" s="162">
        <v>15</v>
      </c>
      <c r="I505" s="163"/>
      <c r="L505" s="159"/>
      <c r="M505" s="164"/>
      <c r="T505" s="165"/>
      <c r="AT505" s="160" t="s">
        <v>162</v>
      </c>
      <c r="AU505" s="160" t="s">
        <v>82</v>
      </c>
      <c r="AV505" s="14" t="s">
        <v>158</v>
      </c>
      <c r="AW505" s="14" t="s">
        <v>33</v>
      </c>
      <c r="AX505" s="14" t="s">
        <v>80</v>
      </c>
      <c r="AY505" s="160" t="s">
        <v>150</v>
      </c>
    </row>
    <row r="506" spans="2:65" s="1" customFormat="1" ht="24.2" customHeight="1">
      <c r="B506" s="33"/>
      <c r="C506" s="128" t="s">
        <v>888</v>
      </c>
      <c r="D506" s="128" t="s">
        <v>153</v>
      </c>
      <c r="E506" s="129" t="s">
        <v>1204</v>
      </c>
      <c r="F506" s="130" t="s">
        <v>1205</v>
      </c>
      <c r="G506" s="131" t="s">
        <v>156</v>
      </c>
      <c r="H506" s="132">
        <v>15</v>
      </c>
      <c r="I506" s="133"/>
      <c r="J506" s="134">
        <f>ROUND(I506*H506,2)</f>
        <v>0</v>
      </c>
      <c r="K506" s="130" t="s">
        <v>157</v>
      </c>
      <c r="L506" s="33"/>
      <c r="M506" s="135" t="s">
        <v>19</v>
      </c>
      <c r="N506" s="136" t="s">
        <v>43</v>
      </c>
      <c r="P506" s="137">
        <f>O506*H506</f>
        <v>0</v>
      </c>
      <c r="Q506" s="137">
        <v>0</v>
      </c>
      <c r="R506" s="137">
        <f>Q506*H506</f>
        <v>0</v>
      </c>
      <c r="S506" s="137">
        <v>0</v>
      </c>
      <c r="T506" s="138">
        <f>S506*H506</f>
        <v>0</v>
      </c>
      <c r="AR506" s="139" t="s">
        <v>389</v>
      </c>
      <c r="AT506" s="139" t="s">
        <v>153</v>
      </c>
      <c r="AU506" s="139" t="s">
        <v>82</v>
      </c>
      <c r="AY506" s="18" t="s">
        <v>150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8" t="s">
        <v>80</v>
      </c>
      <c r="BK506" s="140">
        <f>ROUND(I506*H506,2)</f>
        <v>0</v>
      </c>
      <c r="BL506" s="18" t="s">
        <v>389</v>
      </c>
      <c r="BM506" s="139" t="s">
        <v>1206</v>
      </c>
    </row>
    <row r="507" spans="2:65" s="1" customFormat="1">
      <c r="B507" s="33"/>
      <c r="D507" s="141" t="s">
        <v>160</v>
      </c>
      <c r="F507" s="142" t="s">
        <v>1207</v>
      </c>
      <c r="I507" s="143"/>
      <c r="L507" s="33"/>
      <c r="M507" s="144"/>
      <c r="T507" s="54"/>
      <c r="AT507" s="18" t="s">
        <v>160</v>
      </c>
      <c r="AU507" s="18" t="s">
        <v>82</v>
      </c>
    </row>
    <row r="508" spans="2:65" s="12" customFormat="1">
      <c r="B508" s="145"/>
      <c r="D508" s="146" t="s">
        <v>162</v>
      </c>
      <c r="E508" s="147" t="s">
        <v>19</v>
      </c>
      <c r="F508" s="148" t="s">
        <v>968</v>
      </c>
      <c r="H508" s="147" t="s">
        <v>19</v>
      </c>
      <c r="I508" s="149"/>
      <c r="L508" s="145"/>
      <c r="M508" s="150"/>
      <c r="T508" s="151"/>
      <c r="AT508" s="147" t="s">
        <v>162</v>
      </c>
      <c r="AU508" s="147" t="s">
        <v>82</v>
      </c>
      <c r="AV508" s="12" t="s">
        <v>80</v>
      </c>
      <c r="AW508" s="12" t="s">
        <v>33</v>
      </c>
      <c r="AX508" s="12" t="s">
        <v>72</v>
      </c>
      <c r="AY508" s="147" t="s">
        <v>150</v>
      </c>
    </row>
    <row r="509" spans="2:65" s="12" customFormat="1">
      <c r="B509" s="145"/>
      <c r="D509" s="146" t="s">
        <v>162</v>
      </c>
      <c r="E509" s="147" t="s">
        <v>19</v>
      </c>
      <c r="F509" s="148" t="s">
        <v>968</v>
      </c>
      <c r="H509" s="147" t="s">
        <v>19</v>
      </c>
      <c r="I509" s="149"/>
      <c r="L509" s="145"/>
      <c r="M509" s="150"/>
      <c r="T509" s="151"/>
      <c r="AT509" s="147" t="s">
        <v>162</v>
      </c>
      <c r="AU509" s="147" t="s">
        <v>82</v>
      </c>
      <c r="AV509" s="12" t="s">
        <v>80</v>
      </c>
      <c r="AW509" s="12" t="s">
        <v>33</v>
      </c>
      <c r="AX509" s="12" t="s">
        <v>72</v>
      </c>
      <c r="AY509" s="147" t="s">
        <v>150</v>
      </c>
    </row>
    <row r="510" spans="2:65" s="12" customFormat="1">
      <c r="B510" s="145"/>
      <c r="D510" s="146" t="s">
        <v>162</v>
      </c>
      <c r="E510" s="147" t="s">
        <v>19</v>
      </c>
      <c r="F510" s="148" t="s">
        <v>1203</v>
      </c>
      <c r="H510" s="147" t="s">
        <v>19</v>
      </c>
      <c r="I510" s="149"/>
      <c r="L510" s="145"/>
      <c r="M510" s="150"/>
      <c r="T510" s="151"/>
      <c r="AT510" s="147" t="s">
        <v>162</v>
      </c>
      <c r="AU510" s="147" t="s">
        <v>82</v>
      </c>
      <c r="AV510" s="12" t="s">
        <v>80</v>
      </c>
      <c r="AW510" s="12" t="s">
        <v>33</v>
      </c>
      <c r="AX510" s="12" t="s">
        <v>72</v>
      </c>
      <c r="AY510" s="147" t="s">
        <v>150</v>
      </c>
    </row>
    <row r="511" spans="2:65" s="12" customFormat="1">
      <c r="B511" s="145"/>
      <c r="D511" s="146" t="s">
        <v>162</v>
      </c>
      <c r="E511" s="147" t="s">
        <v>19</v>
      </c>
      <c r="F511" s="148" t="s">
        <v>167</v>
      </c>
      <c r="H511" s="147" t="s">
        <v>19</v>
      </c>
      <c r="I511" s="149"/>
      <c r="L511" s="145"/>
      <c r="M511" s="150"/>
      <c r="T511" s="151"/>
      <c r="AT511" s="147" t="s">
        <v>162</v>
      </c>
      <c r="AU511" s="147" t="s">
        <v>82</v>
      </c>
      <c r="AV511" s="12" t="s">
        <v>80</v>
      </c>
      <c r="AW511" s="12" t="s">
        <v>33</v>
      </c>
      <c r="AX511" s="12" t="s">
        <v>72</v>
      </c>
      <c r="AY511" s="147" t="s">
        <v>150</v>
      </c>
    </row>
    <row r="512" spans="2:65" s="13" customFormat="1">
      <c r="B512" s="152"/>
      <c r="D512" s="146" t="s">
        <v>162</v>
      </c>
      <c r="E512" s="153" t="s">
        <v>19</v>
      </c>
      <c r="F512" s="154" t="s">
        <v>383</v>
      </c>
      <c r="H512" s="155">
        <v>15</v>
      </c>
      <c r="I512" s="156"/>
      <c r="L512" s="152"/>
      <c r="M512" s="157"/>
      <c r="T512" s="158"/>
      <c r="AT512" s="153" t="s">
        <v>162</v>
      </c>
      <c r="AU512" s="153" t="s">
        <v>82</v>
      </c>
      <c r="AV512" s="13" t="s">
        <v>82</v>
      </c>
      <c r="AW512" s="13" t="s">
        <v>33</v>
      </c>
      <c r="AX512" s="13" t="s">
        <v>72</v>
      </c>
      <c r="AY512" s="153" t="s">
        <v>150</v>
      </c>
    </row>
    <row r="513" spans="2:65" s="14" customFormat="1">
      <c r="B513" s="159"/>
      <c r="D513" s="146" t="s">
        <v>162</v>
      </c>
      <c r="E513" s="160" t="s">
        <v>19</v>
      </c>
      <c r="F513" s="161" t="s">
        <v>169</v>
      </c>
      <c r="H513" s="162">
        <v>15</v>
      </c>
      <c r="I513" s="163"/>
      <c r="L513" s="159"/>
      <c r="M513" s="164"/>
      <c r="T513" s="165"/>
      <c r="AT513" s="160" t="s">
        <v>162</v>
      </c>
      <c r="AU513" s="160" t="s">
        <v>82</v>
      </c>
      <c r="AV513" s="14" t="s">
        <v>158</v>
      </c>
      <c r="AW513" s="14" t="s">
        <v>33</v>
      </c>
      <c r="AX513" s="14" t="s">
        <v>80</v>
      </c>
      <c r="AY513" s="160" t="s">
        <v>150</v>
      </c>
    </row>
    <row r="514" spans="2:65" s="1" customFormat="1" ht="16.5" customHeight="1">
      <c r="B514" s="33"/>
      <c r="C514" s="173" t="s">
        <v>892</v>
      </c>
      <c r="D514" s="173" t="s">
        <v>445</v>
      </c>
      <c r="E514" s="174" t="s">
        <v>1196</v>
      </c>
      <c r="F514" s="175" t="s">
        <v>1197</v>
      </c>
      <c r="G514" s="176" t="s">
        <v>156</v>
      </c>
      <c r="H514" s="177">
        <v>7.5</v>
      </c>
      <c r="I514" s="178"/>
      <c r="J514" s="179">
        <f>ROUND(I514*H514,2)</f>
        <v>0</v>
      </c>
      <c r="K514" s="175" t="s">
        <v>157</v>
      </c>
      <c r="L514" s="180"/>
      <c r="M514" s="181" t="s">
        <v>19</v>
      </c>
      <c r="N514" s="182" t="s">
        <v>43</v>
      </c>
      <c r="P514" s="137">
        <f>O514*H514</f>
        <v>0</v>
      </c>
      <c r="Q514" s="137">
        <v>5.0000000000000002E-5</v>
      </c>
      <c r="R514" s="137">
        <f>Q514*H514</f>
        <v>3.7500000000000001E-4</v>
      </c>
      <c r="S514" s="137">
        <v>0</v>
      </c>
      <c r="T514" s="138">
        <f>S514*H514</f>
        <v>0</v>
      </c>
      <c r="AR514" s="139" t="s">
        <v>448</v>
      </c>
      <c r="AT514" s="139" t="s">
        <v>445</v>
      </c>
      <c r="AU514" s="139" t="s">
        <v>82</v>
      </c>
      <c r="AY514" s="18" t="s">
        <v>150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8" t="s">
        <v>80</v>
      </c>
      <c r="BK514" s="140">
        <f>ROUND(I514*H514,2)</f>
        <v>0</v>
      </c>
      <c r="BL514" s="18" t="s">
        <v>389</v>
      </c>
      <c r="BM514" s="139" t="s">
        <v>1208</v>
      </c>
    </row>
    <row r="515" spans="2:65" s="12" customFormat="1">
      <c r="B515" s="145"/>
      <c r="D515" s="146" t="s">
        <v>162</v>
      </c>
      <c r="E515" s="147" t="s">
        <v>19</v>
      </c>
      <c r="F515" s="148" t="s">
        <v>968</v>
      </c>
      <c r="H515" s="147" t="s">
        <v>19</v>
      </c>
      <c r="I515" s="149"/>
      <c r="L515" s="145"/>
      <c r="M515" s="150"/>
      <c r="T515" s="151"/>
      <c r="AT515" s="147" t="s">
        <v>162</v>
      </c>
      <c r="AU515" s="147" t="s">
        <v>82</v>
      </c>
      <c r="AV515" s="12" t="s">
        <v>80</v>
      </c>
      <c r="AW515" s="12" t="s">
        <v>33</v>
      </c>
      <c r="AX515" s="12" t="s">
        <v>72</v>
      </c>
      <c r="AY515" s="147" t="s">
        <v>150</v>
      </c>
    </row>
    <row r="516" spans="2:65" s="12" customFormat="1">
      <c r="B516" s="145"/>
      <c r="D516" s="146" t="s">
        <v>162</v>
      </c>
      <c r="E516" s="147" t="s">
        <v>19</v>
      </c>
      <c r="F516" s="148" t="s">
        <v>968</v>
      </c>
      <c r="H516" s="147" t="s">
        <v>19</v>
      </c>
      <c r="I516" s="149"/>
      <c r="L516" s="145"/>
      <c r="M516" s="150"/>
      <c r="T516" s="151"/>
      <c r="AT516" s="147" t="s">
        <v>162</v>
      </c>
      <c r="AU516" s="147" t="s">
        <v>82</v>
      </c>
      <c r="AV516" s="12" t="s">
        <v>80</v>
      </c>
      <c r="AW516" s="12" t="s">
        <v>33</v>
      </c>
      <c r="AX516" s="12" t="s">
        <v>72</v>
      </c>
      <c r="AY516" s="147" t="s">
        <v>150</v>
      </c>
    </row>
    <row r="517" spans="2:65" s="12" customFormat="1">
      <c r="B517" s="145"/>
      <c r="D517" s="146" t="s">
        <v>162</v>
      </c>
      <c r="E517" s="147" t="s">
        <v>19</v>
      </c>
      <c r="F517" s="148" t="s">
        <v>1203</v>
      </c>
      <c r="H517" s="147" t="s">
        <v>19</v>
      </c>
      <c r="I517" s="149"/>
      <c r="L517" s="145"/>
      <c r="M517" s="150"/>
      <c r="T517" s="151"/>
      <c r="AT517" s="147" t="s">
        <v>162</v>
      </c>
      <c r="AU517" s="147" t="s">
        <v>82</v>
      </c>
      <c r="AV517" s="12" t="s">
        <v>80</v>
      </c>
      <c r="AW517" s="12" t="s">
        <v>33</v>
      </c>
      <c r="AX517" s="12" t="s">
        <v>72</v>
      </c>
      <c r="AY517" s="147" t="s">
        <v>150</v>
      </c>
    </row>
    <row r="518" spans="2:65" s="12" customFormat="1">
      <c r="B518" s="145"/>
      <c r="D518" s="146" t="s">
        <v>162</v>
      </c>
      <c r="E518" s="147" t="s">
        <v>19</v>
      </c>
      <c r="F518" s="148" t="s">
        <v>167</v>
      </c>
      <c r="H518" s="147" t="s">
        <v>19</v>
      </c>
      <c r="I518" s="149"/>
      <c r="L518" s="145"/>
      <c r="M518" s="150"/>
      <c r="T518" s="151"/>
      <c r="AT518" s="147" t="s">
        <v>162</v>
      </c>
      <c r="AU518" s="147" t="s">
        <v>82</v>
      </c>
      <c r="AV518" s="12" t="s">
        <v>80</v>
      </c>
      <c r="AW518" s="12" t="s">
        <v>33</v>
      </c>
      <c r="AX518" s="12" t="s">
        <v>72</v>
      </c>
      <c r="AY518" s="147" t="s">
        <v>150</v>
      </c>
    </row>
    <row r="519" spans="2:65" s="13" customFormat="1">
      <c r="B519" s="152"/>
      <c r="D519" s="146" t="s">
        <v>162</v>
      </c>
      <c r="E519" s="153" t="s">
        <v>19</v>
      </c>
      <c r="F519" s="154" t="s">
        <v>383</v>
      </c>
      <c r="H519" s="155">
        <v>15</v>
      </c>
      <c r="I519" s="156"/>
      <c r="L519" s="152"/>
      <c r="M519" s="157"/>
      <c r="T519" s="158"/>
      <c r="AT519" s="153" t="s">
        <v>162</v>
      </c>
      <c r="AU519" s="153" t="s">
        <v>82</v>
      </c>
      <c r="AV519" s="13" t="s">
        <v>82</v>
      </c>
      <c r="AW519" s="13" t="s">
        <v>33</v>
      </c>
      <c r="AX519" s="13" t="s">
        <v>72</v>
      </c>
      <c r="AY519" s="153" t="s">
        <v>150</v>
      </c>
    </row>
    <row r="520" spans="2:65" s="14" customFormat="1">
      <c r="B520" s="159"/>
      <c r="D520" s="146" t="s">
        <v>162</v>
      </c>
      <c r="E520" s="160" t="s">
        <v>19</v>
      </c>
      <c r="F520" s="161" t="s">
        <v>169</v>
      </c>
      <c r="H520" s="162">
        <v>15</v>
      </c>
      <c r="I520" s="163"/>
      <c r="L520" s="159"/>
      <c r="M520" s="164"/>
      <c r="T520" s="165"/>
      <c r="AT520" s="160" t="s">
        <v>162</v>
      </c>
      <c r="AU520" s="160" t="s">
        <v>82</v>
      </c>
      <c r="AV520" s="14" t="s">
        <v>158</v>
      </c>
      <c r="AW520" s="14" t="s">
        <v>33</v>
      </c>
      <c r="AX520" s="14" t="s">
        <v>80</v>
      </c>
      <c r="AY520" s="160" t="s">
        <v>150</v>
      </c>
    </row>
    <row r="521" spans="2:65" s="13" customFormat="1">
      <c r="B521" s="152"/>
      <c r="D521" s="146" t="s">
        <v>162</v>
      </c>
      <c r="F521" s="154" t="s">
        <v>1209</v>
      </c>
      <c r="H521" s="155">
        <v>7.5</v>
      </c>
      <c r="I521" s="156"/>
      <c r="L521" s="152"/>
      <c r="M521" s="157"/>
      <c r="T521" s="158"/>
      <c r="AT521" s="153" t="s">
        <v>162</v>
      </c>
      <c r="AU521" s="153" t="s">
        <v>82</v>
      </c>
      <c r="AV521" s="13" t="s">
        <v>82</v>
      </c>
      <c r="AW521" s="13" t="s">
        <v>4</v>
      </c>
      <c r="AX521" s="13" t="s">
        <v>80</v>
      </c>
      <c r="AY521" s="153" t="s">
        <v>150</v>
      </c>
    </row>
    <row r="522" spans="2:65" s="1" customFormat="1" ht="24.2" customHeight="1">
      <c r="B522" s="33"/>
      <c r="C522" s="128" t="s">
        <v>897</v>
      </c>
      <c r="D522" s="128" t="s">
        <v>153</v>
      </c>
      <c r="E522" s="129" t="s">
        <v>1210</v>
      </c>
      <c r="F522" s="130" t="s">
        <v>1211</v>
      </c>
      <c r="G522" s="131" t="s">
        <v>174</v>
      </c>
      <c r="H522" s="132">
        <v>5</v>
      </c>
      <c r="I522" s="133"/>
      <c r="J522" s="134">
        <f>ROUND(I522*H522,2)</f>
        <v>0</v>
      </c>
      <c r="K522" s="130" t="s">
        <v>157</v>
      </c>
      <c r="L522" s="33"/>
      <c r="M522" s="135" t="s">
        <v>19</v>
      </c>
      <c r="N522" s="136" t="s">
        <v>43</v>
      </c>
      <c r="P522" s="137">
        <f>O522*H522</f>
        <v>0</v>
      </c>
      <c r="Q522" s="137">
        <v>0</v>
      </c>
      <c r="R522" s="137">
        <f>Q522*H522</f>
        <v>0</v>
      </c>
      <c r="S522" s="137">
        <v>0</v>
      </c>
      <c r="T522" s="138">
        <f>S522*H522</f>
        <v>0</v>
      </c>
      <c r="AR522" s="139" t="s">
        <v>389</v>
      </c>
      <c r="AT522" s="139" t="s">
        <v>153</v>
      </c>
      <c r="AU522" s="139" t="s">
        <v>82</v>
      </c>
      <c r="AY522" s="18" t="s">
        <v>150</v>
      </c>
      <c r="BE522" s="140">
        <f>IF(N522="základní",J522,0)</f>
        <v>0</v>
      </c>
      <c r="BF522" s="140">
        <f>IF(N522="snížená",J522,0)</f>
        <v>0</v>
      </c>
      <c r="BG522" s="140">
        <f>IF(N522="zákl. přenesená",J522,0)</f>
        <v>0</v>
      </c>
      <c r="BH522" s="140">
        <f>IF(N522="sníž. přenesená",J522,0)</f>
        <v>0</v>
      </c>
      <c r="BI522" s="140">
        <f>IF(N522="nulová",J522,0)</f>
        <v>0</v>
      </c>
      <c r="BJ522" s="18" t="s">
        <v>80</v>
      </c>
      <c r="BK522" s="140">
        <f>ROUND(I522*H522,2)</f>
        <v>0</v>
      </c>
      <c r="BL522" s="18" t="s">
        <v>389</v>
      </c>
      <c r="BM522" s="139" t="s">
        <v>1212</v>
      </c>
    </row>
    <row r="523" spans="2:65" s="1" customFormat="1">
      <c r="B523" s="33"/>
      <c r="D523" s="141" t="s">
        <v>160</v>
      </c>
      <c r="F523" s="142" t="s">
        <v>1213</v>
      </c>
      <c r="I523" s="143"/>
      <c r="L523" s="33"/>
      <c r="M523" s="144"/>
      <c r="T523" s="54"/>
      <c r="AT523" s="18" t="s">
        <v>160</v>
      </c>
      <c r="AU523" s="18" t="s">
        <v>82</v>
      </c>
    </row>
    <row r="524" spans="2:65" s="12" customFormat="1">
      <c r="B524" s="145"/>
      <c r="D524" s="146" t="s">
        <v>162</v>
      </c>
      <c r="E524" s="147" t="s">
        <v>19</v>
      </c>
      <c r="F524" s="148" t="s">
        <v>968</v>
      </c>
      <c r="H524" s="147" t="s">
        <v>19</v>
      </c>
      <c r="I524" s="149"/>
      <c r="L524" s="145"/>
      <c r="M524" s="150"/>
      <c r="T524" s="151"/>
      <c r="AT524" s="147" t="s">
        <v>162</v>
      </c>
      <c r="AU524" s="147" t="s">
        <v>82</v>
      </c>
      <c r="AV524" s="12" t="s">
        <v>80</v>
      </c>
      <c r="AW524" s="12" t="s">
        <v>33</v>
      </c>
      <c r="AX524" s="12" t="s">
        <v>72</v>
      </c>
      <c r="AY524" s="147" t="s">
        <v>150</v>
      </c>
    </row>
    <row r="525" spans="2:65" s="12" customFormat="1">
      <c r="B525" s="145"/>
      <c r="D525" s="146" t="s">
        <v>162</v>
      </c>
      <c r="E525" s="147" t="s">
        <v>19</v>
      </c>
      <c r="F525" s="148" t="s">
        <v>968</v>
      </c>
      <c r="H525" s="147" t="s">
        <v>19</v>
      </c>
      <c r="I525" s="149"/>
      <c r="L525" s="145"/>
      <c r="M525" s="150"/>
      <c r="T525" s="151"/>
      <c r="AT525" s="147" t="s">
        <v>162</v>
      </c>
      <c r="AU525" s="147" t="s">
        <v>82</v>
      </c>
      <c r="AV525" s="12" t="s">
        <v>80</v>
      </c>
      <c r="AW525" s="12" t="s">
        <v>33</v>
      </c>
      <c r="AX525" s="12" t="s">
        <v>72</v>
      </c>
      <c r="AY525" s="147" t="s">
        <v>150</v>
      </c>
    </row>
    <row r="526" spans="2:65" s="12" customFormat="1">
      <c r="B526" s="145"/>
      <c r="D526" s="146" t="s">
        <v>162</v>
      </c>
      <c r="E526" s="147" t="s">
        <v>19</v>
      </c>
      <c r="F526" s="148" t="s">
        <v>1214</v>
      </c>
      <c r="H526" s="147" t="s">
        <v>19</v>
      </c>
      <c r="I526" s="149"/>
      <c r="L526" s="145"/>
      <c r="M526" s="150"/>
      <c r="T526" s="151"/>
      <c r="AT526" s="147" t="s">
        <v>162</v>
      </c>
      <c r="AU526" s="147" t="s">
        <v>82</v>
      </c>
      <c r="AV526" s="12" t="s">
        <v>80</v>
      </c>
      <c r="AW526" s="12" t="s">
        <v>33</v>
      </c>
      <c r="AX526" s="12" t="s">
        <v>72</v>
      </c>
      <c r="AY526" s="147" t="s">
        <v>150</v>
      </c>
    </row>
    <row r="527" spans="2:65" s="12" customFormat="1">
      <c r="B527" s="145"/>
      <c r="D527" s="146" t="s">
        <v>162</v>
      </c>
      <c r="E527" s="147" t="s">
        <v>19</v>
      </c>
      <c r="F527" s="148" t="s">
        <v>179</v>
      </c>
      <c r="H527" s="147" t="s">
        <v>19</v>
      </c>
      <c r="I527" s="149"/>
      <c r="L527" s="145"/>
      <c r="M527" s="150"/>
      <c r="T527" s="151"/>
      <c r="AT527" s="147" t="s">
        <v>162</v>
      </c>
      <c r="AU527" s="147" t="s">
        <v>82</v>
      </c>
      <c r="AV527" s="12" t="s">
        <v>80</v>
      </c>
      <c r="AW527" s="12" t="s">
        <v>33</v>
      </c>
      <c r="AX527" s="12" t="s">
        <v>72</v>
      </c>
      <c r="AY527" s="147" t="s">
        <v>150</v>
      </c>
    </row>
    <row r="528" spans="2:65" s="12" customFormat="1">
      <c r="B528" s="145"/>
      <c r="D528" s="146" t="s">
        <v>162</v>
      </c>
      <c r="E528" s="147" t="s">
        <v>19</v>
      </c>
      <c r="F528" s="148" t="s">
        <v>1215</v>
      </c>
      <c r="H528" s="147" t="s">
        <v>19</v>
      </c>
      <c r="I528" s="149"/>
      <c r="L528" s="145"/>
      <c r="M528" s="150"/>
      <c r="T528" s="151"/>
      <c r="AT528" s="147" t="s">
        <v>162</v>
      </c>
      <c r="AU528" s="147" t="s">
        <v>82</v>
      </c>
      <c r="AV528" s="12" t="s">
        <v>80</v>
      </c>
      <c r="AW528" s="12" t="s">
        <v>33</v>
      </c>
      <c r="AX528" s="12" t="s">
        <v>72</v>
      </c>
      <c r="AY528" s="147" t="s">
        <v>150</v>
      </c>
    </row>
    <row r="529" spans="2:65" s="12" customFormat="1">
      <c r="B529" s="145"/>
      <c r="D529" s="146" t="s">
        <v>162</v>
      </c>
      <c r="E529" s="147" t="s">
        <v>19</v>
      </c>
      <c r="F529" s="148" t="s">
        <v>1216</v>
      </c>
      <c r="H529" s="147" t="s">
        <v>19</v>
      </c>
      <c r="I529" s="149"/>
      <c r="L529" s="145"/>
      <c r="M529" s="150"/>
      <c r="T529" s="151"/>
      <c r="AT529" s="147" t="s">
        <v>162</v>
      </c>
      <c r="AU529" s="147" t="s">
        <v>82</v>
      </c>
      <c r="AV529" s="12" t="s">
        <v>80</v>
      </c>
      <c r="AW529" s="12" t="s">
        <v>33</v>
      </c>
      <c r="AX529" s="12" t="s">
        <v>72</v>
      </c>
      <c r="AY529" s="147" t="s">
        <v>150</v>
      </c>
    </row>
    <row r="530" spans="2:65" s="13" customFormat="1">
      <c r="B530" s="152"/>
      <c r="D530" s="146" t="s">
        <v>162</v>
      </c>
      <c r="E530" s="153" t="s">
        <v>19</v>
      </c>
      <c r="F530" s="154" t="s">
        <v>242</v>
      </c>
      <c r="H530" s="155">
        <v>5</v>
      </c>
      <c r="I530" s="156"/>
      <c r="L530" s="152"/>
      <c r="M530" s="157"/>
      <c r="T530" s="158"/>
      <c r="AT530" s="153" t="s">
        <v>162</v>
      </c>
      <c r="AU530" s="153" t="s">
        <v>82</v>
      </c>
      <c r="AV530" s="13" t="s">
        <v>82</v>
      </c>
      <c r="AW530" s="13" t="s">
        <v>33</v>
      </c>
      <c r="AX530" s="13" t="s">
        <v>72</v>
      </c>
      <c r="AY530" s="153" t="s">
        <v>150</v>
      </c>
    </row>
    <row r="531" spans="2:65" s="14" customFormat="1">
      <c r="B531" s="159"/>
      <c r="D531" s="146" t="s">
        <v>162</v>
      </c>
      <c r="E531" s="160" t="s">
        <v>19</v>
      </c>
      <c r="F531" s="161" t="s">
        <v>169</v>
      </c>
      <c r="H531" s="162">
        <v>5</v>
      </c>
      <c r="I531" s="163"/>
      <c r="L531" s="159"/>
      <c r="M531" s="164"/>
      <c r="T531" s="165"/>
      <c r="AT531" s="160" t="s">
        <v>162</v>
      </c>
      <c r="AU531" s="160" t="s">
        <v>82</v>
      </c>
      <c r="AV531" s="14" t="s">
        <v>158</v>
      </c>
      <c r="AW531" s="14" t="s">
        <v>33</v>
      </c>
      <c r="AX531" s="14" t="s">
        <v>80</v>
      </c>
      <c r="AY531" s="160" t="s">
        <v>150</v>
      </c>
    </row>
    <row r="532" spans="2:65" s="1" customFormat="1" ht="16.5" customHeight="1">
      <c r="B532" s="33"/>
      <c r="C532" s="128" t="s">
        <v>902</v>
      </c>
      <c r="D532" s="128" t="s">
        <v>153</v>
      </c>
      <c r="E532" s="129" t="s">
        <v>1217</v>
      </c>
      <c r="F532" s="130" t="s">
        <v>1218</v>
      </c>
      <c r="G532" s="131" t="s">
        <v>156</v>
      </c>
      <c r="H532" s="132">
        <v>15</v>
      </c>
      <c r="I532" s="133"/>
      <c r="J532" s="134">
        <f>ROUND(I532*H532,2)</f>
        <v>0</v>
      </c>
      <c r="K532" s="130" t="s">
        <v>157</v>
      </c>
      <c r="L532" s="33"/>
      <c r="M532" s="135" t="s">
        <v>19</v>
      </c>
      <c r="N532" s="136" t="s">
        <v>43</v>
      </c>
      <c r="P532" s="137">
        <f>O532*H532</f>
        <v>0</v>
      </c>
      <c r="Q532" s="137">
        <v>0</v>
      </c>
      <c r="R532" s="137">
        <f>Q532*H532</f>
        <v>0</v>
      </c>
      <c r="S532" s="137">
        <v>2E-3</v>
      </c>
      <c r="T532" s="138">
        <f>S532*H532</f>
        <v>0.03</v>
      </c>
      <c r="AR532" s="139" t="s">
        <v>389</v>
      </c>
      <c r="AT532" s="139" t="s">
        <v>153</v>
      </c>
      <c r="AU532" s="139" t="s">
        <v>82</v>
      </c>
      <c r="AY532" s="18" t="s">
        <v>150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18" t="s">
        <v>80</v>
      </c>
      <c r="BK532" s="140">
        <f>ROUND(I532*H532,2)</f>
        <v>0</v>
      </c>
      <c r="BL532" s="18" t="s">
        <v>389</v>
      </c>
      <c r="BM532" s="139" t="s">
        <v>1219</v>
      </c>
    </row>
    <row r="533" spans="2:65" s="1" customFormat="1">
      <c r="B533" s="33"/>
      <c r="D533" s="141" t="s">
        <v>160</v>
      </c>
      <c r="F533" s="142" t="s">
        <v>1220</v>
      </c>
      <c r="I533" s="143"/>
      <c r="L533" s="33"/>
      <c r="M533" s="144"/>
      <c r="T533" s="54"/>
      <c r="AT533" s="18" t="s">
        <v>160</v>
      </c>
      <c r="AU533" s="18" t="s">
        <v>82</v>
      </c>
    </row>
    <row r="534" spans="2:65" s="12" customFormat="1">
      <c r="B534" s="145"/>
      <c r="D534" s="146" t="s">
        <v>162</v>
      </c>
      <c r="E534" s="147" t="s">
        <v>19</v>
      </c>
      <c r="F534" s="148" t="s">
        <v>968</v>
      </c>
      <c r="H534" s="147" t="s">
        <v>19</v>
      </c>
      <c r="I534" s="149"/>
      <c r="L534" s="145"/>
      <c r="M534" s="150"/>
      <c r="T534" s="151"/>
      <c r="AT534" s="147" t="s">
        <v>162</v>
      </c>
      <c r="AU534" s="147" t="s">
        <v>82</v>
      </c>
      <c r="AV534" s="12" t="s">
        <v>80</v>
      </c>
      <c r="AW534" s="12" t="s">
        <v>33</v>
      </c>
      <c r="AX534" s="12" t="s">
        <v>72</v>
      </c>
      <c r="AY534" s="147" t="s">
        <v>150</v>
      </c>
    </row>
    <row r="535" spans="2:65" s="12" customFormat="1">
      <c r="B535" s="145"/>
      <c r="D535" s="146" t="s">
        <v>162</v>
      </c>
      <c r="E535" s="147" t="s">
        <v>19</v>
      </c>
      <c r="F535" s="148" t="s">
        <v>968</v>
      </c>
      <c r="H535" s="147" t="s">
        <v>19</v>
      </c>
      <c r="I535" s="149"/>
      <c r="L535" s="145"/>
      <c r="M535" s="150"/>
      <c r="T535" s="151"/>
      <c r="AT535" s="147" t="s">
        <v>162</v>
      </c>
      <c r="AU535" s="147" t="s">
        <v>82</v>
      </c>
      <c r="AV535" s="12" t="s">
        <v>80</v>
      </c>
      <c r="AW535" s="12" t="s">
        <v>33</v>
      </c>
      <c r="AX535" s="12" t="s">
        <v>72</v>
      </c>
      <c r="AY535" s="147" t="s">
        <v>150</v>
      </c>
    </row>
    <row r="536" spans="2:65" s="12" customFormat="1">
      <c r="B536" s="145"/>
      <c r="D536" s="146" t="s">
        <v>162</v>
      </c>
      <c r="E536" s="147" t="s">
        <v>19</v>
      </c>
      <c r="F536" s="148" t="s">
        <v>1203</v>
      </c>
      <c r="H536" s="147" t="s">
        <v>19</v>
      </c>
      <c r="I536" s="149"/>
      <c r="L536" s="145"/>
      <c r="M536" s="150"/>
      <c r="T536" s="151"/>
      <c r="AT536" s="147" t="s">
        <v>162</v>
      </c>
      <c r="AU536" s="147" t="s">
        <v>82</v>
      </c>
      <c r="AV536" s="12" t="s">
        <v>80</v>
      </c>
      <c r="AW536" s="12" t="s">
        <v>33</v>
      </c>
      <c r="AX536" s="12" t="s">
        <v>72</v>
      </c>
      <c r="AY536" s="147" t="s">
        <v>150</v>
      </c>
    </row>
    <row r="537" spans="2:65" s="12" customFormat="1">
      <c r="B537" s="145"/>
      <c r="D537" s="146" t="s">
        <v>162</v>
      </c>
      <c r="E537" s="147" t="s">
        <v>19</v>
      </c>
      <c r="F537" s="148" t="s">
        <v>167</v>
      </c>
      <c r="H537" s="147" t="s">
        <v>19</v>
      </c>
      <c r="I537" s="149"/>
      <c r="L537" s="145"/>
      <c r="M537" s="150"/>
      <c r="T537" s="151"/>
      <c r="AT537" s="147" t="s">
        <v>162</v>
      </c>
      <c r="AU537" s="147" t="s">
        <v>82</v>
      </c>
      <c r="AV537" s="12" t="s">
        <v>80</v>
      </c>
      <c r="AW537" s="12" t="s">
        <v>33</v>
      </c>
      <c r="AX537" s="12" t="s">
        <v>72</v>
      </c>
      <c r="AY537" s="147" t="s">
        <v>150</v>
      </c>
    </row>
    <row r="538" spans="2:65" s="13" customFormat="1">
      <c r="B538" s="152"/>
      <c r="D538" s="146" t="s">
        <v>162</v>
      </c>
      <c r="E538" s="153" t="s">
        <v>19</v>
      </c>
      <c r="F538" s="154" t="s">
        <v>383</v>
      </c>
      <c r="H538" s="155">
        <v>15</v>
      </c>
      <c r="I538" s="156"/>
      <c r="L538" s="152"/>
      <c r="M538" s="157"/>
      <c r="T538" s="158"/>
      <c r="AT538" s="153" t="s">
        <v>162</v>
      </c>
      <c r="AU538" s="153" t="s">
        <v>82</v>
      </c>
      <c r="AV538" s="13" t="s">
        <v>82</v>
      </c>
      <c r="AW538" s="13" t="s">
        <v>33</v>
      </c>
      <c r="AX538" s="13" t="s">
        <v>72</v>
      </c>
      <c r="AY538" s="153" t="s">
        <v>150</v>
      </c>
    </row>
    <row r="539" spans="2:65" s="14" customFormat="1">
      <c r="B539" s="159"/>
      <c r="D539" s="146" t="s">
        <v>162</v>
      </c>
      <c r="E539" s="160" t="s">
        <v>19</v>
      </c>
      <c r="F539" s="161" t="s">
        <v>169</v>
      </c>
      <c r="H539" s="162">
        <v>15</v>
      </c>
      <c r="I539" s="163"/>
      <c r="L539" s="159"/>
      <c r="M539" s="164"/>
      <c r="T539" s="165"/>
      <c r="AT539" s="160" t="s">
        <v>162</v>
      </c>
      <c r="AU539" s="160" t="s">
        <v>82</v>
      </c>
      <c r="AV539" s="14" t="s">
        <v>158</v>
      </c>
      <c r="AW539" s="14" t="s">
        <v>33</v>
      </c>
      <c r="AX539" s="14" t="s">
        <v>80</v>
      </c>
      <c r="AY539" s="160" t="s">
        <v>150</v>
      </c>
    </row>
    <row r="540" spans="2:65" s="1" customFormat="1" ht="16.5" customHeight="1">
      <c r="B540" s="33"/>
      <c r="C540" s="128" t="s">
        <v>907</v>
      </c>
      <c r="D540" s="128" t="s">
        <v>153</v>
      </c>
      <c r="E540" s="129" t="s">
        <v>1221</v>
      </c>
      <c r="F540" s="130" t="s">
        <v>1222</v>
      </c>
      <c r="G540" s="131" t="s">
        <v>156</v>
      </c>
      <c r="H540" s="132">
        <v>15</v>
      </c>
      <c r="I540" s="133"/>
      <c r="J540" s="134">
        <f>ROUND(I540*H540,2)</f>
        <v>0</v>
      </c>
      <c r="K540" s="130" t="s">
        <v>157</v>
      </c>
      <c r="L540" s="33"/>
      <c r="M540" s="135" t="s">
        <v>19</v>
      </c>
      <c r="N540" s="136" t="s">
        <v>43</v>
      </c>
      <c r="P540" s="137">
        <f>O540*H540</f>
        <v>0</v>
      </c>
      <c r="Q540" s="137">
        <v>0</v>
      </c>
      <c r="R540" s="137">
        <f>Q540*H540</f>
        <v>0</v>
      </c>
      <c r="S540" s="137">
        <v>0</v>
      </c>
      <c r="T540" s="138">
        <f>S540*H540</f>
        <v>0</v>
      </c>
      <c r="AR540" s="139" t="s">
        <v>389</v>
      </c>
      <c r="AT540" s="139" t="s">
        <v>153</v>
      </c>
      <c r="AU540" s="139" t="s">
        <v>82</v>
      </c>
      <c r="AY540" s="18" t="s">
        <v>150</v>
      </c>
      <c r="BE540" s="140">
        <f>IF(N540="základní",J540,0)</f>
        <v>0</v>
      </c>
      <c r="BF540" s="140">
        <f>IF(N540="snížená",J540,0)</f>
        <v>0</v>
      </c>
      <c r="BG540" s="140">
        <f>IF(N540="zákl. přenesená",J540,0)</f>
        <v>0</v>
      </c>
      <c r="BH540" s="140">
        <f>IF(N540="sníž. přenesená",J540,0)</f>
        <v>0</v>
      </c>
      <c r="BI540" s="140">
        <f>IF(N540="nulová",J540,0)</f>
        <v>0</v>
      </c>
      <c r="BJ540" s="18" t="s">
        <v>80</v>
      </c>
      <c r="BK540" s="140">
        <f>ROUND(I540*H540,2)</f>
        <v>0</v>
      </c>
      <c r="BL540" s="18" t="s">
        <v>389</v>
      </c>
      <c r="BM540" s="139" t="s">
        <v>1223</v>
      </c>
    </row>
    <row r="541" spans="2:65" s="1" customFormat="1">
      <c r="B541" s="33"/>
      <c r="D541" s="141" t="s">
        <v>160</v>
      </c>
      <c r="F541" s="142" t="s">
        <v>1224</v>
      </c>
      <c r="I541" s="143"/>
      <c r="L541" s="33"/>
      <c r="M541" s="144"/>
      <c r="T541" s="54"/>
      <c r="AT541" s="18" t="s">
        <v>160</v>
      </c>
      <c r="AU541" s="18" t="s">
        <v>82</v>
      </c>
    </row>
    <row r="542" spans="2:65" s="12" customFormat="1">
      <c r="B542" s="145"/>
      <c r="D542" s="146" t="s">
        <v>162</v>
      </c>
      <c r="E542" s="147" t="s">
        <v>19</v>
      </c>
      <c r="F542" s="148" t="s">
        <v>968</v>
      </c>
      <c r="H542" s="147" t="s">
        <v>19</v>
      </c>
      <c r="I542" s="149"/>
      <c r="L542" s="145"/>
      <c r="M542" s="150"/>
      <c r="T542" s="151"/>
      <c r="AT542" s="147" t="s">
        <v>162</v>
      </c>
      <c r="AU542" s="147" t="s">
        <v>82</v>
      </c>
      <c r="AV542" s="12" t="s">
        <v>80</v>
      </c>
      <c r="AW542" s="12" t="s">
        <v>33</v>
      </c>
      <c r="AX542" s="12" t="s">
        <v>72</v>
      </c>
      <c r="AY542" s="147" t="s">
        <v>150</v>
      </c>
    </row>
    <row r="543" spans="2:65" s="12" customFormat="1">
      <c r="B543" s="145"/>
      <c r="D543" s="146" t="s">
        <v>162</v>
      </c>
      <c r="E543" s="147" t="s">
        <v>19</v>
      </c>
      <c r="F543" s="148" t="s">
        <v>968</v>
      </c>
      <c r="H543" s="147" t="s">
        <v>19</v>
      </c>
      <c r="I543" s="149"/>
      <c r="L543" s="145"/>
      <c r="M543" s="150"/>
      <c r="T543" s="151"/>
      <c r="AT543" s="147" t="s">
        <v>162</v>
      </c>
      <c r="AU543" s="147" t="s">
        <v>82</v>
      </c>
      <c r="AV543" s="12" t="s">
        <v>80</v>
      </c>
      <c r="AW543" s="12" t="s">
        <v>33</v>
      </c>
      <c r="AX543" s="12" t="s">
        <v>72</v>
      </c>
      <c r="AY543" s="147" t="s">
        <v>150</v>
      </c>
    </row>
    <row r="544" spans="2:65" s="12" customFormat="1">
      <c r="B544" s="145"/>
      <c r="D544" s="146" t="s">
        <v>162</v>
      </c>
      <c r="E544" s="147" t="s">
        <v>19</v>
      </c>
      <c r="F544" s="148" t="s">
        <v>1203</v>
      </c>
      <c r="H544" s="147" t="s">
        <v>19</v>
      </c>
      <c r="I544" s="149"/>
      <c r="L544" s="145"/>
      <c r="M544" s="150"/>
      <c r="T544" s="151"/>
      <c r="AT544" s="147" t="s">
        <v>162</v>
      </c>
      <c r="AU544" s="147" t="s">
        <v>82</v>
      </c>
      <c r="AV544" s="12" t="s">
        <v>80</v>
      </c>
      <c r="AW544" s="12" t="s">
        <v>33</v>
      </c>
      <c r="AX544" s="12" t="s">
        <v>72</v>
      </c>
      <c r="AY544" s="147" t="s">
        <v>150</v>
      </c>
    </row>
    <row r="545" spans="2:65" s="12" customFormat="1">
      <c r="B545" s="145"/>
      <c r="D545" s="146" t="s">
        <v>162</v>
      </c>
      <c r="E545" s="147" t="s">
        <v>19</v>
      </c>
      <c r="F545" s="148" t="s">
        <v>167</v>
      </c>
      <c r="H545" s="147" t="s">
        <v>19</v>
      </c>
      <c r="I545" s="149"/>
      <c r="L545" s="145"/>
      <c r="M545" s="150"/>
      <c r="T545" s="151"/>
      <c r="AT545" s="147" t="s">
        <v>162</v>
      </c>
      <c r="AU545" s="147" t="s">
        <v>82</v>
      </c>
      <c r="AV545" s="12" t="s">
        <v>80</v>
      </c>
      <c r="AW545" s="12" t="s">
        <v>33</v>
      </c>
      <c r="AX545" s="12" t="s">
        <v>72</v>
      </c>
      <c r="AY545" s="147" t="s">
        <v>150</v>
      </c>
    </row>
    <row r="546" spans="2:65" s="13" customFormat="1">
      <c r="B546" s="152"/>
      <c r="D546" s="146" t="s">
        <v>162</v>
      </c>
      <c r="E546" s="153" t="s">
        <v>19</v>
      </c>
      <c r="F546" s="154" t="s">
        <v>383</v>
      </c>
      <c r="H546" s="155">
        <v>15</v>
      </c>
      <c r="I546" s="156"/>
      <c r="L546" s="152"/>
      <c r="M546" s="157"/>
      <c r="T546" s="158"/>
      <c r="AT546" s="153" t="s">
        <v>162</v>
      </c>
      <c r="AU546" s="153" t="s">
        <v>82</v>
      </c>
      <c r="AV546" s="13" t="s">
        <v>82</v>
      </c>
      <c r="AW546" s="13" t="s">
        <v>33</v>
      </c>
      <c r="AX546" s="13" t="s">
        <v>72</v>
      </c>
      <c r="AY546" s="153" t="s">
        <v>150</v>
      </c>
    </row>
    <row r="547" spans="2:65" s="14" customFormat="1">
      <c r="B547" s="159"/>
      <c r="D547" s="146" t="s">
        <v>162</v>
      </c>
      <c r="E547" s="160" t="s">
        <v>19</v>
      </c>
      <c r="F547" s="161" t="s">
        <v>169</v>
      </c>
      <c r="H547" s="162">
        <v>15</v>
      </c>
      <c r="I547" s="163"/>
      <c r="L547" s="159"/>
      <c r="M547" s="164"/>
      <c r="T547" s="165"/>
      <c r="AT547" s="160" t="s">
        <v>162</v>
      </c>
      <c r="AU547" s="160" t="s">
        <v>82</v>
      </c>
      <c r="AV547" s="14" t="s">
        <v>158</v>
      </c>
      <c r="AW547" s="14" t="s">
        <v>33</v>
      </c>
      <c r="AX547" s="14" t="s">
        <v>80</v>
      </c>
      <c r="AY547" s="160" t="s">
        <v>150</v>
      </c>
    </row>
    <row r="548" spans="2:65" s="1" customFormat="1" ht="24.2" customHeight="1">
      <c r="B548" s="33"/>
      <c r="C548" s="128" t="s">
        <v>912</v>
      </c>
      <c r="D548" s="128" t="s">
        <v>153</v>
      </c>
      <c r="E548" s="129" t="s">
        <v>1225</v>
      </c>
      <c r="F548" s="130" t="s">
        <v>1226</v>
      </c>
      <c r="G548" s="131" t="s">
        <v>375</v>
      </c>
      <c r="H548" s="132">
        <v>0.78400000000000003</v>
      </c>
      <c r="I548" s="133"/>
      <c r="J548" s="134">
        <f>ROUND(I548*H548,2)</f>
        <v>0</v>
      </c>
      <c r="K548" s="130" t="s">
        <v>157</v>
      </c>
      <c r="L548" s="33"/>
      <c r="M548" s="135" t="s">
        <v>19</v>
      </c>
      <c r="N548" s="136" t="s">
        <v>43</v>
      </c>
      <c r="P548" s="137">
        <f>O548*H548</f>
        <v>0</v>
      </c>
      <c r="Q548" s="137">
        <v>0</v>
      </c>
      <c r="R548" s="137">
        <f>Q548*H548</f>
        <v>0</v>
      </c>
      <c r="S548" s="137">
        <v>0</v>
      </c>
      <c r="T548" s="138">
        <f>S548*H548</f>
        <v>0</v>
      </c>
      <c r="AR548" s="139" t="s">
        <v>389</v>
      </c>
      <c r="AT548" s="139" t="s">
        <v>153</v>
      </c>
      <c r="AU548" s="139" t="s">
        <v>82</v>
      </c>
      <c r="AY548" s="18" t="s">
        <v>150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8" t="s">
        <v>80</v>
      </c>
      <c r="BK548" s="140">
        <f>ROUND(I548*H548,2)</f>
        <v>0</v>
      </c>
      <c r="BL548" s="18" t="s">
        <v>389</v>
      </c>
      <c r="BM548" s="139" t="s">
        <v>1227</v>
      </c>
    </row>
    <row r="549" spans="2:65" s="1" customFormat="1">
      <c r="B549" s="33"/>
      <c r="D549" s="141" t="s">
        <v>160</v>
      </c>
      <c r="F549" s="142" t="s">
        <v>1228</v>
      </c>
      <c r="I549" s="143"/>
      <c r="L549" s="33"/>
      <c r="M549" s="144"/>
      <c r="T549" s="54"/>
      <c r="AT549" s="18" t="s">
        <v>160</v>
      </c>
      <c r="AU549" s="18" t="s">
        <v>82</v>
      </c>
    </row>
    <row r="550" spans="2:65" s="11" customFormat="1" ht="22.9" customHeight="1">
      <c r="B550" s="116"/>
      <c r="D550" s="117" t="s">
        <v>71</v>
      </c>
      <c r="E550" s="126" t="s">
        <v>1229</v>
      </c>
      <c r="F550" s="126" t="s">
        <v>1230</v>
      </c>
      <c r="I550" s="119"/>
      <c r="J550" s="127">
        <f>BK550</f>
        <v>0</v>
      </c>
      <c r="L550" s="116"/>
      <c r="M550" s="121"/>
      <c r="P550" s="122">
        <f>SUM(P551:P605)</f>
        <v>0</v>
      </c>
      <c r="R550" s="122">
        <f>SUM(R551:R605)</f>
        <v>1.03488E-2</v>
      </c>
      <c r="T550" s="123">
        <f>SUM(T551:T605)</f>
        <v>1.5120000000000001E-2</v>
      </c>
      <c r="AR550" s="117" t="s">
        <v>82</v>
      </c>
      <c r="AT550" s="124" t="s">
        <v>71</v>
      </c>
      <c r="AU550" s="124" t="s">
        <v>80</v>
      </c>
      <c r="AY550" s="117" t="s">
        <v>150</v>
      </c>
      <c r="BK550" s="125">
        <f>SUM(BK551:BK605)</f>
        <v>0</v>
      </c>
    </row>
    <row r="551" spans="2:65" s="1" customFormat="1" ht="24.2" customHeight="1">
      <c r="B551" s="33"/>
      <c r="C551" s="128" t="s">
        <v>917</v>
      </c>
      <c r="D551" s="128" t="s">
        <v>153</v>
      </c>
      <c r="E551" s="129" t="s">
        <v>1231</v>
      </c>
      <c r="F551" s="130" t="s">
        <v>1232</v>
      </c>
      <c r="G551" s="131" t="s">
        <v>156</v>
      </c>
      <c r="H551" s="132">
        <v>1.1200000000000001</v>
      </c>
      <c r="I551" s="133"/>
      <c r="J551" s="134">
        <f>ROUND(I551*H551,2)</f>
        <v>0</v>
      </c>
      <c r="K551" s="130" t="s">
        <v>157</v>
      </c>
      <c r="L551" s="33"/>
      <c r="M551" s="135" t="s">
        <v>19</v>
      </c>
      <c r="N551" s="136" t="s">
        <v>43</v>
      </c>
      <c r="P551" s="137">
        <f>O551*H551</f>
        <v>0</v>
      </c>
      <c r="Q551" s="137">
        <v>0</v>
      </c>
      <c r="R551" s="137">
        <f>Q551*H551</f>
        <v>0</v>
      </c>
      <c r="S551" s="137">
        <v>6.0000000000000001E-3</v>
      </c>
      <c r="T551" s="138">
        <f>S551*H551</f>
        <v>6.7200000000000011E-3</v>
      </c>
      <c r="AR551" s="139" t="s">
        <v>389</v>
      </c>
      <c r="AT551" s="139" t="s">
        <v>153</v>
      </c>
      <c r="AU551" s="139" t="s">
        <v>82</v>
      </c>
      <c r="AY551" s="18" t="s">
        <v>150</v>
      </c>
      <c r="BE551" s="140">
        <f>IF(N551="základní",J551,0)</f>
        <v>0</v>
      </c>
      <c r="BF551" s="140">
        <f>IF(N551="snížená",J551,0)</f>
        <v>0</v>
      </c>
      <c r="BG551" s="140">
        <f>IF(N551="zákl. přenesená",J551,0)</f>
        <v>0</v>
      </c>
      <c r="BH551" s="140">
        <f>IF(N551="sníž. přenesená",J551,0)</f>
        <v>0</v>
      </c>
      <c r="BI551" s="140">
        <f>IF(N551="nulová",J551,0)</f>
        <v>0</v>
      </c>
      <c r="BJ551" s="18" t="s">
        <v>80</v>
      </c>
      <c r="BK551" s="140">
        <f>ROUND(I551*H551,2)</f>
        <v>0</v>
      </c>
      <c r="BL551" s="18" t="s">
        <v>389</v>
      </c>
      <c r="BM551" s="139" t="s">
        <v>1233</v>
      </c>
    </row>
    <row r="552" spans="2:65" s="1" customFormat="1">
      <c r="B552" s="33"/>
      <c r="D552" s="141" t="s">
        <v>160</v>
      </c>
      <c r="F552" s="142" t="s">
        <v>1234</v>
      </c>
      <c r="I552" s="143"/>
      <c r="L552" s="33"/>
      <c r="M552" s="144"/>
      <c r="T552" s="54"/>
      <c r="AT552" s="18" t="s">
        <v>160</v>
      </c>
      <c r="AU552" s="18" t="s">
        <v>82</v>
      </c>
    </row>
    <row r="553" spans="2:65" s="12" customFormat="1">
      <c r="B553" s="145"/>
      <c r="D553" s="146" t="s">
        <v>162</v>
      </c>
      <c r="E553" s="147" t="s">
        <v>19</v>
      </c>
      <c r="F553" s="148" t="s">
        <v>968</v>
      </c>
      <c r="H553" s="147" t="s">
        <v>19</v>
      </c>
      <c r="I553" s="149"/>
      <c r="L553" s="145"/>
      <c r="M553" s="150"/>
      <c r="T553" s="151"/>
      <c r="AT553" s="147" t="s">
        <v>162</v>
      </c>
      <c r="AU553" s="147" t="s">
        <v>82</v>
      </c>
      <c r="AV553" s="12" t="s">
        <v>80</v>
      </c>
      <c r="AW553" s="12" t="s">
        <v>33</v>
      </c>
      <c r="AX553" s="12" t="s">
        <v>72</v>
      </c>
      <c r="AY553" s="147" t="s">
        <v>150</v>
      </c>
    </row>
    <row r="554" spans="2:65" s="12" customFormat="1">
      <c r="B554" s="145"/>
      <c r="D554" s="146" t="s">
        <v>162</v>
      </c>
      <c r="E554" s="147" t="s">
        <v>19</v>
      </c>
      <c r="F554" s="148" t="s">
        <v>968</v>
      </c>
      <c r="H554" s="147" t="s">
        <v>19</v>
      </c>
      <c r="I554" s="149"/>
      <c r="L554" s="145"/>
      <c r="M554" s="150"/>
      <c r="T554" s="151"/>
      <c r="AT554" s="147" t="s">
        <v>162</v>
      </c>
      <c r="AU554" s="147" t="s">
        <v>82</v>
      </c>
      <c r="AV554" s="12" t="s">
        <v>80</v>
      </c>
      <c r="AW554" s="12" t="s">
        <v>33</v>
      </c>
      <c r="AX554" s="12" t="s">
        <v>72</v>
      </c>
      <c r="AY554" s="147" t="s">
        <v>150</v>
      </c>
    </row>
    <row r="555" spans="2:65" s="12" customFormat="1">
      <c r="B555" s="145"/>
      <c r="D555" s="146" t="s">
        <v>162</v>
      </c>
      <c r="E555" s="147" t="s">
        <v>19</v>
      </c>
      <c r="F555" s="148" t="s">
        <v>1052</v>
      </c>
      <c r="H555" s="147" t="s">
        <v>19</v>
      </c>
      <c r="I555" s="149"/>
      <c r="L555" s="145"/>
      <c r="M555" s="150"/>
      <c r="T555" s="151"/>
      <c r="AT555" s="147" t="s">
        <v>162</v>
      </c>
      <c r="AU555" s="147" t="s">
        <v>82</v>
      </c>
      <c r="AV555" s="12" t="s">
        <v>80</v>
      </c>
      <c r="AW555" s="12" t="s">
        <v>33</v>
      </c>
      <c r="AX555" s="12" t="s">
        <v>72</v>
      </c>
      <c r="AY555" s="147" t="s">
        <v>150</v>
      </c>
    </row>
    <row r="556" spans="2:65" s="12" customFormat="1">
      <c r="B556" s="145"/>
      <c r="D556" s="146" t="s">
        <v>162</v>
      </c>
      <c r="E556" s="147" t="s">
        <v>19</v>
      </c>
      <c r="F556" s="148" t="s">
        <v>167</v>
      </c>
      <c r="H556" s="147" t="s">
        <v>19</v>
      </c>
      <c r="I556" s="149"/>
      <c r="L556" s="145"/>
      <c r="M556" s="150"/>
      <c r="T556" s="151"/>
      <c r="AT556" s="147" t="s">
        <v>162</v>
      </c>
      <c r="AU556" s="147" t="s">
        <v>82</v>
      </c>
      <c r="AV556" s="12" t="s">
        <v>80</v>
      </c>
      <c r="AW556" s="12" t="s">
        <v>33</v>
      </c>
      <c r="AX556" s="12" t="s">
        <v>72</v>
      </c>
      <c r="AY556" s="147" t="s">
        <v>150</v>
      </c>
    </row>
    <row r="557" spans="2:65" s="13" customFormat="1">
      <c r="B557" s="152"/>
      <c r="D557" s="146" t="s">
        <v>162</v>
      </c>
      <c r="E557" s="153" t="s">
        <v>19</v>
      </c>
      <c r="F557" s="154" t="s">
        <v>1091</v>
      </c>
      <c r="H557" s="155">
        <v>1.1200000000000001</v>
      </c>
      <c r="I557" s="156"/>
      <c r="L557" s="152"/>
      <c r="M557" s="157"/>
      <c r="T557" s="158"/>
      <c r="AT557" s="153" t="s">
        <v>162</v>
      </c>
      <c r="AU557" s="153" t="s">
        <v>82</v>
      </c>
      <c r="AV557" s="13" t="s">
        <v>82</v>
      </c>
      <c r="AW557" s="13" t="s">
        <v>33</v>
      </c>
      <c r="AX557" s="13" t="s">
        <v>72</v>
      </c>
      <c r="AY557" s="153" t="s">
        <v>150</v>
      </c>
    </row>
    <row r="558" spans="2:65" s="12" customFormat="1">
      <c r="B558" s="145"/>
      <c r="D558" s="146" t="s">
        <v>162</v>
      </c>
      <c r="E558" s="147" t="s">
        <v>19</v>
      </c>
      <c r="F558" s="148" t="s">
        <v>1235</v>
      </c>
      <c r="H558" s="147" t="s">
        <v>19</v>
      </c>
      <c r="I558" s="149"/>
      <c r="L558" s="145"/>
      <c r="M558" s="150"/>
      <c r="T558" s="151"/>
      <c r="AT558" s="147" t="s">
        <v>162</v>
      </c>
      <c r="AU558" s="147" t="s">
        <v>82</v>
      </c>
      <c r="AV558" s="12" t="s">
        <v>80</v>
      </c>
      <c r="AW558" s="12" t="s">
        <v>33</v>
      </c>
      <c r="AX558" s="12" t="s">
        <v>72</v>
      </c>
      <c r="AY558" s="147" t="s">
        <v>150</v>
      </c>
    </row>
    <row r="559" spans="2:65" s="14" customFormat="1">
      <c r="B559" s="159"/>
      <c r="D559" s="146" t="s">
        <v>162</v>
      </c>
      <c r="E559" s="160" t="s">
        <v>19</v>
      </c>
      <c r="F559" s="161" t="s">
        <v>169</v>
      </c>
      <c r="H559" s="162">
        <v>1.1200000000000001</v>
      </c>
      <c r="I559" s="163"/>
      <c r="L559" s="159"/>
      <c r="M559" s="164"/>
      <c r="T559" s="165"/>
      <c r="AT559" s="160" t="s">
        <v>162</v>
      </c>
      <c r="AU559" s="160" t="s">
        <v>82</v>
      </c>
      <c r="AV559" s="14" t="s">
        <v>158</v>
      </c>
      <c r="AW559" s="14" t="s">
        <v>33</v>
      </c>
      <c r="AX559" s="14" t="s">
        <v>80</v>
      </c>
      <c r="AY559" s="160" t="s">
        <v>150</v>
      </c>
    </row>
    <row r="560" spans="2:65" s="1" customFormat="1" ht="24.2" customHeight="1">
      <c r="B560" s="33"/>
      <c r="C560" s="128" t="s">
        <v>922</v>
      </c>
      <c r="D560" s="128" t="s">
        <v>153</v>
      </c>
      <c r="E560" s="129" t="s">
        <v>1236</v>
      </c>
      <c r="F560" s="130" t="s">
        <v>1237</v>
      </c>
      <c r="G560" s="131" t="s">
        <v>156</v>
      </c>
      <c r="H560" s="132">
        <v>1.1200000000000001</v>
      </c>
      <c r="I560" s="133"/>
      <c r="J560" s="134">
        <f>ROUND(I560*H560,2)</f>
        <v>0</v>
      </c>
      <c r="K560" s="130" t="s">
        <v>157</v>
      </c>
      <c r="L560" s="33"/>
      <c r="M560" s="135" t="s">
        <v>19</v>
      </c>
      <c r="N560" s="136" t="s">
        <v>43</v>
      </c>
      <c r="P560" s="137">
        <f>O560*H560</f>
        <v>0</v>
      </c>
      <c r="Q560" s="137">
        <v>0</v>
      </c>
      <c r="R560" s="137">
        <f>Q560*H560</f>
        <v>0</v>
      </c>
      <c r="S560" s="137">
        <v>7.4999999999999997E-3</v>
      </c>
      <c r="T560" s="138">
        <f>S560*H560</f>
        <v>8.4000000000000012E-3</v>
      </c>
      <c r="AR560" s="139" t="s">
        <v>389</v>
      </c>
      <c r="AT560" s="139" t="s">
        <v>153</v>
      </c>
      <c r="AU560" s="139" t="s">
        <v>82</v>
      </c>
      <c r="AY560" s="18" t="s">
        <v>150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8" t="s">
        <v>80</v>
      </c>
      <c r="BK560" s="140">
        <f>ROUND(I560*H560,2)</f>
        <v>0</v>
      </c>
      <c r="BL560" s="18" t="s">
        <v>389</v>
      </c>
      <c r="BM560" s="139" t="s">
        <v>1238</v>
      </c>
    </row>
    <row r="561" spans="2:65" s="1" customFormat="1">
      <c r="B561" s="33"/>
      <c r="D561" s="141" t="s">
        <v>160</v>
      </c>
      <c r="F561" s="142" t="s">
        <v>1239</v>
      </c>
      <c r="I561" s="143"/>
      <c r="L561" s="33"/>
      <c r="M561" s="144"/>
      <c r="T561" s="54"/>
      <c r="AT561" s="18" t="s">
        <v>160</v>
      </c>
      <c r="AU561" s="18" t="s">
        <v>82</v>
      </c>
    </row>
    <row r="562" spans="2:65" s="12" customFormat="1">
      <c r="B562" s="145"/>
      <c r="D562" s="146" t="s">
        <v>162</v>
      </c>
      <c r="E562" s="147" t="s">
        <v>19</v>
      </c>
      <c r="F562" s="148" t="s">
        <v>968</v>
      </c>
      <c r="H562" s="147" t="s">
        <v>19</v>
      </c>
      <c r="I562" s="149"/>
      <c r="L562" s="145"/>
      <c r="M562" s="150"/>
      <c r="T562" s="151"/>
      <c r="AT562" s="147" t="s">
        <v>162</v>
      </c>
      <c r="AU562" s="147" t="s">
        <v>82</v>
      </c>
      <c r="AV562" s="12" t="s">
        <v>80</v>
      </c>
      <c r="AW562" s="12" t="s">
        <v>33</v>
      </c>
      <c r="AX562" s="12" t="s">
        <v>72</v>
      </c>
      <c r="AY562" s="147" t="s">
        <v>150</v>
      </c>
    </row>
    <row r="563" spans="2:65" s="12" customFormat="1">
      <c r="B563" s="145"/>
      <c r="D563" s="146" t="s">
        <v>162</v>
      </c>
      <c r="E563" s="147" t="s">
        <v>19</v>
      </c>
      <c r="F563" s="148" t="s">
        <v>968</v>
      </c>
      <c r="H563" s="147" t="s">
        <v>19</v>
      </c>
      <c r="I563" s="149"/>
      <c r="L563" s="145"/>
      <c r="M563" s="150"/>
      <c r="T563" s="151"/>
      <c r="AT563" s="147" t="s">
        <v>162</v>
      </c>
      <c r="AU563" s="147" t="s">
        <v>82</v>
      </c>
      <c r="AV563" s="12" t="s">
        <v>80</v>
      </c>
      <c r="AW563" s="12" t="s">
        <v>33</v>
      </c>
      <c r="AX563" s="12" t="s">
        <v>72</v>
      </c>
      <c r="AY563" s="147" t="s">
        <v>150</v>
      </c>
    </row>
    <row r="564" spans="2:65" s="12" customFormat="1">
      <c r="B564" s="145"/>
      <c r="D564" s="146" t="s">
        <v>162</v>
      </c>
      <c r="E564" s="147" t="s">
        <v>19</v>
      </c>
      <c r="F564" s="148" t="s">
        <v>1052</v>
      </c>
      <c r="H564" s="147" t="s">
        <v>19</v>
      </c>
      <c r="I564" s="149"/>
      <c r="L564" s="145"/>
      <c r="M564" s="150"/>
      <c r="T564" s="151"/>
      <c r="AT564" s="147" t="s">
        <v>162</v>
      </c>
      <c r="AU564" s="147" t="s">
        <v>82</v>
      </c>
      <c r="AV564" s="12" t="s">
        <v>80</v>
      </c>
      <c r="AW564" s="12" t="s">
        <v>33</v>
      </c>
      <c r="AX564" s="12" t="s">
        <v>72</v>
      </c>
      <c r="AY564" s="147" t="s">
        <v>150</v>
      </c>
    </row>
    <row r="565" spans="2:65" s="12" customFormat="1">
      <c r="B565" s="145"/>
      <c r="D565" s="146" t="s">
        <v>162</v>
      </c>
      <c r="E565" s="147" t="s">
        <v>19</v>
      </c>
      <c r="F565" s="148" t="s">
        <v>167</v>
      </c>
      <c r="H565" s="147" t="s">
        <v>19</v>
      </c>
      <c r="I565" s="149"/>
      <c r="L565" s="145"/>
      <c r="M565" s="150"/>
      <c r="T565" s="151"/>
      <c r="AT565" s="147" t="s">
        <v>162</v>
      </c>
      <c r="AU565" s="147" t="s">
        <v>82</v>
      </c>
      <c r="AV565" s="12" t="s">
        <v>80</v>
      </c>
      <c r="AW565" s="12" t="s">
        <v>33</v>
      </c>
      <c r="AX565" s="12" t="s">
        <v>72</v>
      </c>
      <c r="AY565" s="147" t="s">
        <v>150</v>
      </c>
    </row>
    <row r="566" spans="2:65" s="13" customFormat="1">
      <c r="B566" s="152"/>
      <c r="D566" s="146" t="s">
        <v>162</v>
      </c>
      <c r="E566" s="153" t="s">
        <v>19</v>
      </c>
      <c r="F566" s="154" t="s">
        <v>1091</v>
      </c>
      <c r="H566" s="155">
        <v>1.1200000000000001</v>
      </c>
      <c r="I566" s="156"/>
      <c r="L566" s="152"/>
      <c r="M566" s="157"/>
      <c r="T566" s="158"/>
      <c r="AT566" s="153" t="s">
        <v>162</v>
      </c>
      <c r="AU566" s="153" t="s">
        <v>82</v>
      </c>
      <c r="AV566" s="13" t="s">
        <v>82</v>
      </c>
      <c r="AW566" s="13" t="s">
        <v>33</v>
      </c>
      <c r="AX566" s="13" t="s">
        <v>72</v>
      </c>
      <c r="AY566" s="153" t="s">
        <v>150</v>
      </c>
    </row>
    <row r="567" spans="2:65" s="12" customFormat="1">
      <c r="B567" s="145"/>
      <c r="D567" s="146" t="s">
        <v>162</v>
      </c>
      <c r="E567" s="147" t="s">
        <v>19</v>
      </c>
      <c r="F567" s="148" t="s">
        <v>1240</v>
      </c>
      <c r="H567" s="147" t="s">
        <v>19</v>
      </c>
      <c r="I567" s="149"/>
      <c r="L567" s="145"/>
      <c r="M567" s="150"/>
      <c r="T567" s="151"/>
      <c r="AT567" s="147" t="s">
        <v>162</v>
      </c>
      <c r="AU567" s="147" t="s">
        <v>82</v>
      </c>
      <c r="AV567" s="12" t="s">
        <v>80</v>
      </c>
      <c r="AW567" s="12" t="s">
        <v>33</v>
      </c>
      <c r="AX567" s="12" t="s">
        <v>72</v>
      </c>
      <c r="AY567" s="147" t="s">
        <v>150</v>
      </c>
    </row>
    <row r="568" spans="2:65" s="14" customFormat="1">
      <c r="B568" s="159"/>
      <c r="D568" s="146" t="s">
        <v>162</v>
      </c>
      <c r="E568" s="160" t="s">
        <v>19</v>
      </c>
      <c r="F568" s="161" t="s">
        <v>169</v>
      </c>
      <c r="H568" s="162">
        <v>1.1200000000000001</v>
      </c>
      <c r="I568" s="163"/>
      <c r="L568" s="159"/>
      <c r="M568" s="164"/>
      <c r="T568" s="165"/>
      <c r="AT568" s="160" t="s">
        <v>162</v>
      </c>
      <c r="AU568" s="160" t="s">
        <v>82</v>
      </c>
      <c r="AV568" s="14" t="s">
        <v>158</v>
      </c>
      <c r="AW568" s="14" t="s">
        <v>33</v>
      </c>
      <c r="AX568" s="14" t="s">
        <v>80</v>
      </c>
      <c r="AY568" s="160" t="s">
        <v>150</v>
      </c>
    </row>
    <row r="569" spans="2:65" s="1" customFormat="1" ht="24.2" customHeight="1">
      <c r="B569" s="33"/>
      <c r="C569" s="128" t="s">
        <v>927</v>
      </c>
      <c r="D569" s="128" t="s">
        <v>153</v>
      </c>
      <c r="E569" s="129" t="s">
        <v>1241</v>
      </c>
      <c r="F569" s="130" t="s">
        <v>1242</v>
      </c>
      <c r="G569" s="131" t="s">
        <v>156</v>
      </c>
      <c r="H569" s="132">
        <v>1.1200000000000001</v>
      </c>
      <c r="I569" s="133"/>
      <c r="J569" s="134">
        <f>ROUND(I569*H569,2)</f>
        <v>0</v>
      </c>
      <c r="K569" s="130" t="s">
        <v>157</v>
      </c>
      <c r="L569" s="33"/>
      <c r="M569" s="135" t="s">
        <v>19</v>
      </c>
      <c r="N569" s="136" t="s">
        <v>43</v>
      </c>
      <c r="P569" s="137">
        <f>O569*H569</f>
        <v>0</v>
      </c>
      <c r="Q569" s="137">
        <v>0</v>
      </c>
      <c r="R569" s="137">
        <f>Q569*H569</f>
        <v>0</v>
      </c>
      <c r="S569" s="137">
        <v>0</v>
      </c>
      <c r="T569" s="138">
        <f>S569*H569</f>
        <v>0</v>
      </c>
      <c r="AR569" s="139" t="s">
        <v>389</v>
      </c>
      <c r="AT569" s="139" t="s">
        <v>153</v>
      </c>
      <c r="AU569" s="139" t="s">
        <v>82</v>
      </c>
      <c r="AY569" s="18" t="s">
        <v>150</v>
      </c>
      <c r="BE569" s="140">
        <f>IF(N569="základní",J569,0)</f>
        <v>0</v>
      </c>
      <c r="BF569" s="140">
        <f>IF(N569="snížená",J569,0)</f>
        <v>0</v>
      </c>
      <c r="BG569" s="140">
        <f>IF(N569="zákl. přenesená",J569,0)</f>
        <v>0</v>
      </c>
      <c r="BH569" s="140">
        <f>IF(N569="sníž. přenesená",J569,0)</f>
        <v>0</v>
      </c>
      <c r="BI569" s="140">
        <f>IF(N569="nulová",J569,0)</f>
        <v>0</v>
      </c>
      <c r="BJ569" s="18" t="s">
        <v>80</v>
      </c>
      <c r="BK569" s="140">
        <f>ROUND(I569*H569,2)</f>
        <v>0</v>
      </c>
      <c r="BL569" s="18" t="s">
        <v>389</v>
      </c>
      <c r="BM569" s="139" t="s">
        <v>1243</v>
      </c>
    </row>
    <row r="570" spans="2:65" s="1" customFormat="1">
      <c r="B570" s="33"/>
      <c r="D570" s="141" t="s">
        <v>160</v>
      </c>
      <c r="F570" s="142" t="s">
        <v>1244</v>
      </c>
      <c r="I570" s="143"/>
      <c r="L570" s="33"/>
      <c r="M570" s="144"/>
      <c r="T570" s="54"/>
      <c r="AT570" s="18" t="s">
        <v>160</v>
      </c>
      <c r="AU570" s="18" t="s">
        <v>82</v>
      </c>
    </row>
    <row r="571" spans="2:65" s="12" customFormat="1">
      <c r="B571" s="145"/>
      <c r="D571" s="146" t="s">
        <v>162</v>
      </c>
      <c r="E571" s="147" t="s">
        <v>19</v>
      </c>
      <c r="F571" s="148" t="s">
        <v>968</v>
      </c>
      <c r="H571" s="147" t="s">
        <v>19</v>
      </c>
      <c r="I571" s="149"/>
      <c r="L571" s="145"/>
      <c r="M571" s="150"/>
      <c r="T571" s="151"/>
      <c r="AT571" s="147" t="s">
        <v>162</v>
      </c>
      <c r="AU571" s="147" t="s">
        <v>82</v>
      </c>
      <c r="AV571" s="12" t="s">
        <v>80</v>
      </c>
      <c r="AW571" s="12" t="s">
        <v>33</v>
      </c>
      <c r="AX571" s="12" t="s">
        <v>72</v>
      </c>
      <c r="AY571" s="147" t="s">
        <v>150</v>
      </c>
    </row>
    <row r="572" spans="2:65" s="12" customFormat="1">
      <c r="B572" s="145"/>
      <c r="D572" s="146" t="s">
        <v>162</v>
      </c>
      <c r="E572" s="147" t="s">
        <v>19</v>
      </c>
      <c r="F572" s="148" t="s">
        <v>968</v>
      </c>
      <c r="H572" s="147" t="s">
        <v>19</v>
      </c>
      <c r="I572" s="149"/>
      <c r="L572" s="145"/>
      <c r="M572" s="150"/>
      <c r="T572" s="151"/>
      <c r="AT572" s="147" t="s">
        <v>162</v>
      </c>
      <c r="AU572" s="147" t="s">
        <v>82</v>
      </c>
      <c r="AV572" s="12" t="s">
        <v>80</v>
      </c>
      <c r="AW572" s="12" t="s">
        <v>33</v>
      </c>
      <c r="AX572" s="12" t="s">
        <v>72</v>
      </c>
      <c r="AY572" s="147" t="s">
        <v>150</v>
      </c>
    </row>
    <row r="573" spans="2:65" s="12" customFormat="1">
      <c r="B573" s="145"/>
      <c r="D573" s="146" t="s">
        <v>162</v>
      </c>
      <c r="E573" s="147" t="s">
        <v>19</v>
      </c>
      <c r="F573" s="148" t="s">
        <v>1159</v>
      </c>
      <c r="H573" s="147" t="s">
        <v>19</v>
      </c>
      <c r="I573" s="149"/>
      <c r="L573" s="145"/>
      <c r="M573" s="150"/>
      <c r="T573" s="151"/>
      <c r="AT573" s="147" t="s">
        <v>162</v>
      </c>
      <c r="AU573" s="147" t="s">
        <v>82</v>
      </c>
      <c r="AV573" s="12" t="s">
        <v>80</v>
      </c>
      <c r="AW573" s="12" t="s">
        <v>33</v>
      </c>
      <c r="AX573" s="12" t="s">
        <v>72</v>
      </c>
      <c r="AY573" s="147" t="s">
        <v>150</v>
      </c>
    </row>
    <row r="574" spans="2:65" s="12" customFormat="1">
      <c r="B574" s="145"/>
      <c r="D574" s="146" t="s">
        <v>162</v>
      </c>
      <c r="E574" s="147" t="s">
        <v>19</v>
      </c>
      <c r="F574" s="148" t="s">
        <v>167</v>
      </c>
      <c r="H574" s="147" t="s">
        <v>19</v>
      </c>
      <c r="I574" s="149"/>
      <c r="L574" s="145"/>
      <c r="M574" s="150"/>
      <c r="T574" s="151"/>
      <c r="AT574" s="147" t="s">
        <v>162</v>
      </c>
      <c r="AU574" s="147" t="s">
        <v>82</v>
      </c>
      <c r="AV574" s="12" t="s">
        <v>80</v>
      </c>
      <c r="AW574" s="12" t="s">
        <v>33</v>
      </c>
      <c r="AX574" s="12" t="s">
        <v>72</v>
      </c>
      <c r="AY574" s="147" t="s">
        <v>150</v>
      </c>
    </row>
    <row r="575" spans="2:65" s="13" customFormat="1">
      <c r="B575" s="152"/>
      <c r="D575" s="146" t="s">
        <v>162</v>
      </c>
      <c r="E575" s="153" t="s">
        <v>19</v>
      </c>
      <c r="F575" s="154" t="s">
        <v>1091</v>
      </c>
      <c r="H575" s="155">
        <v>1.1200000000000001</v>
      </c>
      <c r="I575" s="156"/>
      <c r="L575" s="152"/>
      <c r="M575" s="157"/>
      <c r="T575" s="158"/>
      <c r="AT575" s="153" t="s">
        <v>162</v>
      </c>
      <c r="AU575" s="153" t="s">
        <v>82</v>
      </c>
      <c r="AV575" s="13" t="s">
        <v>82</v>
      </c>
      <c r="AW575" s="13" t="s">
        <v>33</v>
      </c>
      <c r="AX575" s="13" t="s">
        <v>72</v>
      </c>
      <c r="AY575" s="153" t="s">
        <v>150</v>
      </c>
    </row>
    <row r="576" spans="2:65" s="14" customFormat="1">
      <c r="B576" s="159"/>
      <c r="D576" s="146" t="s">
        <v>162</v>
      </c>
      <c r="E576" s="160" t="s">
        <v>19</v>
      </c>
      <c r="F576" s="161" t="s">
        <v>169</v>
      </c>
      <c r="H576" s="162">
        <v>1.1200000000000001</v>
      </c>
      <c r="I576" s="163"/>
      <c r="L576" s="159"/>
      <c r="M576" s="164"/>
      <c r="T576" s="165"/>
      <c r="AT576" s="160" t="s">
        <v>162</v>
      </c>
      <c r="AU576" s="160" t="s">
        <v>82</v>
      </c>
      <c r="AV576" s="14" t="s">
        <v>158</v>
      </c>
      <c r="AW576" s="14" t="s">
        <v>33</v>
      </c>
      <c r="AX576" s="14" t="s">
        <v>80</v>
      </c>
      <c r="AY576" s="160" t="s">
        <v>150</v>
      </c>
    </row>
    <row r="577" spans="2:65" s="1" customFormat="1" ht="16.5" customHeight="1">
      <c r="B577" s="33"/>
      <c r="C577" s="173" t="s">
        <v>935</v>
      </c>
      <c r="D577" s="173" t="s">
        <v>445</v>
      </c>
      <c r="E577" s="174" t="s">
        <v>1245</v>
      </c>
      <c r="F577" s="175" t="s">
        <v>1246</v>
      </c>
      <c r="G577" s="176" t="s">
        <v>156</v>
      </c>
      <c r="H577" s="177">
        <v>1.1759999999999999</v>
      </c>
      <c r="I577" s="178"/>
      <c r="J577" s="179">
        <f>ROUND(I577*H577,2)</f>
        <v>0</v>
      </c>
      <c r="K577" s="175" t="s">
        <v>157</v>
      </c>
      <c r="L577" s="180"/>
      <c r="M577" s="181" t="s">
        <v>19</v>
      </c>
      <c r="N577" s="182" t="s">
        <v>43</v>
      </c>
      <c r="P577" s="137">
        <f>O577*H577</f>
        <v>0</v>
      </c>
      <c r="Q577" s="137">
        <v>2.8E-3</v>
      </c>
      <c r="R577" s="137">
        <f>Q577*H577</f>
        <v>3.2927999999999998E-3</v>
      </c>
      <c r="S577" s="137">
        <v>0</v>
      </c>
      <c r="T577" s="138">
        <f>S577*H577</f>
        <v>0</v>
      </c>
      <c r="AR577" s="139" t="s">
        <v>448</v>
      </c>
      <c r="AT577" s="139" t="s">
        <v>445</v>
      </c>
      <c r="AU577" s="139" t="s">
        <v>82</v>
      </c>
      <c r="AY577" s="18" t="s">
        <v>150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18" t="s">
        <v>80</v>
      </c>
      <c r="BK577" s="140">
        <f>ROUND(I577*H577,2)</f>
        <v>0</v>
      </c>
      <c r="BL577" s="18" t="s">
        <v>389</v>
      </c>
      <c r="BM577" s="139" t="s">
        <v>1247</v>
      </c>
    </row>
    <row r="578" spans="2:65" s="12" customFormat="1">
      <c r="B578" s="145"/>
      <c r="D578" s="146" t="s">
        <v>162</v>
      </c>
      <c r="E578" s="147" t="s">
        <v>19</v>
      </c>
      <c r="F578" s="148" t="s">
        <v>968</v>
      </c>
      <c r="H578" s="147" t="s">
        <v>19</v>
      </c>
      <c r="I578" s="149"/>
      <c r="L578" s="145"/>
      <c r="M578" s="150"/>
      <c r="T578" s="151"/>
      <c r="AT578" s="147" t="s">
        <v>162</v>
      </c>
      <c r="AU578" s="147" t="s">
        <v>82</v>
      </c>
      <c r="AV578" s="12" t="s">
        <v>80</v>
      </c>
      <c r="AW578" s="12" t="s">
        <v>33</v>
      </c>
      <c r="AX578" s="12" t="s">
        <v>72</v>
      </c>
      <c r="AY578" s="147" t="s">
        <v>150</v>
      </c>
    </row>
    <row r="579" spans="2:65" s="12" customFormat="1">
      <c r="B579" s="145"/>
      <c r="D579" s="146" t="s">
        <v>162</v>
      </c>
      <c r="E579" s="147" t="s">
        <v>19</v>
      </c>
      <c r="F579" s="148" t="s">
        <v>968</v>
      </c>
      <c r="H579" s="147" t="s">
        <v>19</v>
      </c>
      <c r="I579" s="149"/>
      <c r="L579" s="145"/>
      <c r="M579" s="150"/>
      <c r="T579" s="151"/>
      <c r="AT579" s="147" t="s">
        <v>162</v>
      </c>
      <c r="AU579" s="147" t="s">
        <v>82</v>
      </c>
      <c r="AV579" s="12" t="s">
        <v>80</v>
      </c>
      <c r="AW579" s="12" t="s">
        <v>33</v>
      </c>
      <c r="AX579" s="12" t="s">
        <v>72</v>
      </c>
      <c r="AY579" s="147" t="s">
        <v>150</v>
      </c>
    </row>
    <row r="580" spans="2:65" s="12" customFormat="1">
      <c r="B580" s="145"/>
      <c r="D580" s="146" t="s">
        <v>162</v>
      </c>
      <c r="E580" s="147" t="s">
        <v>19</v>
      </c>
      <c r="F580" s="148" t="s">
        <v>1159</v>
      </c>
      <c r="H580" s="147" t="s">
        <v>19</v>
      </c>
      <c r="I580" s="149"/>
      <c r="L580" s="145"/>
      <c r="M580" s="150"/>
      <c r="T580" s="151"/>
      <c r="AT580" s="147" t="s">
        <v>162</v>
      </c>
      <c r="AU580" s="147" t="s">
        <v>82</v>
      </c>
      <c r="AV580" s="12" t="s">
        <v>80</v>
      </c>
      <c r="AW580" s="12" t="s">
        <v>33</v>
      </c>
      <c r="AX580" s="12" t="s">
        <v>72</v>
      </c>
      <c r="AY580" s="147" t="s">
        <v>150</v>
      </c>
    </row>
    <row r="581" spans="2:65" s="12" customFormat="1">
      <c r="B581" s="145"/>
      <c r="D581" s="146" t="s">
        <v>162</v>
      </c>
      <c r="E581" s="147" t="s">
        <v>19</v>
      </c>
      <c r="F581" s="148" t="s">
        <v>167</v>
      </c>
      <c r="H581" s="147" t="s">
        <v>19</v>
      </c>
      <c r="I581" s="149"/>
      <c r="L581" s="145"/>
      <c r="M581" s="150"/>
      <c r="T581" s="151"/>
      <c r="AT581" s="147" t="s">
        <v>162</v>
      </c>
      <c r="AU581" s="147" t="s">
        <v>82</v>
      </c>
      <c r="AV581" s="12" t="s">
        <v>80</v>
      </c>
      <c r="AW581" s="12" t="s">
        <v>33</v>
      </c>
      <c r="AX581" s="12" t="s">
        <v>72</v>
      </c>
      <c r="AY581" s="147" t="s">
        <v>150</v>
      </c>
    </row>
    <row r="582" spans="2:65" s="13" customFormat="1">
      <c r="B582" s="152"/>
      <c r="D582" s="146" t="s">
        <v>162</v>
      </c>
      <c r="E582" s="153" t="s">
        <v>19</v>
      </c>
      <c r="F582" s="154" t="s">
        <v>1091</v>
      </c>
      <c r="H582" s="155">
        <v>1.1200000000000001</v>
      </c>
      <c r="I582" s="156"/>
      <c r="L582" s="152"/>
      <c r="M582" s="157"/>
      <c r="T582" s="158"/>
      <c r="AT582" s="153" t="s">
        <v>162</v>
      </c>
      <c r="AU582" s="153" t="s">
        <v>82</v>
      </c>
      <c r="AV582" s="13" t="s">
        <v>82</v>
      </c>
      <c r="AW582" s="13" t="s">
        <v>33</v>
      </c>
      <c r="AX582" s="13" t="s">
        <v>72</v>
      </c>
      <c r="AY582" s="153" t="s">
        <v>150</v>
      </c>
    </row>
    <row r="583" spans="2:65" s="12" customFormat="1">
      <c r="B583" s="145"/>
      <c r="D583" s="146" t="s">
        <v>162</v>
      </c>
      <c r="E583" s="147" t="s">
        <v>19</v>
      </c>
      <c r="F583" s="148" t="s">
        <v>1248</v>
      </c>
      <c r="H583" s="147" t="s">
        <v>19</v>
      </c>
      <c r="I583" s="149"/>
      <c r="L583" s="145"/>
      <c r="M583" s="150"/>
      <c r="T583" s="151"/>
      <c r="AT583" s="147" t="s">
        <v>162</v>
      </c>
      <c r="AU583" s="147" t="s">
        <v>82</v>
      </c>
      <c r="AV583" s="12" t="s">
        <v>80</v>
      </c>
      <c r="AW583" s="12" t="s">
        <v>33</v>
      </c>
      <c r="AX583" s="12" t="s">
        <v>72</v>
      </c>
      <c r="AY583" s="147" t="s">
        <v>150</v>
      </c>
    </row>
    <row r="584" spans="2:65" s="14" customFormat="1">
      <c r="B584" s="159"/>
      <c r="D584" s="146" t="s">
        <v>162</v>
      </c>
      <c r="E584" s="160" t="s">
        <v>19</v>
      </c>
      <c r="F584" s="161" t="s">
        <v>169</v>
      </c>
      <c r="H584" s="162">
        <v>1.1200000000000001</v>
      </c>
      <c r="I584" s="163"/>
      <c r="L584" s="159"/>
      <c r="M584" s="164"/>
      <c r="T584" s="165"/>
      <c r="AT584" s="160" t="s">
        <v>162</v>
      </c>
      <c r="AU584" s="160" t="s">
        <v>82</v>
      </c>
      <c r="AV584" s="14" t="s">
        <v>158</v>
      </c>
      <c r="AW584" s="14" t="s">
        <v>33</v>
      </c>
      <c r="AX584" s="14" t="s">
        <v>80</v>
      </c>
      <c r="AY584" s="160" t="s">
        <v>150</v>
      </c>
    </row>
    <row r="585" spans="2:65" s="13" customFormat="1">
      <c r="B585" s="152"/>
      <c r="D585" s="146" t="s">
        <v>162</v>
      </c>
      <c r="F585" s="154" t="s">
        <v>1249</v>
      </c>
      <c r="H585" s="155">
        <v>1.1759999999999999</v>
      </c>
      <c r="I585" s="156"/>
      <c r="L585" s="152"/>
      <c r="M585" s="157"/>
      <c r="T585" s="158"/>
      <c r="AT585" s="153" t="s">
        <v>162</v>
      </c>
      <c r="AU585" s="153" t="s">
        <v>82</v>
      </c>
      <c r="AV585" s="13" t="s">
        <v>82</v>
      </c>
      <c r="AW585" s="13" t="s">
        <v>4</v>
      </c>
      <c r="AX585" s="13" t="s">
        <v>80</v>
      </c>
      <c r="AY585" s="153" t="s">
        <v>150</v>
      </c>
    </row>
    <row r="586" spans="2:65" s="1" customFormat="1" ht="24.2" customHeight="1">
      <c r="B586" s="33"/>
      <c r="C586" s="128" t="s">
        <v>943</v>
      </c>
      <c r="D586" s="128" t="s">
        <v>153</v>
      </c>
      <c r="E586" s="129" t="s">
        <v>1241</v>
      </c>
      <c r="F586" s="130" t="s">
        <v>1242</v>
      </c>
      <c r="G586" s="131" t="s">
        <v>156</v>
      </c>
      <c r="H586" s="132">
        <v>1.1200000000000001</v>
      </c>
      <c r="I586" s="133"/>
      <c r="J586" s="134">
        <f>ROUND(I586*H586,2)</f>
        <v>0</v>
      </c>
      <c r="K586" s="130" t="s">
        <v>157</v>
      </c>
      <c r="L586" s="33"/>
      <c r="M586" s="135" t="s">
        <v>19</v>
      </c>
      <c r="N586" s="136" t="s">
        <v>43</v>
      </c>
      <c r="P586" s="137">
        <f>O586*H586</f>
        <v>0</v>
      </c>
      <c r="Q586" s="137">
        <v>0</v>
      </c>
      <c r="R586" s="137">
        <f>Q586*H586</f>
        <v>0</v>
      </c>
      <c r="S586" s="137">
        <v>0</v>
      </c>
      <c r="T586" s="138">
        <f>S586*H586</f>
        <v>0</v>
      </c>
      <c r="AR586" s="139" t="s">
        <v>389</v>
      </c>
      <c r="AT586" s="139" t="s">
        <v>153</v>
      </c>
      <c r="AU586" s="139" t="s">
        <v>82</v>
      </c>
      <c r="AY586" s="18" t="s">
        <v>150</v>
      </c>
      <c r="BE586" s="140">
        <f>IF(N586="základní",J586,0)</f>
        <v>0</v>
      </c>
      <c r="BF586" s="140">
        <f>IF(N586="snížená",J586,0)</f>
        <v>0</v>
      </c>
      <c r="BG586" s="140">
        <f>IF(N586="zákl. přenesená",J586,0)</f>
        <v>0</v>
      </c>
      <c r="BH586" s="140">
        <f>IF(N586="sníž. přenesená",J586,0)</f>
        <v>0</v>
      </c>
      <c r="BI586" s="140">
        <f>IF(N586="nulová",J586,0)</f>
        <v>0</v>
      </c>
      <c r="BJ586" s="18" t="s">
        <v>80</v>
      </c>
      <c r="BK586" s="140">
        <f>ROUND(I586*H586,2)</f>
        <v>0</v>
      </c>
      <c r="BL586" s="18" t="s">
        <v>389</v>
      </c>
      <c r="BM586" s="139" t="s">
        <v>1250</v>
      </c>
    </row>
    <row r="587" spans="2:65" s="1" customFormat="1">
      <c r="B587" s="33"/>
      <c r="D587" s="141" t="s">
        <v>160</v>
      </c>
      <c r="F587" s="142" t="s">
        <v>1244</v>
      </c>
      <c r="I587" s="143"/>
      <c r="L587" s="33"/>
      <c r="M587" s="144"/>
      <c r="T587" s="54"/>
      <c r="AT587" s="18" t="s">
        <v>160</v>
      </c>
      <c r="AU587" s="18" t="s">
        <v>82</v>
      </c>
    </row>
    <row r="588" spans="2:65" s="12" customFormat="1">
      <c r="B588" s="145"/>
      <c r="D588" s="146" t="s">
        <v>162</v>
      </c>
      <c r="E588" s="147" t="s">
        <v>19</v>
      </c>
      <c r="F588" s="148" t="s">
        <v>968</v>
      </c>
      <c r="H588" s="147" t="s">
        <v>19</v>
      </c>
      <c r="I588" s="149"/>
      <c r="L588" s="145"/>
      <c r="M588" s="150"/>
      <c r="T588" s="151"/>
      <c r="AT588" s="147" t="s">
        <v>162</v>
      </c>
      <c r="AU588" s="147" t="s">
        <v>82</v>
      </c>
      <c r="AV588" s="12" t="s">
        <v>80</v>
      </c>
      <c r="AW588" s="12" t="s">
        <v>33</v>
      </c>
      <c r="AX588" s="12" t="s">
        <v>72</v>
      </c>
      <c r="AY588" s="147" t="s">
        <v>150</v>
      </c>
    </row>
    <row r="589" spans="2:65" s="12" customFormat="1">
      <c r="B589" s="145"/>
      <c r="D589" s="146" t="s">
        <v>162</v>
      </c>
      <c r="E589" s="147" t="s">
        <v>19</v>
      </c>
      <c r="F589" s="148" t="s">
        <v>968</v>
      </c>
      <c r="H589" s="147" t="s">
        <v>19</v>
      </c>
      <c r="I589" s="149"/>
      <c r="L589" s="145"/>
      <c r="M589" s="150"/>
      <c r="T589" s="151"/>
      <c r="AT589" s="147" t="s">
        <v>162</v>
      </c>
      <c r="AU589" s="147" t="s">
        <v>82</v>
      </c>
      <c r="AV589" s="12" t="s">
        <v>80</v>
      </c>
      <c r="AW589" s="12" t="s">
        <v>33</v>
      </c>
      <c r="AX589" s="12" t="s">
        <v>72</v>
      </c>
      <c r="AY589" s="147" t="s">
        <v>150</v>
      </c>
    </row>
    <row r="590" spans="2:65" s="12" customFormat="1">
      <c r="B590" s="145"/>
      <c r="D590" s="146" t="s">
        <v>162</v>
      </c>
      <c r="E590" s="147" t="s">
        <v>19</v>
      </c>
      <c r="F590" s="148" t="s">
        <v>1159</v>
      </c>
      <c r="H590" s="147" t="s">
        <v>19</v>
      </c>
      <c r="I590" s="149"/>
      <c r="L590" s="145"/>
      <c r="M590" s="150"/>
      <c r="T590" s="151"/>
      <c r="AT590" s="147" t="s">
        <v>162</v>
      </c>
      <c r="AU590" s="147" t="s">
        <v>82</v>
      </c>
      <c r="AV590" s="12" t="s">
        <v>80</v>
      </c>
      <c r="AW590" s="12" t="s">
        <v>33</v>
      </c>
      <c r="AX590" s="12" t="s">
        <v>72</v>
      </c>
      <c r="AY590" s="147" t="s">
        <v>150</v>
      </c>
    </row>
    <row r="591" spans="2:65" s="12" customFormat="1">
      <c r="B591" s="145"/>
      <c r="D591" s="146" t="s">
        <v>162</v>
      </c>
      <c r="E591" s="147" t="s">
        <v>19</v>
      </c>
      <c r="F591" s="148" t="s">
        <v>167</v>
      </c>
      <c r="H591" s="147" t="s">
        <v>19</v>
      </c>
      <c r="I591" s="149"/>
      <c r="L591" s="145"/>
      <c r="M591" s="150"/>
      <c r="T591" s="151"/>
      <c r="AT591" s="147" t="s">
        <v>162</v>
      </c>
      <c r="AU591" s="147" t="s">
        <v>82</v>
      </c>
      <c r="AV591" s="12" t="s">
        <v>80</v>
      </c>
      <c r="AW591" s="12" t="s">
        <v>33</v>
      </c>
      <c r="AX591" s="12" t="s">
        <v>72</v>
      </c>
      <c r="AY591" s="147" t="s">
        <v>150</v>
      </c>
    </row>
    <row r="592" spans="2:65" s="13" customFormat="1">
      <c r="B592" s="152"/>
      <c r="D592" s="146" t="s">
        <v>162</v>
      </c>
      <c r="E592" s="153" t="s">
        <v>19</v>
      </c>
      <c r="F592" s="154" t="s">
        <v>1091</v>
      </c>
      <c r="H592" s="155">
        <v>1.1200000000000001</v>
      </c>
      <c r="I592" s="156"/>
      <c r="L592" s="152"/>
      <c r="M592" s="157"/>
      <c r="T592" s="158"/>
      <c r="AT592" s="153" t="s">
        <v>162</v>
      </c>
      <c r="AU592" s="153" t="s">
        <v>82</v>
      </c>
      <c r="AV592" s="13" t="s">
        <v>82</v>
      </c>
      <c r="AW592" s="13" t="s">
        <v>33</v>
      </c>
      <c r="AX592" s="13" t="s">
        <v>72</v>
      </c>
      <c r="AY592" s="153" t="s">
        <v>150</v>
      </c>
    </row>
    <row r="593" spans="2:65" s="12" customFormat="1">
      <c r="B593" s="145"/>
      <c r="D593" s="146" t="s">
        <v>162</v>
      </c>
      <c r="E593" s="147" t="s">
        <v>19</v>
      </c>
      <c r="F593" s="148" t="s">
        <v>1251</v>
      </c>
      <c r="H593" s="147" t="s">
        <v>19</v>
      </c>
      <c r="I593" s="149"/>
      <c r="L593" s="145"/>
      <c r="M593" s="150"/>
      <c r="T593" s="151"/>
      <c r="AT593" s="147" t="s">
        <v>162</v>
      </c>
      <c r="AU593" s="147" t="s">
        <v>82</v>
      </c>
      <c r="AV593" s="12" t="s">
        <v>80</v>
      </c>
      <c r="AW593" s="12" t="s">
        <v>33</v>
      </c>
      <c r="AX593" s="12" t="s">
        <v>72</v>
      </c>
      <c r="AY593" s="147" t="s">
        <v>150</v>
      </c>
    </row>
    <row r="594" spans="2:65" s="14" customFormat="1">
      <c r="B594" s="159"/>
      <c r="D594" s="146" t="s">
        <v>162</v>
      </c>
      <c r="E594" s="160" t="s">
        <v>19</v>
      </c>
      <c r="F594" s="161" t="s">
        <v>169</v>
      </c>
      <c r="H594" s="162">
        <v>1.1200000000000001</v>
      </c>
      <c r="I594" s="163"/>
      <c r="L594" s="159"/>
      <c r="M594" s="164"/>
      <c r="T594" s="165"/>
      <c r="AT594" s="160" t="s">
        <v>162</v>
      </c>
      <c r="AU594" s="160" t="s">
        <v>82</v>
      </c>
      <c r="AV594" s="14" t="s">
        <v>158</v>
      </c>
      <c r="AW594" s="14" t="s">
        <v>33</v>
      </c>
      <c r="AX594" s="14" t="s">
        <v>80</v>
      </c>
      <c r="AY594" s="160" t="s">
        <v>150</v>
      </c>
    </row>
    <row r="595" spans="2:65" s="1" customFormat="1" ht="16.5" customHeight="1">
      <c r="B595" s="33"/>
      <c r="C595" s="173" t="s">
        <v>181</v>
      </c>
      <c r="D595" s="173" t="s">
        <v>445</v>
      </c>
      <c r="E595" s="174" t="s">
        <v>1252</v>
      </c>
      <c r="F595" s="175" t="s">
        <v>1253</v>
      </c>
      <c r="G595" s="176" t="s">
        <v>156</v>
      </c>
      <c r="H595" s="177">
        <v>1.1759999999999999</v>
      </c>
      <c r="I595" s="178"/>
      <c r="J595" s="179">
        <f>ROUND(I595*H595,2)</f>
        <v>0</v>
      </c>
      <c r="K595" s="175" t="s">
        <v>157</v>
      </c>
      <c r="L595" s="180"/>
      <c r="M595" s="181" t="s">
        <v>19</v>
      </c>
      <c r="N595" s="182" t="s">
        <v>43</v>
      </c>
      <c r="P595" s="137">
        <f>O595*H595</f>
        <v>0</v>
      </c>
      <c r="Q595" s="137">
        <v>6.0000000000000001E-3</v>
      </c>
      <c r="R595" s="137">
        <f>Q595*H595</f>
        <v>7.0559999999999998E-3</v>
      </c>
      <c r="S595" s="137">
        <v>0</v>
      </c>
      <c r="T595" s="138">
        <f>S595*H595</f>
        <v>0</v>
      </c>
      <c r="AR595" s="139" t="s">
        <v>448</v>
      </c>
      <c r="AT595" s="139" t="s">
        <v>445</v>
      </c>
      <c r="AU595" s="139" t="s">
        <v>82</v>
      </c>
      <c r="AY595" s="18" t="s">
        <v>150</v>
      </c>
      <c r="BE595" s="140">
        <f>IF(N595="základní",J595,0)</f>
        <v>0</v>
      </c>
      <c r="BF595" s="140">
        <f>IF(N595="snížená",J595,0)</f>
        <v>0</v>
      </c>
      <c r="BG595" s="140">
        <f>IF(N595="zákl. přenesená",J595,0)</f>
        <v>0</v>
      </c>
      <c r="BH595" s="140">
        <f>IF(N595="sníž. přenesená",J595,0)</f>
        <v>0</v>
      </c>
      <c r="BI595" s="140">
        <f>IF(N595="nulová",J595,0)</f>
        <v>0</v>
      </c>
      <c r="BJ595" s="18" t="s">
        <v>80</v>
      </c>
      <c r="BK595" s="140">
        <f>ROUND(I595*H595,2)</f>
        <v>0</v>
      </c>
      <c r="BL595" s="18" t="s">
        <v>389</v>
      </c>
      <c r="BM595" s="139" t="s">
        <v>1254</v>
      </c>
    </row>
    <row r="596" spans="2:65" s="12" customFormat="1">
      <c r="B596" s="145"/>
      <c r="D596" s="146" t="s">
        <v>162</v>
      </c>
      <c r="E596" s="147" t="s">
        <v>19</v>
      </c>
      <c r="F596" s="148" t="s">
        <v>968</v>
      </c>
      <c r="H596" s="147" t="s">
        <v>19</v>
      </c>
      <c r="I596" s="149"/>
      <c r="L596" s="145"/>
      <c r="M596" s="150"/>
      <c r="T596" s="151"/>
      <c r="AT596" s="147" t="s">
        <v>162</v>
      </c>
      <c r="AU596" s="147" t="s">
        <v>82</v>
      </c>
      <c r="AV596" s="12" t="s">
        <v>80</v>
      </c>
      <c r="AW596" s="12" t="s">
        <v>33</v>
      </c>
      <c r="AX596" s="12" t="s">
        <v>72</v>
      </c>
      <c r="AY596" s="147" t="s">
        <v>150</v>
      </c>
    </row>
    <row r="597" spans="2:65" s="12" customFormat="1">
      <c r="B597" s="145"/>
      <c r="D597" s="146" t="s">
        <v>162</v>
      </c>
      <c r="E597" s="147" t="s">
        <v>19</v>
      </c>
      <c r="F597" s="148" t="s">
        <v>968</v>
      </c>
      <c r="H597" s="147" t="s">
        <v>19</v>
      </c>
      <c r="I597" s="149"/>
      <c r="L597" s="145"/>
      <c r="M597" s="150"/>
      <c r="T597" s="151"/>
      <c r="AT597" s="147" t="s">
        <v>162</v>
      </c>
      <c r="AU597" s="147" t="s">
        <v>82</v>
      </c>
      <c r="AV597" s="12" t="s">
        <v>80</v>
      </c>
      <c r="AW597" s="12" t="s">
        <v>33</v>
      </c>
      <c r="AX597" s="12" t="s">
        <v>72</v>
      </c>
      <c r="AY597" s="147" t="s">
        <v>150</v>
      </c>
    </row>
    <row r="598" spans="2:65" s="12" customFormat="1">
      <c r="B598" s="145"/>
      <c r="D598" s="146" t="s">
        <v>162</v>
      </c>
      <c r="E598" s="147" t="s">
        <v>19</v>
      </c>
      <c r="F598" s="148" t="s">
        <v>1159</v>
      </c>
      <c r="H598" s="147" t="s">
        <v>19</v>
      </c>
      <c r="I598" s="149"/>
      <c r="L598" s="145"/>
      <c r="M598" s="150"/>
      <c r="T598" s="151"/>
      <c r="AT598" s="147" t="s">
        <v>162</v>
      </c>
      <c r="AU598" s="147" t="s">
        <v>82</v>
      </c>
      <c r="AV598" s="12" t="s">
        <v>80</v>
      </c>
      <c r="AW598" s="12" t="s">
        <v>33</v>
      </c>
      <c r="AX598" s="12" t="s">
        <v>72</v>
      </c>
      <c r="AY598" s="147" t="s">
        <v>150</v>
      </c>
    </row>
    <row r="599" spans="2:65" s="12" customFormat="1">
      <c r="B599" s="145"/>
      <c r="D599" s="146" t="s">
        <v>162</v>
      </c>
      <c r="E599" s="147" t="s">
        <v>19</v>
      </c>
      <c r="F599" s="148" t="s">
        <v>167</v>
      </c>
      <c r="H599" s="147" t="s">
        <v>19</v>
      </c>
      <c r="I599" s="149"/>
      <c r="L599" s="145"/>
      <c r="M599" s="150"/>
      <c r="T599" s="151"/>
      <c r="AT599" s="147" t="s">
        <v>162</v>
      </c>
      <c r="AU599" s="147" t="s">
        <v>82</v>
      </c>
      <c r="AV599" s="12" t="s">
        <v>80</v>
      </c>
      <c r="AW599" s="12" t="s">
        <v>33</v>
      </c>
      <c r="AX599" s="12" t="s">
        <v>72</v>
      </c>
      <c r="AY599" s="147" t="s">
        <v>150</v>
      </c>
    </row>
    <row r="600" spans="2:65" s="13" customFormat="1">
      <c r="B600" s="152"/>
      <c r="D600" s="146" t="s">
        <v>162</v>
      </c>
      <c r="E600" s="153" t="s">
        <v>19</v>
      </c>
      <c r="F600" s="154" t="s">
        <v>1091</v>
      </c>
      <c r="H600" s="155">
        <v>1.1200000000000001</v>
      </c>
      <c r="I600" s="156"/>
      <c r="L600" s="152"/>
      <c r="M600" s="157"/>
      <c r="T600" s="158"/>
      <c r="AT600" s="153" t="s">
        <v>162</v>
      </c>
      <c r="AU600" s="153" t="s">
        <v>82</v>
      </c>
      <c r="AV600" s="13" t="s">
        <v>82</v>
      </c>
      <c r="AW600" s="13" t="s">
        <v>33</v>
      </c>
      <c r="AX600" s="13" t="s">
        <v>72</v>
      </c>
      <c r="AY600" s="153" t="s">
        <v>150</v>
      </c>
    </row>
    <row r="601" spans="2:65" s="12" customFormat="1">
      <c r="B601" s="145"/>
      <c r="D601" s="146" t="s">
        <v>162</v>
      </c>
      <c r="E601" s="147" t="s">
        <v>19</v>
      </c>
      <c r="F601" s="148" t="s">
        <v>1251</v>
      </c>
      <c r="H601" s="147" t="s">
        <v>19</v>
      </c>
      <c r="I601" s="149"/>
      <c r="L601" s="145"/>
      <c r="M601" s="150"/>
      <c r="T601" s="151"/>
      <c r="AT601" s="147" t="s">
        <v>162</v>
      </c>
      <c r="AU601" s="147" t="s">
        <v>82</v>
      </c>
      <c r="AV601" s="12" t="s">
        <v>80</v>
      </c>
      <c r="AW601" s="12" t="s">
        <v>33</v>
      </c>
      <c r="AX601" s="12" t="s">
        <v>72</v>
      </c>
      <c r="AY601" s="147" t="s">
        <v>150</v>
      </c>
    </row>
    <row r="602" spans="2:65" s="14" customFormat="1">
      <c r="B602" s="159"/>
      <c r="D602" s="146" t="s">
        <v>162</v>
      </c>
      <c r="E602" s="160" t="s">
        <v>19</v>
      </c>
      <c r="F602" s="161" t="s">
        <v>169</v>
      </c>
      <c r="H602" s="162">
        <v>1.1200000000000001</v>
      </c>
      <c r="I602" s="163"/>
      <c r="L602" s="159"/>
      <c r="M602" s="164"/>
      <c r="T602" s="165"/>
      <c r="AT602" s="160" t="s">
        <v>162</v>
      </c>
      <c r="AU602" s="160" t="s">
        <v>82</v>
      </c>
      <c r="AV602" s="14" t="s">
        <v>158</v>
      </c>
      <c r="AW602" s="14" t="s">
        <v>33</v>
      </c>
      <c r="AX602" s="14" t="s">
        <v>80</v>
      </c>
      <c r="AY602" s="160" t="s">
        <v>150</v>
      </c>
    </row>
    <row r="603" spans="2:65" s="13" customFormat="1">
      <c r="B603" s="152"/>
      <c r="D603" s="146" t="s">
        <v>162</v>
      </c>
      <c r="F603" s="154" t="s">
        <v>1249</v>
      </c>
      <c r="H603" s="155">
        <v>1.1759999999999999</v>
      </c>
      <c r="I603" s="156"/>
      <c r="L603" s="152"/>
      <c r="M603" s="157"/>
      <c r="T603" s="158"/>
      <c r="AT603" s="153" t="s">
        <v>162</v>
      </c>
      <c r="AU603" s="153" t="s">
        <v>82</v>
      </c>
      <c r="AV603" s="13" t="s">
        <v>82</v>
      </c>
      <c r="AW603" s="13" t="s">
        <v>4</v>
      </c>
      <c r="AX603" s="13" t="s">
        <v>80</v>
      </c>
      <c r="AY603" s="153" t="s">
        <v>150</v>
      </c>
    </row>
    <row r="604" spans="2:65" s="1" customFormat="1" ht="24.2" customHeight="1">
      <c r="B604" s="33"/>
      <c r="C604" s="128" t="s">
        <v>955</v>
      </c>
      <c r="D604" s="128" t="s">
        <v>153</v>
      </c>
      <c r="E604" s="129" t="s">
        <v>1255</v>
      </c>
      <c r="F604" s="130" t="s">
        <v>1256</v>
      </c>
      <c r="G604" s="131" t="s">
        <v>375</v>
      </c>
      <c r="H604" s="132">
        <v>0.01</v>
      </c>
      <c r="I604" s="133"/>
      <c r="J604" s="134">
        <f>ROUND(I604*H604,2)</f>
        <v>0</v>
      </c>
      <c r="K604" s="130" t="s">
        <v>157</v>
      </c>
      <c r="L604" s="33"/>
      <c r="M604" s="135" t="s">
        <v>19</v>
      </c>
      <c r="N604" s="136" t="s">
        <v>43</v>
      </c>
      <c r="P604" s="137">
        <f>O604*H604</f>
        <v>0</v>
      </c>
      <c r="Q604" s="137">
        <v>0</v>
      </c>
      <c r="R604" s="137">
        <f>Q604*H604</f>
        <v>0</v>
      </c>
      <c r="S604" s="137">
        <v>0</v>
      </c>
      <c r="T604" s="138">
        <f>S604*H604</f>
        <v>0</v>
      </c>
      <c r="AR604" s="139" t="s">
        <v>389</v>
      </c>
      <c r="AT604" s="139" t="s">
        <v>153</v>
      </c>
      <c r="AU604" s="139" t="s">
        <v>82</v>
      </c>
      <c r="AY604" s="18" t="s">
        <v>150</v>
      </c>
      <c r="BE604" s="140">
        <f>IF(N604="základní",J604,0)</f>
        <v>0</v>
      </c>
      <c r="BF604" s="140">
        <f>IF(N604="snížená",J604,0)</f>
        <v>0</v>
      </c>
      <c r="BG604" s="140">
        <f>IF(N604="zákl. přenesená",J604,0)</f>
        <v>0</v>
      </c>
      <c r="BH604" s="140">
        <f>IF(N604="sníž. přenesená",J604,0)</f>
        <v>0</v>
      </c>
      <c r="BI604" s="140">
        <f>IF(N604="nulová",J604,0)</f>
        <v>0</v>
      </c>
      <c r="BJ604" s="18" t="s">
        <v>80</v>
      </c>
      <c r="BK604" s="140">
        <f>ROUND(I604*H604,2)</f>
        <v>0</v>
      </c>
      <c r="BL604" s="18" t="s">
        <v>389</v>
      </c>
      <c r="BM604" s="139" t="s">
        <v>1257</v>
      </c>
    </row>
    <row r="605" spans="2:65" s="1" customFormat="1">
      <c r="B605" s="33"/>
      <c r="D605" s="141" t="s">
        <v>160</v>
      </c>
      <c r="F605" s="142" t="s">
        <v>1258</v>
      </c>
      <c r="I605" s="143"/>
      <c r="L605" s="33"/>
      <c r="M605" s="144"/>
      <c r="T605" s="54"/>
      <c r="AT605" s="18" t="s">
        <v>160</v>
      </c>
      <c r="AU605" s="18" t="s">
        <v>82</v>
      </c>
    </row>
    <row r="606" spans="2:65" s="11" customFormat="1" ht="22.9" customHeight="1">
      <c r="B606" s="116"/>
      <c r="D606" s="117" t="s">
        <v>71</v>
      </c>
      <c r="E606" s="126" t="s">
        <v>1259</v>
      </c>
      <c r="F606" s="126" t="s">
        <v>1260</v>
      </c>
      <c r="I606" s="119"/>
      <c r="J606" s="127">
        <f>BK606</f>
        <v>0</v>
      </c>
      <c r="L606" s="116"/>
      <c r="M606" s="121"/>
      <c r="P606" s="122">
        <f>SUM(P607:P653)</f>
        <v>0</v>
      </c>
      <c r="R606" s="122">
        <f>SUM(R607:R653)</f>
        <v>0.20904436999999998</v>
      </c>
      <c r="T606" s="123">
        <f>SUM(T607:T653)</f>
        <v>0</v>
      </c>
      <c r="AR606" s="117" t="s">
        <v>82</v>
      </c>
      <c r="AT606" s="124" t="s">
        <v>71</v>
      </c>
      <c r="AU606" s="124" t="s">
        <v>80</v>
      </c>
      <c r="AY606" s="117" t="s">
        <v>150</v>
      </c>
      <c r="BK606" s="125">
        <f>SUM(BK607:BK653)</f>
        <v>0</v>
      </c>
    </row>
    <row r="607" spans="2:65" s="1" customFormat="1" ht="16.5" customHeight="1">
      <c r="B607" s="33"/>
      <c r="C607" s="128" t="s">
        <v>695</v>
      </c>
      <c r="D607" s="128" t="s">
        <v>153</v>
      </c>
      <c r="E607" s="129" t="s">
        <v>1261</v>
      </c>
      <c r="F607" s="130" t="s">
        <v>1262</v>
      </c>
      <c r="G607" s="131" t="s">
        <v>1263</v>
      </c>
      <c r="H607" s="132">
        <v>14.784000000000001</v>
      </c>
      <c r="I607" s="133"/>
      <c r="J607" s="134">
        <f>ROUND(I607*H607,2)</f>
        <v>0</v>
      </c>
      <c r="K607" s="130" t="s">
        <v>157</v>
      </c>
      <c r="L607" s="33"/>
      <c r="M607" s="135" t="s">
        <v>19</v>
      </c>
      <c r="N607" s="136" t="s">
        <v>43</v>
      </c>
      <c r="P607" s="137">
        <f>O607*H607</f>
        <v>0</v>
      </c>
      <c r="Q607" s="137">
        <v>6.9999999999999994E-5</v>
      </c>
      <c r="R607" s="137">
        <f>Q607*H607</f>
        <v>1.03488E-3</v>
      </c>
      <c r="S607" s="137">
        <v>0</v>
      </c>
      <c r="T607" s="138">
        <f>S607*H607</f>
        <v>0</v>
      </c>
      <c r="AR607" s="139" t="s">
        <v>389</v>
      </c>
      <c r="AT607" s="139" t="s">
        <v>153</v>
      </c>
      <c r="AU607" s="139" t="s">
        <v>82</v>
      </c>
      <c r="AY607" s="18" t="s">
        <v>150</v>
      </c>
      <c r="BE607" s="140">
        <f>IF(N607="základní",J607,0)</f>
        <v>0</v>
      </c>
      <c r="BF607" s="140">
        <f>IF(N607="snížená",J607,0)</f>
        <v>0</v>
      </c>
      <c r="BG607" s="140">
        <f>IF(N607="zákl. přenesená",J607,0)</f>
        <v>0</v>
      </c>
      <c r="BH607" s="140">
        <f>IF(N607="sníž. přenesená",J607,0)</f>
        <v>0</v>
      </c>
      <c r="BI607" s="140">
        <f>IF(N607="nulová",J607,0)</f>
        <v>0</v>
      </c>
      <c r="BJ607" s="18" t="s">
        <v>80</v>
      </c>
      <c r="BK607" s="140">
        <f>ROUND(I607*H607,2)</f>
        <v>0</v>
      </c>
      <c r="BL607" s="18" t="s">
        <v>389</v>
      </c>
      <c r="BM607" s="139" t="s">
        <v>1264</v>
      </c>
    </row>
    <row r="608" spans="2:65" s="1" customFormat="1">
      <c r="B608" s="33"/>
      <c r="D608" s="141" t="s">
        <v>160</v>
      </c>
      <c r="F608" s="142" t="s">
        <v>1265</v>
      </c>
      <c r="I608" s="143"/>
      <c r="L608" s="33"/>
      <c r="M608" s="144"/>
      <c r="T608" s="54"/>
      <c r="AT608" s="18" t="s">
        <v>160</v>
      </c>
      <c r="AU608" s="18" t="s">
        <v>82</v>
      </c>
    </row>
    <row r="609" spans="2:65" s="12" customFormat="1">
      <c r="B609" s="145"/>
      <c r="D609" s="146" t="s">
        <v>162</v>
      </c>
      <c r="E609" s="147" t="s">
        <v>19</v>
      </c>
      <c r="F609" s="148" t="s">
        <v>968</v>
      </c>
      <c r="H609" s="147" t="s">
        <v>19</v>
      </c>
      <c r="I609" s="149"/>
      <c r="L609" s="145"/>
      <c r="M609" s="150"/>
      <c r="T609" s="151"/>
      <c r="AT609" s="147" t="s">
        <v>162</v>
      </c>
      <c r="AU609" s="147" t="s">
        <v>82</v>
      </c>
      <c r="AV609" s="12" t="s">
        <v>80</v>
      </c>
      <c r="AW609" s="12" t="s">
        <v>33</v>
      </c>
      <c r="AX609" s="12" t="s">
        <v>72</v>
      </c>
      <c r="AY609" s="147" t="s">
        <v>150</v>
      </c>
    </row>
    <row r="610" spans="2:65" s="12" customFormat="1">
      <c r="B610" s="145"/>
      <c r="D610" s="146" t="s">
        <v>162</v>
      </c>
      <c r="E610" s="147" t="s">
        <v>19</v>
      </c>
      <c r="F610" s="148" t="s">
        <v>968</v>
      </c>
      <c r="H610" s="147" t="s">
        <v>19</v>
      </c>
      <c r="I610" s="149"/>
      <c r="L610" s="145"/>
      <c r="M610" s="150"/>
      <c r="T610" s="151"/>
      <c r="AT610" s="147" t="s">
        <v>162</v>
      </c>
      <c r="AU610" s="147" t="s">
        <v>82</v>
      </c>
      <c r="AV610" s="12" t="s">
        <v>80</v>
      </c>
      <c r="AW610" s="12" t="s">
        <v>33</v>
      </c>
      <c r="AX610" s="12" t="s">
        <v>72</v>
      </c>
      <c r="AY610" s="147" t="s">
        <v>150</v>
      </c>
    </row>
    <row r="611" spans="2:65" s="12" customFormat="1">
      <c r="B611" s="145"/>
      <c r="D611" s="146" t="s">
        <v>162</v>
      </c>
      <c r="E611" s="147" t="s">
        <v>19</v>
      </c>
      <c r="F611" s="148" t="s">
        <v>1266</v>
      </c>
      <c r="H611" s="147" t="s">
        <v>19</v>
      </c>
      <c r="I611" s="149"/>
      <c r="L611" s="145"/>
      <c r="M611" s="150"/>
      <c r="T611" s="151"/>
      <c r="AT611" s="147" t="s">
        <v>162</v>
      </c>
      <c r="AU611" s="147" t="s">
        <v>82</v>
      </c>
      <c r="AV611" s="12" t="s">
        <v>80</v>
      </c>
      <c r="AW611" s="12" t="s">
        <v>33</v>
      </c>
      <c r="AX611" s="12" t="s">
        <v>72</v>
      </c>
      <c r="AY611" s="147" t="s">
        <v>150</v>
      </c>
    </row>
    <row r="612" spans="2:65" s="12" customFormat="1">
      <c r="B612" s="145"/>
      <c r="D612" s="146" t="s">
        <v>162</v>
      </c>
      <c r="E612" s="147" t="s">
        <v>19</v>
      </c>
      <c r="F612" s="148" t="s">
        <v>1267</v>
      </c>
      <c r="H612" s="147" t="s">
        <v>19</v>
      </c>
      <c r="I612" s="149"/>
      <c r="L612" s="145"/>
      <c r="M612" s="150"/>
      <c r="T612" s="151"/>
      <c r="AT612" s="147" t="s">
        <v>162</v>
      </c>
      <c r="AU612" s="147" t="s">
        <v>82</v>
      </c>
      <c r="AV612" s="12" t="s">
        <v>80</v>
      </c>
      <c r="AW612" s="12" t="s">
        <v>33</v>
      </c>
      <c r="AX612" s="12" t="s">
        <v>72</v>
      </c>
      <c r="AY612" s="147" t="s">
        <v>150</v>
      </c>
    </row>
    <row r="613" spans="2:65" s="12" customFormat="1">
      <c r="B613" s="145"/>
      <c r="D613" s="146" t="s">
        <v>162</v>
      </c>
      <c r="E613" s="147" t="s">
        <v>19</v>
      </c>
      <c r="F613" s="148" t="s">
        <v>1268</v>
      </c>
      <c r="H613" s="147" t="s">
        <v>19</v>
      </c>
      <c r="I613" s="149"/>
      <c r="L613" s="145"/>
      <c r="M613" s="150"/>
      <c r="T613" s="151"/>
      <c r="AT613" s="147" t="s">
        <v>162</v>
      </c>
      <c r="AU613" s="147" t="s">
        <v>82</v>
      </c>
      <c r="AV613" s="12" t="s">
        <v>80</v>
      </c>
      <c r="AW613" s="12" t="s">
        <v>33</v>
      </c>
      <c r="AX613" s="12" t="s">
        <v>72</v>
      </c>
      <c r="AY613" s="147" t="s">
        <v>150</v>
      </c>
    </row>
    <row r="614" spans="2:65" s="13" customFormat="1">
      <c r="B614" s="152"/>
      <c r="D614" s="146" t="s">
        <v>162</v>
      </c>
      <c r="E614" s="153" t="s">
        <v>19</v>
      </c>
      <c r="F614" s="154" t="s">
        <v>1269</v>
      </c>
      <c r="H614" s="155">
        <v>14.784000000000001</v>
      </c>
      <c r="I614" s="156"/>
      <c r="L614" s="152"/>
      <c r="M614" s="157"/>
      <c r="T614" s="158"/>
      <c r="AT614" s="153" t="s">
        <v>162</v>
      </c>
      <c r="AU614" s="153" t="s">
        <v>82</v>
      </c>
      <c r="AV614" s="13" t="s">
        <v>82</v>
      </c>
      <c r="AW614" s="13" t="s">
        <v>33</v>
      </c>
      <c r="AX614" s="13" t="s">
        <v>72</v>
      </c>
      <c r="AY614" s="153" t="s">
        <v>150</v>
      </c>
    </row>
    <row r="615" spans="2:65" s="14" customFormat="1">
      <c r="B615" s="159"/>
      <c r="D615" s="146" t="s">
        <v>162</v>
      </c>
      <c r="E615" s="160" t="s">
        <v>19</v>
      </c>
      <c r="F615" s="161" t="s">
        <v>169</v>
      </c>
      <c r="H615" s="162">
        <v>14.784000000000001</v>
      </c>
      <c r="I615" s="163"/>
      <c r="L615" s="159"/>
      <c r="M615" s="164"/>
      <c r="T615" s="165"/>
      <c r="AT615" s="160" t="s">
        <v>162</v>
      </c>
      <c r="AU615" s="160" t="s">
        <v>82</v>
      </c>
      <c r="AV615" s="14" t="s">
        <v>158</v>
      </c>
      <c r="AW615" s="14" t="s">
        <v>33</v>
      </c>
      <c r="AX615" s="14" t="s">
        <v>80</v>
      </c>
      <c r="AY615" s="160" t="s">
        <v>150</v>
      </c>
    </row>
    <row r="616" spans="2:65" s="1" customFormat="1" ht="16.5" customHeight="1">
      <c r="B616" s="33"/>
      <c r="C616" s="173" t="s">
        <v>1270</v>
      </c>
      <c r="D616" s="173" t="s">
        <v>445</v>
      </c>
      <c r="E616" s="174" t="s">
        <v>1271</v>
      </c>
      <c r="F616" s="175" t="s">
        <v>1272</v>
      </c>
      <c r="G616" s="176" t="s">
        <v>375</v>
      </c>
      <c r="H616" s="177">
        <v>1.7999999999999999E-2</v>
      </c>
      <c r="I616" s="178"/>
      <c r="J616" s="179">
        <f>ROUND(I616*H616,2)</f>
        <v>0</v>
      </c>
      <c r="K616" s="175" t="s">
        <v>157</v>
      </c>
      <c r="L616" s="180"/>
      <c r="M616" s="181" t="s">
        <v>19</v>
      </c>
      <c r="N616" s="182" t="s">
        <v>43</v>
      </c>
      <c r="P616" s="137">
        <f>O616*H616</f>
        <v>0</v>
      </c>
      <c r="Q616" s="137">
        <v>1</v>
      </c>
      <c r="R616" s="137">
        <f>Q616*H616</f>
        <v>1.7999999999999999E-2</v>
      </c>
      <c r="S616" s="137">
        <v>0</v>
      </c>
      <c r="T616" s="138">
        <f>S616*H616</f>
        <v>0</v>
      </c>
      <c r="AR616" s="139" t="s">
        <v>448</v>
      </c>
      <c r="AT616" s="139" t="s">
        <v>445</v>
      </c>
      <c r="AU616" s="139" t="s">
        <v>82</v>
      </c>
      <c r="AY616" s="18" t="s">
        <v>150</v>
      </c>
      <c r="BE616" s="140">
        <f>IF(N616="základní",J616,0)</f>
        <v>0</v>
      </c>
      <c r="BF616" s="140">
        <f>IF(N616="snížená",J616,0)</f>
        <v>0</v>
      </c>
      <c r="BG616" s="140">
        <f>IF(N616="zákl. přenesená",J616,0)</f>
        <v>0</v>
      </c>
      <c r="BH616" s="140">
        <f>IF(N616="sníž. přenesená",J616,0)</f>
        <v>0</v>
      </c>
      <c r="BI616" s="140">
        <f>IF(N616="nulová",J616,0)</f>
        <v>0</v>
      </c>
      <c r="BJ616" s="18" t="s">
        <v>80</v>
      </c>
      <c r="BK616" s="140">
        <f>ROUND(I616*H616,2)</f>
        <v>0</v>
      </c>
      <c r="BL616" s="18" t="s">
        <v>389</v>
      </c>
      <c r="BM616" s="139" t="s">
        <v>1273</v>
      </c>
    </row>
    <row r="617" spans="2:65" s="12" customFormat="1">
      <c r="B617" s="145"/>
      <c r="D617" s="146" t="s">
        <v>162</v>
      </c>
      <c r="E617" s="147" t="s">
        <v>19</v>
      </c>
      <c r="F617" s="148" t="s">
        <v>1267</v>
      </c>
      <c r="H617" s="147" t="s">
        <v>19</v>
      </c>
      <c r="I617" s="149"/>
      <c r="L617" s="145"/>
      <c r="M617" s="150"/>
      <c r="T617" s="151"/>
      <c r="AT617" s="147" t="s">
        <v>162</v>
      </c>
      <c r="AU617" s="147" t="s">
        <v>82</v>
      </c>
      <c r="AV617" s="12" t="s">
        <v>80</v>
      </c>
      <c r="AW617" s="12" t="s">
        <v>33</v>
      </c>
      <c r="AX617" s="12" t="s">
        <v>72</v>
      </c>
      <c r="AY617" s="147" t="s">
        <v>150</v>
      </c>
    </row>
    <row r="618" spans="2:65" s="13" customFormat="1">
      <c r="B618" s="152"/>
      <c r="D618" s="146" t="s">
        <v>162</v>
      </c>
      <c r="E618" s="153" t="s">
        <v>19</v>
      </c>
      <c r="F618" s="154" t="s">
        <v>1274</v>
      </c>
      <c r="H618" s="155">
        <v>1.7999999999999999E-2</v>
      </c>
      <c r="I618" s="156"/>
      <c r="L618" s="152"/>
      <c r="M618" s="157"/>
      <c r="T618" s="158"/>
      <c r="AT618" s="153" t="s">
        <v>162</v>
      </c>
      <c r="AU618" s="153" t="s">
        <v>82</v>
      </c>
      <c r="AV618" s="13" t="s">
        <v>82</v>
      </c>
      <c r="AW618" s="13" t="s">
        <v>33</v>
      </c>
      <c r="AX618" s="13" t="s">
        <v>72</v>
      </c>
      <c r="AY618" s="153" t="s">
        <v>150</v>
      </c>
    </row>
    <row r="619" spans="2:65" s="14" customFormat="1">
      <c r="B619" s="159"/>
      <c r="D619" s="146" t="s">
        <v>162</v>
      </c>
      <c r="E619" s="160" t="s">
        <v>19</v>
      </c>
      <c r="F619" s="161" t="s">
        <v>169</v>
      </c>
      <c r="H619" s="162">
        <v>1.7999999999999999E-2</v>
      </c>
      <c r="I619" s="163"/>
      <c r="L619" s="159"/>
      <c r="M619" s="164"/>
      <c r="T619" s="165"/>
      <c r="AT619" s="160" t="s">
        <v>162</v>
      </c>
      <c r="AU619" s="160" t="s">
        <v>82</v>
      </c>
      <c r="AV619" s="14" t="s">
        <v>158</v>
      </c>
      <c r="AW619" s="14" t="s">
        <v>33</v>
      </c>
      <c r="AX619" s="14" t="s">
        <v>80</v>
      </c>
      <c r="AY619" s="160" t="s">
        <v>150</v>
      </c>
    </row>
    <row r="620" spans="2:65" s="1" customFormat="1" ht="16.5" customHeight="1">
      <c r="B620" s="33"/>
      <c r="C620" s="128" t="s">
        <v>1275</v>
      </c>
      <c r="D620" s="128" t="s">
        <v>153</v>
      </c>
      <c r="E620" s="129" t="s">
        <v>1276</v>
      </c>
      <c r="F620" s="130" t="s">
        <v>1277</v>
      </c>
      <c r="G620" s="131" t="s">
        <v>1263</v>
      </c>
      <c r="H620" s="132">
        <v>0.109</v>
      </c>
      <c r="I620" s="133"/>
      <c r="J620" s="134">
        <f>ROUND(I620*H620,2)</f>
        <v>0</v>
      </c>
      <c r="K620" s="130" t="s">
        <v>157</v>
      </c>
      <c r="L620" s="33"/>
      <c r="M620" s="135" t="s">
        <v>19</v>
      </c>
      <c r="N620" s="136" t="s">
        <v>43</v>
      </c>
      <c r="P620" s="137">
        <f>O620*H620</f>
        <v>0</v>
      </c>
      <c r="Q620" s="137">
        <v>6.0000000000000002E-5</v>
      </c>
      <c r="R620" s="137">
        <f>Q620*H620</f>
        <v>6.5400000000000001E-6</v>
      </c>
      <c r="S620" s="137">
        <v>0</v>
      </c>
      <c r="T620" s="138">
        <f>S620*H620</f>
        <v>0</v>
      </c>
      <c r="AR620" s="139" t="s">
        <v>389</v>
      </c>
      <c r="AT620" s="139" t="s">
        <v>153</v>
      </c>
      <c r="AU620" s="139" t="s">
        <v>82</v>
      </c>
      <c r="AY620" s="18" t="s">
        <v>150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8" t="s">
        <v>80</v>
      </c>
      <c r="BK620" s="140">
        <f>ROUND(I620*H620,2)</f>
        <v>0</v>
      </c>
      <c r="BL620" s="18" t="s">
        <v>389</v>
      </c>
      <c r="BM620" s="139" t="s">
        <v>1278</v>
      </c>
    </row>
    <row r="621" spans="2:65" s="1" customFormat="1">
      <c r="B621" s="33"/>
      <c r="D621" s="141" t="s">
        <v>160</v>
      </c>
      <c r="F621" s="142" t="s">
        <v>1279</v>
      </c>
      <c r="I621" s="143"/>
      <c r="L621" s="33"/>
      <c r="M621" s="144"/>
      <c r="T621" s="54"/>
      <c r="AT621" s="18" t="s">
        <v>160</v>
      </c>
      <c r="AU621" s="18" t="s">
        <v>82</v>
      </c>
    </row>
    <row r="622" spans="2:65" s="12" customFormat="1">
      <c r="B622" s="145"/>
      <c r="D622" s="146" t="s">
        <v>162</v>
      </c>
      <c r="E622" s="147" t="s">
        <v>19</v>
      </c>
      <c r="F622" s="148" t="s">
        <v>968</v>
      </c>
      <c r="H622" s="147" t="s">
        <v>19</v>
      </c>
      <c r="I622" s="149"/>
      <c r="L622" s="145"/>
      <c r="M622" s="150"/>
      <c r="T622" s="151"/>
      <c r="AT622" s="147" t="s">
        <v>162</v>
      </c>
      <c r="AU622" s="147" t="s">
        <v>82</v>
      </c>
      <c r="AV622" s="12" t="s">
        <v>80</v>
      </c>
      <c r="AW622" s="12" t="s">
        <v>33</v>
      </c>
      <c r="AX622" s="12" t="s">
        <v>72</v>
      </c>
      <c r="AY622" s="147" t="s">
        <v>150</v>
      </c>
    </row>
    <row r="623" spans="2:65" s="12" customFormat="1">
      <c r="B623" s="145"/>
      <c r="D623" s="146" t="s">
        <v>162</v>
      </c>
      <c r="E623" s="147" t="s">
        <v>19</v>
      </c>
      <c r="F623" s="148" t="s">
        <v>968</v>
      </c>
      <c r="H623" s="147" t="s">
        <v>19</v>
      </c>
      <c r="I623" s="149"/>
      <c r="L623" s="145"/>
      <c r="M623" s="150"/>
      <c r="T623" s="151"/>
      <c r="AT623" s="147" t="s">
        <v>162</v>
      </c>
      <c r="AU623" s="147" t="s">
        <v>82</v>
      </c>
      <c r="AV623" s="12" t="s">
        <v>80</v>
      </c>
      <c r="AW623" s="12" t="s">
        <v>33</v>
      </c>
      <c r="AX623" s="12" t="s">
        <v>72</v>
      </c>
      <c r="AY623" s="147" t="s">
        <v>150</v>
      </c>
    </row>
    <row r="624" spans="2:65" s="12" customFormat="1">
      <c r="B624" s="145"/>
      <c r="D624" s="146" t="s">
        <v>162</v>
      </c>
      <c r="E624" s="147" t="s">
        <v>19</v>
      </c>
      <c r="F624" s="148" t="s">
        <v>1280</v>
      </c>
      <c r="H624" s="147" t="s">
        <v>19</v>
      </c>
      <c r="I624" s="149"/>
      <c r="L624" s="145"/>
      <c r="M624" s="150"/>
      <c r="T624" s="151"/>
      <c r="AT624" s="147" t="s">
        <v>162</v>
      </c>
      <c r="AU624" s="147" t="s">
        <v>82</v>
      </c>
      <c r="AV624" s="12" t="s">
        <v>80</v>
      </c>
      <c r="AW624" s="12" t="s">
        <v>33</v>
      </c>
      <c r="AX624" s="12" t="s">
        <v>72</v>
      </c>
      <c r="AY624" s="147" t="s">
        <v>150</v>
      </c>
    </row>
    <row r="625" spans="2:65" s="12" customFormat="1">
      <c r="B625" s="145"/>
      <c r="D625" s="146" t="s">
        <v>162</v>
      </c>
      <c r="E625" s="147" t="s">
        <v>19</v>
      </c>
      <c r="F625" s="148" t="s">
        <v>1281</v>
      </c>
      <c r="H625" s="147" t="s">
        <v>19</v>
      </c>
      <c r="I625" s="149"/>
      <c r="L625" s="145"/>
      <c r="M625" s="150"/>
      <c r="T625" s="151"/>
      <c r="AT625" s="147" t="s">
        <v>162</v>
      </c>
      <c r="AU625" s="147" t="s">
        <v>82</v>
      </c>
      <c r="AV625" s="12" t="s">
        <v>80</v>
      </c>
      <c r="AW625" s="12" t="s">
        <v>33</v>
      </c>
      <c r="AX625" s="12" t="s">
        <v>72</v>
      </c>
      <c r="AY625" s="147" t="s">
        <v>150</v>
      </c>
    </row>
    <row r="626" spans="2:65" s="13" customFormat="1">
      <c r="B626" s="152"/>
      <c r="D626" s="146" t="s">
        <v>162</v>
      </c>
      <c r="E626" s="153" t="s">
        <v>19</v>
      </c>
      <c r="F626" s="154" t="s">
        <v>1282</v>
      </c>
      <c r="H626" s="155">
        <v>4.3999999999999997E-2</v>
      </c>
      <c r="I626" s="156"/>
      <c r="L626" s="152"/>
      <c r="M626" s="157"/>
      <c r="T626" s="158"/>
      <c r="AT626" s="153" t="s">
        <v>162</v>
      </c>
      <c r="AU626" s="153" t="s">
        <v>82</v>
      </c>
      <c r="AV626" s="13" t="s">
        <v>82</v>
      </c>
      <c r="AW626" s="13" t="s">
        <v>33</v>
      </c>
      <c r="AX626" s="13" t="s">
        <v>72</v>
      </c>
      <c r="AY626" s="153" t="s">
        <v>150</v>
      </c>
    </row>
    <row r="627" spans="2:65" s="12" customFormat="1">
      <c r="B627" s="145"/>
      <c r="D627" s="146" t="s">
        <v>162</v>
      </c>
      <c r="E627" s="147" t="s">
        <v>19</v>
      </c>
      <c r="F627" s="148" t="s">
        <v>1283</v>
      </c>
      <c r="H627" s="147" t="s">
        <v>19</v>
      </c>
      <c r="I627" s="149"/>
      <c r="L627" s="145"/>
      <c r="M627" s="150"/>
      <c r="T627" s="151"/>
      <c r="AT627" s="147" t="s">
        <v>162</v>
      </c>
      <c r="AU627" s="147" t="s">
        <v>82</v>
      </c>
      <c r="AV627" s="12" t="s">
        <v>80</v>
      </c>
      <c r="AW627" s="12" t="s">
        <v>33</v>
      </c>
      <c r="AX627" s="12" t="s">
        <v>72</v>
      </c>
      <c r="AY627" s="147" t="s">
        <v>150</v>
      </c>
    </row>
    <row r="628" spans="2:65" s="13" customFormat="1">
      <c r="B628" s="152"/>
      <c r="D628" s="146" t="s">
        <v>162</v>
      </c>
      <c r="E628" s="153" t="s">
        <v>19</v>
      </c>
      <c r="F628" s="154" t="s">
        <v>1284</v>
      </c>
      <c r="H628" s="155">
        <v>6.5000000000000002E-2</v>
      </c>
      <c r="I628" s="156"/>
      <c r="L628" s="152"/>
      <c r="M628" s="157"/>
      <c r="T628" s="158"/>
      <c r="AT628" s="153" t="s">
        <v>162</v>
      </c>
      <c r="AU628" s="153" t="s">
        <v>82</v>
      </c>
      <c r="AV628" s="13" t="s">
        <v>82</v>
      </c>
      <c r="AW628" s="13" t="s">
        <v>33</v>
      </c>
      <c r="AX628" s="13" t="s">
        <v>72</v>
      </c>
      <c r="AY628" s="153" t="s">
        <v>150</v>
      </c>
    </row>
    <row r="629" spans="2:65" s="14" customFormat="1">
      <c r="B629" s="159"/>
      <c r="D629" s="146" t="s">
        <v>162</v>
      </c>
      <c r="E629" s="160" t="s">
        <v>19</v>
      </c>
      <c r="F629" s="161" t="s">
        <v>169</v>
      </c>
      <c r="H629" s="162">
        <v>0.109</v>
      </c>
      <c r="I629" s="163"/>
      <c r="L629" s="159"/>
      <c r="M629" s="164"/>
      <c r="T629" s="165"/>
      <c r="AT629" s="160" t="s">
        <v>162</v>
      </c>
      <c r="AU629" s="160" t="s">
        <v>82</v>
      </c>
      <c r="AV629" s="14" t="s">
        <v>158</v>
      </c>
      <c r="AW629" s="14" t="s">
        <v>33</v>
      </c>
      <c r="AX629" s="14" t="s">
        <v>80</v>
      </c>
      <c r="AY629" s="160" t="s">
        <v>150</v>
      </c>
    </row>
    <row r="630" spans="2:65" s="1" customFormat="1" ht="16.5" customHeight="1">
      <c r="B630" s="33"/>
      <c r="C630" s="173" t="s">
        <v>1285</v>
      </c>
      <c r="D630" s="173" t="s">
        <v>445</v>
      </c>
      <c r="E630" s="174" t="s">
        <v>1286</v>
      </c>
      <c r="F630" s="175" t="s">
        <v>1287</v>
      </c>
      <c r="G630" s="176" t="s">
        <v>375</v>
      </c>
      <c r="H630" s="177">
        <v>4.5999999999999999E-2</v>
      </c>
      <c r="I630" s="178"/>
      <c r="J630" s="179">
        <f>ROUND(I630*H630,2)</f>
        <v>0</v>
      </c>
      <c r="K630" s="175" t="s">
        <v>157</v>
      </c>
      <c r="L630" s="180"/>
      <c r="M630" s="181" t="s">
        <v>19</v>
      </c>
      <c r="N630" s="182" t="s">
        <v>43</v>
      </c>
      <c r="P630" s="137">
        <f>O630*H630</f>
        <v>0</v>
      </c>
      <c r="Q630" s="137">
        <v>1</v>
      </c>
      <c r="R630" s="137">
        <f>Q630*H630</f>
        <v>4.5999999999999999E-2</v>
      </c>
      <c r="S630" s="137">
        <v>0</v>
      </c>
      <c r="T630" s="138">
        <f>S630*H630</f>
        <v>0</v>
      </c>
      <c r="AR630" s="139" t="s">
        <v>448</v>
      </c>
      <c r="AT630" s="139" t="s">
        <v>445</v>
      </c>
      <c r="AU630" s="139" t="s">
        <v>82</v>
      </c>
      <c r="AY630" s="18" t="s">
        <v>150</v>
      </c>
      <c r="BE630" s="140">
        <f>IF(N630="základní",J630,0)</f>
        <v>0</v>
      </c>
      <c r="BF630" s="140">
        <f>IF(N630="snížená",J630,0)</f>
        <v>0</v>
      </c>
      <c r="BG630" s="140">
        <f>IF(N630="zákl. přenesená",J630,0)</f>
        <v>0</v>
      </c>
      <c r="BH630" s="140">
        <f>IF(N630="sníž. přenesená",J630,0)</f>
        <v>0</v>
      </c>
      <c r="BI630" s="140">
        <f>IF(N630="nulová",J630,0)</f>
        <v>0</v>
      </c>
      <c r="BJ630" s="18" t="s">
        <v>80</v>
      </c>
      <c r="BK630" s="140">
        <f>ROUND(I630*H630,2)</f>
        <v>0</v>
      </c>
      <c r="BL630" s="18" t="s">
        <v>389</v>
      </c>
      <c r="BM630" s="139" t="s">
        <v>1288</v>
      </c>
    </row>
    <row r="631" spans="2:65" s="12" customFormat="1">
      <c r="B631" s="145"/>
      <c r="D631" s="146" t="s">
        <v>162</v>
      </c>
      <c r="E631" s="147" t="s">
        <v>19</v>
      </c>
      <c r="F631" s="148" t="s">
        <v>1281</v>
      </c>
      <c r="H631" s="147" t="s">
        <v>19</v>
      </c>
      <c r="I631" s="149"/>
      <c r="L631" s="145"/>
      <c r="M631" s="150"/>
      <c r="T631" s="151"/>
      <c r="AT631" s="147" t="s">
        <v>162</v>
      </c>
      <c r="AU631" s="147" t="s">
        <v>82</v>
      </c>
      <c r="AV631" s="12" t="s">
        <v>80</v>
      </c>
      <c r="AW631" s="12" t="s">
        <v>33</v>
      </c>
      <c r="AX631" s="12" t="s">
        <v>72</v>
      </c>
      <c r="AY631" s="147" t="s">
        <v>150</v>
      </c>
    </row>
    <row r="632" spans="2:65" s="13" customFormat="1">
      <c r="B632" s="152"/>
      <c r="D632" s="146" t="s">
        <v>162</v>
      </c>
      <c r="E632" s="153" t="s">
        <v>19</v>
      </c>
      <c r="F632" s="154" t="s">
        <v>1289</v>
      </c>
      <c r="H632" s="155">
        <v>4.5999999999999999E-2</v>
      </c>
      <c r="I632" s="156"/>
      <c r="L632" s="152"/>
      <c r="M632" s="157"/>
      <c r="T632" s="158"/>
      <c r="AT632" s="153" t="s">
        <v>162</v>
      </c>
      <c r="AU632" s="153" t="s">
        <v>82</v>
      </c>
      <c r="AV632" s="13" t="s">
        <v>82</v>
      </c>
      <c r="AW632" s="13" t="s">
        <v>33</v>
      </c>
      <c r="AX632" s="13" t="s">
        <v>72</v>
      </c>
      <c r="AY632" s="153" t="s">
        <v>150</v>
      </c>
    </row>
    <row r="633" spans="2:65" s="14" customFormat="1">
      <c r="B633" s="159"/>
      <c r="D633" s="146" t="s">
        <v>162</v>
      </c>
      <c r="E633" s="160" t="s">
        <v>19</v>
      </c>
      <c r="F633" s="161" t="s">
        <v>169</v>
      </c>
      <c r="H633" s="162">
        <v>4.5999999999999999E-2</v>
      </c>
      <c r="I633" s="163"/>
      <c r="L633" s="159"/>
      <c r="M633" s="164"/>
      <c r="T633" s="165"/>
      <c r="AT633" s="160" t="s">
        <v>162</v>
      </c>
      <c r="AU633" s="160" t="s">
        <v>82</v>
      </c>
      <c r="AV633" s="14" t="s">
        <v>158</v>
      </c>
      <c r="AW633" s="14" t="s">
        <v>33</v>
      </c>
      <c r="AX633" s="14" t="s">
        <v>80</v>
      </c>
      <c r="AY633" s="160" t="s">
        <v>150</v>
      </c>
    </row>
    <row r="634" spans="2:65" s="1" customFormat="1" ht="16.5" customHeight="1">
      <c r="B634" s="33"/>
      <c r="C634" s="173" t="s">
        <v>1290</v>
      </c>
      <c r="D634" s="173" t="s">
        <v>445</v>
      </c>
      <c r="E634" s="174" t="s">
        <v>1291</v>
      </c>
      <c r="F634" s="175" t="s">
        <v>1292</v>
      </c>
      <c r="G634" s="176" t="s">
        <v>375</v>
      </c>
      <c r="H634" s="177">
        <v>6.5000000000000002E-2</v>
      </c>
      <c r="I634" s="178"/>
      <c r="J634" s="179">
        <f>ROUND(I634*H634,2)</f>
        <v>0</v>
      </c>
      <c r="K634" s="175" t="s">
        <v>157</v>
      </c>
      <c r="L634" s="180"/>
      <c r="M634" s="181" t="s">
        <v>19</v>
      </c>
      <c r="N634" s="182" t="s">
        <v>43</v>
      </c>
      <c r="P634" s="137">
        <f>O634*H634</f>
        <v>0</v>
      </c>
      <c r="Q634" s="137">
        <v>1</v>
      </c>
      <c r="R634" s="137">
        <f>Q634*H634</f>
        <v>6.5000000000000002E-2</v>
      </c>
      <c r="S634" s="137">
        <v>0</v>
      </c>
      <c r="T634" s="138">
        <f>S634*H634</f>
        <v>0</v>
      </c>
      <c r="AR634" s="139" t="s">
        <v>448</v>
      </c>
      <c r="AT634" s="139" t="s">
        <v>445</v>
      </c>
      <c r="AU634" s="139" t="s">
        <v>82</v>
      </c>
      <c r="AY634" s="18" t="s">
        <v>150</v>
      </c>
      <c r="BE634" s="140">
        <f>IF(N634="základní",J634,0)</f>
        <v>0</v>
      </c>
      <c r="BF634" s="140">
        <f>IF(N634="snížená",J634,0)</f>
        <v>0</v>
      </c>
      <c r="BG634" s="140">
        <f>IF(N634="zákl. přenesená",J634,0)</f>
        <v>0</v>
      </c>
      <c r="BH634" s="140">
        <f>IF(N634="sníž. přenesená",J634,0)</f>
        <v>0</v>
      </c>
      <c r="BI634" s="140">
        <f>IF(N634="nulová",J634,0)</f>
        <v>0</v>
      </c>
      <c r="BJ634" s="18" t="s">
        <v>80</v>
      </c>
      <c r="BK634" s="140">
        <f>ROUND(I634*H634,2)</f>
        <v>0</v>
      </c>
      <c r="BL634" s="18" t="s">
        <v>389</v>
      </c>
      <c r="BM634" s="139" t="s">
        <v>1293</v>
      </c>
    </row>
    <row r="635" spans="2:65" s="12" customFormat="1">
      <c r="B635" s="145"/>
      <c r="D635" s="146" t="s">
        <v>162</v>
      </c>
      <c r="E635" s="147" t="s">
        <v>19</v>
      </c>
      <c r="F635" s="148" t="s">
        <v>1283</v>
      </c>
      <c r="H635" s="147" t="s">
        <v>19</v>
      </c>
      <c r="I635" s="149"/>
      <c r="L635" s="145"/>
      <c r="M635" s="150"/>
      <c r="T635" s="151"/>
      <c r="AT635" s="147" t="s">
        <v>162</v>
      </c>
      <c r="AU635" s="147" t="s">
        <v>82</v>
      </c>
      <c r="AV635" s="12" t="s">
        <v>80</v>
      </c>
      <c r="AW635" s="12" t="s">
        <v>33</v>
      </c>
      <c r="AX635" s="12" t="s">
        <v>72</v>
      </c>
      <c r="AY635" s="147" t="s">
        <v>150</v>
      </c>
    </row>
    <row r="636" spans="2:65" s="13" customFormat="1">
      <c r="B636" s="152"/>
      <c r="D636" s="146" t="s">
        <v>162</v>
      </c>
      <c r="E636" s="153" t="s">
        <v>19</v>
      </c>
      <c r="F636" s="154" t="s">
        <v>1284</v>
      </c>
      <c r="H636" s="155">
        <v>6.5000000000000002E-2</v>
      </c>
      <c r="I636" s="156"/>
      <c r="L636" s="152"/>
      <c r="M636" s="157"/>
      <c r="T636" s="158"/>
      <c r="AT636" s="153" t="s">
        <v>162</v>
      </c>
      <c r="AU636" s="153" t="s">
        <v>82</v>
      </c>
      <c r="AV636" s="13" t="s">
        <v>82</v>
      </c>
      <c r="AW636" s="13" t="s">
        <v>33</v>
      </c>
      <c r="AX636" s="13" t="s">
        <v>72</v>
      </c>
      <c r="AY636" s="153" t="s">
        <v>150</v>
      </c>
    </row>
    <row r="637" spans="2:65" s="14" customFormat="1">
      <c r="B637" s="159"/>
      <c r="D637" s="146" t="s">
        <v>162</v>
      </c>
      <c r="E637" s="160" t="s">
        <v>19</v>
      </c>
      <c r="F637" s="161" t="s">
        <v>169</v>
      </c>
      <c r="H637" s="162">
        <v>6.5000000000000002E-2</v>
      </c>
      <c r="I637" s="163"/>
      <c r="L637" s="159"/>
      <c r="M637" s="164"/>
      <c r="T637" s="165"/>
      <c r="AT637" s="160" t="s">
        <v>162</v>
      </c>
      <c r="AU637" s="160" t="s">
        <v>82</v>
      </c>
      <c r="AV637" s="14" t="s">
        <v>158</v>
      </c>
      <c r="AW637" s="14" t="s">
        <v>33</v>
      </c>
      <c r="AX637" s="14" t="s">
        <v>80</v>
      </c>
      <c r="AY637" s="160" t="s">
        <v>150</v>
      </c>
    </row>
    <row r="638" spans="2:65" s="1" customFormat="1" ht="16.5" customHeight="1">
      <c r="B638" s="33"/>
      <c r="C638" s="128" t="s">
        <v>1294</v>
      </c>
      <c r="D638" s="128" t="s">
        <v>153</v>
      </c>
      <c r="E638" s="129" t="s">
        <v>1295</v>
      </c>
      <c r="F638" s="130" t="s">
        <v>1296</v>
      </c>
      <c r="G638" s="131" t="s">
        <v>1263</v>
      </c>
      <c r="H638" s="132">
        <v>5.8999999999999997E-2</v>
      </c>
      <c r="I638" s="133"/>
      <c r="J638" s="134">
        <f>ROUND(I638*H638,2)</f>
        <v>0</v>
      </c>
      <c r="K638" s="130" t="s">
        <v>157</v>
      </c>
      <c r="L638" s="33"/>
      <c r="M638" s="135" t="s">
        <v>19</v>
      </c>
      <c r="N638" s="136" t="s">
        <v>43</v>
      </c>
      <c r="P638" s="137">
        <f>O638*H638</f>
        <v>0</v>
      </c>
      <c r="Q638" s="137">
        <v>5.0000000000000002E-5</v>
      </c>
      <c r="R638" s="137">
        <f>Q638*H638</f>
        <v>2.9500000000000001E-6</v>
      </c>
      <c r="S638" s="137">
        <v>0</v>
      </c>
      <c r="T638" s="138">
        <f>S638*H638</f>
        <v>0</v>
      </c>
      <c r="AR638" s="139" t="s">
        <v>389</v>
      </c>
      <c r="AT638" s="139" t="s">
        <v>153</v>
      </c>
      <c r="AU638" s="139" t="s">
        <v>82</v>
      </c>
      <c r="AY638" s="18" t="s">
        <v>150</v>
      </c>
      <c r="BE638" s="140">
        <f>IF(N638="základní",J638,0)</f>
        <v>0</v>
      </c>
      <c r="BF638" s="140">
        <f>IF(N638="snížená",J638,0)</f>
        <v>0</v>
      </c>
      <c r="BG638" s="140">
        <f>IF(N638="zákl. přenesená",J638,0)</f>
        <v>0</v>
      </c>
      <c r="BH638" s="140">
        <f>IF(N638="sníž. přenesená",J638,0)</f>
        <v>0</v>
      </c>
      <c r="BI638" s="140">
        <f>IF(N638="nulová",J638,0)</f>
        <v>0</v>
      </c>
      <c r="BJ638" s="18" t="s">
        <v>80</v>
      </c>
      <c r="BK638" s="140">
        <f>ROUND(I638*H638,2)</f>
        <v>0</v>
      </c>
      <c r="BL638" s="18" t="s">
        <v>389</v>
      </c>
      <c r="BM638" s="139" t="s">
        <v>1297</v>
      </c>
    </row>
    <row r="639" spans="2:65" s="1" customFormat="1">
      <c r="B639" s="33"/>
      <c r="D639" s="141" t="s">
        <v>160</v>
      </c>
      <c r="F639" s="142" t="s">
        <v>1298</v>
      </c>
      <c r="I639" s="143"/>
      <c r="L639" s="33"/>
      <c r="M639" s="144"/>
      <c r="T639" s="54"/>
      <c r="AT639" s="18" t="s">
        <v>160</v>
      </c>
      <c r="AU639" s="18" t="s">
        <v>82</v>
      </c>
    </row>
    <row r="640" spans="2:65" s="12" customFormat="1">
      <c r="B640" s="145"/>
      <c r="D640" s="146" t="s">
        <v>162</v>
      </c>
      <c r="E640" s="147" t="s">
        <v>19</v>
      </c>
      <c r="F640" s="148" t="s">
        <v>968</v>
      </c>
      <c r="H640" s="147" t="s">
        <v>19</v>
      </c>
      <c r="I640" s="149"/>
      <c r="L640" s="145"/>
      <c r="M640" s="150"/>
      <c r="T640" s="151"/>
      <c r="AT640" s="147" t="s">
        <v>162</v>
      </c>
      <c r="AU640" s="147" t="s">
        <v>82</v>
      </c>
      <c r="AV640" s="12" t="s">
        <v>80</v>
      </c>
      <c r="AW640" s="12" t="s">
        <v>33</v>
      </c>
      <c r="AX640" s="12" t="s">
        <v>72</v>
      </c>
      <c r="AY640" s="147" t="s">
        <v>150</v>
      </c>
    </row>
    <row r="641" spans="2:65" s="12" customFormat="1">
      <c r="B641" s="145"/>
      <c r="D641" s="146" t="s">
        <v>162</v>
      </c>
      <c r="E641" s="147" t="s">
        <v>19</v>
      </c>
      <c r="F641" s="148" t="s">
        <v>968</v>
      </c>
      <c r="H641" s="147" t="s">
        <v>19</v>
      </c>
      <c r="I641" s="149"/>
      <c r="L641" s="145"/>
      <c r="M641" s="150"/>
      <c r="T641" s="151"/>
      <c r="AT641" s="147" t="s">
        <v>162</v>
      </c>
      <c r="AU641" s="147" t="s">
        <v>82</v>
      </c>
      <c r="AV641" s="12" t="s">
        <v>80</v>
      </c>
      <c r="AW641" s="12" t="s">
        <v>33</v>
      </c>
      <c r="AX641" s="12" t="s">
        <v>72</v>
      </c>
      <c r="AY641" s="147" t="s">
        <v>150</v>
      </c>
    </row>
    <row r="642" spans="2:65" s="12" customFormat="1">
      <c r="B642" s="145"/>
      <c r="D642" s="146" t="s">
        <v>162</v>
      </c>
      <c r="E642" s="147" t="s">
        <v>19</v>
      </c>
      <c r="F642" s="148" t="s">
        <v>1280</v>
      </c>
      <c r="H642" s="147" t="s">
        <v>19</v>
      </c>
      <c r="I642" s="149"/>
      <c r="L642" s="145"/>
      <c r="M642" s="150"/>
      <c r="T642" s="151"/>
      <c r="AT642" s="147" t="s">
        <v>162</v>
      </c>
      <c r="AU642" s="147" t="s">
        <v>82</v>
      </c>
      <c r="AV642" s="12" t="s">
        <v>80</v>
      </c>
      <c r="AW642" s="12" t="s">
        <v>33</v>
      </c>
      <c r="AX642" s="12" t="s">
        <v>72</v>
      </c>
      <c r="AY642" s="147" t="s">
        <v>150</v>
      </c>
    </row>
    <row r="643" spans="2:65" s="12" customFormat="1">
      <c r="B643" s="145"/>
      <c r="D643" s="146" t="s">
        <v>162</v>
      </c>
      <c r="E643" s="147" t="s">
        <v>19</v>
      </c>
      <c r="F643" s="148" t="s">
        <v>1281</v>
      </c>
      <c r="H643" s="147" t="s">
        <v>19</v>
      </c>
      <c r="I643" s="149"/>
      <c r="L643" s="145"/>
      <c r="M643" s="150"/>
      <c r="T643" s="151"/>
      <c r="AT643" s="147" t="s">
        <v>162</v>
      </c>
      <c r="AU643" s="147" t="s">
        <v>82</v>
      </c>
      <c r="AV643" s="12" t="s">
        <v>80</v>
      </c>
      <c r="AW643" s="12" t="s">
        <v>33</v>
      </c>
      <c r="AX643" s="12" t="s">
        <v>72</v>
      </c>
      <c r="AY643" s="147" t="s">
        <v>150</v>
      </c>
    </row>
    <row r="644" spans="2:65" s="13" customFormat="1">
      <c r="B644" s="152"/>
      <c r="D644" s="146" t="s">
        <v>162</v>
      </c>
      <c r="E644" s="153" t="s">
        <v>19</v>
      </c>
      <c r="F644" s="154" t="s">
        <v>1299</v>
      </c>
      <c r="H644" s="155">
        <v>5.8999999999999997E-2</v>
      </c>
      <c r="I644" s="156"/>
      <c r="L644" s="152"/>
      <c r="M644" s="157"/>
      <c r="T644" s="158"/>
      <c r="AT644" s="153" t="s">
        <v>162</v>
      </c>
      <c r="AU644" s="153" t="s">
        <v>82</v>
      </c>
      <c r="AV644" s="13" t="s">
        <v>82</v>
      </c>
      <c r="AW644" s="13" t="s">
        <v>33</v>
      </c>
      <c r="AX644" s="13" t="s">
        <v>72</v>
      </c>
      <c r="AY644" s="153" t="s">
        <v>150</v>
      </c>
    </row>
    <row r="645" spans="2:65" s="14" customFormat="1">
      <c r="B645" s="159"/>
      <c r="D645" s="146" t="s">
        <v>162</v>
      </c>
      <c r="E645" s="160" t="s">
        <v>19</v>
      </c>
      <c r="F645" s="161" t="s">
        <v>169</v>
      </c>
      <c r="H645" s="162">
        <v>5.8999999999999997E-2</v>
      </c>
      <c r="I645" s="163"/>
      <c r="L645" s="159"/>
      <c r="M645" s="164"/>
      <c r="T645" s="165"/>
      <c r="AT645" s="160" t="s">
        <v>162</v>
      </c>
      <c r="AU645" s="160" t="s">
        <v>82</v>
      </c>
      <c r="AV645" s="14" t="s">
        <v>158</v>
      </c>
      <c r="AW645" s="14" t="s">
        <v>33</v>
      </c>
      <c r="AX645" s="14" t="s">
        <v>80</v>
      </c>
      <c r="AY645" s="160" t="s">
        <v>150</v>
      </c>
    </row>
    <row r="646" spans="2:65" s="1" customFormat="1" ht="16.5" customHeight="1">
      <c r="B646" s="33"/>
      <c r="C646" s="173" t="s">
        <v>1300</v>
      </c>
      <c r="D646" s="173" t="s">
        <v>445</v>
      </c>
      <c r="E646" s="174" t="s">
        <v>1286</v>
      </c>
      <c r="F646" s="175" t="s">
        <v>1287</v>
      </c>
      <c r="G646" s="176" t="s">
        <v>375</v>
      </c>
      <c r="H646" s="177">
        <v>7.3999999999999996E-2</v>
      </c>
      <c r="I646" s="178"/>
      <c r="J646" s="179">
        <f>ROUND(I646*H646,2)</f>
        <v>0</v>
      </c>
      <c r="K646" s="175" t="s">
        <v>157</v>
      </c>
      <c r="L646" s="180"/>
      <c r="M646" s="181" t="s">
        <v>19</v>
      </c>
      <c r="N646" s="182" t="s">
        <v>43</v>
      </c>
      <c r="P646" s="137">
        <f>O646*H646</f>
        <v>0</v>
      </c>
      <c r="Q646" s="137">
        <v>1</v>
      </c>
      <c r="R646" s="137">
        <f>Q646*H646</f>
        <v>7.3999999999999996E-2</v>
      </c>
      <c r="S646" s="137">
        <v>0</v>
      </c>
      <c r="T646" s="138">
        <f>S646*H646</f>
        <v>0</v>
      </c>
      <c r="AR646" s="139" t="s">
        <v>448</v>
      </c>
      <c r="AT646" s="139" t="s">
        <v>445</v>
      </c>
      <c r="AU646" s="139" t="s">
        <v>82</v>
      </c>
      <c r="AY646" s="18" t="s">
        <v>150</v>
      </c>
      <c r="BE646" s="140">
        <f>IF(N646="základní",J646,0)</f>
        <v>0</v>
      </c>
      <c r="BF646" s="140">
        <f>IF(N646="snížená",J646,0)</f>
        <v>0</v>
      </c>
      <c r="BG646" s="140">
        <f>IF(N646="zákl. přenesená",J646,0)</f>
        <v>0</v>
      </c>
      <c r="BH646" s="140">
        <f>IF(N646="sníž. přenesená",J646,0)</f>
        <v>0</v>
      </c>
      <c r="BI646" s="140">
        <f>IF(N646="nulová",J646,0)</f>
        <v>0</v>
      </c>
      <c r="BJ646" s="18" t="s">
        <v>80</v>
      </c>
      <c r="BK646" s="140">
        <f>ROUND(I646*H646,2)</f>
        <v>0</v>
      </c>
      <c r="BL646" s="18" t="s">
        <v>389</v>
      </c>
      <c r="BM646" s="139" t="s">
        <v>1301</v>
      </c>
    </row>
    <row r="647" spans="2:65" s="12" customFormat="1">
      <c r="B647" s="145"/>
      <c r="D647" s="146" t="s">
        <v>162</v>
      </c>
      <c r="E647" s="147" t="s">
        <v>19</v>
      </c>
      <c r="F647" s="148" t="s">
        <v>1281</v>
      </c>
      <c r="H647" s="147" t="s">
        <v>19</v>
      </c>
      <c r="I647" s="149"/>
      <c r="L647" s="145"/>
      <c r="M647" s="150"/>
      <c r="T647" s="151"/>
      <c r="AT647" s="147" t="s">
        <v>162</v>
      </c>
      <c r="AU647" s="147" t="s">
        <v>82</v>
      </c>
      <c r="AV647" s="12" t="s">
        <v>80</v>
      </c>
      <c r="AW647" s="12" t="s">
        <v>33</v>
      </c>
      <c r="AX647" s="12" t="s">
        <v>72</v>
      </c>
      <c r="AY647" s="147" t="s">
        <v>150</v>
      </c>
    </row>
    <row r="648" spans="2:65" s="13" customFormat="1">
      <c r="B648" s="152"/>
      <c r="D648" s="146" t="s">
        <v>162</v>
      </c>
      <c r="E648" s="153" t="s">
        <v>19</v>
      </c>
      <c r="F648" s="154" t="s">
        <v>1302</v>
      </c>
      <c r="H648" s="155">
        <v>7.3999999999999996E-2</v>
      </c>
      <c r="I648" s="156"/>
      <c r="L648" s="152"/>
      <c r="M648" s="157"/>
      <c r="T648" s="158"/>
      <c r="AT648" s="153" t="s">
        <v>162</v>
      </c>
      <c r="AU648" s="153" t="s">
        <v>82</v>
      </c>
      <c r="AV648" s="13" t="s">
        <v>82</v>
      </c>
      <c r="AW648" s="13" t="s">
        <v>33</v>
      </c>
      <c r="AX648" s="13" t="s">
        <v>72</v>
      </c>
      <c r="AY648" s="153" t="s">
        <v>150</v>
      </c>
    </row>
    <row r="649" spans="2:65" s="14" customFormat="1">
      <c r="B649" s="159"/>
      <c r="D649" s="146" t="s">
        <v>162</v>
      </c>
      <c r="E649" s="160" t="s">
        <v>19</v>
      </c>
      <c r="F649" s="161" t="s">
        <v>169</v>
      </c>
      <c r="H649" s="162">
        <v>7.3999999999999996E-2</v>
      </c>
      <c r="I649" s="163"/>
      <c r="L649" s="159"/>
      <c r="M649" s="164"/>
      <c r="T649" s="165"/>
      <c r="AT649" s="160" t="s">
        <v>162</v>
      </c>
      <c r="AU649" s="160" t="s">
        <v>82</v>
      </c>
      <c r="AV649" s="14" t="s">
        <v>158</v>
      </c>
      <c r="AW649" s="14" t="s">
        <v>33</v>
      </c>
      <c r="AX649" s="14" t="s">
        <v>80</v>
      </c>
      <c r="AY649" s="160" t="s">
        <v>150</v>
      </c>
    </row>
    <row r="650" spans="2:65" s="1" customFormat="1" ht="16.5" customHeight="1">
      <c r="B650" s="33"/>
      <c r="C650" s="128" t="s">
        <v>1303</v>
      </c>
      <c r="D650" s="128" t="s">
        <v>153</v>
      </c>
      <c r="E650" s="129" t="s">
        <v>1304</v>
      </c>
      <c r="F650" s="130" t="s">
        <v>1305</v>
      </c>
      <c r="G650" s="131" t="s">
        <v>179</v>
      </c>
      <c r="H650" s="132">
        <v>1</v>
      </c>
      <c r="I650" s="133"/>
      <c r="J650" s="134">
        <f>ROUND(I650*H650,2)</f>
        <v>0</v>
      </c>
      <c r="K650" s="130" t="s">
        <v>19</v>
      </c>
      <c r="L650" s="33"/>
      <c r="M650" s="135" t="s">
        <v>19</v>
      </c>
      <c r="N650" s="136" t="s">
        <v>43</v>
      </c>
      <c r="P650" s="137">
        <f>O650*H650</f>
        <v>0</v>
      </c>
      <c r="Q650" s="137">
        <v>5.0000000000000001E-3</v>
      </c>
      <c r="R650" s="137">
        <f>Q650*H650</f>
        <v>5.0000000000000001E-3</v>
      </c>
      <c r="S650" s="137">
        <v>0</v>
      </c>
      <c r="T650" s="138">
        <f>S650*H650</f>
        <v>0</v>
      </c>
      <c r="AR650" s="139" t="s">
        <v>389</v>
      </c>
      <c r="AT650" s="139" t="s">
        <v>153</v>
      </c>
      <c r="AU650" s="139" t="s">
        <v>82</v>
      </c>
      <c r="AY650" s="18" t="s">
        <v>150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8" t="s">
        <v>80</v>
      </c>
      <c r="BK650" s="140">
        <f>ROUND(I650*H650,2)</f>
        <v>0</v>
      </c>
      <c r="BL650" s="18" t="s">
        <v>389</v>
      </c>
      <c r="BM650" s="139" t="s">
        <v>1306</v>
      </c>
    </row>
    <row r="651" spans="2:65" s="1" customFormat="1" ht="16.5" customHeight="1">
      <c r="B651" s="33"/>
      <c r="C651" s="128" t="s">
        <v>1307</v>
      </c>
      <c r="D651" s="128" t="s">
        <v>153</v>
      </c>
      <c r="E651" s="129" t="s">
        <v>1308</v>
      </c>
      <c r="F651" s="130" t="s">
        <v>1266</v>
      </c>
      <c r="G651" s="131" t="s">
        <v>179</v>
      </c>
      <c r="H651" s="132">
        <v>1</v>
      </c>
      <c r="I651" s="133"/>
      <c r="J651" s="134">
        <f>ROUND(I651*H651,2)</f>
        <v>0</v>
      </c>
      <c r="K651" s="130" t="s">
        <v>19</v>
      </c>
      <c r="L651" s="33"/>
      <c r="M651" s="135" t="s">
        <v>19</v>
      </c>
      <c r="N651" s="136" t="s">
        <v>43</v>
      </c>
      <c r="P651" s="137">
        <f>O651*H651</f>
        <v>0</v>
      </c>
      <c r="Q651" s="137">
        <v>0</v>
      </c>
      <c r="R651" s="137">
        <f>Q651*H651</f>
        <v>0</v>
      </c>
      <c r="S651" s="137">
        <v>0</v>
      </c>
      <c r="T651" s="138">
        <f>S651*H651</f>
        <v>0</v>
      </c>
      <c r="AR651" s="139" t="s">
        <v>389</v>
      </c>
      <c r="AT651" s="139" t="s">
        <v>153</v>
      </c>
      <c r="AU651" s="139" t="s">
        <v>82</v>
      </c>
      <c r="AY651" s="18" t="s">
        <v>150</v>
      </c>
      <c r="BE651" s="140">
        <f>IF(N651="základní",J651,0)</f>
        <v>0</v>
      </c>
      <c r="BF651" s="140">
        <f>IF(N651="snížená",J651,0)</f>
        <v>0</v>
      </c>
      <c r="BG651" s="140">
        <f>IF(N651="zákl. přenesená",J651,0)</f>
        <v>0</v>
      </c>
      <c r="BH651" s="140">
        <f>IF(N651="sníž. přenesená",J651,0)</f>
        <v>0</v>
      </c>
      <c r="BI651" s="140">
        <f>IF(N651="nulová",J651,0)</f>
        <v>0</v>
      </c>
      <c r="BJ651" s="18" t="s">
        <v>80</v>
      </c>
      <c r="BK651" s="140">
        <f>ROUND(I651*H651,2)</f>
        <v>0</v>
      </c>
      <c r="BL651" s="18" t="s">
        <v>389</v>
      </c>
      <c r="BM651" s="139" t="s">
        <v>1309</v>
      </c>
    </row>
    <row r="652" spans="2:65" s="1" customFormat="1" ht="24.2" customHeight="1">
      <c r="B652" s="33"/>
      <c r="C652" s="128" t="s">
        <v>1310</v>
      </c>
      <c r="D652" s="128" t="s">
        <v>153</v>
      </c>
      <c r="E652" s="129" t="s">
        <v>1311</v>
      </c>
      <c r="F652" s="130" t="s">
        <v>1312</v>
      </c>
      <c r="G652" s="131" t="s">
        <v>375</v>
      </c>
      <c r="H652" s="132">
        <v>0.20899999999999999</v>
      </c>
      <c r="I652" s="133"/>
      <c r="J652" s="134">
        <f>ROUND(I652*H652,2)</f>
        <v>0</v>
      </c>
      <c r="K652" s="130" t="s">
        <v>157</v>
      </c>
      <c r="L652" s="33"/>
      <c r="M652" s="135" t="s">
        <v>19</v>
      </c>
      <c r="N652" s="136" t="s">
        <v>43</v>
      </c>
      <c r="P652" s="137">
        <f>O652*H652</f>
        <v>0</v>
      </c>
      <c r="Q652" s="137">
        <v>0</v>
      </c>
      <c r="R652" s="137">
        <f>Q652*H652</f>
        <v>0</v>
      </c>
      <c r="S652" s="137">
        <v>0</v>
      </c>
      <c r="T652" s="138">
        <f>S652*H652</f>
        <v>0</v>
      </c>
      <c r="AR652" s="139" t="s">
        <v>389</v>
      </c>
      <c r="AT652" s="139" t="s">
        <v>153</v>
      </c>
      <c r="AU652" s="139" t="s">
        <v>82</v>
      </c>
      <c r="AY652" s="18" t="s">
        <v>150</v>
      </c>
      <c r="BE652" s="140">
        <f>IF(N652="základní",J652,0)</f>
        <v>0</v>
      </c>
      <c r="BF652" s="140">
        <f>IF(N652="snížená",J652,0)</f>
        <v>0</v>
      </c>
      <c r="BG652" s="140">
        <f>IF(N652="zákl. přenesená",J652,0)</f>
        <v>0</v>
      </c>
      <c r="BH652" s="140">
        <f>IF(N652="sníž. přenesená",J652,0)</f>
        <v>0</v>
      </c>
      <c r="BI652" s="140">
        <f>IF(N652="nulová",J652,0)</f>
        <v>0</v>
      </c>
      <c r="BJ652" s="18" t="s">
        <v>80</v>
      </c>
      <c r="BK652" s="140">
        <f>ROUND(I652*H652,2)</f>
        <v>0</v>
      </c>
      <c r="BL652" s="18" t="s">
        <v>389</v>
      </c>
      <c r="BM652" s="139" t="s">
        <v>1313</v>
      </c>
    </row>
    <row r="653" spans="2:65" s="1" customFormat="1">
      <c r="B653" s="33"/>
      <c r="D653" s="141" t="s">
        <v>160</v>
      </c>
      <c r="F653" s="142" t="s">
        <v>1314</v>
      </c>
      <c r="I653" s="143"/>
      <c r="L653" s="33"/>
      <c r="M653" s="186"/>
      <c r="N653" s="187"/>
      <c r="O653" s="187"/>
      <c r="P653" s="187"/>
      <c r="Q653" s="187"/>
      <c r="R653" s="187"/>
      <c r="S653" s="187"/>
      <c r="T653" s="188"/>
      <c r="AT653" s="18" t="s">
        <v>160</v>
      </c>
      <c r="AU653" s="18" t="s">
        <v>82</v>
      </c>
    </row>
    <row r="654" spans="2:65" s="1" customFormat="1" ht="6.95" customHeight="1">
      <c r="B654" s="42"/>
      <c r="C654" s="43"/>
      <c r="D654" s="43"/>
      <c r="E654" s="43"/>
      <c r="F654" s="43"/>
      <c r="G654" s="43"/>
      <c r="H654" s="43"/>
      <c r="I654" s="43"/>
      <c r="J654" s="43"/>
      <c r="K654" s="43"/>
      <c r="L654" s="33"/>
    </row>
  </sheetData>
  <sheetProtection algorithmName="SHA-512" hashValue="biKKaCWa9AdUeb1TBQ91bKuS8KUVucQs9AEi68n9sh7BeyJhoC/REBhkrNE3JsW50J5JK/33Yq603cVHj4eIBA==" saltValue="Eu/mNrIumIoLWtFUjVtBxH2uZ3bOYFRLcgy7N+pgE6pBV/bJGe3yozHM2wF2PVxTQLAt3Cn4DYKnE3c+iSxuhw==" spinCount="100000" sheet="1" objects="1" scenarios="1" formatColumns="0" formatRows="0" autoFilter="0"/>
  <autoFilter ref="C92:K653" xr:uid="{00000000-0009-0000-0000-000003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300-000000000000}"/>
    <hyperlink ref="F105" r:id="rId2" xr:uid="{00000000-0004-0000-0300-000001000000}"/>
    <hyperlink ref="F112" r:id="rId3" xr:uid="{00000000-0004-0000-0300-000002000000}"/>
    <hyperlink ref="F119" r:id="rId4" xr:uid="{00000000-0004-0000-0300-000003000000}"/>
    <hyperlink ref="F128" r:id="rId5" xr:uid="{00000000-0004-0000-0300-000004000000}"/>
    <hyperlink ref="F143" r:id="rId6" xr:uid="{00000000-0004-0000-0300-000005000000}"/>
    <hyperlink ref="F167" r:id="rId7" xr:uid="{00000000-0004-0000-0300-000006000000}"/>
    <hyperlink ref="F177" r:id="rId8" xr:uid="{00000000-0004-0000-0300-000007000000}"/>
    <hyperlink ref="F188" r:id="rId9" xr:uid="{00000000-0004-0000-0300-000008000000}"/>
    <hyperlink ref="F197" r:id="rId10" xr:uid="{00000000-0004-0000-0300-000009000000}"/>
    <hyperlink ref="F206" r:id="rId11" xr:uid="{00000000-0004-0000-0300-00000A000000}"/>
    <hyperlink ref="F214" r:id="rId12" xr:uid="{00000000-0004-0000-0300-00000B000000}"/>
    <hyperlink ref="F224" r:id="rId13" xr:uid="{00000000-0004-0000-0300-00000C000000}"/>
    <hyperlink ref="F242" r:id="rId14" xr:uid="{00000000-0004-0000-0300-00000D000000}"/>
    <hyperlink ref="F251" r:id="rId15" xr:uid="{00000000-0004-0000-0300-00000E000000}"/>
    <hyperlink ref="F253" r:id="rId16" xr:uid="{00000000-0004-0000-0300-00000F000000}"/>
    <hyperlink ref="F255" r:id="rId17" xr:uid="{00000000-0004-0000-0300-000010000000}"/>
    <hyperlink ref="F258" r:id="rId18" xr:uid="{00000000-0004-0000-0300-000011000000}"/>
    <hyperlink ref="F263" r:id="rId19" xr:uid="{00000000-0004-0000-0300-000012000000}"/>
    <hyperlink ref="F280" r:id="rId20" xr:uid="{00000000-0004-0000-0300-000013000000}"/>
    <hyperlink ref="F285" r:id="rId21" xr:uid="{00000000-0004-0000-0300-000014000000}"/>
    <hyperlink ref="F295" r:id="rId22" xr:uid="{00000000-0004-0000-0300-000015000000}"/>
    <hyperlink ref="F299" r:id="rId23" xr:uid="{00000000-0004-0000-0300-000016000000}"/>
    <hyperlink ref="F308" r:id="rId24" xr:uid="{00000000-0004-0000-0300-000017000000}"/>
    <hyperlink ref="F316" r:id="rId25" xr:uid="{00000000-0004-0000-0300-000018000000}"/>
    <hyperlink ref="F353" r:id="rId26" xr:uid="{00000000-0004-0000-0300-000019000000}"/>
    <hyperlink ref="F361" r:id="rId27" xr:uid="{00000000-0004-0000-0300-00001A000000}"/>
    <hyperlink ref="F369" r:id="rId28" xr:uid="{00000000-0004-0000-0300-00001B000000}"/>
    <hyperlink ref="F385" r:id="rId29" xr:uid="{00000000-0004-0000-0300-00001C000000}"/>
    <hyperlink ref="F402" r:id="rId30" xr:uid="{00000000-0004-0000-0300-00001D000000}"/>
    <hyperlink ref="F417" r:id="rId31" xr:uid="{00000000-0004-0000-0300-00001E000000}"/>
    <hyperlink ref="F433" r:id="rId32" xr:uid="{00000000-0004-0000-0300-00001F000000}"/>
    <hyperlink ref="F451" r:id="rId33" xr:uid="{00000000-0004-0000-0300-000020000000}"/>
    <hyperlink ref="F469" r:id="rId34" xr:uid="{00000000-0004-0000-0300-000021000000}"/>
    <hyperlink ref="F484" r:id="rId35" xr:uid="{00000000-0004-0000-0300-000022000000}"/>
    <hyperlink ref="F499" r:id="rId36" xr:uid="{00000000-0004-0000-0300-000023000000}"/>
    <hyperlink ref="F507" r:id="rId37" xr:uid="{00000000-0004-0000-0300-000024000000}"/>
    <hyperlink ref="F523" r:id="rId38" xr:uid="{00000000-0004-0000-0300-000025000000}"/>
    <hyperlink ref="F533" r:id="rId39" xr:uid="{00000000-0004-0000-0300-000026000000}"/>
    <hyperlink ref="F541" r:id="rId40" xr:uid="{00000000-0004-0000-0300-000027000000}"/>
    <hyperlink ref="F549" r:id="rId41" xr:uid="{00000000-0004-0000-0300-000028000000}"/>
    <hyperlink ref="F552" r:id="rId42" xr:uid="{00000000-0004-0000-0300-000029000000}"/>
    <hyperlink ref="F561" r:id="rId43" xr:uid="{00000000-0004-0000-0300-00002A000000}"/>
    <hyperlink ref="F570" r:id="rId44" xr:uid="{00000000-0004-0000-0300-00002B000000}"/>
    <hyperlink ref="F587" r:id="rId45" xr:uid="{00000000-0004-0000-0300-00002C000000}"/>
    <hyperlink ref="F605" r:id="rId46" xr:uid="{00000000-0004-0000-0300-00002D000000}"/>
    <hyperlink ref="F608" r:id="rId47" xr:uid="{00000000-0004-0000-0300-00002E000000}"/>
    <hyperlink ref="F621" r:id="rId48" xr:uid="{00000000-0004-0000-0300-00002F000000}"/>
    <hyperlink ref="F639" r:id="rId49" xr:uid="{00000000-0004-0000-0300-000030000000}"/>
    <hyperlink ref="F653" r:id="rId50" xr:uid="{00000000-0004-0000-0300-00003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1315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ROUND((SUM(BE82:BE107)),  2)</f>
        <v>0</v>
      </c>
      <c r="I33" s="90">
        <v>0.21</v>
      </c>
      <c r="J33" s="89">
        <f>ROUND(((SUM(BE82:BE107))*I33),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ROUND((SUM(BF82:BF107)),  2)</f>
        <v>0</v>
      </c>
      <c r="I34" s="90">
        <v>0.12</v>
      </c>
      <c r="J34" s="89">
        <f>ROUND(((SUM(BF82:BF107))*I34),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ROUND((SUM(BG82:BG107)),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ROUND((SUM(BH82:BH107)),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ROUND((SUM(BI82:BI107)),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2024-080-04 - Profese - ZTI- voda, kanalizace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J82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130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899999999999999" customHeight="1">
      <c r="B61" s="104"/>
      <c r="D61" s="105" t="s">
        <v>1316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899999999999999" customHeight="1">
      <c r="B62" s="104"/>
      <c r="D62" s="105" t="s">
        <v>1317</v>
      </c>
      <c r="E62" s="106"/>
      <c r="F62" s="106"/>
      <c r="G62" s="106"/>
      <c r="H62" s="106"/>
      <c r="I62" s="106"/>
      <c r="J62" s="107">
        <f>J95</f>
        <v>0</v>
      </c>
      <c r="L62" s="104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135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16.5" customHeight="1">
      <c r="B72" s="33"/>
      <c r="E72" s="280" t="str">
        <f>E7</f>
        <v>ČZÚ-FLD-výukový pavilon- změna vybavení laboratoří HT004,HT005,HT115</v>
      </c>
      <c r="F72" s="281"/>
      <c r="G72" s="281"/>
      <c r="H72" s="281"/>
      <c r="L72" s="33"/>
    </row>
    <row r="73" spans="2:12" s="1" customFormat="1" ht="12" customHeight="1">
      <c r="B73" s="33"/>
      <c r="C73" s="28" t="s">
        <v>114</v>
      </c>
      <c r="L73" s="33"/>
    </row>
    <row r="74" spans="2:12" s="1" customFormat="1" ht="16.5" customHeight="1">
      <c r="B74" s="33"/>
      <c r="E74" s="248" t="str">
        <f>E9</f>
        <v>2024-080-04 - Profese - ZTI- voda, kanalizace</v>
      </c>
      <c r="F74" s="282"/>
      <c r="G74" s="282"/>
      <c r="H74" s="282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KAMÝCKÁ 1176, PRAHA - SUCHDOL </v>
      </c>
      <c r="I76" s="28" t="s">
        <v>23</v>
      </c>
      <c r="J76" s="50" t="str">
        <f>IF(J12="","",J12)</f>
        <v>11. 10. 2024</v>
      </c>
      <c r="L76" s="33"/>
    </row>
    <row r="77" spans="2:12" s="1" customFormat="1" ht="6.95" customHeight="1">
      <c r="B77" s="33"/>
      <c r="L77" s="33"/>
    </row>
    <row r="78" spans="2:12" s="1" customFormat="1" ht="40.15" customHeight="1">
      <c r="B78" s="33"/>
      <c r="C78" s="28" t="s">
        <v>25</v>
      </c>
      <c r="F78" s="26" t="str">
        <f>E15</f>
        <v>ČZU V PRAZE, FAKULTA LESNICKÁ A DŘEVAŘSKÁ, Praha 6</v>
      </c>
      <c r="I78" s="28" t="s">
        <v>31</v>
      </c>
      <c r="J78" s="31" t="str">
        <f>E21</f>
        <v>Ing. Vladimír Čapka Gerstnerova 5/658 Praha 7</v>
      </c>
      <c r="L78" s="33"/>
    </row>
    <row r="79" spans="2:12" s="1" customFormat="1" ht="15.2" customHeight="1">
      <c r="B79" s="33"/>
      <c r="C79" s="28" t="s">
        <v>29</v>
      </c>
      <c r="F79" s="26" t="str">
        <f>IF(E18="","",E18)</f>
        <v>Vyplň údaj</v>
      </c>
      <c r="I79" s="28" t="s">
        <v>34</v>
      </c>
      <c r="J79" s="31" t="str">
        <f>E24</f>
        <v>Ing. Dana Mlejnková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136</v>
      </c>
      <c r="D81" s="110" t="s">
        <v>57</v>
      </c>
      <c r="E81" s="110" t="s">
        <v>53</v>
      </c>
      <c r="F81" s="110" t="s">
        <v>54</v>
      </c>
      <c r="G81" s="110" t="s">
        <v>137</v>
      </c>
      <c r="H81" s="110" t="s">
        <v>138</v>
      </c>
      <c r="I81" s="110" t="s">
        <v>139</v>
      </c>
      <c r="J81" s="110" t="s">
        <v>119</v>
      </c>
      <c r="K81" s="111" t="s">
        <v>140</v>
      </c>
      <c r="L81" s="108"/>
      <c r="M81" s="57" t="s">
        <v>19</v>
      </c>
      <c r="N81" s="58" t="s">
        <v>42</v>
      </c>
      <c r="O81" s="58" t="s">
        <v>141</v>
      </c>
      <c r="P81" s="58" t="s">
        <v>142</v>
      </c>
      <c r="Q81" s="58" t="s">
        <v>143</v>
      </c>
      <c r="R81" s="58" t="s">
        <v>144</v>
      </c>
      <c r="S81" s="58" t="s">
        <v>145</v>
      </c>
      <c r="T81" s="59" t="s">
        <v>146</v>
      </c>
    </row>
    <row r="82" spans="2:65" s="1" customFormat="1" ht="22.9" customHeight="1">
      <c r="B82" s="33"/>
      <c r="C82" s="62" t="s">
        <v>147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0</v>
      </c>
      <c r="S82" s="51"/>
      <c r="T82" s="114">
        <f>T83</f>
        <v>0</v>
      </c>
      <c r="AT82" s="18" t="s">
        <v>71</v>
      </c>
      <c r="AU82" s="18" t="s">
        <v>120</v>
      </c>
      <c r="BK82" s="115">
        <f>BK83</f>
        <v>0</v>
      </c>
    </row>
    <row r="83" spans="2:65" s="11" customFormat="1" ht="25.9" customHeight="1">
      <c r="B83" s="116"/>
      <c r="D83" s="117" t="s">
        <v>71</v>
      </c>
      <c r="E83" s="118" t="s">
        <v>419</v>
      </c>
      <c r="F83" s="118" t="s">
        <v>420</v>
      </c>
      <c r="I83" s="119"/>
      <c r="J83" s="120">
        <f>BK83</f>
        <v>0</v>
      </c>
      <c r="L83" s="116"/>
      <c r="M83" s="121"/>
      <c r="P83" s="122">
        <f>P84+P95</f>
        <v>0</v>
      </c>
      <c r="R83" s="122">
        <f>R84+R95</f>
        <v>0</v>
      </c>
      <c r="T83" s="123">
        <f>T84+T95</f>
        <v>0</v>
      </c>
      <c r="AR83" s="117" t="s">
        <v>82</v>
      </c>
      <c r="AT83" s="124" t="s">
        <v>71</v>
      </c>
      <c r="AU83" s="124" t="s">
        <v>72</v>
      </c>
      <c r="AY83" s="117" t="s">
        <v>150</v>
      </c>
      <c r="BK83" s="125">
        <f>BK84+BK95</f>
        <v>0</v>
      </c>
    </row>
    <row r="84" spans="2:65" s="11" customFormat="1" ht="22.9" customHeight="1">
      <c r="B84" s="116"/>
      <c r="D84" s="117" t="s">
        <v>71</v>
      </c>
      <c r="E84" s="126" t="s">
        <v>1318</v>
      </c>
      <c r="F84" s="126" t="s">
        <v>1319</v>
      </c>
      <c r="I84" s="119"/>
      <c r="J84" s="127">
        <f>BK84</f>
        <v>0</v>
      </c>
      <c r="L84" s="116"/>
      <c r="M84" s="121"/>
      <c r="P84" s="122">
        <f>SUM(P85:P94)</f>
        <v>0</v>
      </c>
      <c r="R84" s="122">
        <f>SUM(R85:R94)</f>
        <v>0</v>
      </c>
      <c r="T84" s="123">
        <f>SUM(T85:T94)</f>
        <v>0</v>
      </c>
      <c r="AR84" s="117" t="s">
        <v>82</v>
      </c>
      <c r="AT84" s="124" t="s">
        <v>71</v>
      </c>
      <c r="AU84" s="124" t="s">
        <v>80</v>
      </c>
      <c r="AY84" s="117" t="s">
        <v>150</v>
      </c>
      <c r="BK84" s="125">
        <f>SUM(BK85:BK94)</f>
        <v>0</v>
      </c>
    </row>
    <row r="85" spans="2:65" s="1" customFormat="1" ht="16.5" customHeight="1">
      <c r="B85" s="33"/>
      <c r="C85" s="128" t="s">
        <v>80</v>
      </c>
      <c r="D85" s="128" t="s">
        <v>153</v>
      </c>
      <c r="E85" s="129" t="s">
        <v>1320</v>
      </c>
      <c r="F85" s="130" t="s">
        <v>1321</v>
      </c>
      <c r="G85" s="131" t="s">
        <v>190</v>
      </c>
      <c r="H85" s="132">
        <v>3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43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389</v>
      </c>
      <c r="AT85" s="139" t="s">
        <v>153</v>
      </c>
      <c r="AU85" s="139" t="s">
        <v>82</v>
      </c>
      <c r="AY85" s="18" t="s">
        <v>150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80</v>
      </c>
      <c r="BK85" s="140">
        <f>ROUND(I85*H85,2)</f>
        <v>0</v>
      </c>
      <c r="BL85" s="18" t="s">
        <v>389</v>
      </c>
      <c r="BM85" s="139" t="s">
        <v>1322</v>
      </c>
    </row>
    <row r="86" spans="2:65" s="1" customFormat="1" ht="16.5" customHeight="1">
      <c r="B86" s="33"/>
      <c r="C86" s="128" t="s">
        <v>82</v>
      </c>
      <c r="D86" s="128" t="s">
        <v>153</v>
      </c>
      <c r="E86" s="129" t="s">
        <v>1323</v>
      </c>
      <c r="F86" s="130" t="s">
        <v>1324</v>
      </c>
      <c r="G86" s="131" t="s">
        <v>190</v>
      </c>
      <c r="H86" s="132">
        <v>13</v>
      </c>
      <c r="I86" s="133"/>
      <c r="J86" s="134">
        <f>ROUND(I86*H86,2)</f>
        <v>0</v>
      </c>
      <c r="K86" s="130" t="s">
        <v>19</v>
      </c>
      <c r="L86" s="33"/>
      <c r="M86" s="135" t="s">
        <v>19</v>
      </c>
      <c r="N86" s="136" t="s">
        <v>43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389</v>
      </c>
      <c r="AT86" s="139" t="s">
        <v>153</v>
      </c>
      <c r="AU86" s="139" t="s">
        <v>82</v>
      </c>
      <c r="AY86" s="18" t="s">
        <v>150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80</v>
      </c>
      <c r="BK86" s="140">
        <f>ROUND(I86*H86,2)</f>
        <v>0</v>
      </c>
      <c r="BL86" s="18" t="s">
        <v>389</v>
      </c>
      <c r="BM86" s="139" t="s">
        <v>1325</v>
      </c>
    </row>
    <row r="87" spans="2:65" s="1" customFormat="1" ht="16.5" customHeight="1">
      <c r="B87" s="33"/>
      <c r="C87" s="128" t="s">
        <v>183</v>
      </c>
      <c r="D87" s="128" t="s">
        <v>153</v>
      </c>
      <c r="E87" s="129" t="s">
        <v>1326</v>
      </c>
      <c r="F87" s="130" t="s">
        <v>1327</v>
      </c>
      <c r="G87" s="131" t="s">
        <v>179</v>
      </c>
      <c r="H87" s="132">
        <v>4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389</v>
      </c>
      <c r="AT87" s="139" t="s">
        <v>153</v>
      </c>
      <c r="AU87" s="139" t="s">
        <v>82</v>
      </c>
      <c r="AY87" s="18" t="s">
        <v>150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80</v>
      </c>
      <c r="BK87" s="140">
        <f>ROUND(I87*H87,2)</f>
        <v>0</v>
      </c>
      <c r="BL87" s="18" t="s">
        <v>389</v>
      </c>
      <c r="BM87" s="139" t="s">
        <v>1328</v>
      </c>
    </row>
    <row r="88" spans="2:65" s="1" customFormat="1" ht="16.5" customHeight="1">
      <c r="B88" s="33"/>
      <c r="C88" s="128" t="s">
        <v>158</v>
      </c>
      <c r="D88" s="128" t="s">
        <v>153</v>
      </c>
      <c r="E88" s="129" t="s">
        <v>1329</v>
      </c>
      <c r="F88" s="130" t="s">
        <v>1330</v>
      </c>
      <c r="G88" s="131" t="s">
        <v>179</v>
      </c>
      <c r="H88" s="132">
        <v>4</v>
      </c>
      <c r="I88" s="133"/>
      <c r="J88" s="134">
        <f>ROUND(I88*H88,2)</f>
        <v>0</v>
      </c>
      <c r="K88" s="130" t="s">
        <v>19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389</v>
      </c>
      <c r="AT88" s="139" t="s">
        <v>153</v>
      </c>
      <c r="AU88" s="139" t="s">
        <v>82</v>
      </c>
      <c r="AY88" s="18" t="s">
        <v>150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80</v>
      </c>
      <c r="BK88" s="140">
        <f>ROUND(I88*H88,2)</f>
        <v>0</v>
      </c>
      <c r="BL88" s="18" t="s">
        <v>389</v>
      </c>
      <c r="BM88" s="139" t="s">
        <v>1331</v>
      </c>
    </row>
    <row r="89" spans="2:65" s="1" customFormat="1" ht="16.5" customHeight="1">
      <c r="B89" s="33"/>
      <c r="C89" s="128" t="s">
        <v>242</v>
      </c>
      <c r="D89" s="128" t="s">
        <v>153</v>
      </c>
      <c r="E89" s="129" t="s">
        <v>1332</v>
      </c>
      <c r="F89" s="130" t="s">
        <v>1333</v>
      </c>
      <c r="G89" s="131" t="s">
        <v>190</v>
      </c>
      <c r="H89" s="132">
        <v>16</v>
      </c>
      <c r="I89" s="133"/>
      <c r="J89" s="134">
        <f>ROUND(I89*H89,2)</f>
        <v>0</v>
      </c>
      <c r="K89" s="130" t="s">
        <v>19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389</v>
      </c>
      <c r="AT89" s="139" t="s">
        <v>153</v>
      </c>
      <c r="AU89" s="139" t="s">
        <v>82</v>
      </c>
      <c r="AY89" s="18" t="s">
        <v>150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80</v>
      </c>
      <c r="BK89" s="140">
        <f>ROUND(I89*H89,2)</f>
        <v>0</v>
      </c>
      <c r="BL89" s="18" t="s">
        <v>389</v>
      </c>
      <c r="BM89" s="139" t="s">
        <v>1334</v>
      </c>
    </row>
    <row r="90" spans="2:65" s="1" customFormat="1" ht="16.5" customHeight="1">
      <c r="B90" s="33"/>
      <c r="C90" s="128" t="s">
        <v>283</v>
      </c>
      <c r="D90" s="128" t="s">
        <v>153</v>
      </c>
      <c r="E90" s="129" t="s">
        <v>1335</v>
      </c>
      <c r="F90" s="130" t="s">
        <v>1336</v>
      </c>
      <c r="G90" s="131" t="s">
        <v>179</v>
      </c>
      <c r="H90" s="132">
        <v>4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389</v>
      </c>
      <c r="AT90" s="139" t="s">
        <v>153</v>
      </c>
      <c r="AU90" s="139" t="s">
        <v>82</v>
      </c>
      <c r="AY90" s="18" t="s">
        <v>150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389</v>
      </c>
      <c r="BM90" s="139" t="s">
        <v>1337</v>
      </c>
    </row>
    <row r="91" spans="2:65" s="1" customFormat="1" ht="16.5" customHeight="1">
      <c r="B91" s="33"/>
      <c r="C91" s="128" t="s">
        <v>299</v>
      </c>
      <c r="D91" s="128" t="s">
        <v>153</v>
      </c>
      <c r="E91" s="129" t="s">
        <v>1338</v>
      </c>
      <c r="F91" s="130" t="s">
        <v>1339</v>
      </c>
      <c r="G91" s="131" t="s">
        <v>179</v>
      </c>
      <c r="H91" s="132">
        <v>1</v>
      </c>
      <c r="I91" s="133"/>
      <c r="J91" s="134">
        <f>ROUND(I91*H91,2)</f>
        <v>0</v>
      </c>
      <c r="K91" s="130" t="s">
        <v>19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389</v>
      </c>
      <c r="AT91" s="139" t="s">
        <v>153</v>
      </c>
      <c r="AU91" s="139" t="s">
        <v>82</v>
      </c>
      <c r="AY91" s="18" t="s">
        <v>150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389</v>
      </c>
      <c r="BM91" s="139" t="s">
        <v>1340</v>
      </c>
    </row>
    <row r="92" spans="2:65" s="1" customFormat="1" ht="16.5" customHeight="1">
      <c r="B92" s="33"/>
      <c r="C92" s="128" t="s">
        <v>315</v>
      </c>
      <c r="D92" s="128" t="s">
        <v>153</v>
      </c>
      <c r="E92" s="129" t="s">
        <v>1341</v>
      </c>
      <c r="F92" s="130" t="s">
        <v>413</v>
      </c>
      <c r="G92" s="131" t="s">
        <v>179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389</v>
      </c>
      <c r="AT92" s="139" t="s">
        <v>153</v>
      </c>
      <c r="AU92" s="139" t="s">
        <v>82</v>
      </c>
      <c r="AY92" s="18" t="s">
        <v>150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389</v>
      </c>
      <c r="BM92" s="139" t="s">
        <v>1342</v>
      </c>
    </row>
    <row r="93" spans="2:65" s="1" customFormat="1" ht="16.5" customHeight="1">
      <c r="B93" s="33"/>
      <c r="C93" s="128" t="s">
        <v>334</v>
      </c>
      <c r="D93" s="128" t="s">
        <v>153</v>
      </c>
      <c r="E93" s="129" t="s">
        <v>1343</v>
      </c>
      <c r="F93" s="130" t="s">
        <v>1344</v>
      </c>
      <c r="G93" s="131" t="s">
        <v>1345</v>
      </c>
      <c r="H93" s="132">
        <v>2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389</v>
      </c>
      <c r="AT93" s="139" t="s">
        <v>153</v>
      </c>
      <c r="AU93" s="139" t="s">
        <v>82</v>
      </c>
      <c r="AY93" s="18" t="s">
        <v>150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389</v>
      </c>
      <c r="BM93" s="139" t="s">
        <v>1346</v>
      </c>
    </row>
    <row r="94" spans="2:65" s="1" customFormat="1" ht="16.5" customHeight="1">
      <c r="B94" s="33"/>
      <c r="C94" s="128" t="s">
        <v>710</v>
      </c>
      <c r="D94" s="128" t="s">
        <v>153</v>
      </c>
      <c r="E94" s="129" t="s">
        <v>1347</v>
      </c>
      <c r="F94" s="130" t="s">
        <v>1348</v>
      </c>
      <c r="G94" s="131" t="s">
        <v>1345</v>
      </c>
      <c r="H94" s="132">
        <v>2</v>
      </c>
      <c r="I94" s="133"/>
      <c r="J94" s="134">
        <f>ROUND(I94*H94,2)</f>
        <v>0</v>
      </c>
      <c r="K94" s="130" t="s">
        <v>19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389</v>
      </c>
      <c r="AT94" s="139" t="s">
        <v>153</v>
      </c>
      <c r="AU94" s="139" t="s">
        <v>82</v>
      </c>
      <c r="AY94" s="18" t="s">
        <v>150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80</v>
      </c>
      <c r="BK94" s="140">
        <f>ROUND(I94*H94,2)</f>
        <v>0</v>
      </c>
      <c r="BL94" s="18" t="s">
        <v>389</v>
      </c>
      <c r="BM94" s="139" t="s">
        <v>1349</v>
      </c>
    </row>
    <row r="95" spans="2:65" s="11" customFormat="1" ht="22.9" customHeight="1">
      <c r="B95" s="116"/>
      <c r="D95" s="117" t="s">
        <v>71</v>
      </c>
      <c r="E95" s="126" t="s">
        <v>1350</v>
      </c>
      <c r="F95" s="126" t="s">
        <v>1351</v>
      </c>
      <c r="I95" s="119"/>
      <c r="J95" s="127">
        <f>BK95</f>
        <v>0</v>
      </c>
      <c r="L95" s="116"/>
      <c r="M95" s="121"/>
      <c r="P95" s="122">
        <f>SUM(P96:P107)</f>
        <v>0</v>
      </c>
      <c r="R95" s="122">
        <f>SUM(R96:R107)</f>
        <v>0</v>
      </c>
      <c r="T95" s="123">
        <f>SUM(T96:T107)</f>
        <v>0</v>
      </c>
      <c r="AR95" s="117" t="s">
        <v>82</v>
      </c>
      <c r="AT95" s="124" t="s">
        <v>71</v>
      </c>
      <c r="AU95" s="124" t="s">
        <v>80</v>
      </c>
      <c r="AY95" s="117" t="s">
        <v>150</v>
      </c>
      <c r="BK95" s="125">
        <f>SUM(BK96:BK107)</f>
        <v>0</v>
      </c>
    </row>
    <row r="96" spans="2:65" s="1" customFormat="1" ht="16.5" customHeight="1">
      <c r="B96" s="33"/>
      <c r="C96" s="128" t="s">
        <v>357</v>
      </c>
      <c r="D96" s="128" t="s">
        <v>153</v>
      </c>
      <c r="E96" s="129" t="s">
        <v>1352</v>
      </c>
      <c r="F96" s="130" t="s">
        <v>1353</v>
      </c>
      <c r="G96" s="131" t="s">
        <v>190</v>
      </c>
      <c r="H96" s="132">
        <v>25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389</v>
      </c>
      <c r="AT96" s="139" t="s">
        <v>153</v>
      </c>
      <c r="AU96" s="139" t="s">
        <v>82</v>
      </c>
      <c r="AY96" s="18" t="s">
        <v>150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389</v>
      </c>
      <c r="BM96" s="139" t="s">
        <v>1354</v>
      </c>
    </row>
    <row r="97" spans="2:65" s="1" customFormat="1" ht="16.5" customHeight="1">
      <c r="B97" s="33"/>
      <c r="C97" s="128" t="s">
        <v>8</v>
      </c>
      <c r="D97" s="128" t="s">
        <v>153</v>
      </c>
      <c r="E97" s="129" t="s">
        <v>1355</v>
      </c>
      <c r="F97" s="130" t="s">
        <v>1356</v>
      </c>
      <c r="G97" s="131" t="s">
        <v>190</v>
      </c>
      <c r="H97" s="132">
        <v>25</v>
      </c>
      <c r="I97" s="133"/>
      <c r="J97" s="134">
        <f>ROUND(I97*H97,2)</f>
        <v>0</v>
      </c>
      <c r="K97" s="130" t="s">
        <v>19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389</v>
      </c>
      <c r="AT97" s="139" t="s">
        <v>153</v>
      </c>
      <c r="AU97" s="139" t="s">
        <v>82</v>
      </c>
      <c r="AY97" s="18" t="s">
        <v>150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389</v>
      </c>
      <c r="BM97" s="139" t="s">
        <v>1357</v>
      </c>
    </row>
    <row r="98" spans="2:65" s="1" customFormat="1" ht="16.5" customHeight="1">
      <c r="B98" s="33"/>
      <c r="C98" s="128" t="s">
        <v>719</v>
      </c>
      <c r="D98" s="128" t="s">
        <v>153</v>
      </c>
      <c r="E98" s="129" t="s">
        <v>1358</v>
      </c>
      <c r="F98" s="130" t="s">
        <v>1359</v>
      </c>
      <c r="G98" s="131" t="s">
        <v>179</v>
      </c>
      <c r="H98" s="132">
        <v>4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389</v>
      </c>
      <c r="AT98" s="139" t="s">
        <v>153</v>
      </c>
      <c r="AU98" s="139" t="s">
        <v>82</v>
      </c>
      <c r="AY98" s="18" t="s">
        <v>150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389</v>
      </c>
      <c r="BM98" s="139" t="s">
        <v>1360</v>
      </c>
    </row>
    <row r="99" spans="2:65" s="1" customFormat="1" ht="16.5" customHeight="1">
      <c r="B99" s="33"/>
      <c r="C99" s="128" t="s">
        <v>378</v>
      </c>
      <c r="D99" s="128" t="s">
        <v>153</v>
      </c>
      <c r="E99" s="129" t="s">
        <v>1361</v>
      </c>
      <c r="F99" s="130" t="s">
        <v>1362</v>
      </c>
      <c r="G99" s="131" t="s">
        <v>179</v>
      </c>
      <c r="H99" s="132">
        <v>6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389</v>
      </c>
      <c r="AT99" s="139" t="s">
        <v>153</v>
      </c>
      <c r="AU99" s="139" t="s">
        <v>82</v>
      </c>
      <c r="AY99" s="18" t="s">
        <v>150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389</v>
      </c>
      <c r="BM99" s="139" t="s">
        <v>1363</v>
      </c>
    </row>
    <row r="100" spans="2:65" s="1" customFormat="1" ht="16.5" customHeight="1">
      <c r="B100" s="33"/>
      <c r="C100" s="128" t="s">
        <v>383</v>
      </c>
      <c r="D100" s="128" t="s">
        <v>153</v>
      </c>
      <c r="E100" s="129" t="s">
        <v>1364</v>
      </c>
      <c r="F100" s="130" t="s">
        <v>1365</v>
      </c>
      <c r="G100" s="131" t="s">
        <v>179</v>
      </c>
      <c r="H100" s="132">
        <v>6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389</v>
      </c>
      <c r="AT100" s="139" t="s">
        <v>153</v>
      </c>
      <c r="AU100" s="139" t="s">
        <v>82</v>
      </c>
      <c r="AY100" s="18" t="s">
        <v>150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389</v>
      </c>
      <c r="BM100" s="139" t="s">
        <v>1366</v>
      </c>
    </row>
    <row r="101" spans="2:65" s="1" customFormat="1" ht="16.5" customHeight="1">
      <c r="B101" s="33"/>
      <c r="C101" s="128" t="s">
        <v>389</v>
      </c>
      <c r="D101" s="128" t="s">
        <v>153</v>
      </c>
      <c r="E101" s="129" t="s">
        <v>1367</v>
      </c>
      <c r="F101" s="130" t="s">
        <v>1368</v>
      </c>
      <c r="G101" s="131" t="s">
        <v>190</v>
      </c>
      <c r="H101" s="132">
        <v>25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389</v>
      </c>
      <c r="AT101" s="139" t="s">
        <v>153</v>
      </c>
      <c r="AU101" s="139" t="s">
        <v>82</v>
      </c>
      <c r="AY101" s="18" t="s">
        <v>150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389</v>
      </c>
      <c r="BM101" s="139" t="s">
        <v>1369</v>
      </c>
    </row>
    <row r="102" spans="2:65" s="1" customFormat="1" ht="16.5" customHeight="1">
      <c r="B102" s="33"/>
      <c r="C102" s="128" t="s">
        <v>397</v>
      </c>
      <c r="D102" s="128" t="s">
        <v>153</v>
      </c>
      <c r="E102" s="129" t="s">
        <v>1370</v>
      </c>
      <c r="F102" s="130" t="s">
        <v>1371</v>
      </c>
      <c r="G102" s="131" t="s">
        <v>190</v>
      </c>
      <c r="H102" s="132">
        <v>25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389</v>
      </c>
      <c r="AT102" s="139" t="s">
        <v>153</v>
      </c>
      <c r="AU102" s="139" t="s">
        <v>82</v>
      </c>
      <c r="AY102" s="18" t="s">
        <v>150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389</v>
      </c>
      <c r="BM102" s="139" t="s">
        <v>1372</v>
      </c>
    </row>
    <row r="103" spans="2:65" s="1" customFormat="1" ht="16.5" customHeight="1">
      <c r="B103" s="33"/>
      <c r="C103" s="128" t="s">
        <v>405</v>
      </c>
      <c r="D103" s="128" t="s">
        <v>153</v>
      </c>
      <c r="E103" s="129" t="s">
        <v>1373</v>
      </c>
      <c r="F103" s="130" t="s">
        <v>1374</v>
      </c>
      <c r="G103" s="131" t="s">
        <v>179</v>
      </c>
      <c r="H103" s="132">
        <v>4</v>
      </c>
      <c r="I103" s="133"/>
      <c r="J103" s="134">
        <f>ROUND(I103*H103,2)</f>
        <v>0</v>
      </c>
      <c r="K103" s="130" t="s">
        <v>19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389</v>
      </c>
      <c r="AT103" s="139" t="s">
        <v>153</v>
      </c>
      <c r="AU103" s="139" t="s">
        <v>82</v>
      </c>
      <c r="AY103" s="18" t="s">
        <v>150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80</v>
      </c>
      <c r="BK103" s="140">
        <f>ROUND(I103*H103,2)</f>
        <v>0</v>
      </c>
      <c r="BL103" s="18" t="s">
        <v>389</v>
      </c>
      <c r="BM103" s="139" t="s">
        <v>1375</v>
      </c>
    </row>
    <row r="104" spans="2:65" s="1" customFormat="1" ht="16.5" customHeight="1">
      <c r="B104" s="33"/>
      <c r="C104" s="128" t="s">
        <v>414</v>
      </c>
      <c r="D104" s="128" t="s">
        <v>153</v>
      </c>
      <c r="E104" s="129" t="s">
        <v>1376</v>
      </c>
      <c r="F104" s="130" t="s">
        <v>1377</v>
      </c>
      <c r="G104" s="131" t="s">
        <v>179</v>
      </c>
      <c r="H104" s="132">
        <v>4</v>
      </c>
      <c r="I104" s="133"/>
      <c r="J104" s="134">
        <f>ROUND(I104*H104,2)</f>
        <v>0</v>
      </c>
      <c r="K104" s="130" t="s">
        <v>19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389</v>
      </c>
      <c r="AT104" s="139" t="s">
        <v>153</v>
      </c>
      <c r="AU104" s="139" t="s">
        <v>82</v>
      </c>
      <c r="AY104" s="18" t="s">
        <v>150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389</v>
      </c>
      <c r="BM104" s="139" t="s">
        <v>1378</v>
      </c>
    </row>
    <row r="105" spans="2:65" s="1" customFormat="1" ht="16.5" customHeight="1">
      <c r="B105" s="33"/>
      <c r="C105" s="128" t="s">
        <v>423</v>
      </c>
      <c r="D105" s="128" t="s">
        <v>153</v>
      </c>
      <c r="E105" s="129" t="s">
        <v>1379</v>
      </c>
      <c r="F105" s="130" t="s">
        <v>413</v>
      </c>
      <c r="G105" s="131" t="s">
        <v>179</v>
      </c>
      <c r="H105" s="132">
        <v>1</v>
      </c>
      <c r="I105" s="133"/>
      <c r="J105" s="134">
        <f>ROUND(I105*H105,2)</f>
        <v>0</v>
      </c>
      <c r="K105" s="130" t="s">
        <v>19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389</v>
      </c>
      <c r="AT105" s="139" t="s">
        <v>153</v>
      </c>
      <c r="AU105" s="139" t="s">
        <v>82</v>
      </c>
      <c r="AY105" s="18" t="s">
        <v>150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389</v>
      </c>
      <c r="BM105" s="139" t="s">
        <v>1380</v>
      </c>
    </row>
    <row r="106" spans="2:65" s="1" customFormat="1" ht="16.5" customHeight="1">
      <c r="B106" s="33"/>
      <c r="C106" s="128" t="s">
        <v>7</v>
      </c>
      <c r="D106" s="128" t="s">
        <v>153</v>
      </c>
      <c r="E106" s="129" t="s">
        <v>1381</v>
      </c>
      <c r="F106" s="130" t="s">
        <v>1344</v>
      </c>
      <c r="G106" s="131" t="s">
        <v>1345</v>
      </c>
      <c r="H106" s="132">
        <v>2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389</v>
      </c>
      <c r="AT106" s="139" t="s">
        <v>153</v>
      </c>
      <c r="AU106" s="139" t="s">
        <v>82</v>
      </c>
      <c r="AY106" s="18" t="s">
        <v>150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389</v>
      </c>
      <c r="BM106" s="139" t="s">
        <v>1382</v>
      </c>
    </row>
    <row r="107" spans="2:65" s="1" customFormat="1" ht="16.5" customHeight="1">
      <c r="B107" s="33"/>
      <c r="C107" s="128" t="s">
        <v>444</v>
      </c>
      <c r="D107" s="128" t="s">
        <v>153</v>
      </c>
      <c r="E107" s="129" t="s">
        <v>1383</v>
      </c>
      <c r="F107" s="130" t="s">
        <v>1348</v>
      </c>
      <c r="G107" s="131" t="s">
        <v>1345</v>
      </c>
      <c r="H107" s="132">
        <v>2</v>
      </c>
      <c r="I107" s="133"/>
      <c r="J107" s="134">
        <f>ROUND(I107*H107,2)</f>
        <v>0</v>
      </c>
      <c r="K107" s="130" t="s">
        <v>19</v>
      </c>
      <c r="L107" s="33"/>
      <c r="M107" s="189" t="s">
        <v>19</v>
      </c>
      <c r="N107" s="190" t="s">
        <v>43</v>
      </c>
      <c r="O107" s="187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39" t="s">
        <v>389</v>
      </c>
      <c r="AT107" s="139" t="s">
        <v>153</v>
      </c>
      <c r="AU107" s="139" t="s">
        <v>82</v>
      </c>
      <c r="AY107" s="18" t="s">
        <v>150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80</v>
      </c>
      <c r="BK107" s="140">
        <f>ROUND(I107*H107,2)</f>
        <v>0</v>
      </c>
      <c r="BL107" s="18" t="s">
        <v>389</v>
      </c>
      <c r="BM107" s="139" t="s">
        <v>1384</v>
      </c>
    </row>
    <row r="108" spans="2:65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3"/>
    </row>
  </sheetData>
  <sheetProtection algorithmName="SHA-512" hashValue="hgL10kMzgpeAr09/HpmjJegn/nCc5s11nPet0jffp8xKIFGfGkBjn1M1iODDoIJyRXCK/K2JQAwwOQU9YMbCCA==" saltValue="kTNoOkmCVJFu5nLqVXyaMboPtoy8MlTPBdnc6Wk7OsKdVoEN7NCCeOnKXTCnh5lFLpEmfRXnCTP2Jtu+HT+EsQ==" spinCount="100000" sheet="1" objects="1" scenarios="1" formatColumns="0" formatRows="0" autoFilter="0"/>
  <autoFilter ref="C81:K107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1385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ROUND((SUM(BE84:BE104)),  2)</f>
        <v>0</v>
      </c>
      <c r="I33" s="90">
        <v>0.21</v>
      </c>
      <c r="J33" s="89">
        <f>ROUND(((SUM(BE84:BE104))*I33),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ROUND((SUM(BF84:BF104)),  2)</f>
        <v>0</v>
      </c>
      <c r="I34" s="90">
        <v>0.12</v>
      </c>
      <c r="J34" s="89">
        <f>ROUND(((SUM(BF84:BF104))*I34),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ROUND((SUM(BG84:BG104)),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ROUND((SUM(BH84:BH104)),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ROUND((SUM(BI84:BI104)),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2024-080-05 - Profese - vytápění a chlazení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J84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130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1386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>
      <c r="B62" s="104"/>
      <c r="D62" s="105" t="s">
        <v>1387</v>
      </c>
      <c r="E62" s="106"/>
      <c r="F62" s="106"/>
      <c r="G62" s="106"/>
      <c r="H62" s="106"/>
      <c r="I62" s="106"/>
      <c r="J62" s="107">
        <f>J88</f>
        <v>0</v>
      </c>
      <c r="L62" s="104"/>
    </row>
    <row r="63" spans="2:47" s="9" customFormat="1" ht="19.899999999999999" customHeight="1">
      <c r="B63" s="104"/>
      <c r="D63" s="105" t="s">
        <v>1388</v>
      </c>
      <c r="E63" s="106"/>
      <c r="F63" s="106"/>
      <c r="G63" s="106"/>
      <c r="H63" s="106"/>
      <c r="I63" s="106"/>
      <c r="J63" s="107">
        <f>J91</f>
        <v>0</v>
      </c>
      <c r="L63" s="104"/>
    </row>
    <row r="64" spans="2:47" s="9" customFormat="1" ht="19.899999999999999" customHeight="1">
      <c r="B64" s="104"/>
      <c r="D64" s="105" t="s">
        <v>1389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135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280" t="str">
        <f>E7</f>
        <v>ČZÚ-FLD-výukový pavilon- změna vybavení laboratoří HT004,HT005,HT115</v>
      </c>
      <c r="F74" s="281"/>
      <c r="G74" s="281"/>
      <c r="H74" s="281"/>
      <c r="L74" s="33"/>
    </row>
    <row r="75" spans="2:12" s="1" customFormat="1" ht="12" customHeight="1">
      <c r="B75" s="33"/>
      <c r="C75" s="28" t="s">
        <v>114</v>
      </c>
      <c r="L75" s="33"/>
    </row>
    <row r="76" spans="2:12" s="1" customFormat="1" ht="16.5" customHeight="1">
      <c r="B76" s="33"/>
      <c r="E76" s="248" t="str">
        <f>E9</f>
        <v>2024-080-05 - Profese - vytápění a chlazení</v>
      </c>
      <c r="F76" s="282"/>
      <c r="G76" s="282"/>
      <c r="H76" s="28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 xml:space="preserve">KAMÝCKÁ 1176, PRAHA - SUCHDOL </v>
      </c>
      <c r="I78" s="28" t="s">
        <v>23</v>
      </c>
      <c r="J78" s="50" t="str">
        <f>IF(J12="","",J12)</f>
        <v>11. 10. 2024</v>
      </c>
      <c r="L78" s="33"/>
    </row>
    <row r="79" spans="2:12" s="1" customFormat="1" ht="6.95" customHeight="1">
      <c r="B79" s="33"/>
      <c r="L79" s="33"/>
    </row>
    <row r="80" spans="2:12" s="1" customFormat="1" ht="40.15" customHeight="1">
      <c r="B80" s="33"/>
      <c r="C80" s="28" t="s">
        <v>25</v>
      </c>
      <c r="F80" s="26" t="str">
        <f>E15</f>
        <v>ČZU V PRAZE, FAKULTA LESNICKÁ A DŘEVAŘSKÁ, Praha 6</v>
      </c>
      <c r="I80" s="28" t="s">
        <v>31</v>
      </c>
      <c r="J80" s="31" t="str">
        <f>E21</f>
        <v>Ing. Vladimír Čapka Gerstnerova 5/658 Praha 7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Ing. Dana Mlejnková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136</v>
      </c>
      <c r="D83" s="110" t="s">
        <v>57</v>
      </c>
      <c r="E83" s="110" t="s">
        <v>53</v>
      </c>
      <c r="F83" s="110" t="s">
        <v>54</v>
      </c>
      <c r="G83" s="110" t="s">
        <v>137</v>
      </c>
      <c r="H83" s="110" t="s">
        <v>138</v>
      </c>
      <c r="I83" s="110" t="s">
        <v>139</v>
      </c>
      <c r="J83" s="110" t="s">
        <v>119</v>
      </c>
      <c r="K83" s="111" t="s">
        <v>140</v>
      </c>
      <c r="L83" s="108"/>
      <c r="M83" s="57" t="s">
        <v>19</v>
      </c>
      <c r="N83" s="58" t="s">
        <v>42</v>
      </c>
      <c r="O83" s="58" t="s">
        <v>141</v>
      </c>
      <c r="P83" s="58" t="s">
        <v>142</v>
      </c>
      <c r="Q83" s="58" t="s">
        <v>143</v>
      </c>
      <c r="R83" s="58" t="s">
        <v>144</v>
      </c>
      <c r="S83" s="58" t="s">
        <v>145</v>
      </c>
      <c r="T83" s="59" t="s">
        <v>146</v>
      </c>
    </row>
    <row r="84" spans="2:65" s="1" customFormat="1" ht="22.9" customHeight="1">
      <c r="B84" s="33"/>
      <c r="C84" s="62" t="s">
        <v>147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</v>
      </c>
      <c r="S84" s="51"/>
      <c r="T84" s="114">
        <f>T85</f>
        <v>0</v>
      </c>
      <c r="AT84" s="18" t="s">
        <v>71</v>
      </c>
      <c r="AU84" s="18" t="s">
        <v>120</v>
      </c>
      <c r="BK84" s="115">
        <f>BK85</f>
        <v>0</v>
      </c>
    </row>
    <row r="85" spans="2:65" s="11" customFormat="1" ht="25.9" customHeight="1">
      <c r="B85" s="116"/>
      <c r="D85" s="117" t="s">
        <v>71</v>
      </c>
      <c r="E85" s="118" t="s">
        <v>419</v>
      </c>
      <c r="F85" s="118" t="s">
        <v>420</v>
      </c>
      <c r="I85" s="119"/>
      <c r="J85" s="120">
        <f>BK85</f>
        <v>0</v>
      </c>
      <c r="L85" s="116"/>
      <c r="M85" s="121"/>
      <c r="P85" s="122">
        <f>P86+P88+P91+P94</f>
        <v>0</v>
      </c>
      <c r="R85" s="122">
        <f>R86+R88+R91+R94</f>
        <v>0</v>
      </c>
      <c r="T85" s="123">
        <f>T86+T88+T91+T94</f>
        <v>0</v>
      </c>
      <c r="AR85" s="117" t="s">
        <v>82</v>
      </c>
      <c r="AT85" s="124" t="s">
        <v>71</v>
      </c>
      <c r="AU85" s="124" t="s">
        <v>72</v>
      </c>
      <c r="AY85" s="117" t="s">
        <v>150</v>
      </c>
      <c r="BK85" s="125">
        <f>BK86+BK88+BK91+BK94</f>
        <v>0</v>
      </c>
    </row>
    <row r="86" spans="2:65" s="11" customFormat="1" ht="22.9" customHeight="1">
      <c r="B86" s="116"/>
      <c r="D86" s="117" t="s">
        <v>71</v>
      </c>
      <c r="E86" s="126" t="s">
        <v>1390</v>
      </c>
      <c r="F86" s="126" t="s">
        <v>1391</v>
      </c>
      <c r="I86" s="119"/>
      <c r="J86" s="127">
        <f>BK86</f>
        <v>0</v>
      </c>
      <c r="L86" s="116"/>
      <c r="M86" s="121"/>
      <c r="P86" s="122">
        <f>P87</f>
        <v>0</v>
      </c>
      <c r="R86" s="122">
        <f>R87</f>
        <v>0</v>
      </c>
      <c r="T86" s="123">
        <f>T87</f>
        <v>0</v>
      </c>
      <c r="AR86" s="117" t="s">
        <v>80</v>
      </c>
      <c r="AT86" s="124" t="s">
        <v>71</v>
      </c>
      <c r="AU86" s="124" t="s">
        <v>80</v>
      </c>
      <c r="AY86" s="117" t="s">
        <v>150</v>
      </c>
      <c r="BK86" s="125">
        <f>BK87</f>
        <v>0</v>
      </c>
    </row>
    <row r="87" spans="2:65" s="1" customFormat="1" ht="16.5" customHeight="1">
      <c r="B87" s="33"/>
      <c r="C87" s="128" t="s">
        <v>80</v>
      </c>
      <c r="D87" s="128" t="s">
        <v>153</v>
      </c>
      <c r="E87" s="129" t="s">
        <v>1392</v>
      </c>
      <c r="F87" s="130" t="s">
        <v>1393</v>
      </c>
      <c r="G87" s="131" t="s">
        <v>179</v>
      </c>
      <c r="H87" s="132">
        <v>1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158</v>
      </c>
      <c r="AT87" s="139" t="s">
        <v>153</v>
      </c>
      <c r="AU87" s="139" t="s">
        <v>82</v>
      </c>
      <c r="AY87" s="18" t="s">
        <v>150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80</v>
      </c>
      <c r="BK87" s="140">
        <f>ROUND(I87*H87,2)</f>
        <v>0</v>
      </c>
      <c r="BL87" s="18" t="s">
        <v>158</v>
      </c>
      <c r="BM87" s="139" t="s">
        <v>1394</v>
      </c>
    </row>
    <row r="88" spans="2:65" s="11" customFormat="1" ht="22.9" customHeight="1">
      <c r="B88" s="116"/>
      <c r="D88" s="117" t="s">
        <v>71</v>
      </c>
      <c r="E88" s="126" t="s">
        <v>1395</v>
      </c>
      <c r="F88" s="126" t="s">
        <v>1396</v>
      </c>
      <c r="I88" s="119"/>
      <c r="J88" s="127">
        <f>BK88</f>
        <v>0</v>
      </c>
      <c r="L88" s="116"/>
      <c r="M88" s="121"/>
      <c r="P88" s="122">
        <f>SUM(P89:P90)</f>
        <v>0</v>
      </c>
      <c r="R88" s="122">
        <f>SUM(R89:R90)</f>
        <v>0</v>
      </c>
      <c r="T88" s="123">
        <f>SUM(T89:T90)</f>
        <v>0</v>
      </c>
      <c r="AR88" s="117" t="s">
        <v>80</v>
      </c>
      <c r="AT88" s="124" t="s">
        <v>71</v>
      </c>
      <c r="AU88" s="124" t="s">
        <v>80</v>
      </c>
      <c r="AY88" s="117" t="s">
        <v>150</v>
      </c>
      <c r="BK88" s="125">
        <f>SUM(BK89:BK90)</f>
        <v>0</v>
      </c>
    </row>
    <row r="89" spans="2:65" s="1" customFormat="1" ht="16.5" customHeight="1">
      <c r="B89" s="33"/>
      <c r="C89" s="128" t="s">
        <v>82</v>
      </c>
      <c r="D89" s="128" t="s">
        <v>153</v>
      </c>
      <c r="E89" s="129" t="s">
        <v>1397</v>
      </c>
      <c r="F89" s="130" t="s">
        <v>1398</v>
      </c>
      <c r="G89" s="131" t="s">
        <v>179</v>
      </c>
      <c r="H89" s="132">
        <v>1</v>
      </c>
      <c r="I89" s="133"/>
      <c r="J89" s="134">
        <f>ROUND(I89*H89,2)</f>
        <v>0</v>
      </c>
      <c r="K89" s="130" t="s">
        <v>19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158</v>
      </c>
      <c r="AT89" s="139" t="s">
        <v>153</v>
      </c>
      <c r="AU89" s="139" t="s">
        <v>82</v>
      </c>
      <c r="AY89" s="18" t="s">
        <v>150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80</v>
      </c>
      <c r="BK89" s="140">
        <f>ROUND(I89*H89,2)</f>
        <v>0</v>
      </c>
      <c r="BL89" s="18" t="s">
        <v>158</v>
      </c>
      <c r="BM89" s="139" t="s">
        <v>1399</v>
      </c>
    </row>
    <row r="90" spans="2:65" s="1" customFormat="1" ht="16.5" customHeight="1">
      <c r="B90" s="33"/>
      <c r="C90" s="128" t="s">
        <v>183</v>
      </c>
      <c r="D90" s="128" t="s">
        <v>153</v>
      </c>
      <c r="E90" s="129" t="s">
        <v>1400</v>
      </c>
      <c r="F90" s="130" t="s">
        <v>1401</v>
      </c>
      <c r="G90" s="131" t="s">
        <v>1402</v>
      </c>
      <c r="H90" s="132">
        <v>10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158</v>
      </c>
      <c r="AT90" s="139" t="s">
        <v>153</v>
      </c>
      <c r="AU90" s="139" t="s">
        <v>82</v>
      </c>
      <c r="AY90" s="18" t="s">
        <v>150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158</v>
      </c>
      <c r="BM90" s="139" t="s">
        <v>1403</v>
      </c>
    </row>
    <row r="91" spans="2:65" s="11" customFormat="1" ht="22.9" customHeight="1">
      <c r="B91" s="116"/>
      <c r="D91" s="117" t="s">
        <v>71</v>
      </c>
      <c r="E91" s="126" t="s">
        <v>1404</v>
      </c>
      <c r="F91" s="126" t="s">
        <v>1405</v>
      </c>
      <c r="I91" s="119"/>
      <c r="J91" s="127">
        <f>BK91</f>
        <v>0</v>
      </c>
      <c r="L91" s="116"/>
      <c r="M91" s="121"/>
      <c r="P91" s="122">
        <f>SUM(P92:P93)</f>
        <v>0</v>
      </c>
      <c r="R91" s="122">
        <f>SUM(R92:R93)</f>
        <v>0</v>
      </c>
      <c r="T91" s="123">
        <f>SUM(T92:T93)</f>
        <v>0</v>
      </c>
      <c r="AR91" s="117" t="s">
        <v>80</v>
      </c>
      <c r="AT91" s="124" t="s">
        <v>71</v>
      </c>
      <c r="AU91" s="124" t="s">
        <v>80</v>
      </c>
      <c r="AY91" s="117" t="s">
        <v>150</v>
      </c>
      <c r="BK91" s="125">
        <f>SUM(BK92:BK93)</f>
        <v>0</v>
      </c>
    </row>
    <row r="92" spans="2:65" s="1" customFormat="1" ht="16.5" customHeight="1">
      <c r="B92" s="33"/>
      <c r="C92" s="128" t="s">
        <v>158</v>
      </c>
      <c r="D92" s="128" t="s">
        <v>153</v>
      </c>
      <c r="E92" s="129" t="s">
        <v>1406</v>
      </c>
      <c r="F92" s="130" t="s">
        <v>1407</v>
      </c>
      <c r="G92" s="131" t="s">
        <v>179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158</v>
      </c>
      <c r="AT92" s="139" t="s">
        <v>153</v>
      </c>
      <c r="AU92" s="139" t="s">
        <v>82</v>
      </c>
      <c r="AY92" s="18" t="s">
        <v>150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158</v>
      </c>
      <c r="BM92" s="139" t="s">
        <v>1408</v>
      </c>
    </row>
    <row r="93" spans="2:65" s="1" customFormat="1" ht="16.5" customHeight="1">
      <c r="B93" s="33"/>
      <c r="C93" s="128" t="s">
        <v>242</v>
      </c>
      <c r="D93" s="128" t="s">
        <v>153</v>
      </c>
      <c r="E93" s="129" t="s">
        <v>1409</v>
      </c>
      <c r="F93" s="130" t="s">
        <v>1410</v>
      </c>
      <c r="G93" s="131" t="s">
        <v>1402</v>
      </c>
      <c r="H93" s="132">
        <v>1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158</v>
      </c>
      <c r="AT93" s="139" t="s">
        <v>153</v>
      </c>
      <c r="AU93" s="139" t="s">
        <v>82</v>
      </c>
      <c r="AY93" s="18" t="s">
        <v>150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158</v>
      </c>
      <c r="BM93" s="139" t="s">
        <v>1411</v>
      </c>
    </row>
    <row r="94" spans="2:65" s="11" customFormat="1" ht="22.9" customHeight="1">
      <c r="B94" s="116"/>
      <c r="D94" s="117" t="s">
        <v>71</v>
      </c>
      <c r="E94" s="126" t="s">
        <v>1412</v>
      </c>
      <c r="F94" s="126" t="s">
        <v>1413</v>
      </c>
      <c r="I94" s="119"/>
      <c r="J94" s="127">
        <f>BK94</f>
        <v>0</v>
      </c>
      <c r="L94" s="116"/>
      <c r="M94" s="121"/>
      <c r="P94" s="122">
        <f>SUM(P95:P104)</f>
        <v>0</v>
      </c>
      <c r="R94" s="122">
        <f>SUM(R95:R104)</f>
        <v>0</v>
      </c>
      <c r="T94" s="123">
        <f>SUM(T95:T104)</f>
        <v>0</v>
      </c>
      <c r="AR94" s="117" t="s">
        <v>80</v>
      </c>
      <c r="AT94" s="124" t="s">
        <v>71</v>
      </c>
      <c r="AU94" s="124" t="s">
        <v>80</v>
      </c>
      <c r="AY94" s="117" t="s">
        <v>150</v>
      </c>
      <c r="BK94" s="125">
        <f>SUM(BK95:BK104)</f>
        <v>0</v>
      </c>
    </row>
    <row r="95" spans="2:65" s="1" customFormat="1" ht="16.5" customHeight="1">
      <c r="B95" s="33"/>
      <c r="C95" s="128" t="s">
        <v>283</v>
      </c>
      <c r="D95" s="128" t="s">
        <v>153</v>
      </c>
      <c r="E95" s="129" t="s">
        <v>1414</v>
      </c>
      <c r="F95" s="130" t="s">
        <v>1415</v>
      </c>
      <c r="G95" s="131" t="s">
        <v>179</v>
      </c>
      <c r="H95" s="132">
        <v>1</v>
      </c>
      <c r="I95" s="133"/>
      <c r="J95" s="134">
        <f>ROUND(I95*H95,2)</f>
        <v>0</v>
      </c>
      <c r="K95" s="130" t="s">
        <v>19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158</v>
      </c>
      <c r="AT95" s="139" t="s">
        <v>153</v>
      </c>
      <c r="AU95" s="139" t="s">
        <v>82</v>
      </c>
      <c r="AY95" s="18" t="s">
        <v>150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158</v>
      </c>
      <c r="BM95" s="139" t="s">
        <v>1416</v>
      </c>
    </row>
    <row r="96" spans="2:65" s="1" customFormat="1" ht="16.5" customHeight="1">
      <c r="B96" s="33"/>
      <c r="C96" s="128" t="s">
        <v>299</v>
      </c>
      <c r="D96" s="128" t="s">
        <v>153</v>
      </c>
      <c r="E96" s="129" t="s">
        <v>1417</v>
      </c>
      <c r="F96" s="130" t="s">
        <v>1418</v>
      </c>
      <c r="G96" s="131" t="s">
        <v>179</v>
      </c>
      <c r="H96" s="132">
        <v>1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158</v>
      </c>
      <c r="AT96" s="139" t="s">
        <v>153</v>
      </c>
      <c r="AU96" s="139" t="s">
        <v>82</v>
      </c>
      <c r="AY96" s="18" t="s">
        <v>150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158</v>
      </c>
      <c r="BM96" s="139" t="s">
        <v>1419</v>
      </c>
    </row>
    <row r="97" spans="2:65" s="1" customFormat="1" ht="16.5" customHeight="1">
      <c r="B97" s="33"/>
      <c r="C97" s="128" t="s">
        <v>315</v>
      </c>
      <c r="D97" s="128" t="s">
        <v>153</v>
      </c>
      <c r="E97" s="129" t="s">
        <v>1420</v>
      </c>
      <c r="F97" s="130" t="s">
        <v>1421</v>
      </c>
      <c r="G97" s="131" t="s">
        <v>179</v>
      </c>
      <c r="H97" s="132">
        <v>1</v>
      </c>
      <c r="I97" s="133"/>
      <c r="J97" s="134">
        <f>ROUND(I97*H97,2)</f>
        <v>0</v>
      </c>
      <c r="K97" s="130" t="s">
        <v>19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158</v>
      </c>
      <c r="AT97" s="139" t="s">
        <v>153</v>
      </c>
      <c r="AU97" s="139" t="s">
        <v>82</v>
      </c>
      <c r="AY97" s="18" t="s">
        <v>150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158</v>
      </c>
      <c r="BM97" s="139" t="s">
        <v>1422</v>
      </c>
    </row>
    <row r="98" spans="2:65" s="1" customFormat="1" ht="16.5" customHeight="1">
      <c r="B98" s="33"/>
      <c r="C98" s="128" t="s">
        <v>334</v>
      </c>
      <c r="D98" s="128" t="s">
        <v>153</v>
      </c>
      <c r="E98" s="129" t="s">
        <v>1423</v>
      </c>
      <c r="F98" s="130" t="s">
        <v>1424</v>
      </c>
      <c r="G98" s="131" t="s">
        <v>179</v>
      </c>
      <c r="H98" s="132">
        <v>1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158</v>
      </c>
      <c r="AT98" s="139" t="s">
        <v>153</v>
      </c>
      <c r="AU98" s="139" t="s">
        <v>82</v>
      </c>
      <c r="AY98" s="18" t="s">
        <v>150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158</v>
      </c>
      <c r="BM98" s="139" t="s">
        <v>1425</v>
      </c>
    </row>
    <row r="99" spans="2:65" s="1" customFormat="1" ht="16.5" customHeight="1">
      <c r="B99" s="33"/>
      <c r="C99" s="128" t="s">
        <v>710</v>
      </c>
      <c r="D99" s="128" t="s">
        <v>153</v>
      </c>
      <c r="E99" s="129" t="s">
        <v>1426</v>
      </c>
      <c r="F99" s="130" t="s">
        <v>1427</v>
      </c>
      <c r="G99" s="131" t="s">
        <v>1263</v>
      </c>
      <c r="H99" s="132">
        <v>10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158</v>
      </c>
      <c r="AT99" s="139" t="s">
        <v>153</v>
      </c>
      <c r="AU99" s="139" t="s">
        <v>82</v>
      </c>
      <c r="AY99" s="18" t="s">
        <v>150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158</v>
      </c>
      <c r="BM99" s="139" t="s">
        <v>1428</v>
      </c>
    </row>
    <row r="100" spans="2:65" s="1" customFormat="1" ht="16.5" customHeight="1">
      <c r="B100" s="33"/>
      <c r="C100" s="128" t="s">
        <v>357</v>
      </c>
      <c r="D100" s="128" t="s">
        <v>153</v>
      </c>
      <c r="E100" s="129" t="s">
        <v>1429</v>
      </c>
      <c r="F100" s="130" t="s">
        <v>1430</v>
      </c>
      <c r="G100" s="131" t="s">
        <v>1345</v>
      </c>
      <c r="H100" s="132">
        <v>28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158</v>
      </c>
      <c r="AT100" s="139" t="s">
        <v>153</v>
      </c>
      <c r="AU100" s="139" t="s">
        <v>82</v>
      </c>
      <c r="AY100" s="18" t="s">
        <v>150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158</v>
      </c>
      <c r="BM100" s="139" t="s">
        <v>1431</v>
      </c>
    </row>
    <row r="101" spans="2:65" s="1" customFormat="1" ht="16.5" customHeight="1">
      <c r="B101" s="33"/>
      <c r="C101" s="128" t="s">
        <v>8</v>
      </c>
      <c r="D101" s="128" t="s">
        <v>153</v>
      </c>
      <c r="E101" s="129" t="s">
        <v>1432</v>
      </c>
      <c r="F101" s="130" t="s">
        <v>1433</v>
      </c>
      <c r="G101" s="131" t="s">
        <v>179</v>
      </c>
      <c r="H101" s="132">
        <v>2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158</v>
      </c>
      <c r="AT101" s="139" t="s">
        <v>153</v>
      </c>
      <c r="AU101" s="139" t="s">
        <v>82</v>
      </c>
      <c r="AY101" s="18" t="s">
        <v>150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158</v>
      </c>
      <c r="BM101" s="139" t="s">
        <v>1434</v>
      </c>
    </row>
    <row r="102" spans="2:65" s="1" customFormat="1" ht="24.2" customHeight="1">
      <c r="B102" s="33"/>
      <c r="C102" s="128" t="s">
        <v>719</v>
      </c>
      <c r="D102" s="128" t="s">
        <v>153</v>
      </c>
      <c r="E102" s="129" t="s">
        <v>1435</v>
      </c>
      <c r="F102" s="130" t="s">
        <v>1436</v>
      </c>
      <c r="G102" s="131" t="s">
        <v>1437</v>
      </c>
      <c r="H102" s="193"/>
      <c r="I102" s="133"/>
      <c r="J102" s="134">
        <f>ROUND(I102*H102,2)</f>
        <v>0</v>
      </c>
      <c r="K102" s="130" t="s">
        <v>157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389</v>
      </c>
      <c r="AT102" s="139" t="s">
        <v>153</v>
      </c>
      <c r="AU102" s="139" t="s">
        <v>82</v>
      </c>
      <c r="AY102" s="18" t="s">
        <v>150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389</v>
      </c>
      <c r="BM102" s="139" t="s">
        <v>1438</v>
      </c>
    </row>
    <row r="103" spans="2:65" s="1" customFormat="1">
      <c r="B103" s="33"/>
      <c r="D103" s="141" t="s">
        <v>160</v>
      </c>
      <c r="F103" s="142" t="s">
        <v>1439</v>
      </c>
      <c r="I103" s="143"/>
      <c r="L103" s="33"/>
      <c r="M103" s="144"/>
      <c r="T103" s="54"/>
      <c r="AT103" s="18" t="s">
        <v>160</v>
      </c>
      <c r="AU103" s="18" t="s">
        <v>82</v>
      </c>
    </row>
    <row r="104" spans="2:65" s="1" customFormat="1" ht="78" customHeight="1">
      <c r="B104" s="33"/>
      <c r="C104" s="128" t="s">
        <v>378</v>
      </c>
      <c r="D104" s="128" t="s">
        <v>153</v>
      </c>
      <c r="E104" s="129" t="s">
        <v>1440</v>
      </c>
      <c r="F104" s="130" t="s">
        <v>1441</v>
      </c>
      <c r="G104" s="131" t="s">
        <v>19</v>
      </c>
      <c r="H104" s="132">
        <v>0</v>
      </c>
      <c r="I104" s="133"/>
      <c r="J104" s="134">
        <f>ROUND(I104*H104,2)</f>
        <v>0</v>
      </c>
      <c r="K104" s="130" t="s">
        <v>19</v>
      </c>
      <c r="L104" s="33"/>
      <c r="M104" s="189" t="s">
        <v>19</v>
      </c>
      <c r="N104" s="190" t="s">
        <v>43</v>
      </c>
      <c r="O104" s="187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39" t="s">
        <v>158</v>
      </c>
      <c r="AT104" s="139" t="s">
        <v>153</v>
      </c>
      <c r="AU104" s="139" t="s">
        <v>82</v>
      </c>
      <c r="AY104" s="18" t="s">
        <v>150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158</v>
      </c>
      <c r="BM104" s="139" t="s">
        <v>1442</v>
      </c>
    </row>
    <row r="105" spans="2:65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3"/>
    </row>
  </sheetData>
  <sheetProtection algorithmName="SHA-512" hashValue="lpbygZvvigYolYvbR5TnyxDa3c/cKOvXYaM/hn6EaBs8hVNZTHzuYgYHfo9yn7zU3pxD7ZnOjJoQ7sRU3QwsfA==" saltValue="v0remLiDZHYpHWnWjdkOlBr5S06qL233BkK5hVGso1ero9SHyPzIy6DY0rDusJptzjBK7ak8eCh7vkC8aSzDLg==" spinCount="100000" sheet="1" objects="1" scenarios="1" formatColumns="0" formatRows="0" autoFilter="0"/>
  <autoFilter ref="C83:K104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5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1443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ROUND((SUM(BE84:BE132)),  2)</f>
        <v>0</v>
      </c>
      <c r="I33" s="90">
        <v>0.21</v>
      </c>
      <c r="J33" s="89">
        <f>ROUND(((SUM(BE84:BE132))*I33),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ROUND((SUM(BF84:BF132)),  2)</f>
        <v>0</v>
      </c>
      <c r="I34" s="90">
        <v>0.12</v>
      </c>
      <c r="J34" s="89">
        <f>ROUND(((SUM(BF84:BF132))*I34),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ROUND((SUM(BG84:BG132)),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ROUND((SUM(BH84:BH132)),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ROUND((SUM(BI84:BI132)),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2024-080-06 - Profese - VZT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J84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130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1444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>
      <c r="B62" s="104"/>
      <c r="D62" s="105" t="s">
        <v>1445</v>
      </c>
      <c r="E62" s="106"/>
      <c r="F62" s="106"/>
      <c r="G62" s="106"/>
      <c r="H62" s="106"/>
      <c r="I62" s="106"/>
      <c r="J62" s="107">
        <f>J94</f>
        <v>0</v>
      </c>
      <c r="L62" s="104"/>
    </row>
    <row r="63" spans="2:47" s="9" customFormat="1" ht="19.899999999999999" customHeight="1">
      <c r="B63" s="104"/>
      <c r="D63" s="105" t="s">
        <v>1446</v>
      </c>
      <c r="E63" s="106"/>
      <c r="F63" s="106"/>
      <c r="G63" s="106"/>
      <c r="H63" s="106"/>
      <c r="I63" s="106"/>
      <c r="J63" s="107">
        <f>J109</f>
        <v>0</v>
      </c>
      <c r="L63" s="104"/>
    </row>
    <row r="64" spans="2:47" s="9" customFormat="1" ht="19.899999999999999" customHeight="1">
      <c r="B64" s="104"/>
      <c r="D64" s="105" t="s">
        <v>1447</v>
      </c>
      <c r="E64" s="106"/>
      <c r="F64" s="106"/>
      <c r="G64" s="106"/>
      <c r="H64" s="106"/>
      <c r="I64" s="106"/>
      <c r="J64" s="107">
        <f>J120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135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280" t="str">
        <f>E7</f>
        <v>ČZÚ-FLD-výukový pavilon- změna vybavení laboratoří HT004,HT005,HT115</v>
      </c>
      <c r="F74" s="281"/>
      <c r="G74" s="281"/>
      <c r="H74" s="281"/>
      <c r="L74" s="33"/>
    </row>
    <row r="75" spans="2:12" s="1" customFormat="1" ht="12" customHeight="1">
      <c r="B75" s="33"/>
      <c r="C75" s="28" t="s">
        <v>114</v>
      </c>
      <c r="L75" s="33"/>
    </row>
    <row r="76" spans="2:12" s="1" customFormat="1" ht="16.5" customHeight="1">
      <c r="B76" s="33"/>
      <c r="E76" s="248" t="str">
        <f>E9</f>
        <v>2024-080-06 - Profese - VZT</v>
      </c>
      <c r="F76" s="282"/>
      <c r="G76" s="282"/>
      <c r="H76" s="28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 xml:space="preserve">KAMÝCKÁ 1176, PRAHA - SUCHDOL </v>
      </c>
      <c r="I78" s="28" t="s">
        <v>23</v>
      </c>
      <c r="J78" s="50" t="str">
        <f>IF(J12="","",J12)</f>
        <v>11. 10. 2024</v>
      </c>
      <c r="L78" s="33"/>
    </row>
    <row r="79" spans="2:12" s="1" customFormat="1" ht="6.95" customHeight="1">
      <c r="B79" s="33"/>
      <c r="L79" s="33"/>
    </row>
    <row r="80" spans="2:12" s="1" customFormat="1" ht="40.15" customHeight="1">
      <c r="B80" s="33"/>
      <c r="C80" s="28" t="s">
        <v>25</v>
      </c>
      <c r="F80" s="26" t="str">
        <f>E15</f>
        <v>ČZU V PRAZE, FAKULTA LESNICKÁ A DŘEVAŘSKÁ, Praha 6</v>
      </c>
      <c r="I80" s="28" t="s">
        <v>31</v>
      </c>
      <c r="J80" s="31" t="str">
        <f>E21</f>
        <v>Ing. Vladimír Čapka Gerstnerova 5/658 Praha 7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Ing. Dana Mlejnková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136</v>
      </c>
      <c r="D83" s="110" t="s">
        <v>57</v>
      </c>
      <c r="E83" s="110" t="s">
        <v>53</v>
      </c>
      <c r="F83" s="110" t="s">
        <v>54</v>
      </c>
      <c r="G83" s="110" t="s">
        <v>137</v>
      </c>
      <c r="H83" s="110" t="s">
        <v>138</v>
      </c>
      <c r="I83" s="110" t="s">
        <v>139</v>
      </c>
      <c r="J83" s="110" t="s">
        <v>119</v>
      </c>
      <c r="K83" s="111" t="s">
        <v>140</v>
      </c>
      <c r="L83" s="108"/>
      <c r="M83" s="57" t="s">
        <v>19</v>
      </c>
      <c r="N83" s="58" t="s">
        <v>42</v>
      </c>
      <c r="O83" s="58" t="s">
        <v>141</v>
      </c>
      <c r="P83" s="58" t="s">
        <v>142</v>
      </c>
      <c r="Q83" s="58" t="s">
        <v>143</v>
      </c>
      <c r="R83" s="58" t="s">
        <v>144</v>
      </c>
      <c r="S83" s="58" t="s">
        <v>145</v>
      </c>
      <c r="T83" s="59" t="s">
        <v>146</v>
      </c>
    </row>
    <row r="84" spans="2:65" s="1" customFormat="1" ht="22.9" customHeight="1">
      <c r="B84" s="33"/>
      <c r="C84" s="62" t="s">
        <v>147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</v>
      </c>
      <c r="S84" s="51"/>
      <c r="T84" s="114">
        <f>T85</f>
        <v>0</v>
      </c>
      <c r="AT84" s="18" t="s">
        <v>71</v>
      </c>
      <c r="AU84" s="18" t="s">
        <v>120</v>
      </c>
      <c r="BK84" s="115">
        <f>BK85</f>
        <v>0</v>
      </c>
    </row>
    <row r="85" spans="2:65" s="11" customFormat="1" ht="25.9" customHeight="1">
      <c r="B85" s="116"/>
      <c r="D85" s="117" t="s">
        <v>71</v>
      </c>
      <c r="E85" s="118" t="s">
        <v>419</v>
      </c>
      <c r="F85" s="118" t="s">
        <v>420</v>
      </c>
      <c r="I85" s="119"/>
      <c r="J85" s="120">
        <f>BK85</f>
        <v>0</v>
      </c>
      <c r="L85" s="116"/>
      <c r="M85" s="121"/>
      <c r="P85" s="122">
        <f>P86+P94+P109+P120</f>
        <v>0</v>
      </c>
      <c r="R85" s="122">
        <f>R86+R94+R109+R120</f>
        <v>0</v>
      </c>
      <c r="T85" s="123">
        <f>T86+T94+T109+T120</f>
        <v>0</v>
      </c>
      <c r="AR85" s="117" t="s">
        <v>82</v>
      </c>
      <c r="AT85" s="124" t="s">
        <v>71</v>
      </c>
      <c r="AU85" s="124" t="s">
        <v>72</v>
      </c>
      <c r="AY85" s="117" t="s">
        <v>150</v>
      </c>
      <c r="BK85" s="125">
        <f>BK86+BK94+BK109+BK120</f>
        <v>0</v>
      </c>
    </row>
    <row r="86" spans="2:65" s="11" customFormat="1" ht="22.9" customHeight="1">
      <c r="B86" s="116"/>
      <c r="D86" s="117" t="s">
        <v>71</v>
      </c>
      <c r="E86" s="126" t="s">
        <v>1448</v>
      </c>
      <c r="F86" s="126" t="s">
        <v>1449</v>
      </c>
      <c r="I86" s="119"/>
      <c r="J86" s="127">
        <f>BK86</f>
        <v>0</v>
      </c>
      <c r="L86" s="116"/>
      <c r="M86" s="121"/>
      <c r="P86" s="122">
        <f>SUM(P87:P93)</f>
        <v>0</v>
      </c>
      <c r="R86" s="122">
        <f>SUM(R87:R93)</f>
        <v>0</v>
      </c>
      <c r="T86" s="123">
        <f>SUM(T87:T93)</f>
        <v>0</v>
      </c>
      <c r="AR86" s="117" t="s">
        <v>80</v>
      </c>
      <c r="AT86" s="124" t="s">
        <v>71</v>
      </c>
      <c r="AU86" s="124" t="s">
        <v>80</v>
      </c>
      <c r="AY86" s="117" t="s">
        <v>150</v>
      </c>
      <c r="BK86" s="125">
        <f>SUM(BK87:BK93)</f>
        <v>0</v>
      </c>
    </row>
    <row r="87" spans="2:65" s="1" customFormat="1" ht="24.2" customHeight="1">
      <c r="B87" s="33"/>
      <c r="C87" s="128" t="s">
        <v>80</v>
      </c>
      <c r="D87" s="128" t="s">
        <v>153</v>
      </c>
      <c r="E87" s="129" t="s">
        <v>1450</v>
      </c>
      <c r="F87" s="130" t="s">
        <v>1451</v>
      </c>
      <c r="G87" s="131" t="s">
        <v>179</v>
      </c>
      <c r="H87" s="132">
        <v>1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158</v>
      </c>
      <c r="AT87" s="139" t="s">
        <v>153</v>
      </c>
      <c r="AU87" s="139" t="s">
        <v>82</v>
      </c>
      <c r="AY87" s="18" t="s">
        <v>150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80</v>
      </c>
      <c r="BK87" s="140">
        <f>ROUND(I87*H87,2)</f>
        <v>0</v>
      </c>
      <c r="BL87" s="18" t="s">
        <v>158</v>
      </c>
      <c r="BM87" s="139" t="s">
        <v>1452</v>
      </c>
    </row>
    <row r="88" spans="2:65" s="1" customFormat="1" ht="24.2" customHeight="1">
      <c r="B88" s="33"/>
      <c r="C88" s="128" t="s">
        <v>82</v>
      </c>
      <c r="D88" s="128" t="s">
        <v>153</v>
      </c>
      <c r="E88" s="129" t="s">
        <v>1453</v>
      </c>
      <c r="F88" s="130" t="s">
        <v>1454</v>
      </c>
      <c r="G88" s="131" t="s">
        <v>179</v>
      </c>
      <c r="H88" s="132">
        <v>1</v>
      </c>
      <c r="I88" s="133"/>
      <c r="J88" s="134">
        <f>ROUND(I88*H88,2)</f>
        <v>0</v>
      </c>
      <c r="K88" s="130" t="s">
        <v>19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158</v>
      </c>
      <c r="AT88" s="139" t="s">
        <v>153</v>
      </c>
      <c r="AU88" s="139" t="s">
        <v>82</v>
      </c>
      <c r="AY88" s="18" t="s">
        <v>150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80</v>
      </c>
      <c r="BK88" s="140">
        <f>ROUND(I88*H88,2)</f>
        <v>0</v>
      </c>
      <c r="BL88" s="18" t="s">
        <v>158</v>
      </c>
      <c r="BM88" s="139" t="s">
        <v>1455</v>
      </c>
    </row>
    <row r="89" spans="2:65" s="1" customFormat="1" ht="24.2" customHeight="1">
      <c r="B89" s="33"/>
      <c r="C89" s="128" t="s">
        <v>183</v>
      </c>
      <c r="D89" s="128" t="s">
        <v>153</v>
      </c>
      <c r="E89" s="129" t="s">
        <v>1456</v>
      </c>
      <c r="F89" s="130" t="s">
        <v>1457</v>
      </c>
      <c r="G89" s="131" t="s">
        <v>179</v>
      </c>
      <c r="H89" s="132">
        <v>1</v>
      </c>
      <c r="I89" s="133"/>
      <c r="J89" s="134">
        <f>ROUND(I89*H89,2)</f>
        <v>0</v>
      </c>
      <c r="K89" s="130" t="s">
        <v>19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158</v>
      </c>
      <c r="AT89" s="139" t="s">
        <v>153</v>
      </c>
      <c r="AU89" s="139" t="s">
        <v>82</v>
      </c>
      <c r="AY89" s="18" t="s">
        <v>150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80</v>
      </c>
      <c r="BK89" s="140">
        <f>ROUND(I89*H89,2)</f>
        <v>0</v>
      </c>
      <c r="BL89" s="18" t="s">
        <v>158</v>
      </c>
      <c r="BM89" s="139" t="s">
        <v>1458</v>
      </c>
    </row>
    <row r="90" spans="2:65" s="1" customFormat="1" ht="24.2" customHeight="1">
      <c r="B90" s="33"/>
      <c r="C90" s="128" t="s">
        <v>158</v>
      </c>
      <c r="D90" s="128" t="s">
        <v>153</v>
      </c>
      <c r="E90" s="129" t="s">
        <v>1459</v>
      </c>
      <c r="F90" s="130" t="s">
        <v>1460</v>
      </c>
      <c r="G90" s="131" t="s">
        <v>1461</v>
      </c>
      <c r="H90" s="132">
        <v>1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158</v>
      </c>
      <c r="AT90" s="139" t="s">
        <v>153</v>
      </c>
      <c r="AU90" s="139" t="s">
        <v>82</v>
      </c>
      <c r="AY90" s="18" t="s">
        <v>150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158</v>
      </c>
      <c r="BM90" s="139" t="s">
        <v>1462</v>
      </c>
    </row>
    <row r="91" spans="2:65" s="1" customFormat="1" ht="24.2" customHeight="1">
      <c r="B91" s="33"/>
      <c r="C91" s="128" t="s">
        <v>242</v>
      </c>
      <c r="D91" s="128" t="s">
        <v>153</v>
      </c>
      <c r="E91" s="129" t="s">
        <v>1463</v>
      </c>
      <c r="F91" s="130" t="s">
        <v>1464</v>
      </c>
      <c r="G91" s="131" t="s">
        <v>1402</v>
      </c>
      <c r="H91" s="132">
        <v>5</v>
      </c>
      <c r="I91" s="133"/>
      <c r="J91" s="134">
        <f>ROUND(I91*H91,2)</f>
        <v>0</v>
      </c>
      <c r="K91" s="130" t="s">
        <v>19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158</v>
      </c>
      <c r="AT91" s="139" t="s">
        <v>153</v>
      </c>
      <c r="AU91" s="139" t="s">
        <v>82</v>
      </c>
      <c r="AY91" s="18" t="s">
        <v>150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158</v>
      </c>
      <c r="BM91" s="139" t="s">
        <v>1465</v>
      </c>
    </row>
    <row r="92" spans="2:65" s="1" customFormat="1" ht="24.2" customHeight="1">
      <c r="B92" s="33"/>
      <c r="C92" s="128" t="s">
        <v>283</v>
      </c>
      <c r="D92" s="128" t="s">
        <v>153</v>
      </c>
      <c r="E92" s="129" t="s">
        <v>1466</v>
      </c>
      <c r="F92" s="130" t="s">
        <v>1467</v>
      </c>
      <c r="G92" s="131" t="s">
        <v>179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158</v>
      </c>
      <c r="AT92" s="139" t="s">
        <v>153</v>
      </c>
      <c r="AU92" s="139" t="s">
        <v>82</v>
      </c>
      <c r="AY92" s="18" t="s">
        <v>150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158</v>
      </c>
      <c r="BM92" s="139" t="s">
        <v>1468</v>
      </c>
    </row>
    <row r="93" spans="2:65" s="1" customFormat="1" ht="24.2" customHeight="1">
      <c r="B93" s="33"/>
      <c r="C93" s="128" t="s">
        <v>299</v>
      </c>
      <c r="D93" s="128" t="s">
        <v>153</v>
      </c>
      <c r="E93" s="129" t="s">
        <v>1469</v>
      </c>
      <c r="F93" s="130" t="s">
        <v>1470</v>
      </c>
      <c r="G93" s="131" t="s">
        <v>1402</v>
      </c>
      <c r="H93" s="132">
        <v>5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158</v>
      </c>
      <c r="AT93" s="139" t="s">
        <v>153</v>
      </c>
      <c r="AU93" s="139" t="s">
        <v>82</v>
      </c>
      <c r="AY93" s="18" t="s">
        <v>150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158</v>
      </c>
      <c r="BM93" s="139" t="s">
        <v>1471</v>
      </c>
    </row>
    <row r="94" spans="2:65" s="11" customFormat="1" ht="22.9" customHeight="1">
      <c r="B94" s="116"/>
      <c r="D94" s="117" t="s">
        <v>71</v>
      </c>
      <c r="E94" s="126" t="s">
        <v>1472</v>
      </c>
      <c r="F94" s="126" t="s">
        <v>1473</v>
      </c>
      <c r="I94" s="119"/>
      <c r="J94" s="127">
        <f>BK94</f>
        <v>0</v>
      </c>
      <c r="L94" s="116"/>
      <c r="M94" s="121"/>
      <c r="P94" s="122">
        <f>SUM(P95:P108)</f>
        <v>0</v>
      </c>
      <c r="R94" s="122">
        <f>SUM(R95:R108)</f>
        <v>0</v>
      </c>
      <c r="T94" s="123">
        <f>SUM(T95:T108)</f>
        <v>0</v>
      </c>
      <c r="AR94" s="117" t="s">
        <v>80</v>
      </c>
      <c r="AT94" s="124" t="s">
        <v>71</v>
      </c>
      <c r="AU94" s="124" t="s">
        <v>80</v>
      </c>
      <c r="AY94" s="117" t="s">
        <v>150</v>
      </c>
      <c r="BK94" s="125">
        <f>SUM(BK95:BK108)</f>
        <v>0</v>
      </c>
    </row>
    <row r="95" spans="2:65" s="1" customFormat="1" ht="55.5" customHeight="1">
      <c r="B95" s="33"/>
      <c r="C95" s="128" t="s">
        <v>315</v>
      </c>
      <c r="D95" s="128" t="s">
        <v>153</v>
      </c>
      <c r="E95" s="129" t="s">
        <v>1474</v>
      </c>
      <c r="F95" s="130" t="s">
        <v>1475</v>
      </c>
      <c r="G95" s="131" t="s">
        <v>179</v>
      </c>
      <c r="H95" s="132">
        <v>1</v>
      </c>
      <c r="I95" s="133"/>
      <c r="J95" s="134">
        <f>ROUND(I95*H95,2)</f>
        <v>0</v>
      </c>
      <c r="K95" s="130" t="s">
        <v>19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158</v>
      </c>
      <c r="AT95" s="139" t="s">
        <v>153</v>
      </c>
      <c r="AU95" s="139" t="s">
        <v>82</v>
      </c>
      <c r="AY95" s="18" t="s">
        <v>150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158</v>
      </c>
      <c r="BM95" s="139" t="s">
        <v>1476</v>
      </c>
    </row>
    <row r="96" spans="2:65" s="1" customFormat="1" ht="24.2" customHeight="1">
      <c r="B96" s="33"/>
      <c r="C96" s="128" t="s">
        <v>334</v>
      </c>
      <c r="D96" s="128" t="s">
        <v>153</v>
      </c>
      <c r="E96" s="129" t="s">
        <v>1477</v>
      </c>
      <c r="F96" s="130" t="s">
        <v>1478</v>
      </c>
      <c r="G96" s="131" t="s">
        <v>179</v>
      </c>
      <c r="H96" s="132">
        <v>1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158</v>
      </c>
      <c r="AT96" s="139" t="s">
        <v>153</v>
      </c>
      <c r="AU96" s="139" t="s">
        <v>82</v>
      </c>
      <c r="AY96" s="18" t="s">
        <v>150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158</v>
      </c>
      <c r="BM96" s="139" t="s">
        <v>1479</v>
      </c>
    </row>
    <row r="97" spans="2:65" s="1" customFormat="1" ht="24.2" customHeight="1">
      <c r="B97" s="33"/>
      <c r="C97" s="128" t="s">
        <v>710</v>
      </c>
      <c r="D97" s="128" t="s">
        <v>153</v>
      </c>
      <c r="E97" s="129" t="s">
        <v>1480</v>
      </c>
      <c r="F97" s="130" t="s">
        <v>1481</v>
      </c>
      <c r="G97" s="131" t="s">
        <v>179</v>
      </c>
      <c r="H97" s="132">
        <v>2</v>
      </c>
      <c r="I97" s="133"/>
      <c r="J97" s="134">
        <f>ROUND(I97*H97,2)</f>
        <v>0</v>
      </c>
      <c r="K97" s="130" t="s">
        <v>19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158</v>
      </c>
      <c r="AT97" s="139" t="s">
        <v>153</v>
      </c>
      <c r="AU97" s="139" t="s">
        <v>82</v>
      </c>
      <c r="AY97" s="18" t="s">
        <v>150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158</v>
      </c>
      <c r="BM97" s="139" t="s">
        <v>1482</v>
      </c>
    </row>
    <row r="98" spans="2:65" s="1" customFormat="1" ht="24.2" customHeight="1">
      <c r="B98" s="33"/>
      <c r="C98" s="128" t="s">
        <v>357</v>
      </c>
      <c r="D98" s="128" t="s">
        <v>153</v>
      </c>
      <c r="E98" s="129" t="s">
        <v>1483</v>
      </c>
      <c r="F98" s="130" t="s">
        <v>1484</v>
      </c>
      <c r="G98" s="131" t="s">
        <v>179</v>
      </c>
      <c r="H98" s="132">
        <v>2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158</v>
      </c>
      <c r="AT98" s="139" t="s">
        <v>153</v>
      </c>
      <c r="AU98" s="139" t="s">
        <v>82</v>
      </c>
      <c r="AY98" s="18" t="s">
        <v>150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158</v>
      </c>
      <c r="BM98" s="139" t="s">
        <v>1485</v>
      </c>
    </row>
    <row r="99" spans="2:65" s="1" customFormat="1" ht="24.2" customHeight="1">
      <c r="B99" s="33"/>
      <c r="C99" s="128" t="s">
        <v>8</v>
      </c>
      <c r="D99" s="128" t="s">
        <v>153</v>
      </c>
      <c r="E99" s="129" t="s">
        <v>1486</v>
      </c>
      <c r="F99" s="130" t="s">
        <v>1487</v>
      </c>
      <c r="G99" s="131" t="s">
        <v>179</v>
      </c>
      <c r="H99" s="132">
        <v>1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158</v>
      </c>
      <c r="AT99" s="139" t="s">
        <v>153</v>
      </c>
      <c r="AU99" s="139" t="s">
        <v>82</v>
      </c>
      <c r="AY99" s="18" t="s">
        <v>150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158</v>
      </c>
      <c r="BM99" s="139" t="s">
        <v>1488</v>
      </c>
    </row>
    <row r="100" spans="2:65" s="1" customFormat="1" ht="24.2" customHeight="1">
      <c r="B100" s="33"/>
      <c r="C100" s="128" t="s">
        <v>719</v>
      </c>
      <c r="D100" s="128" t="s">
        <v>153</v>
      </c>
      <c r="E100" s="129" t="s">
        <v>1489</v>
      </c>
      <c r="F100" s="130" t="s">
        <v>1490</v>
      </c>
      <c r="G100" s="131" t="s">
        <v>179</v>
      </c>
      <c r="H100" s="132">
        <v>1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158</v>
      </c>
      <c r="AT100" s="139" t="s">
        <v>153</v>
      </c>
      <c r="AU100" s="139" t="s">
        <v>82</v>
      </c>
      <c r="AY100" s="18" t="s">
        <v>150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158</v>
      </c>
      <c r="BM100" s="139" t="s">
        <v>1491</v>
      </c>
    </row>
    <row r="101" spans="2:65" s="1" customFormat="1" ht="24.2" customHeight="1">
      <c r="B101" s="33"/>
      <c r="C101" s="128" t="s">
        <v>378</v>
      </c>
      <c r="D101" s="128" t="s">
        <v>153</v>
      </c>
      <c r="E101" s="129" t="s">
        <v>1492</v>
      </c>
      <c r="F101" s="130" t="s">
        <v>1493</v>
      </c>
      <c r="G101" s="131" t="s">
        <v>156</v>
      </c>
      <c r="H101" s="132">
        <v>9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158</v>
      </c>
      <c r="AT101" s="139" t="s">
        <v>153</v>
      </c>
      <c r="AU101" s="139" t="s">
        <v>82</v>
      </c>
      <c r="AY101" s="18" t="s">
        <v>150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158</v>
      </c>
      <c r="BM101" s="139" t="s">
        <v>1494</v>
      </c>
    </row>
    <row r="102" spans="2:65" s="1" customFormat="1" ht="24.2" customHeight="1">
      <c r="B102" s="33"/>
      <c r="C102" s="128" t="s">
        <v>383</v>
      </c>
      <c r="D102" s="128" t="s">
        <v>153</v>
      </c>
      <c r="E102" s="129" t="s">
        <v>1495</v>
      </c>
      <c r="F102" s="130" t="s">
        <v>1496</v>
      </c>
      <c r="G102" s="131" t="s">
        <v>1461</v>
      </c>
      <c r="H102" s="132">
        <v>1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158</v>
      </c>
      <c r="AT102" s="139" t="s">
        <v>153</v>
      </c>
      <c r="AU102" s="139" t="s">
        <v>82</v>
      </c>
      <c r="AY102" s="18" t="s">
        <v>150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158</v>
      </c>
      <c r="BM102" s="139" t="s">
        <v>1497</v>
      </c>
    </row>
    <row r="103" spans="2:65" s="1" customFormat="1" ht="24.2" customHeight="1">
      <c r="B103" s="33"/>
      <c r="C103" s="128" t="s">
        <v>389</v>
      </c>
      <c r="D103" s="128" t="s">
        <v>153</v>
      </c>
      <c r="E103" s="129" t="s">
        <v>1498</v>
      </c>
      <c r="F103" s="130" t="s">
        <v>1499</v>
      </c>
      <c r="G103" s="131" t="s">
        <v>179</v>
      </c>
      <c r="H103" s="132">
        <v>3</v>
      </c>
      <c r="I103" s="133"/>
      <c r="J103" s="134">
        <f>ROUND(I103*H103,2)</f>
        <v>0</v>
      </c>
      <c r="K103" s="130" t="s">
        <v>19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158</v>
      </c>
      <c r="AT103" s="139" t="s">
        <v>153</v>
      </c>
      <c r="AU103" s="139" t="s">
        <v>82</v>
      </c>
      <c r="AY103" s="18" t="s">
        <v>150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80</v>
      </c>
      <c r="BK103" s="140">
        <f>ROUND(I103*H103,2)</f>
        <v>0</v>
      </c>
      <c r="BL103" s="18" t="s">
        <v>158</v>
      </c>
      <c r="BM103" s="139" t="s">
        <v>1500</v>
      </c>
    </row>
    <row r="104" spans="2:65" s="1" customFormat="1" ht="24.2" customHeight="1">
      <c r="B104" s="33"/>
      <c r="C104" s="128" t="s">
        <v>397</v>
      </c>
      <c r="D104" s="128" t="s">
        <v>153</v>
      </c>
      <c r="E104" s="129" t="s">
        <v>1501</v>
      </c>
      <c r="F104" s="130" t="s">
        <v>1502</v>
      </c>
      <c r="G104" s="131" t="s">
        <v>1402</v>
      </c>
      <c r="H104" s="132">
        <v>3</v>
      </c>
      <c r="I104" s="133"/>
      <c r="J104" s="134">
        <f>ROUND(I104*H104,2)</f>
        <v>0</v>
      </c>
      <c r="K104" s="130" t="s">
        <v>19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158</v>
      </c>
      <c r="AT104" s="139" t="s">
        <v>153</v>
      </c>
      <c r="AU104" s="139" t="s">
        <v>82</v>
      </c>
      <c r="AY104" s="18" t="s">
        <v>150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158</v>
      </c>
      <c r="BM104" s="139" t="s">
        <v>1503</v>
      </c>
    </row>
    <row r="105" spans="2:65" s="1" customFormat="1" ht="24.2" customHeight="1">
      <c r="B105" s="33"/>
      <c r="C105" s="128" t="s">
        <v>405</v>
      </c>
      <c r="D105" s="128" t="s">
        <v>153</v>
      </c>
      <c r="E105" s="129" t="s">
        <v>1504</v>
      </c>
      <c r="F105" s="130" t="s">
        <v>1505</v>
      </c>
      <c r="G105" s="131" t="s">
        <v>179</v>
      </c>
      <c r="H105" s="132">
        <v>2</v>
      </c>
      <c r="I105" s="133"/>
      <c r="J105" s="134">
        <f>ROUND(I105*H105,2)</f>
        <v>0</v>
      </c>
      <c r="K105" s="130" t="s">
        <v>19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158</v>
      </c>
      <c r="AT105" s="139" t="s">
        <v>153</v>
      </c>
      <c r="AU105" s="139" t="s">
        <v>82</v>
      </c>
      <c r="AY105" s="18" t="s">
        <v>150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158</v>
      </c>
      <c r="BM105" s="139" t="s">
        <v>1506</v>
      </c>
    </row>
    <row r="106" spans="2:65" s="1" customFormat="1" ht="24.2" customHeight="1">
      <c r="B106" s="33"/>
      <c r="C106" s="128" t="s">
        <v>414</v>
      </c>
      <c r="D106" s="128" t="s">
        <v>153</v>
      </c>
      <c r="E106" s="129" t="s">
        <v>1507</v>
      </c>
      <c r="F106" s="130" t="s">
        <v>1508</v>
      </c>
      <c r="G106" s="131" t="s">
        <v>179</v>
      </c>
      <c r="H106" s="132">
        <v>2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158</v>
      </c>
      <c r="AT106" s="139" t="s">
        <v>153</v>
      </c>
      <c r="AU106" s="139" t="s">
        <v>82</v>
      </c>
      <c r="AY106" s="18" t="s">
        <v>150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158</v>
      </c>
      <c r="BM106" s="139" t="s">
        <v>1509</v>
      </c>
    </row>
    <row r="107" spans="2:65" s="1" customFormat="1" ht="24.2" customHeight="1">
      <c r="B107" s="33"/>
      <c r="C107" s="128" t="s">
        <v>423</v>
      </c>
      <c r="D107" s="128" t="s">
        <v>153</v>
      </c>
      <c r="E107" s="129" t="s">
        <v>1510</v>
      </c>
      <c r="F107" s="130" t="s">
        <v>1511</v>
      </c>
      <c r="G107" s="131" t="s">
        <v>156</v>
      </c>
      <c r="H107" s="132">
        <v>12</v>
      </c>
      <c r="I107" s="133"/>
      <c r="J107" s="134">
        <f>ROUND(I107*H107,2)</f>
        <v>0</v>
      </c>
      <c r="K107" s="130" t="s">
        <v>19</v>
      </c>
      <c r="L107" s="33"/>
      <c r="M107" s="135" t="s">
        <v>19</v>
      </c>
      <c r="N107" s="136" t="s">
        <v>43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158</v>
      </c>
      <c r="AT107" s="139" t="s">
        <v>153</v>
      </c>
      <c r="AU107" s="139" t="s">
        <v>82</v>
      </c>
      <c r="AY107" s="18" t="s">
        <v>150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80</v>
      </c>
      <c r="BK107" s="140">
        <f>ROUND(I107*H107,2)</f>
        <v>0</v>
      </c>
      <c r="BL107" s="18" t="s">
        <v>158</v>
      </c>
      <c r="BM107" s="139" t="s">
        <v>1512</v>
      </c>
    </row>
    <row r="108" spans="2:65" s="1" customFormat="1" ht="24.2" customHeight="1">
      <c r="B108" s="33"/>
      <c r="C108" s="128" t="s">
        <v>7</v>
      </c>
      <c r="D108" s="128" t="s">
        <v>153</v>
      </c>
      <c r="E108" s="129" t="s">
        <v>1513</v>
      </c>
      <c r="F108" s="130" t="s">
        <v>1514</v>
      </c>
      <c r="G108" s="131" t="s">
        <v>156</v>
      </c>
      <c r="H108" s="132">
        <v>9</v>
      </c>
      <c r="I108" s="133"/>
      <c r="J108" s="134">
        <f>ROUND(I108*H108,2)</f>
        <v>0</v>
      </c>
      <c r="K108" s="130" t="s">
        <v>19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158</v>
      </c>
      <c r="AT108" s="139" t="s">
        <v>153</v>
      </c>
      <c r="AU108" s="139" t="s">
        <v>82</v>
      </c>
      <c r="AY108" s="18" t="s">
        <v>150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158</v>
      </c>
      <c r="BM108" s="139" t="s">
        <v>1515</v>
      </c>
    </row>
    <row r="109" spans="2:65" s="11" customFormat="1" ht="22.9" customHeight="1">
      <c r="B109" s="116"/>
      <c r="D109" s="117" t="s">
        <v>71</v>
      </c>
      <c r="E109" s="126" t="s">
        <v>1516</v>
      </c>
      <c r="F109" s="126" t="s">
        <v>1517</v>
      </c>
      <c r="I109" s="119"/>
      <c r="J109" s="127">
        <f>BK109</f>
        <v>0</v>
      </c>
      <c r="L109" s="116"/>
      <c r="M109" s="121"/>
      <c r="P109" s="122">
        <f>SUM(P110:P119)</f>
        <v>0</v>
      </c>
      <c r="R109" s="122">
        <f>SUM(R110:R119)</f>
        <v>0</v>
      </c>
      <c r="T109" s="123">
        <f>SUM(T110:T119)</f>
        <v>0</v>
      </c>
      <c r="AR109" s="117" t="s">
        <v>80</v>
      </c>
      <c r="AT109" s="124" t="s">
        <v>71</v>
      </c>
      <c r="AU109" s="124" t="s">
        <v>80</v>
      </c>
      <c r="AY109" s="117" t="s">
        <v>150</v>
      </c>
      <c r="BK109" s="125">
        <f>SUM(BK110:BK119)</f>
        <v>0</v>
      </c>
    </row>
    <row r="110" spans="2:65" s="1" customFormat="1" ht="55.5" customHeight="1">
      <c r="B110" s="33"/>
      <c r="C110" s="128" t="s">
        <v>444</v>
      </c>
      <c r="D110" s="128" t="s">
        <v>153</v>
      </c>
      <c r="E110" s="129" t="s">
        <v>1518</v>
      </c>
      <c r="F110" s="130" t="s">
        <v>1519</v>
      </c>
      <c r="G110" s="131" t="s">
        <v>179</v>
      </c>
      <c r="H110" s="132">
        <v>1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158</v>
      </c>
      <c r="AT110" s="139" t="s">
        <v>153</v>
      </c>
      <c r="AU110" s="139" t="s">
        <v>82</v>
      </c>
      <c r="AY110" s="18" t="s">
        <v>150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80</v>
      </c>
      <c r="BK110" s="140">
        <f>ROUND(I110*H110,2)</f>
        <v>0</v>
      </c>
      <c r="BL110" s="18" t="s">
        <v>158</v>
      </c>
      <c r="BM110" s="139" t="s">
        <v>1520</v>
      </c>
    </row>
    <row r="111" spans="2:65" s="1" customFormat="1" ht="24.2" customHeight="1">
      <c r="B111" s="33"/>
      <c r="C111" s="128" t="s">
        <v>450</v>
      </c>
      <c r="D111" s="128" t="s">
        <v>153</v>
      </c>
      <c r="E111" s="129" t="s">
        <v>1521</v>
      </c>
      <c r="F111" s="130" t="s">
        <v>1522</v>
      </c>
      <c r="G111" s="131" t="s">
        <v>179</v>
      </c>
      <c r="H111" s="132">
        <v>1</v>
      </c>
      <c r="I111" s="133"/>
      <c r="J111" s="134">
        <f>ROUND(I111*H111,2)</f>
        <v>0</v>
      </c>
      <c r="K111" s="130" t="s">
        <v>19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158</v>
      </c>
      <c r="AT111" s="139" t="s">
        <v>153</v>
      </c>
      <c r="AU111" s="139" t="s">
        <v>82</v>
      </c>
      <c r="AY111" s="18" t="s">
        <v>150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158</v>
      </c>
      <c r="BM111" s="139" t="s">
        <v>1523</v>
      </c>
    </row>
    <row r="112" spans="2:65" s="1" customFormat="1" ht="24.2" customHeight="1">
      <c r="B112" s="33"/>
      <c r="C112" s="128" t="s">
        <v>456</v>
      </c>
      <c r="D112" s="128" t="s">
        <v>153</v>
      </c>
      <c r="E112" s="129" t="s">
        <v>1524</v>
      </c>
      <c r="F112" s="130" t="s">
        <v>1525</v>
      </c>
      <c r="G112" s="131" t="s">
        <v>179</v>
      </c>
      <c r="H112" s="132">
        <v>2</v>
      </c>
      <c r="I112" s="133"/>
      <c r="J112" s="134">
        <f>ROUND(I112*H112,2)</f>
        <v>0</v>
      </c>
      <c r="K112" s="130" t="s">
        <v>19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158</v>
      </c>
      <c r="AT112" s="139" t="s">
        <v>153</v>
      </c>
      <c r="AU112" s="139" t="s">
        <v>82</v>
      </c>
      <c r="AY112" s="18" t="s">
        <v>150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158</v>
      </c>
      <c r="BM112" s="139" t="s">
        <v>1526</v>
      </c>
    </row>
    <row r="113" spans="2:65" s="1" customFormat="1" ht="24.2" customHeight="1">
      <c r="B113" s="33"/>
      <c r="C113" s="128" t="s">
        <v>460</v>
      </c>
      <c r="D113" s="128" t="s">
        <v>153</v>
      </c>
      <c r="E113" s="129" t="s">
        <v>1527</v>
      </c>
      <c r="F113" s="130" t="s">
        <v>1528</v>
      </c>
      <c r="G113" s="131" t="s">
        <v>156</v>
      </c>
      <c r="H113" s="132">
        <v>7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158</v>
      </c>
      <c r="AT113" s="139" t="s">
        <v>153</v>
      </c>
      <c r="AU113" s="139" t="s">
        <v>82</v>
      </c>
      <c r="AY113" s="18" t="s">
        <v>150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80</v>
      </c>
      <c r="BK113" s="140">
        <f>ROUND(I113*H113,2)</f>
        <v>0</v>
      </c>
      <c r="BL113" s="18" t="s">
        <v>158</v>
      </c>
      <c r="BM113" s="139" t="s">
        <v>1529</v>
      </c>
    </row>
    <row r="114" spans="2:65" s="1" customFormat="1" ht="24.2" customHeight="1">
      <c r="B114" s="33"/>
      <c r="C114" s="128" t="s">
        <v>474</v>
      </c>
      <c r="D114" s="128" t="s">
        <v>153</v>
      </c>
      <c r="E114" s="129" t="s">
        <v>1530</v>
      </c>
      <c r="F114" s="130" t="s">
        <v>1460</v>
      </c>
      <c r="G114" s="131" t="s">
        <v>1461</v>
      </c>
      <c r="H114" s="132">
        <v>4</v>
      </c>
      <c r="I114" s="133"/>
      <c r="J114" s="134">
        <f>ROUND(I114*H114,2)</f>
        <v>0</v>
      </c>
      <c r="K114" s="130" t="s">
        <v>19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158</v>
      </c>
      <c r="AT114" s="139" t="s">
        <v>153</v>
      </c>
      <c r="AU114" s="139" t="s">
        <v>82</v>
      </c>
      <c r="AY114" s="18" t="s">
        <v>150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80</v>
      </c>
      <c r="BK114" s="140">
        <f>ROUND(I114*H114,2)</f>
        <v>0</v>
      </c>
      <c r="BL114" s="18" t="s">
        <v>158</v>
      </c>
      <c r="BM114" s="139" t="s">
        <v>1531</v>
      </c>
    </row>
    <row r="115" spans="2:65" s="1" customFormat="1" ht="24.2" customHeight="1">
      <c r="B115" s="33"/>
      <c r="C115" s="128" t="s">
        <v>479</v>
      </c>
      <c r="D115" s="128" t="s">
        <v>153</v>
      </c>
      <c r="E115" s="129" t="s">
        <v>1532</v>
      </c>
      <c r="F115" s="130" t="s">
        <v>1533</v>
      </c>
      <c r="G115" s="131" t="s">
        <v>1402</v>
      </c>
      <c r="H115" s="132">
        <v>2</v>
      </c>
      <c r="I115" s="133"/>
      <c r="J115" s="134">
        <f>ROUND(I115*H115,2)</f>
        <v>0</v>
      </c>
      <c r="K115" s="130" t="s">
        <v>19</v>
      </c>
      <c r="L115" s="33"/>
      <c r="M115" s="135" t="s">
        <v>19</v>
      </c>
      <c r="N115" s="136" t="s">
        <v>43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158</v>
      </c>
      <c r="AT115" s="139" t="s">
        <v>153</v>
      </c>
      <c r="AU115" s="139" t="s">
        <v>82</v>
      </c>
      <c r="AY115" s="18" t="s">
        <v>150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80</v>
      </c>
      <c r="BK115" s="140">
        <f>ROUND(I115*H115,2)</f>
        <v>0</v>
      </c>
      <c r="BL115" s="18" t="s">
        <v>158</v>
      </c>
      <c r="BM115" s="139" t="s">
        <v>1534</v>
      </c>
    </row>
    <row r="116" spans="2:65" s="1" customFormat="1" ht="24.2" customHeight="1">
      <c r="B116" s="33"/>
      <c r="C116" s="128" t="s">
        <v>486</v>
      </c>
      <c r="D116" s="128" t="s">
        <v>153</v>
      </c>
      <c r="E116" s="129" t="s">
        <v>1535</v>
      </c>
      <c r="F116" s="130" t="s">
        <v>1536</v>
      </c>
      <c r="G116" s="131" t="s">
        <v>179</v>
      </c>
      <c r="H116" s="132">
        <v>2</v>
      </c>
      <c r="I116" s="133"/>
      <c r="J116" s="134">
        <f>ROUND(I116*H116,2)</f>
        <v>0</v>
      </c>
      <c r="K116" s="130" t="s">
        <v>19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158</v>
      </c>
      <c r="AT116" s="139" t="s">
        <v>153</v>
      </c>
      <c r="AU116" s="139" t="s">
        <v>82</v>
      </c>
      <c r="AY116" s="18" t="s">
        <v>150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158</v>
      </c>
      <c r="BM116" s="139" t="s">
        <v>1537</v>
      </c>
    </row>
    <row r="117" spans="2:65" s="1" customFormat="1" ht="24.2" customHeight="1">
      <c r="B117" s="33"/>
      <c r="C117" s="128" t="s">
        <v>493</v>
      </c>
      <c r="D117" s="128" t="s">
        <v>153</v>
      </c>
      <c r="E117" s="129" t="s">
        <v>1538</v>
      </c>
      <c r="F117" s="130" t="s">
        <v>1539</v>
      </c>
      <c r="G117" s="131" t="s">
        <v>1402</v>
      </c>
      <c r="H117" s="132">
        <v>3</v>
      </c>
      <c r="I117" s="133"/>
      <c r="J117" s="134">
        <f>ROUND(I117*H117,2)</f>
        <v>0</v>
      </c>
      <c r="K117" s="130" t="s">
        <v>19</v>
      </c>
      <c r="L117" s="33"/>
      <c r="M117" s="135" t="s">
        <v>19</v>
      </c>
      <c r="N117" s="136" t="s">
        <v>43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158</v>
      </c>
      <c r="AT117" s="139" t="s">
        <v>153</v>
      </c>
      <c r="AU117" s="139" t="s">
        <v>82</v>
      </c>
      <c r="AY117" s="18" t="s">
        <v>150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80</v>
      </c>
      <c r="BK117" s="140">
        <f>ROUND(I117*H117,2)</f>
        <v>0</v>
      </c>
      <c r="BL117" s="18" t="s">
        <v>158</v>
      </c>
      <c r="BM117" s="139" t="s">
        <v>1540</v>
      </c>
    </row>
    <row r="118" spans="2:65" s="1" customFormat="1" ht="24.2" customHeight="1">
      <c r="B118" s="33"/>
      <c r="C118" s="128" t="s">
        <v>500</v>
      </c>
      <c r="D118" s="128" t="s">
        <v>153</v>
      </c>
      <c r="E118" s="129" t="s">
        <v>1541</v>
      </c>
      <c r="F118" s="130" t="s">
        <v>1514</v>
      </c>
      <c r="G118" s="131" t="s">
        <v>156</v>
      </c>
      <c r="H118" s="132">
        <v>5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158</v>
      </c>
      <c r="AT118" s="139" t="s">
        <v>153</v>
      </c>
      <c r="AU118" s="139" t="s">
        <v>82</v>
      </c>
      <c r="AY118" s="18" t="s">
        <v>150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158</v>
      </c>
      <c r="BM118" s="139" t="s">
        <v>1542</v>
      </c>
    </row>
    <row r="119" spans="2:65" s="1" customFormat="1" ht="24.2" customHeight="1">
      <c r="B119" s="33"/>
      <c r="C119" s="128" t="s">
        <v>510</v>
      </c>
      <c r="D119" s="128" t="s">
        <v>153</v>
      </c>
      <c r="E119" s="129" t="s">
        <v>1543</v>
      </c>
      <c r="F119" s="130" t="s">
        <v>1511</v>
      </c>
      <c r="G119" s="131" t="s">
        <v>156</v>
      </c>
      <c r="H119" s="132">
        <v>12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158</v>
      </c>
      <c r="AT119" s="139" t="s">
        <v>153</v>
      </c>
      <c r="AU119" s="139" t="s">
        <v>82</v>
      </c>
      <c r="AY119" s="18" t="s">
        <v>150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80</v>
      </c>
      <c r="BK119" s="140">
        <f>ROUND(I119*H119,2)</f>
        <v>0</v>
      </c>
      <c r="BL119" s="18" t="s">
        <v>158</v>
      </c>
      <c r="BM119" s="139" t="s">
        <v>1544</v>
      </c>
    </row>
    <row r="120" spans="2:65" s="11" customFormat="1" ht="22.9" customHeight="1">
      <c r="B120" s="116"/>
      <c r="D120" s="117" t="s">
        <v>71</v>
      </c>
      <c r="E120" s="126" t="s">
        <v>1545</v>
      </c>
      <c r="F120" s="126" t="s">
        <v>1546</v>
      </c>
      <c r="I120" s="119"/>
      <c r="J120" s="127">
        <f>BK120</f>
        <v>0</v>
      </c>
      <c r="L120" s="116"/>
      <c r="M120" s="121"/>
      <c r="P120" s="122">
        <f>SUM(P121:P132)</f>
        <v>0</v>
      </c>
      <c r="R120" s="122">
        <f>SUM(R121:R132)</f>
        <v>0</v>
      </c>
      <c r="T120" s="123">
        <f>SUM(T121:T132)</f>
        <v>0</v>
      </c>
      <c r="AR120" s="117" t="s">
        <v>80</v>
      </c>
      <c r="AT120" s="124" t="s">
        <v>71</v>
      </c>
      <c r="AU120" s="124" t="s">
        <v>80</v>
      </c>
      <c r="AY120" s="117" t="s">
        <v>150</v>
      </c>
      <c r="BK120" s="125">
        <f>SUM(BK121:BK132)</f>
        <v>0</v>
      </c>
    </row>
    <row r="121" spans="2:65" s="1" customFormat="1" ht="16.5" customHeight="1">
      <c r="B121" s="33"/>
      <c r="C121" s="128" t="s">
        <v>448</v>
      </c>
      <c r="D121" s="128" t="s">
        <v>153</v>
      </c>
      <c r="E121" s="129" t="s">
        <v>1547</v>
      </c>
      <c r="F121" s="130" t="s">
        <v>1548</v>
      </c>
      <c r="G121" s="131" t="s">
        <v>179</v>
      </c>
      <c r="H121" s="132">
        <v>1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158</v>
      </c>
      <c r="AT121" s="139" t="s">
        <v>153</v>
      </c>
      <c r="AU121" s="139" t="s">
        <v>82</v>
      </c>
      <c r="AY121" s="18" t="s">
        <v>150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80</v>
      </c>
      <c r="BK121" s="140">
        <f>ROUND(I121*H121,2)</f>
        <v>0</v>
      </c>
      <c r="BL121" s="18" t="s">
        <v>158</v>
      </c>
      <c r="BM121" s="139" t="s">
        <v>1549</v>
      </c>
    </row>
    <row r="122" spans="2:65" s="1" customFormat="1" ht="21.75" customHeight="1">
      <c r="B122" s="33"/>
      <c r="C122" s="128" t="s">
        <v>519</v>
      </c>
      <c r="D122" s="128" t="s">
        <v>153</v>
      </c>
      <c r="E122" s="129" t="s">
        <v>1550</v>
      </c>
      <c r="F122" s="130" t="s">
        <v>1551</v>
      </c>
      <c r="G122" s="131" t="s">
        <v>179</v>
      </c>
      <c r="H122" s="132">
        <v>1</v>
      </c>
      <c r="I122" s="133"/>
      <c r="J122" s="134">
        <f>ROUND(I122*H122,2)</f>
        <v>0</v>
      </c>
      <c r="K122" s="130" t="s">
        <v>19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158</v>
      </c>
      <c r="AT122" s="139" t="s">
        <v>153</v>
      </c>
      <c r="AU122" s="139" t="s">
        <v>82</v>
      </c>
      <c r="AY122" s="18" t="s">
        <v>150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158</v>
      </c>
      <c r="BM122" s="139" t="s">
        <v>1552</v>
      </c>
    </row>
    <row r="123" spans="2:65" s="1" customFormat="1" ht="24.2" customHeight="1">
      <c r="B123" s="33"/>
      <c r="C123" s="128" t="s">
        <v>151</v>
      </c>
      <c r="D123" s="128" t="s">
        <v>153</v>
      </c>
      <c r="E123" s="129" t="s">
        <v>1553</v>
      </c>
      <c r="F123" s="130" t="s">
        <v>1554</v>
      </c>
      <c r="G123" s="131" t="s">
        <v>179</v>
      </c>
      <c r="H123" s="132">
        <v>16</v>
      </c>
      <c r="I123" s="133"/>
      <c r="J123" s="134">
        <f>ROUND(I123*H123,2)</f>
        <v>0</v>
      </c>
      <c r="K123" s="130" t="s">
        <v>19</v>
      </c>
      <c r="L123" s="33"/>
      <c r="M123" s="135" t="s">
        <v>19</v>
      </c>
      <c r="N123" s="136" t="s">
        <v>43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158</v>
      </c>
      <c r="AT123" s="139" t="s">
        <v>153</v>
      </c>
      <c r="AU123" s="139" t="s">
        <v>82</v>
      </c>
      <c r="AY123" s="18" t="s">
        <v>150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80</v>
      </c>
      <c r="BK123" s="140">
        <f>ROUND(I123*H123,2)</f>
        <v>0</v>
      </c>
      <c r="BL123" s="18" t="s">
        <v>158</v>
      </c>
      <c r="BM123" s="139" t="s">
        <v>1555</v>
      </c>
    </row>
    <row r="124" spans="2:65" s="1" customFormat="1" ht="16.5" customHeight="1">
      <c r="B124" s="33"/>
      <c r="C124" s="128" t="s">
        <v>529</v>
      </c>
      <c r="D124" s="128" t="s">
        <v>153</v>
      </c>
      <c r="E124" s="129" t="s">
        <v>1556</v>
      </c>
      <c r="F124" s="130" t="s">
        <v>1557</v>
      </c>
      <c r="G124" s="131" t="s">
        <v>179</v>
      </c>
      <c r="H124" s="132">
        <v>10</v>
      </c>
      <c r="I124" s="133"/>
      <c r="J124" s="134">
        <f>ROUND(I124*H124,2)</f>
        <v>0</v>
      </c>
      <c r="K124" s="130" t="s">
        <v>19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158</v>
      </c>
      <c r="AT124" s="139" t="s">
        <v>153</v>
      </c>
      <c r="AU124" s="139" t="s">
        <v>82</v>
      </c>
      <c r="AY124" s="18" t="s">
        <v>150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158</v>
      </c>
      <c r="BM124" s="139" t="s">
        <v>1558</v>
      </c>
    </row>
    <row r="125" spans="2:65" s="1" customFormat="1" ht="16.5" customHeight="1">
      <c r="B125" s="33"/>
      <c r="C125" s="128" t="s">
        <v>534</v>
      </c>
      <c r="D125" s="128" t="s">
        <v>153</v>
      </c>
      <c r="E125" s="129" t="s">
        <v>1559</v>
      </c>
      <c r="F125" s="130" t="s">
        <v>1427</v>
      </c>
      <c r="G125" s="131" t="s">
        <v>1263</v>
      </c>
      <c r="H125" s="132">
        <v>50</v>
      </c>
      <c r="I125" s="133"/>
      <c r="J125" s="134">
        <f>ROUND(I125*H125,2)</f>
        <v>0</v>
      </c>
      <c r="K125" s="130" t="s">
        <v>19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158</v>
      </c>
      <c r="AT125" s="139" t="s">
        <v>153</v>
      </c>
      <c r="AU125" s="139" t="s">
        <v>82</v>
      </c>
      <c r="AY125" s="18" t="s">
        <v>150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80</v>
      </c>
      <c r="BK125" s="140">
        <f>ROUND(I125*H125,2)</f>
        <v>0</v>
      </c>
      <c r="BL125" s="18" t="s">
        <v>158</v>
      </c>
      <c r="BM125" s="139" t="s">
        <v>1560</v>
      </c>
    </row>
    <row r="126" spans="2:65" s="1" customFormat="1" ht="16.5" customHeight="1">
      <c r="B126" s="33"/>
      <c r="C126" s="128" t="s">
        <v>541</v>
      </c>
      <c r="D126" s="128" t="s">
        <v>153</v>
      </c>
      <c r="E126" s="129" t="s">
        <v>1561</v>
      </c>
      <c r="F126" s="130" t="s">
        <v>1562</v>
      </c>
      <c r="G126" s="131" t="s">
        <v>179</v>
      </c>
      <c r="H126" s="132">
        <v>1</v>
      </c>
      <c r="I126" s="133"/>
      <c r="J126" s="134">
        <f>ROUND(I126*H126,2)</f>
        <v>0</v>
      </c>
      <c r="K126" s="130" t="s">
        <v>19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158</v>
      </c>
      <c r="AT126" s="139" t="s">
        <v>153</v>
      </c>
      <c r="AU126" s="139" t="s">
        <v>82</v>
      </c>
      <c r="AY126" s="18" t="s">
        <v>150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80</v>
      </c>
      <c r="BK126" s="140">
        <f>ROUND(I126*H126,2)</f>
        <v>0</v>
      </c>
      <c r="BL126" s="18" t="s">
        <v>158</v>
      </c>
      <c r="BM126" s="139" t="s">
        <v>1563</v>
      </c>
    </row>
    <row r="127" spans="2:65" s="1" customFormat="1" ht="16.5" customHeight="1">
      <c r="B127" s="33"/>
      <c r="C127" s="128" t="s">
        <v>546</v>
      </c>
      <c r="D127" s="128" t="s">
        <v>153</v>
      </c>
      <c r="E127" s="129" t="s">
        <v>1564</v>
      </c>
      <c r="F127" s="130" t="s">
        <v>1565</v>
      </c>
      <c r="G127" s="131" t="s">
        <v>179</v>
      </c>
      <c r="H127" s="132">
        <v>1</v>
      </c>
      <c r="I127" s="133"/>
      <c r="J127" s="134">
        <f>ROUND(I127*H127,2)</f>
        <v>0</v>
      </c>
      <c r="K127" s="130" t="s">
        <v>19</v>
      </c>
      <c r="L127" s="33"/>
      <c r="M127" s="135" t="s">
        <v>19</v>
      </c>
      <c r="N127" s="136" t="s">
        <v>43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158</v>
      </c>
      <c r="AT127" s="139" t="s">
        <v>153</v>
      </c>
      <c r="AU127" s="139" t="s">
        <v>82</v>
      </c>
      <c r="AY127" s="18" t="s">
        <v>150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80</v>
      </c>
      <c r="BK127" s="140">
        <f>ROUND(I127*H127,2)</f>
        <v>0</v>
      </c>
      <c r="BL127" s="18" t="s">
        <v>158</v>
      </c>
      <c r="BM127" s="139" t="s">
        <v>1566</v>
      </c>
    </row>
    <row r="128" spans="2:65" s="1" customFormat="1" ht="16.5" customHeight="1">
      <c r="B128" s="33"/>
      <c r="C128" s="128" t="s">
        <v>552</v>
      </c>
      <c r="D128" s="128" t="s">
        <v>153</v>
      </c>
      <c r="E128" s="129" t="s">
        <v>1567</v>
      </c>
      <c r="F128" s="130" t="s">
        <v>1568</v>
      </c>
      <c r="G128" s="131" t="s">
        <v>179</v>
      </c>
      <c r="H128" s="132">
        <v>1</v>
      </c>
      <c r="I128" s="133"/>
      <c r="J128" s="134">
        <f>ROUND(I128*H128,2)</f>
        <v>0</v>
      </c>
      <c r="K128" s="130" t="s">
        <v>19</v>
      </c>
      <c r="L128" s="33"/>
      <c r="M128" s="135" t="s">
        <v>19</v>
      </c>
      <c r="N128" s="136" t="s">
        <v>43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158</v>
      </c>
      <c r="AT128" s="139" t="s">
        <v>153</v>
      </c>
      <c r="AU128" s="139" t="s">
        <v>82</v>
      </c>
      <c r="AY128" s="18" t="s">
        <v>150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80</v>
      </c>
      <c r="BK128" s="140">
        <f>ROUND(I128*H128,2)</f>
        <v>0</v>
      </c>
      <c r="BL128" s="18" t="s">
        <v>158</v>
      </c>
      <c r="BM128" s="139" t="s">
        <v>1569</v>
      </c>
    </row>
    <row r="129" spans="2:65" s="1" customFormat="1" ht="16.5" customHeight="1">
      <c r="B129" s="33"/>
      <c r="C129" s="128" t="s">
        <v>557</v>
      </c>
      <c r="D129" s="128" t="s">
        <v>153</v>
      </c>
      <c r="E129" s="129" t="s">
        <v>1570</v>
      </c>
      <c r="F129" s="130" t="s">
        <v>1571</v>
      </c>
      <c r="G129" s="131" t="s">
        <v>179</v>
      </c>
      <c r="H129" s="132">
        <v>1</v>
      </c>
      <c r="I129" s="133"/>
      <c r="J129" s="134">
        <f>ROUND(I129*H129,2)</f>
        <v>0</v>
      </c>
      <c r="K129" s="130" t="s">
        <v>19</v>
      </c>
      <c r="L129" s="33"/>
      <c r="M129" s="135" t="s">
        <v>19</v>
      </c>
      <c r="N129" s="136" t="s">
        <v>43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158</v>
      </c>
      <c r="AT129" s="139" t="s">
        <v>153</v>
      </c>
      <c r="AU129" s="139" t="s">
        <v>82</v>
      </c>
      <c r="AY129" s="18" t="s">
        <v>150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80</v>
      </c>
      <c r="BK129" s="140">
        <f>ROUND(I129*H129,2)</f>
        <v>0</v>
      </c>
      <c r="BL129" s="18" t="s">
        <v>158</v>
      </c>
      <c r="BM129" s="139" t="s">
        <v>1572</v>
      </c>
    </row>
    <row r="130" spans="2:65" s="1" customFormat="1" ht="16.5" customHeight="1">
      <c r="B130" s="33"/>
      <c r="C130" s="128" t="s">
        <v>170</v>
      </c>
      <c r="D130" s="128" t="s">
        <v>153</v>
      </c>
      <c r="E130" s="129" t="s">
        <v>1573</v>
      </c>
      <c r="F130" s="130" t="s">
        <v>1574</v>
      </c>
      <c r="G130" s="131" t="s">
        <v>179</v>
      </c>
      <c r="H130" s="132">
        <v>1</v>
      </c>
      <c r="I130" s="133"/>
      <c r="J130" s="134">
        <f>ROUND(I130*H130,2)</f>
        <v>0</v>
      </c>
      <c r="K130" s="130" t="s">
        <v>19</v>
      </c>
      <c r="L130" s="33"/>
      <c r="M130" s="135" t="s">
        <v>19</v>
      </c>
      <c r="N130" s="136" t="s">
        <v>43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158</v>
      </c>
      <c r="AT130" s="139" t="s">
        <v>153</v>
      </c>
      <c r="AU130" s="139" t="s">
        <v>82</v>
      </c>
      <c r="AY130" s="18" t="s">
        <v>150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80</v>
      </c>
      <c r="BK130" s="140">
        <f>ROUND(I130*H130,2)</f>
        <v>0</v>
      </c>
      <c r="BL130" s="18" t="s">
        <v>158</v>
      </c>
      <c r="BM130" s="139" t="s">
        <v>1575</v>
      </c>
    </row>
    <row r="131" spans="2:65" s="1" customFormat="1" ht="16.5" customHeight="1">
      <c r="B131" s="33"/>
      <c r="C131" s="128" t="s">
        <v>575</v>
      </c>
      <c r="D131" s="128" t="s">
        <v>153</v>
      </c>
      <c r="E131" s="129" t="s">
        <v>1576</v>
      </c>
      <c r="F131" s="130" t="s">
        <v>1430</v>
      </c>
      <c r="G131" s="131" t="s">
        <v>179</v>
      </c>
      <c r="H131" s="132">
        <v>1</v>
      </c>
      <c r="I131" s="133"/>
      <c r="J131" s="134">
        <f>ROUND(I131*H131,2)</f>
        <v>0</v>
      </c>
      <c r="K131" s="130" t="s">
        <v>19</v>
      </c>
      <c r="L131" s="33"/>
      <c r="M131" s="135" t="s">
        <v>19</v>
      </c>
      <c r="N131" s="136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158</v>
      </c>
      <c r="AT131" s="139" t="s">
        <v>153</v>
      </c>
      <c r="AU131" s="139" t="s">
        <v>82</v>
      </c>
      <c r="AY131" s="18" t="s">
        <v>150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80</v>
      </c>
      <c r="BK131" s="140">
        <f>ROUND(I131*H131,2)</f>
        <v>0</v>
      </c>
      <c r="BL131" s="18" t="s">
        <v>158</v>
      </c>
      <c r="BM131" s="139" t="s">
        <v>1577</v>
      </c>
    </row>
    <row r="132" spans="2:65" s="1" customFormat="1" ht="78" customHeight="1">
      <c r="B132" s="33"/>
      <c r="C132" s="128" t="s">
        <v>593</v>
      </c>
      <c r="D132" s="128" t="s">
        <v>153</v>
      </c>
      <c r="E132" s="129" t="s">
        <v>1578</v>
      </c>
      <c r="F132" s="130" t="s">
        <v>1441</v>
      </c>
      <c r="G132" s="131" t="s">
        <v>19</v>
      </c>
      <c r="H132" s="132">
        <v>0</v>
      </c>
      <c r="I132" s="133"/>
      <c r="J132" s="134">
        <f>ROUND(I132*H132,2)</f>
        <v>0</v>
      </c>
      <c r="K132" s="130" t="s">
        <v>19</v>
      </c>
      <c r="L132" s="33"/>
      <c r="M132" s="189" t="s">
        <v>19</v>
      </c>
      <c r="N132" s="190" t="s">
        <v>43</v>
      </c>
      <c r="O132" s="18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139" t="s">
        <v>158</v>
      </c>
      <c r="AT132" s="139" t="s">
        <v>153</v>
      </c>
      <c r="AU132" s="139" t="s">
        <v>82</v>
      </c>
      <c r="AY132" s="18" t="s">
        <v>150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80</v>
      </c>
      <c r="BK132" s="140">
        <f>ROUND(I132*H132,2)</f>
        <v>0</v>
      </c>
      <c r="BL132" s="18" t="s">
        <v>158</v>
      </c>
      <c r="BM132" s="139" t="s">
        <v>1579</v>
      </c>
    </row>
    <row r="133" spans="2:65" s="1" customFormat="1" ht="6.95" customHeight="1"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33"/>
    </row>
  </sheetData>
  <sheetProtection algorithmName="SHA-512" hashValue="C29BBk/7+Hh19HoVygqIXzRnvy+JE2rnSkjKV8bQfYehGNg7hKi5H7n+Y04Oe4xZFMl0AabGRikZzceyFaw9EA==" saltValue="FxF5XRXEnOfjz9ZO+7sEyAVp5Yzu2kwb83BivdVpsfXy7Nqpo3juRBV97nCoammWoW3SBXb/EuALxmuFaxS7aw==" spinCount="100000" sheet="1" objects="1" scenarios="1" formatColumns="0" formatRows="0" autoFilter="0"/>
  <autoFilter ref="C83:K132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1580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ROUND((SUM(BE81:BE131)),  2)</f>
        <v>0</v>
      </c>
      <c r="I33" s="90">
        <v>0.21</v>
      </c>
      <c r="J33" s="89">
        <f>ROUND(((SUM(BE81:BE131))*I33),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ROUND((SUM(BF81:BF131)),  2)</f>
        <v>0</v>
      </c>
      <c r="I34" s="90">
        <v>0.12</v>
      </c>
      <c r="J34" s="89">
        <f>ROUND(((SUM(BF81:BF131))*I34),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ROUND((SUM(BG81:BG131)),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ROUND((SUM(BH81:BH131)),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ROUND((SUM(BI81:BI131)),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2024-080-07 - Profese - Silnoproud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130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1581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135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280" t="str">
        <f>E7</f>
        <v>ČZÚ-FLD-výukový pavilon- změna vybavení laboratoří HT004,HT005,HT115</v>
      </c>
      <c r="F71" s="281"/>
      <c r="G71" s="281"/>
      <c r="H71" s="281"/>
      <c r="L71" s="33"/>
    </row>
    <row r="72" spans="2:20" s="1" customFormat="1" ht="12" customHeight="1">
      <c r="B72" s="33"/>
      <c r="C72" s="28" t="s">
        <v>114</v>
      </c>
      <c r="L72" s="33"/>
    </row>
    <row r="73" spans="2:20" s="1" customFormat="1" ht="16.5" customHeight="1">
      <c r="B73" s="33"/>
      <c r="E73" s="248" t="str">
        <f>E9</f>
        <v>2024-080-07 - Profese - Silnoproud</v>
      </c>
      <c r="F73" s="282"/>
      <c r="G73" s="282"/>
      <c r="H73" s="28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KAMÝCKÁ 1176, PRAHA - SUCHDOL </v>
      </c>
      <c r="I75" s="28" t="s">
        <v>23</v>
      </c>
      <c r="J75" s="50" t="str">
        <f>IF(J12="","",J12)</f>
        <v>11. 10. 2024</v>
      </c>
      <c r="L75" s="33"/>
    </row>
    <row r="76" spans="2:20" s="1" customFormat="1" ht="6.95" customHeight="1">
      <c r="B76" s="33"/>
      <c r="L76" s="33"/>
    </row>
    <row r="77" spans="2:20" s="1" customFormat="1" ht="40.15" customHeight="1">
      <c r="B77" s="33"/>
      <c r="C77" s="28" t="s">
        <v>25</v>
      </c>
      <c r="F77" s="26" t="str">
        <f>E15</f>
        <v>ČZU V PRAZE, FAKULTA LESNICKÁ A DŘEVAŘSKÁ, Praha 6</v>
      </c>
      <c r="I77" s="28" t="s">
        <v>31</v>
      </c>
      <c r="J77" s="31" t="str">
        <f>E21</f>
        <v>Ing. Vladimír Čapka Gerstnerova 5/658 Praha 7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Ing. Dana Mlejnková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136</v>
      </c>
      <c r="D80" s="110" t="s">
        <v>57</v>
      </c>
      <c r="E80" s="110" t="s">
        <v>53</v>
      </c>
      <c r="F80" s="110" t="s">
        <v>54</v>
      </c>
      <c r="G80" s="110" t="s">
        <v>137</v>
      </c>
      <c r="H80" s="110" t="s">
        <v>138</v>
      </c>
      <c r="I80" s="110" t="s">
        <v>139</v>
      </c>
      <c r="J80" s="110" t="s">
        <v>119</v>
      </c>
      <c r="K80" s="111" t="s">
        <v>140</v>
      </c>
      <c r="L80" s="108"/>
      <c r="M80" s="57" t="s">
        <v>19</v>
      </c>
      <c r="N80" s="58" t="s">
        <v>42</v>
      </c>
      <c r="O80" s="58" t="s">
        <v>141</v>
      </c>
      <c r="P80" s="58" t="s">
        <v>142</v>
      </c>
      <c r="Q80" s="58" t="s">
        <v>143</v>
      </c>
      <c r="R80" s="58" t="s">
        <v>144</v>
      </c>
      <c r="S80" s="58" t="s">
        <v>145</v>
      </c>
      <c r="T80" s="59" t="s">
        <v>146</v>
      </c>
    </row>
    <row r="81" spans="2:65" s="1" customFormat="1" ht="22.9" customHeight="1">
      <c r="B81" s="33"/>
      <c r="C81" s="62" t="s">
        <v>147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0</v>
      </c>
      <c r="S81" s="51"/>
      <c r="T81" s="114">
        <f>T82</f>
        <v>0</v>
      </c>
      <c r="AT81" s="18" t="s">
        <v>71</v>
      </c>
      <c r="AU81" s="18" t="s">
        <v>120</v>
      </c>
      <c r="BK81" s="115">
        <f>BK82</f>
        <v>0</v>
      </c>
    </row>
    <row r="82" spans="2:65" s="11" customFormat="1" ht="25.9" customHeight="1">
      <c r="B82" s="116"/>
      <c r="D82" s="117" t="s">
        <v>71</v>
      </c>
      <c r="E82" s="118" t="s">
        <v>419</v>
      </c>
      <c r="F82" s="118" t="s">
        <v>420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0</v>
      </c>
      <c r="T82" s="123">
        <f>T83</f>
        <v>0</v>
      </c>
      <c r="AR82" s="117" t="s">
        <v>82</v>
      </c>
      <c r="AT82" s="124" t="s">
        <v>71</v>
      </c>
      <c r="AU82" s="124" t="s">
        <v>72</v>
      </c>
      <c r="AY82" s="117" t="s">
        <v>150</v>
      </c>
      <c r="BK82" s="125">
        <f>BK83</f>
        <v>0</v>
      </c>
    </row>
    <row r="83" spans="2:65" s="11" customFormat="1" ht="22.9" customHeight="1">
      <c r="B83" s="116"/>
      <c r="D83" s="117" t="s">
        <v>71</v>
      </c>
      <c r="E83" s="126" t="s">
        <v>1582</v>
      </c>
      <c r="F83" s="126" t="s">
        <v>1583</v>
      </c>
      <c r="I83" s="119"/>
      <c r="J83" s="127">
        <f>BK83</f>
        <v>0</v>
      </c>
      <c r="L83" s="116"/>
      <c r="M83" s="121"/>
      <c r="P83" s="122">
        <f>SUM(P84:P131)</f>
        <v>0</v>
      </c>
      <c r="R83" s="122">
        <f>SUM(R84:R131)</f>
        <v>0</v>
      </c>
      <c r="T83" s="123">
        <f>SUM(T84:T131)</f>
        <v>0</v>
      </c>
      <c r="AR83" s="117" t="s">
        <v>82</v>
      </c>
      <c r="AT83" s="124" t="s">
        <v>71</v>
      </c>
      <c r="AU83" s="124" t="s">
        <v>80</v>
      </c>
      <c r="AY83" s="117" t="s">
        <v>150</v>
      </c>
      <c r="BK83" s="125">
        <f>SUM(BK84:BK131)</f>
        <v>0</v>
      </c>
    </row>
    <row r="84" spans="2:65" s="1" customFormat="1" ht="24.2" customHeight="1">
      <c r="B84" s="33"/>
      <c r="C84" s="128" t="s">
        <v>80</v>
      </c>
      <c r="D84" s="128" t="s">
        <v>153</v>
      </c>
      <c r="E84" s="129" t="s">
        <v>1584</v>
      </c>
      <c r="F84" s="130" t="s">
        <v>1585</v>
      </c>
      <c r="G84" s="131" t="s">
        <v>179</v>
      </c>
      <c r="H84" s="132">
        <v>1</v>
      </c>
      <c r="I84" s="133"/>
      <c r="J84" s="134">
        <f>ROUND(I84*H84,2)</f>
        <v>0</v>
      </c>
      <c r="K84" s="130" t="s">
        <v>19</v>
      </c>
      <c r="L84" s="33"/>
      <c r="M84" s="135" t="s">
        <v>19</v>
      </c>
      <c r="N84" s="136" t="s">
        <v>43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389</v>
      </c>
      <c r="AT84" s="139" t="s">
        <v>153</v>
      </c>
      <c r="AU84" s="139" t="s">
        <v>82</v>
      </c>
      <c r="AY84" s="18" t="s">
        <v>150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8" t="s">
        <v>80</v>
      </c>
      <c r="BK84" s="140">
        <f>ROUND(I84*H84,2)</f>
        <v>0</v>
      </c>
      <c r="BL84" s="18" t="s">
        <v>389</v>
      </c>
      <c r="BM84" s="139" t="s">
        <v>1586</v>
      </c>
    </row>
    <row r="85" spans="2:65" s="1" customFormat="1" ht="24.2" customHeight="1">
      <c r="B85" s="33"/>
      <c r="C85" s="128" t="s">
        <v>82</v>
      </c>
      <c r="D85" s="128" t="s">
        <v>153</v>
      </c>
      <c r="E85" s="129" t="s">
        <v>1587</v>
      </c>
      <c r="F85" s="130" t="s">
        <v>1588</v>
      </c>
      <c r="G85" s="131" t="s">
        <v>179</v>
      </c>
      <c r="H85" s="132">
        <v>1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43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389</v>
      </c>
      <c r="AT85" s="139" t="s">
        <v>153</v>
      </c>
      <c r="AU85" s="139" t="s">
        <v>82</v>
      </c>
      <c r="AY85" s="18" t="s">
        <v>150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80</v>
      </c>
      <c r="BK85" s="140">
        <f>ROUND(I85*H85,2)</f>
        <v>0</v>
      </c>
      <c r="BL85" s="18" t="s">
        <v>389</v>
      </c>
      <c r="BM85" s="139" t="s">
        <v>1589</v>
      </c>
    </row>
    <row r="86" spans="2:65" s="1" customFormat="1" ht="24.2" customHeight="1">
      <c r="B86" s="33"/>
      <c r="C86" s="128" t="s">
        <v>183</v>
      </c>
      <c r="D86" s="128" t="s">
        <v>153</v>
      </c>
      <c r="E86" s="129" t="s">
        <v>1590</v>
      </c>
      <c r="F86" s="130" t="s">
        <v>1591</v>
      </c>
      <c r="G86" s="131" t="s">
        <v>19</v>
      </c>
      <c r="H86" s="132">
        <v>1</v>
      </c>
      <c r="I86" s="133"/>
      <c r="J86" s="134">
        <f>ROUND(I86*H86,2)</f>
        <v>0</v>
      </c>
      <c r="K86" s="130" t="s">
        <v>19</v>
      </c>
      <c r="L86" s="33"/>
      <c r="M86" s="135" t="s">
        <v>19</v>
      </c>
      <c r="N86" s="136" t="s">
        <v>43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389</v>
      </c>
      <c r="AT86" s="139" t="s">
        <v>153</v>
      </c>
      <c r="AU86" s="139" t="s">
        <v>82</v>
      </c>
      <c r="AY86" s="18" t="s">
        <v>150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80</v>
      </c>
      <c r="BK86" s="140">
        <f>ROUND(I86*H86,2)</f>
        <v>0</v>
      </c>
      <c r="BL86" s="18" t="s">
        <v>389</v>
      </c>
      <c r="BM86" s="139" t="s">
        <v>1592</v>
      </c>
    </row>
    <row r="87" spans="2:65" s="1" customFormat="1" ht="24.2" customHeight="1">
      <c r="B87" s="33"/>
      <c r="C87" s="128" t="s">
        <v>158</v>
      </c>
      <c r="D87" s="128" t="s">
        <v>153</v>
      </c>
      <c r="E87" s="129" t="s">
        <v>1593</v>
      </c>
      <c r="F87" s="130" t="s">
        <v>1594</v>
      </c>
      <c r="G87" s="131" t="s">
        <v>179</v>
      </c>
      <c r="H87" s="132">
        <v>1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389</v>
      </c>
      <c r="AT87" s="139" t="s">
        <v>153</v>
      </c>
      <c r="AU87" s="139" t="s">
        <v>82</v>
      </c>
      <c r="AY87" s="18" t="s">
        <v>150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80</v>
      </c>
      <c r="BK87" s="140">
        <f>ROUND(I87*H87,2)</f>
        <v>0</v>
      </c>
      <c r="BL87" s="18" t="s">
        <v>389</v>
      </c>
      <c r="BM87" s="139" t="s">
        <v>1595</v>
      </c>
    </row>
    <row r="88" spans="2:65" s="1" customFormat="1" ht="24.2" customHeight="1">
      <c r="B88" s="33"/>
      <c r="C88" s="128" t="s">
        <v>242</v>
      </c>
      <c r="D88" s="128" t="s">
        <v>153</v>
      </c>
      <c r="E88" s="129" t="s">
        <v>1596</v>
      </c>
      <c r="F88" s="130" t="s">
        <v>1597</v>
      </c>
      <c r="G88" s="131" t="s">
        <v>179</v>
      </c>
      <c r="H88" s="132">
        <v>1</v>
      </c>
      <c r="I88" s="133"/>
      <c r="J88" s="134">
        <f>ROUND(I88*H88,2)</f>
        <v>0</v>
      </c>
      <c r="K88" s="130" t="s">
        <v>19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389</v>
      </c>
      <c r="AT88" s="139" t="s">
        <v>153</v>
      </c>
      <c r="AU88" s="139" t="s">
        <v>82</v>
      </c>
      <c r="AY88" s="18" t="s">
        <v>150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80</v>
      </c>
      <c r="BK88" s="140">
        <f>ROUND(I88*H88,2)</f>
        <v>0</v>
      </c>
      <c r="BL88" s="18" t="s">
        <v>389</v>
      </c>
      <c r="BM88" s="139" t="s">
        <v>1598</v>
      </c>
    </row>
    <row r="89" spans="2:65" s="1" customFormat="1" ht="24.2" customHeight="1">
      <c r="B89" s="33"/>
      <c r="C89" s="128" t="s">
        <v>283</v>
      </c>
      <c r="D89" s="128" t="s">
        <v>153</v>
      </c>
      <c r="E89" s="129" t="s">
        <v>1599</v>
      </c>
      <c r="F89" s="130" t="s">
        <v>1600</v>
      </c>
      <c r="G89" s="131" t="s">
        <v>179</v>
      </c>
      <c r="H89" s="132">
        <v>1</v>
      </c>
      <c r="I89" s="133"/>
      <c r="J89" s="134">
        <f>ROUND(I89*H89,2)</f>
        <v>0</v>
      </c>
      <c r="K89" s="130" t="s">
        <v>19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389</v>
      </c>
      <c r="AT89" s="139" t="s">
        <v>153</v>
      </c>
      <c r="AU89" s="139" t="s">
        <v>82</v>
      </c>
      <c r="AY89" s="18" t="s">
        <v>150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80</v>
      </c>
      <c r="BK89" s="140">
        <f>ROUND(I89*H89,2)</f>
        <v>0</v>
      </c>
      <c r="BL89" s="18" t="s">
        <v>389</v>
      </c>
      <c r="BM89" s="139" t="s">
        <v>1601</v>
      </c>
    </row>
    <row r="90" spans="2:65" s="1" customFormat="1" ht="24.2" customHeight="1">
      <c r="B90" s="33"/>
      <c r="C90" s="128" t="s">
        <v>299</v>
      </c>
      <c r="D90" s="128" t="s">
        <v>153</v>
      </c>
      <c r="E90" s="129" t="s">
        <v>1602</v>
      </c>
      <c r="F90" s="130" t="s">
        <v>1597</v>
      </c>
      <c r="G90" s="131" t="s">
        <v>179</v>
      </c>
      <c r="H90" s="132">
        <v>1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389</v>
      </c>
      <c r="AT90" s="139" t="s">
        <v>153</v>
      </c>
      <c r="AU90" s="139" t="s">
        <v>82</v>
      </c>
      <c r="AY90" s="18" t="s">
        <v>150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389</v>
      </c>
      <c r="BM90" s="139" t="s">
        <v>1603</v>
      </c>
    </row>
    <row r="91" spans="2:65" s="1" customFormat="1" ht="24.2" customHeight="1">
      <c r="B91" s="33"/>
      <c r="C91" s="128" t="s">
        <v>315</v>
      </c>
      <c r="D91" s="128" t="s">
        <v>153</v>
      </c>
      <c r="E91" s="129" t="s">
        <v>1604</v>
      </c>
      <c r="F91" s="130" t="s">
        <v>1605</v>
      </c>
      <c r="G91" s="131" t="s">
        <v>179</v>
      </c>
      <c r="H91" s="132">
        <v>1</v>
      </c>
      <c r="I91" s="133"/>
      <c r="J91" s="134">
        <f>ROUND(I91*H91,2)</f>
        <v>0</v>
      </c>
      <c r="K91" s="130" t="s">
        <v>19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389</v>
      </c>
      <c r="AT91" s="139" t="s">
        <v>153</v>
      </c>
      <c r="AU91" s="139" t="s">
        <v>82</v>
      </c>
      <c r="AY91" s="18" t="s">
        <v>150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389</v>
      </c>
      <c r="BM91" s="139" t="s">
        <v>1606</v>
      </c>
    </row>
    <row r="92" spans="2:65" s="1" customFormat="1" ht="24.2" customHeight="1">
      <c r="B92" s="33"/>
      <c r="C92" s="128" t="s">
        <v>334</v>
      </c>
      <c r="D92" s="128" t="s">
        <v>153</v>
      </c>
      <c r="E92" s="129" t="s">
        <v>1607</v>
      </c>
      <c r="F92" s="130" t="s">
        <v>1608</v>
      </c>
      <c r="G92" s="131" t="s">
        <v>179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389</v>
      </c>
      <c r="AT92" s="139" t="s">
        <v>153</v>
      </c>
      <c r="AU92" s="139" t="s">
        <v>82</v>
      </c>
      <c r="AY92" s="18" t="s">
        <v>150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389</v>
      </c>
      <c r="BM92" s="139" t="s">
        <v>1609</v>
      </c>
    </row>
    <row r="93" spans="2:65" s="1" customFormat="1" ht="24.2" customHeight="1">
      <c r="B93" s="33"/>
      <c r="C93" s="128" t="s">
        <v>710</v>
      </c>
      <c r="D93" s="128" t="s">
        <v>153</v>
      </c>
      <c r="E93" s="129" t="s">
        <v>1610</v>
      </c>
      <c r="F93" s="130" t="s">
        <v>1611</v>
      </c>
      <c r="G93" s="131" t="s">
        <v>179</v>
      </c>
      <c r="H93" s="132">
        <v>1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389</v>
      </c>
      <c r="AT93" s="139" t="s">
        <v>153</v>
      </c>
      <c r="AU93" s="139" t="s">
        <v>82</v>
      </c>
      <c r="AY93" s="18" t="s">
        <v>150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389</v>
      </c>
      <c r="BM93" s="139" t="s">
        <v>1612</v>
      </c>
    </row>
    <row r="94" spans="2:65" s="1" customFormat="1" ht="24.2" customHeight="1">
      <c r="B94" s="33"/>
      <c r="C94" s="128" t="s">
        <v>357</v>
      </c>
      <c r="D94" s="128" t="s">
        <v>153</v>
      </c>
      <c r="E94" s="129" t="s">
        <v>1613</v>
      </c>
      <c r="F94" s="130" t="s">
        <v>1614</v>
      </c>
      <c r="G94" s="131" t="s">
        <v>179</v>
      </c>
      <c r="H94" s="132">
        <v>1</v>
      </c>
      <c r="I94" s="133"/>
      <c r="J94" s="134">
        <f>ROUND(I94*H94,2)</f>
        <v>0</v>
      </c>
      <c r="K94" s="130" t="s">
        <v>19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389</v>
      </c>
      <c r="AT94" s="139" t="s">
        <v>153</v>
      </c>
      <c r="AU94" s="139" t="s">
        <v>82</v>
      </c>
      <c r="AY94" s="18" t="s">
        <v>150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80</v>
      </c>
      <c r="BK94" s="140">
        <f>ROUND(I94*H94,2)</f>
        <v>0</v>
      </c>
      <c r="BL94" s="18" t="s">
        <v>389</v>
      </c>
      <c r="BM94" s="139" t="s">
        <v>1615</v>
      </c>
    </row>
    <row r="95" spans="2:65" s="1" customFormat="1" ht="16.5" customHeight="1">
      <c r="B95" s="33"/>
      <c r="C95" s="128" t="s">
        <v>8</v>
      </c>
      <c r="D95" s="128" t="s">
        <v>153</v>
      </c>
      <c r="E95" s="129" t="s">
        <v>1616</v>
      </c>
      <c r="F95" s="130" t="s">
        <v>1617</v>
      </c>
      <c r="G95" s="131" t="s">
        <v>179</v>
      </c>
      <c r="H95" s="132">
        <v>1</v>
      </c>
      <c r="I95" s="133"/>
      <c r="J95" s="134">
        <f>ROUND(I95*H95,2)</f>
        <v>0</v>
      </c>
      <c r="K95" s="130" t="s">
        <v>19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389</v>
      </c>
      <c r="AT95" s="139" t="s">
        <v>153</v>
      </c>
      <c r="AU95" s="139" t="s">
        <v>82</v>
      </c>
      <c r="AY95" s="18" t="s">
        <v>150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389</v>
      </c>
      <c r="BM95" s="139" t="s">
        <v>1618</v>
      </c>
    </row>
    <row r="96" spans="2:65" s="1" customFormat="1" ht="16.5" customHeight="1">
      <c r="B96" s="33"/>
      <c r="C96" s="128" t="s">
        <v>719</v>
      </c>
      <c r="D96" s="128" t="s">
        <v>153</v>
      </c>
      <c r="E96" s="129" t="s">
        <v>1619</v>
      </c>
      <c r="F96" s="130" t="s">
        <v>1620</v>
      </c>
      <c r="G96" s="131" t="s">
        <v>179</v>
      </c>
      <c r="H96" s="132">
        <v>1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389</v>
      </c>
      <c r="AT96" s="139" t="s">
        <v>153</v>
      </c>
      <c r="AU96" s="139" t="s">
        <v>82</v>
      </c>
      <c r="AY96" s="18" t="s">
        <v>150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389</v>
      </c>
      <c r="BM96" s="139" t="s">
        <v>1621</v>
      </c>
    </row>
    <row r="97" spans="2:65" s="1" customFormat="1" ht="16.5" customHeight="1">
      <c r="B97" s="33"/>
      <c r="C97" s="128" t="s">
        <v>378</v>
      </c>
      <c r="D97" s="128" t="s">
        <v>153</v>
      </c>
      <c r="E97" s="129" t="s">
        <v>1622</v>
      </c>
      <c r="F97" s="130" t="s">
        <v>1623</v>
      </c>
      <c r="G97" s="131" t="s">
        <v>179</v>
      </c>
      <c r="H97" s="132">
        <v>12</v>
      </c>
      <c r="I97" s="133"/>
      <c r="J97" s="134">
        <f>ROUND(I97*H97,2)</f>
        <v>0</v>
      </c>
      <c r="K97" s="130" t="s">
        <v>19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389</v>
      </c>
      <c r="AT97" s="139" t="s">
        <v>153</v>
      </c>
      <c r="AU97" s="139" t="s">
        <v>82</v>
      </c>
      <c r="AY97" s="18" t="s">
        <v>150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389</v>
      </c>
      <c r="BM97" s="139" t="s">
        <v>1624</v>
      </c>
    </row>
    <row r="98" spans="2:65" s="1" customFormat="1" ht="16.5" customHeight="1">
      <c r="B98" s="33"/>
      <c r="C98" s="128" t="s">
        <v>383</v>
      </c>
      <c r="D98" s="128" t="s">
        <v>153</v>
      </c>
      <c r="E98" s="129" t="s">
        <v>1625</v>
      </c>
      <c r="F98" s="130" t="s">
        <v>1626</v>
      </c>
      <c r="G98" s="131" t="s">
        <v>179</v>
      </c>
      <c r="H98" s="132">
        <v>2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389</v>
      </c>
      <c r="AT98" s="139" t="s">
        <v>153</v>
      </c>
      <c r="AU98" s="139" t="s">
        <v>82</v>
      </c>
      <c r="AY98" s="18" t="s">
        <v>150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389</v>
      </c>
      <c r="BM98" s="139" t="s">
        <v>1627</v>
      </c>
    </row>
    <row r="99" spans="2:65" s="1" customFormat="1" ht="16.5" customHeight="1">
      <c r="B99" s="33"/>
      <c r="C99" s="128" t="s">
        <v>389</v>
      </c>
      <c r="D99" s="128" t="s">
        <v>153</v>
      </c>
      <c r="E99" s="129" t="s">
        <v>1628</v>
      </c>
      <c r="F99" s="130" t="s">
        <v>1629</v>
      </c>
      <c r="G99" s="131" t="s">
        <v>179</v>
      </c>
      <c r="H99" s="132">
        <v>2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389</v>
      </c>
      <c r="AT99" s="139" t="s">
        <v>153</v>
      </c>
      <c r="AU99" s="139" t="s">
        <v>82</v>
      </c>
      <c r="AY99" s="18" t="s">
        <v>150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389</v>
      </c>
      <c r="BM99" s="139" t="s">
        <v>1630</v>
      </c>
    </row>
    <row r="100" spans="2:65" s="1" customFormat="1" ht="16.5" customHeight="1">
      <c r="B100" s="33"/>
      <c r="C100" s="128" t="s">
        <v>397</v>
      </c>
      <c r="D100" s="128" t="s">
        <v>153</v>
      </c>
      <c r="E100" s="129" t="s">
        <v>1631</v>
      </c>
      <c r="F100" s="130" t="s">
        <v>1632</v>
      </c>
      <c r="G100" s="131" t="s">
        <v>190</v>
      </c>
      <c r="H100" s="132">
        <v>18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389</v>
      </c>
      <c r="AT100" s="139" t="s">
        <v>153</v>
      </c>
      <c r="AU100" s="139" t="s">
        <v>82</v>
      </c>
      <c r="AY100" s="18" t="s">
        <v>150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389</v>
      </c>
      <c r="BM100" s="139" t="s">
        <v>1633</v>
      </c>
    </row>
    <row r="101" spans="2:65" s="1" customFormat="1" ht="16.5" customHeight="1">
      <c r="B101" s="33"/>
      <c r="C101" s="128" t="s">
        <v>405</v>
      </c>
      <c r="D101" s="128" t="s">
        <v>153</v>
      </c>
      <c r="E101" s="129" t="s">
        <v>1634</v>
      </c>
      <c r="F101" s="130" t="s">
        <v>1635</v>
      </c>
      <c r="G101" s="131" t="s">
        <v>190</v>
      </c>
      <c r="H101" s="132">
        <v>12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389</v>
      </c>
      <c r="AT101" s="139" t="s">
        <v>153</v>
      </c>
      <c r="AU101" s="139" t="s">
        <v>82</v>
      </c>
      <c r="AY101" s="18" t="s">
        <v>150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389</v>
      </c>
      <c r="BM101" s="139" t="s">
        <v>1636</v>
      </c>
    </row>
    <row r="102" spans="2:65" s="1" customFormat="1" ht="16.5" customHeight="1">
      <c r="B102" s="33"/>
      <c r="C102" s="128" t="s">
        <v>414</v>
      </c>
      <c r="D102" s="128" t="s">
        <v>153</v>
      </c>
      <c r="E102" s="129" t="s">
        <v>1637</v>
      </c>
      <c r="F102" s="130" t="s">
        <v>1638</v>
      </c>
      <c r="G102" s="131" t="s">
        <v>190</v>
      </c>
      <c r="H102" s="132">
        <v>75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389</v>
      </c>
      <c r="AT102" s="139" t="s">
        <v>153</v>
      </c>
      <c r="AU102" s="139" t="s">
        <v>82</v>
      </c>
      <c r="AY102" s="18" t="s">
        <v>150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389</v>
      </c>
      <c r="BM102" s="139" t="s">
        <v>1639</v>
      </c>
    </row>
    <row r="103" spans="2:65" s="1" customFormat="1" ht="16.5" customHeight="1">
      <c r="B103" s="33"/>
      <c r="C103" s="128" t="s">
        <v>423</v>
      </c>
      <c r="D103" s="128" t="s">
        <v>153</v>
      </c>
      <c r="E103" s="129" t="s">
        <v>1640</v>
      </c>
      <c r="F103" s="130" t="s">
        <v>1641</v>
      </c>
      <c r="G103" s="131" t="s">
        <v>190</v>
      </c>
      <c r="H103" s="132">
        <v>26</v>
      </c>
      <c r="I103" s="133"/>
      <c r="J103" s="134">
        <f>ROUND(I103*H103,2)</f>
        <v>0</v>
      </c>
      <c r="K103" s="130" t="s">
        <v>19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389</v>
      </c>
      <c r="AT103" s="139" t="s">
        <v>153</v>
      </c>
      <c r="AU103" s="139" t="s">
        <v>82</v>
      </c>
      <c r="AY103" s="18" t="s">
        <v>150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80</v>
      </c>
      <c r="BK103" s="140">
        <f>ROUND(I103*H103,2)</f>
        <v>0</v>
      </c>
      <c r="BL103" s="18" t="s">
        <v>389</v>
      </c>
      <c r="BM103" s="139" t="s">
        <v>1642</v>
      </c>
    </row>
    <row r="104" spans="2:65" s="1" customFormat="1" ht="16.5" customHeight="1">
      <c r="B104" s="33"/>
      <c r="C104" s="128" t="s">
        <v>7</v>
      </c>
      <c r="D104" s="128" t="s">
        <v>153</v>
      </c>
      <c r="E104" s="129" t="s">
        <v>1643</v>
      </c>
      <c r="F104" s="130" t="s">
        <v>1644</v>
      </c>
      <c r="G104" s="131" t="s">
        <v>190</v>
      </c>
      <c r="H104" s="132">
        <v>16</v>
      </c>
      <c r="I104" s="133"/>
      <c r="J104" s="134">
        <f>ROUND(I104*H104,2)</f>
        <v>0</v>
      </c>
      <c r="K104" s="130" t="s">
        <v>19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389</v>
      </c>
      <c r="AT104" s="139" t="s">
        <v>153</v>
      </c>
      <c r="AU104" s="139" t="s">
        <v>82</v>
      </c>
      <c r="AY104" s="18" t="s">
        <v>150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389</v>
      </c>
      <c r="BM104" s="139" t="s">
        <v>1645</v>
      </c>
    </row>
    <row r="105" spans="2:65" s="1" customFormat="1" ht="16.5" customHeight="1">
      <c r="B105" s="33"/>
      <c r="C105" s="128" t="s">
        <v>444</v>
      </c>
      <c r="D105" s="128" t="s">
        <v>153</v>
      </c>
      <c r="E105" s="129" t="s">
        <v>1646</v>
      </c>
      <c r="F105" s="130" t="s">
        <v>1647</v>
      </c>
      <c r="G105" s="131" t="s">
        <v>190</v>
      </c>
      <c r="H105" s="132">
        <v>22</v>
      </c>
      <c r="I105" s="133"/>
      <c r="J105" s="134">
        <f>ROUND(I105*H105,2)</f>
        <v>0</v>
      </c>
      <c r="K105" s="130" t="s">
        <v>19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389</v>
      </c>
      <c r="AT105" s="139" t="s">
        <v>153</v>
      </c>
      <c r="AU105" s="139" t="s">
        <v>82</v>
      </c>
      <c r="AY105" s="18" t="s">
        <v>150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389</v>
      </c>
      <c r="BM105" s="139" t="s">
        <v>1648</v>
      </c>
    </row>
    <row r="106" spans="2:65" s="1" customFormat="1" ht="16.5" customHeight="1">
      <c r="B106" s="33"/>
      <c r="C106" s="128" t="s">
        <v>450</v>
      </c>
      <c r="D106" s="128" t="s">
        <v>153</v>
      </c>
      <c r="E106" s="129" t="s">
        <v>1649</v>
      </c>
      <c r="F106" s="130" t="s">
        <v>1650</v>
      </c>
      <c r="G106" s="131" t="s">
        <v>190</v>
      </c>
      <c r="H106" s="132">
        <v>8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389</v>
      </c>
      <c r="AT106" s="139" t="s">
        <v>153</v>
      </c>
      <c r="AU106" s="139" t="s">
        <v>82</v>
      </c>
      <c r="AY106" s="18" t="s">
        <v>150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389</v>
      </c>
      <c r="BM106" s="139" t="s">
        <v>1651</v>
      </c>
    </row>
    <row r="107" spans="2:65" s="1" customFormat="1" ht="16.5" customHeight="1">
      <c r="B107" s="33"/>
      <c r="C107" s="128" t="s">
        <v>456</v>
      </c>
      <c r="D107" s="128" t="s">
        <v>153</v>
      </c>
      <c r="E107" s="129" t="s">
        <v>1652</v>
      </c>
      <c r="F107" s="130" t="s">
        <v>1653</v>
      </c>
      <c r="G107" s="131" t="s">
        <v>190</v>
      </c>
      <c r="H107" s="132">
        <v>25</v>
      </c>
      <c r="I107" s="133"/>
      <c r="J107" s="134">
        <f>ROUND(I107*H107,2)</f>
        <v>0</v>
      </c>
      <c r="K107" s="130" t="s">
        <v>19</v>
      </c>
      <c r="L107" s="33"/>
      <c r="M107" s="135" t="s">
        <v>19</v>
      </c>
      <c r="N107" s="136" t="s">
        <v>43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389</v>
      </c>
      <c r="AT107" s="139" t="s">
        <v>153</v>
      </c>
      <c r="AU107" s="139" t="s">
        <v>82</v>
      </c>
      <c r="AY107" s="18" t="s">
        <v>150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80</v>
      </c>
      <c r="BK107" s="140">
        <f>ROUND(I107*H107,2)</f>
        <v>0</v>
      </c>
      <c r="BL107" s="18" t="s">
        <v>389</v>
      </c>
      <c r="BM107" s="139" t="s">
        <v>1654</v>
      </c>
    </row>
    <row r="108" spans="2:65" s="1" customFormat="1" ht="16.5" customHeight="1">
      <c r="B108" s="33"/>
      <c r="C108" s="128" t="s">
        <v>460</v>
      </c>
      <c r="D108" s="128" t="s">
        <v>153</v>
      </c>
      <c r="E108" s="129" t="s">
        <v>1655</v>
      </c>
      <c r="F108" s="130" t="s">
        <v>1656</v>
      </c>
      <c r="G108" s="131" t="s">
        <v>179</v>
      </c>
      <c r="H108" s="132">
        <v>2</v>
      </c>
      <c r="I108" s="133"/>
      <c r="J108" s="134">
        <f>ROUND(I108*H108,2)</f>
        <v>0</v>
      </c>
      <c r="K108" s="130" t="s">
        <v>19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389</v>
      </c>
      <c r="AT108" s="139" t="s">
        <v>153</v>
      </c>
      <c r="AU108" s="139" t="s">
        <v>82</v>
      </c>
      <c r="AY108" s="18" t="s">
        <v>150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389</v>
      </c>
      <c r="BM108" s="139" t="s">
        <v>1657</v>
      </c>
    </row>
    <row r="109" spans="2:65" s="1" customFormat="1" ht="16.5" customHeight="1">
      <c r="B109" s="33"/>
      <c r="C109" s="128" t="s">
        <v>474</v>
      </c>
      <c r="D109" s="128" t="s">
        <v>153</v>
      </c>
      <c r="E109" s="129" t="s">
        <v>1658</v>
      </c>
      <c r="F109" s="130" t="s">
        <v>1659</v>
      </c>
      <c r="G109" s="131" t="s">
        <v>190</v>
      </c>
      <c r="H109" s="132">
        <v>9</v>
      </c>
      <c r="I109" s="133"/>
      <c r="J109" s="134">
        <f>ROUND(I109*H109,2)</f>
        <v>0</v>
      </c>
      <c r="K109" s="130" t="s">
        <v>19</v>
      </c>
      <c r="L109" s="33"/>
      <c r="M109" s="135" t="s">
        <v>19</v>
      </c>
      <c r="N109" s="136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389</v>
      </c>
      <c r="AT109" s="139" t="s">
        <v>153</v>
      </c>
      <c r="AU109" s="139" t="s">
        <v>82</v>
      </c>
      <c r="AY109" s="18" t="s">
        <v>150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80</v>
      </c>
      <c r="BK109" s="140">
        <f>ROUND(I109*H109,2)</f>
        <v>0</v>
      </c>
      <c r="BL109" s="18" t="s">
        <v>389</v>
      </c>
      <c r="BM109" s="139" t="s">
        <v>1660</v>
      </c>
    </row>
    <row r="110" spans="2:65" s="1" customFormat="1" ht="16.5" customHeight="1">
      <c r="B110" s="33"/>
      <c r="C110" s="128" t="s">
        <v>479</v>
      </c>
      <c r="D110" s="128" t="s">
        <v>153</v>
      </c>
      <c r="E110" s="129" t="s">
        <v>1661</v>
      </c>
      <c r="F110" s="130" t="s">
        <v>1662</v>
      </c>
      <c r="G110" s="131" t="s">
        <v>179</v>
      </c>
      <c r="H110" s="132">
        <v>3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389</v>
      </c>
      <c r="AT110" s="139" t="s">
        <v>153</v>
      </c>
      <c r="AU110" s="139" t="s">
        <v>82</v>
      </c>
      <c r="AY110" s="18" t="s">
        <v>150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80</v>
      </c>
      <c r="BK110" s="140">
        <f>ROUND(I110*H110,2)</f>
        <v>0</v>
      </c>
      <c r="BL110" s="18" t="s">
        <v>389</v>
      </c>
      <c r="BM110" s="139" t="s">
        <v>1663</v>
      </c>
    </row>
    <row r="111" spans="2:65" s="1" customFormat="1" ht="16.5" customHeight="1">
      <c r="B111" s="33"/>
      <c r="C111" s="128" t="s">
        <v>486</v>
      </c>
      <c r="D111" s="128" t="s">
        <v>153</v>
      </c>
      <c r="E111" s="129" t="s">
        <v>1664</v>
      </c>
      <c r="F111" s="130" t="s">
        <v>1665</v>
      </c>
      <c r="G111" s="131" t="s">
        <v>179</v>
      </c>
      <c r="H111" s="132">
        <v>1</v>
      </c>
      <c r="I111" s="133"/>
      <c r="J111" s="134">
        <f>ROUND(I111*H111,2)</f>
        <v>0</v>
      </c>
      <c r="K111" s="130" t="s">
        <v>19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389</v>
      </c>
      <c r="AT111" s="139" t="s">
        <v>153</v>
      </c>
      <c r="AU111" s="139" t="s">
        <v>82</v>
      </c>
      <c r="AY111" s="18" t="s">
        <v>150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389</v>
      </c>
      <c r="BM111" s="139" t="s">
        <v>1666</v>
      </c>
    </row>
    <row r="112" spans="2:65" s="1" customFormat="1" ht="16.5" customHeight="1">
      <c r="B112" s="33"/>
      <c r="C112" s="128" t="s">
        <v>493</v>
      </c>
      <c r="D112" s="128" t="s">
        <v>153</v>
      </c>
      <c r="E112" s="129" t="s">
        <v>1667</v>
      </c>
      <c r="F112" s="130" t="s">
        <v>1668</v>
      </c>
      <c r="G112" s="131" t="s">
        <v>179</v>
      </c>
      <c r="H112" s="132">
        <v>1</v>
      </c>
      <c r="I112" s="133"/>
      <c r="J112" s="134">
        <f>ROUND(I112*H112,2)</f>
        <v>0</v>
      </c>
      <c r="K112" s="130" t="s">
        <v>19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389</v>
      </c>
      <c r="AT112" s="139" t="s">
        <v>153</v>
      </c>
      <c r="AU112" s="139" t="s">
        <v>82</v>
      </c>
      <c r="AY112" s="18" t="s">
        <v>150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389</v>
      </c>
      <c r="BM112" s="139" t="s">
        <v>1669</v>
      </c>
    </row>
    <row r="113" spans="2:65" s="1" customFormat="1" ht="16.5" customHeight="1">
      <c r="B113" s="33"/>
      <c r="C113" s="128" t="s">
        <v>500</v>
      </c>
      <c r="D113" s="128" t="s">
        <v>153</v>
      </c>
      <c r="E113" s="129" t="s">
        <v>1670</v>
      </c>
      <c r="F113" s="130" t="s">
        <v>1671</v>
      </c>
      <c r="G113" s="131" t="s">
        <v>190</v>
      </c>
      <c r="H113" s="132">
        <v>16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389</v>
      </c>
      <c r="AT113" s="139" t="s">
        <v>153</v>
      </c>
      <c r="AU113" s="139" t="s">
        <v>82</v>
      </c>
      <c r="AY113" s="18" t="s">
        <v>150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80</v>
      </c>
      <c r="BK113" s="140">
        <f>ROUND(I113*H113,2)</f>
        <v>0</v>
      </c>
      <c r="BL113" s="18" t="s">
        <v>389</v>
      </c>
      <c r="BM113" s="139" t="s">
        <v>1672</v>
      </c>
    </row>
    <row r="114" spans="2:65" s="1" customFormat="1" ht="16.5" customHeight="1">
      <c r="B114" s="33"/>
      <c r="C114" s="128" t="s">
        <v>510</v>
      </c>
      <c r="D114" s="128" t="s">
        <v>153</v>
      </c>
      <c r="E114" s="129" t="s">
        <v>1673</v>
      </c>
      <c r="F114" s="130" t="s">
        <v>1674</v>
      </c>
      <c r="G114" s="131" t="s">
        <v>190</v>
      </c>
      <c r="H114" s="132">
        <v>12</v>
      </c>
      <c r="I114" s="133"/>
      <c r="J114" s="134">
        <f>ROUND(I114*H114,2)</f>
        <v>0</v>
      </c>
      <c r="K114" s="130" t="s">
        <v>19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389</v>
      </c>
      <c r="AT114" s="139" t="s">
        <v>153</v>
      </c>
      <c r="AU114" s="139" t="s">
        <v>82</v>
      </c>
      <c r="AY114" s="18" t="s">
        <v>150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80</v>
      </c>
      <c r="BK114" s="140">
        <f>ROUND(I114*H114,2)</f>
        <v>0</v>
      </c>
      <c r="BL114" s="18" t="s">
        <v>389</v>
      </c>
      <c r="BM114" s="139" t="s">
        <v>1675</v>
      </c>
    </row>
    <row r="115" spans="2:65" s="1" customFormat="1" ht="24.2" customHeight="1">
      <c r="B115" s="33"/>
      <c r="C115" s="128" t="s">
        <v>448</v>
      </c>
      <c r="D115" s="128" t="s">
        <v>153</v>
      </c>
      <c r="E115" s="129" t="s">
        <v>1676</v>
      </c>
      <c r="F115" s="130" t="s">
        <v>1677</v>
      </c>
      <c r="G115" s="131" t="s">
        <v>190</v>
      </c>
      <c r="H115" s="132">
        <v>20</v>
      </c>
      <c r="I115" s="133"/>
      <c r="J115" s="134">
        <f>ROUND(I115*H115,2)</f>
        <v>0</v>
      </c>
      <c r="K115" s="130" t="s">
        <v>19</v>
      </c>
      <c r="L115" s="33"/>
      <c r="M115" s="135" t="s">
        <v>19</v>
      </c>
      <c r="N115" s="136" t="s">
        <v>43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389</v>
      </c>
      <c r="AT115" s="139" t="s">
        <v>153</v>
      </c>
      <c r="AU115" s="139" t="s">
        <v>82</v>
      </c>
      <c r="AY115" s="18" t="s">
        <v>150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80</v>
      </c>
      <c r="BK115" s="140">
        <f>ROUND(I115*H115,2)</f>
        <v>0</v>
      </c>
      <c r="BL115" s="18" t="s">
        <v>389</v>
      </c>
      <c r="BM115" s="139" t="s">
        <v>1678</v>
      </c>
    </row>
    <row r="116" spans="2:65" s="1" customFormat="1" ht="16.5" customHeight="1">
      <c r="B116" s="33"/>
      <c r="C116" s="128" t="s">
        <v>519</v>
      </c>
      <c r="D116" s="128" t="s">
        <v>153</v>
      </c>
      <c r="E116" s="129" t="s">
        <v>1679</v>
      </c>
      <c r="F116" s="130" t="s">
        <v>1680</v>
      </c>
      <c r="G116" s="131" t="s">
        <v>190</v>
      </c>
      <c r="H116" s="132">
        <v>2</v>
      </c>
      <c r="I116" s="133"/>
      <c r="J116" s="134">
        <f>ROUND(I116*H116,2)</f>
        <v>0</v>
      </c>
      <c r="K116" s="130" t="s">
        <v>19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389</v>
      </c>
      <c r="AT116" s="139" t="s">
        <v>153</v>
      </c>
      <c r="AU116" s="139" t="s">
        <v>82</v>
      </c>
      <c r="AY116" s="18" t="s">
        <v>150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389</v>
      </c>
      <c r="BM116" s="139" t="s">
        <v>1681</v>
      </c>
    </row>
    <row r="117" spans="2:65" s="1" customFormat="1" ht="16.5" customHeight="1">
      <c r="B117" s="33"/>
      <c r="C117" s="128" t="s">
        <v>151</v>
      </c>
      <c r="D117" s="128" t="s">
        <v>153</v>
      </c>
      <c r="E117" s="129" t="s">
        <v>1682</v>
      </c>
      <c r="F117" s="130" t="s">
        <v>1683</v>
      </c>
      <c r="G117" s="131" t="s">
        <v>179</v>
      </c>
      <c r="H117" s="132">
        <v>1</v>
      </c>
      <c r="I117" s="133"/>
      <c r="J117" s="134">
        <f>ROUND(I117*H117,2)</f>
        <v>0</v>
      </c>
      <c r="K117" s="130" t="s">
        <v>19</v>
      </c>
      <c r="L117" s="33"/>
      <c r="M117" s="135" t="s">
        <v>19</v>
      </c>
      <c r="N117" s="136" t="s">
        <v>43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389</v>
      </c>
      <c r="AT117" s="139" t="s">
        <v>153</v>
      </c>
      <c r="AU117" s="139" t="s">
        <v>82</v>
      </c>
      <c r="AY117" s="18" t="s">
        <v>150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80</v>
      </c>
      <c r="BK117" s="140">
        <f>ROUND(I117*H117,2)</f>
        <v>0</v>
      </c>
      <c r="BL117" s="18" t="s">
        <v>389</v>
      </c>
      <c r="BM117" s="139" t="s">
        <v>1684</v>
      </c>
    </row>
    <row r="118" spans="2:65" s="1" customFormat="1" ht="16.5" customHeight="1">
      <c r="B118" s="33"/>
      <c r="C118" s="128" t="s">
        <v>529</v>
      </c>
      <c r="D118" s="128" t="s">
        <v>153</v>
      </c>
      <c r="E118" s="129" t="s">
        <v>1685</v>
      </c>
      <c r="F118" s="130" t="s">
        <v>1686</v>
      </c>
      <c r="G118" s="131" t="s">
        <v>179</v>
      </c>
      <c r="H118" s="132">
        <v>1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389</v>
      </c>
      <c r="AT118" s="139" t="s">
        <v>153</v>
      </c>
      <c r="AU118" s="139" t="s">
        <v>82</v>
      </c>
      <c r="AY118" s="18" t="s">
        <v>150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389</v>
      </c>
      <c r="BM118" s="139" t="s">
        <v>1687</v>
      </c>
    </row>
    <row r="119" spans="2:65" s="1" customFormat="1" ht="37.9" customHeight="1">
      <c r="B119" s="33"/>
      <c r="C119" s="128" t="s">
        <v>534</v>
      </c>
      <c r="D119" s="128" t="s">
        <v>153</v>
      </c>
      <c r="E119" s="129" t="s">
        <v>1688</v>
      </c>
      <c r="F119" s="130" t="s">
        <v>1689</v>
      </c>
      <c r="G119" s="131" t="s">
        <v>179</v>
      </c>
      <c r="H119" s="132">
        <v>1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389</v>
      </c>
      <c r="AT119" s="139" t="s">
        <v>153</v>
      </c>
      <c r="AU119" s="139" t="s">
        <v>82</v>
      </c>
      <c r="AY119" s="18" t="s">
        <v>150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80</v>
      </c>
      <c r="BK119" s="140">
        <f>ROUND(I119*H119,2)</f>
        <v>0</v>
      </c>
      <c r="BL119" s="18" t="s">
        <v>389</v>
      </c>
      <c r="BM119" s="139" t="s">
        <v>1690</v>
      </c>
    </row>
    <row r="120" spans="2:65" s="1" customFormat="1" ht="37.9" customHeight="1">
      <c r="B120" s="33"/>
      <c r="C120" s="128" t="s">
        <v>541</v>
      </c>
      <c r="D120" s="128" t="s">
        <v>153</v>
      </c>
      <c r="E120" s="129" t="s">
        <v>1691</v>
      </c>
      <c r="F120" s="130" t="s">
        <v>1692</v>
      </c>
      <c r="G120" s="131" t="s">
        <v>179</v>
      </c>
      <c r="H120" s="132">
        <v>1</v>
      </c>
      <c r="I120" s="133"/>
      <c r="J120" s="134">
        <f>ROUND(I120*H120,2)</f>
        <v>0</v>
      </c>
      <c r="K120" s="130" t="s">
        <v>19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389</v>
      </c>
      <c r="AT120" s="139" t="s">
        <v>153</v>
      </c>
      <c r="AU120" s="139" t="s">
        <v>82</v>
      </c>
      <c r="AY120" s="18" t="s">
        <v>150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389</v>
      </c>
      <c r="BM120" s="139" t="s">
        <v>1693</v>
      </c>
    </row>
    <row r="121" spans="2:65" s="1" customFormat="1" ht="16.5" customHeight="1">
      <c r="B121" s="33"/>
      <c r="C121" s="128" t="s">
        <v>546</v>
      </c>
      <c r="D121" s="128" t="s">
        <v>153</v>
      </c>
      <c r="E121" s="129" t="s">
        <v>1694</v>
      </c>
      <c r="F121" s="130" t="s">
        <v>1695</v>
      </c>
      <c r="G121" s="131" t="s">
        <v>179</v>
      </c>
      <c r="H121" s="132">
        <v>1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389</v>
      </c>
      <c r="AT121" s="139" t="s">
        <v>153</v>
      </c>
      <c r="AU121" s="139" t="s">
        <v>82</v>
      </c>
      <c r="AY121" s="18" t="s">
        <v>150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80</v>
      </c>
      <c r="BK121" s="140">
        <f>ROUND(I121*H121,2)</f>
        <v>0</v>
      </c>
      <c r="BL121" s="18" t="s">
        <v>389</v>
      </c>
      <c r="BM121" s="139" t="s">
        <v>1696</v>
      </c>
    </row>
    <row r="122" spans="2:65" s="1" customFormat="1" ht="16.5" customHeight="1">
      <c r="B122" s="33"/>
      <c r="C122" s="128" t="s">
        <v>552</v>
      </c>
      <c r="D122" s="128" t="s">
        <v>153</v>
      </c>
      <c r="E122" s="129" t="s">
        <v>1697</v>
      </c>
      <c r="F122" s="130" t="s">
        <v>1698</v>
      </c>
      <c r="G122" s="131" t="s">
        <v>179</v>
      </c>
      <c r="H122" s="132">
        <v>8</v>
      </c>
      <c r="I122" s="133"/>
      <c r="J122" s="134">
        <f>ROUND(I122*H122,2)</f>
        <v>0</v>
      </c>
      <c r="K122" s="130" t="s">
        <v>19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389</v>
      </c>
      <c r="AT122" s="139" t="s">
        <v>153</v>
      </c>
      <c r="AU122" s="139" t="s">
        <v>82</v>
      </c>
      <c r="AY122" s="18" t="s">
        <v>150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389</v>
      </c>
      <c r="BM122" s="139" t="s">
        <v>1699</v>
      </c>
    </row>
    <row r="123" spans="2:65" s="1" customFormat="1" ht="16.5" customHeight="1">
      <c r="B123" s="33"/>
      <c r="C123" s="128" t="s">
        <v>557</v>
      </c>
      <c r="D123" s="128" t="s">
        <v>153</v>
      </c>
      <c r="E123" s="129" t="s">
        <v>1700</v>
      </c>
      <c r="F123" s="130" t="s">
        <v>1701</v>
      </c>
      <c r="G123" s="131" t="s">
        <v>179</v>
      </c>
      <c r="H123" s="132">
        <v>2</v>
      </c>
      <c r="I123" s="133"/>
      <c r="J123" s="134">
        <f>ROUND(I123*H123,2)</f>
        <v>0</v>
      </c>
      <c r="K123" s="130" t="s">
        <v>19</v>
      </c>
      <c r="L123" s="33"/>
      <c r="M123" s="135" t="s">
        <v>19</v>
      </c>
      <c r="N123" s="136" t="s">
        <v>43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389</v>
      </c>
      <c r="AT123" s="139" t="s">
        <v>153</v>
      </c>
      <c r="AU123" s="139" t="s">
        <v>82</v>
      </c>
      <c r="AY123" s="18" t="s">
        <v>150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80</v>
      </c>
      <c r="BK123" s="140">
        <f>ROUND(I123*H123,2)</f>
        <v>0</v>
      </c>
      <c r="BL123" s="18" t="s">
        <v>389</v>
      </c>
      <c r="BM123" s="139" t="s">
        <v>1702</v>
      </c>
    </row>
    <row r="124" spans="2:65" s="1" customFormat="1" ht="16.5" customHeight="1">
      <c r="B124" s="33"/>
      <c r="C124" s="128" t="s">
        <v>170</v>
      </c>
      <c r="D124" s="128" t="s">
        <v>153</v>
      </c>
      <c r="E124" s="129" t="s">
        <v>1703</v>
      </c>
      <c r="F124" s="130" t="s">
        <v>1704</v>
      </c>
      <c r="G124" s="131" t="s">
        <v>179</v>
      </c>
      <c r="H124" s="132">
        <v>1</v>
      </c>
      <c r="I124" s="133"/>
      <c r="J124" s="134">
        <f>ROUND(I124*H124,2)</f>
        <v>0</v>
      </c>
      <c r="K124" s="130" t="s">
        <v>19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389</v>
      </c>
      <c r="AT124" s="139" t="s">
        <v>153</v>
      </c>
      <c r="AU124" s="139" t="s">
        <v>82</v>
      </c>
      <c r="AY124" s="18" t="s">
        <v>150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389</v>
      </c>
      <c r="BM124" s="139" t="s">
        <v>1705</v>
      </c>
    </row>
    <row r="125" spans="2:65" s="1" customFormat="1" ht="16.5" customHeight="1">
      <c r="B125" s="33"/>
      <c r="C125" s="128" t="s">
        <v>575</v>
      </c>
      <c r="D125" s="128" t="s">
        <v>153</v>
      </c>
      <c r="E125" s="129" t="s">
        <v>1706</v>
      </c>
      <c r="F125" s="130" t="s">
        <v>1707</v>
      </c>
      <c r="G125" s="131" t="s">
        <v>179</v>
      </c>
      <c r="H125" s="132">
        <v>1</v>
      </c>
      <c r="I125" s="133"/>
      <c r="J125" s="134">
        <f>ROUND(I125*H125,2)</f>
        <v>0</v>
      </c>
      <c r="K125" s="130" t="s">
        <v>19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389</v>
      </c>
      <c r="AT125" s="139" t="s">
        <v>153</v>
      </c>
      <c r="AU125" s="139" t="s">
        <v>82</v>
      </c>
      <c r="AY125" s="18" t="s">
        <v>150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80</v>
      </c>
      <c r="BK125" s="140">
        <f>ROUND(I125*H125,2)</f>
        <v>0</v>
      </c>
      <c r="BL125" s="18" t="s">
        <v>389</v>
      </c>
      <c r="BM125" s="139" t="s">
        <v>1708</v>
      </c>
    </row>
    <row r="126" spans="2:65" s="1" customFormat="1" ht="16.5" customHeight="1">
      <c r="B126" s="33"/>
      <c r="C126" s="128" t="s">
        <v>593</v>
      </c>
      <c r="D126" s="128" t="s">
        <v>153</v>
      </c>
      <c r="E126" s="129" t="s">
        <v>1709</v>
      </c>
      <c r="F126" s="130" t="s">
        <v>1710</v>
      </c>
      <c r="G126" s="131" t="s">
        <v>179</v>
      </c>
      <c r="H126" s="132">
        <v>1</v>
      </c>
      <c r="I126" s="133"/>
      <c r="J126" s="134">
        <f>ROUND(I126*H126,2)</f>
        <v>0</v>
      </c>
      <c r="K126" s="130" t="s">
        <v>19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389</v>
      </c>
      <c r="AT126" s="139" t="s">
        <v>153</v>
      </c>
      <c r="AU126" s="139" t="s">
        <v>82</v>
      </c>
      <c r="AY126" s="18" t="s">
        <v>150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80</v>
      </c>
      <c r="BK126" s="140">
        <f>ROUND(I126*H126,2)</f>
        <v>0</v>
      </c>
      <c r="BL126" s="18" t="s">
        <v>389</v>
      </c>
      <c r="BM126" s="139" t="s">
        <v>1711</v>
      </c>
    </row>
    <row r="127" spans="2:65" s="1" customFormat="1" ht="16.5" customHeight="1">
      <c r="B127" s="33"/>
      <c r="C127" s="128" t="s">
        <v>609</v>
      </c>
      <c r="D127" s="128" t="s">
        <v>153</v>
      </c>
      <c r="E127" s="129" t="s">
        <v>1712</v>
      </c>
      <c r="F127" s="130" t="s">
        <v>1713</v>
      </c>
      <c r="G127" s="131" t="s">
        <v>179</v>
      </c>
      <c r="H127" s="132">
        <v>1</v>
      </c>
      <c r="I127" s="133"/>
      <c r="J127" s="134">
        <f>ROUND(I127*H127,2)</f>
        <v>0</v>
      </c>
      <c r="K127" s="130" t="s">
        <v>19</v>
      </c>
      <c r="L127" s="33"/>
      <c r="M127" s="135" t="s">
        <v>19</v>
      </c>
      <c r="N127" s="136" t="s">
        <v>43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389</v>
      </c>
      <c r="AT127" s="139" t="s">
        <v>153</v>
      </c>
      <c r="AU127" s="139" t="s">
        <v>82</v>
      </c>
      <c r="AY127" s="18" t="s">
        <v>150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80</v>
      </c>
      <c r="BK127" s="140">
        <f>ROUND(I127*H127,2)</f>
        <v>0</v>
      </c>
      <c r="BL127" s="18" t="s">
        <v>389</v>
      </c>
      <c r="BM127" s="139" t="s">
        <v>1714</v>
      </c>
    </row>
    <row r="128" spans="2:65" s="1" customFormat="1" ht="33" customHeight="1">
      <c r="B128" s="33"/>
      <c r="C128" s="128" t="s">
        <v>614</v>
      </c>
      <c r="D128" s="128" t="s">
        <v>153</v>
      </c>
      <c r="E128" s="129" t="s">
        <v>1715</v>
      </c>
      <c r="F128" s="130" t="s">
        <v>1716</v>
      </c>
      <c r="G128" s="131" t="s">
        <v>179</v>
      </c>
      <c r="H128" s="132">
        <v>1</v>
      </c>
      <c r="I128" s="133"/>
      <c r="J128" s="134">
        <f>ROUND(I128*H128,2)</f>
        <v>0</v>
      </c>
      <c r="K128" s="130" t="s">
        <v>19</v>
      </c>
      <c r="L128" s="33"/>
      <c r="M128" s="135" t="s">
        <v>19</v>
      </c>
      <c r="N128" s="136" t="s">
        <v>43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389</v>
      </c>
      <c r="AT128" s="139" t="s">
        <v>153</v>
      </c>
      <c r="AU128" s="139" t="s">
        <v>82</v>
      </c>
      <c r="AY128" s="18" t="s">
        <v>150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80</v>
      </c>
      <c r="BK128" s="140">
        <f>ROUND(I128*H128,2)</f>
        <v>0</v>
      </c>
      <c r="BL128" s="18" t="s">
        <v>389</v>
      </c>
      <c r="BM128" s="139" t="s">
        <v>1717</v>
      </c>
    </row>
    <row r="129" spans="2:65" s="1" customFormat="1" ht="24.2" customHeight="1">
      <c r="B129" s="33"/>
      <c r="C129" s="128" t="s">
        <v>348</v>
      </c>
      <c r="D129" s="128" t="s">
        <v>153</v>
      </c>
      <c r="E129" s="129" t="s">
        <v>1718</v>
      </c>
      <c r="F129" s="130" t="s">
        <v>1719</v>
      </c>
      <c r="G129" s="131" t="s">
        <v>179</v>
      </c>
      <c r="H129" s="132">
        <v>1</v>
      </c>
      <c r="I129" s="133"/>
      <c r="J129" s="134">
        <f>ROUND(I129*H129,2)</f>
        <v>0</v>
      </c>
      <c r="K129" s="130" t="s">
        <v>19</v>
      </c>
      <c r="L129" s="33"/>
      <c r="M129" s="135" t="s">
        <v>19</v>
      </c>
      <c r="N129" s="136" t="s">
        <v>43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389</v>
      </c>
      <c r="AT129" s="139" t="s">
        <v>153</v>
      </c>
      <c r="AU129" s="139" t="s">
        <v>82</v>
      </c>
      <c r="AY129" s="18" t="s">
        <v>150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80</v>
      </c>
      <c r="BK129" s="140">
        <f>ROUND(I129*H129,2)</f>
        <v>0</v>
      </c>
      <c r="BL129" s="18" t="s">
        <v>389</v>
      </c>
      <c r="BM129" s="139" t="s">
        <v>1720</v>
      </c>
    </row>
    <row r="130" spans="2:65" s="1" customFormat="1" ht="24.2" customHeight="1">
      <c r="B130" s="33"/>
      <c r="C130" s="128" t="s">
        <v>372</v>
      </c>
      <c r="D130" s="128" t="s">
        <v>153</v>
      </c>
      <c r="E130" s="129" t="s">
        <v>1721</v>
      </c>
      <c r="F130" s="130" t="s">
        <v>1722</v>
      </c>
      <c r="G130" s="131" t="s">
        <v>179</v>
      </c>
      <c r="H130" s="132">
        <v>1</v>
      </c>
      <c r="I130" s="133"/>
      <c r="J130" s="134">
        <f>ROUND(I130*H130,2)</f>
        <v>0</v>
      </c>
      <c r="K130" s="130" t="s">
        <v>19</v>
      </c>
      <c r="L130" s="33"/>
      <c r="M130" s="135" t="s">
        <v>19</v>
      </c>
      <c r="N130" s="136" t="s">
        <v>43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389</v>
      </c>
      <c r="AT130" s="139" t="s">
        <v>153</v>
      </c>
      <c r="AU130" s="139" t="s">
        <v>82</v>
      </c>
      <c r="AY130" s="18" t="s">
        <v>150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80</v>
      </c>
      <c r="BK130" s="140">
        <f>ROUND(I130*H130,2)</f>
        <v>0</v>
      </c>
      <c r="BL130" s="18" t="s">
        <v>389</v>
      </c>
      <c r="BM130" s="139" t="s">
        <v>1723</v>
      </c>
    </row>
    <row r="131" spans="2:65" s="1" customFormat="1" ht="24.2" customHeight="1">
      <c r="B131" s="33"/>
      <c r="C131" s="128" t="s">
        <v>882</v>
      </c>
      <c r="D131" s="128" t="s">
        <v>153</v>
      </c>
      <c r="E131" s="129" t="s">
        <v>1724</v>
      </c>
      <c r="F131" s="130" t="s">
        <v>1725</v>
      </c>
      <c r="G131" s="131" t="s">
        <v>179</v>
      </c>
      <c r="H131" s="132">
        <v>1</v>
      </c>
      <c r="I131" s="133"/>
      <c r="J131" s="134">
        <f>ROUND(I131*H131,2)</f>
        <v>0</v>
      </c>
      <c r="K131" s="130" t="s">
        <v>19</v>
      </c>
      <c r="L131" s="33"/>
      <c r="M131" s="189" t="s">
        <v>19</v>
      </c>
      <c r="N131" s="190" t="s">
        <v>43</v>
      </c>
      <c r="O131" s="18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139" t="s">
        <v>389</v>
      </c>
      <c r="AT131" s="139" t="s">
        <v>153</v>
      </c>
      <c r="AU131" s="139" t="s">
        <v>82</v>
      </c>
      <c r="AY131" s="18" t="s">
        <v>150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80</v>
      </c>
      <c r="BK131" s="140">
        <f>ROUND(I131*H131,2)</f>
        <v>0</v>
      </c>
      <c r="BL131" s="18" t="s">
        <v>389</v>
      </c>
      <c r="BM131" s="139" t="s">
        <v>1726</v>
      </c>
    </row>
    <row r="132" spans="2:65" s="1" customFormat="1" ht="6.95" customHeight="1"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33"/>
    </row>
  </sheetData>
  <sheetProtection algorithmName="SHA-512" hashValue="VRx1BcRdqYUr63w8+PY2hDCVSjn7CiHFMBSluuofvrYFjGyneHPKqRUByM0N5Zrh0+ElyeqgZQsIbMXLVebkJw==" saltValue="aDdUYAcxGj1LsM6ARBQ55K8BlU3hOuLjptGQKejZBOuTSiDisqUSOLVhjRIMZRd8B+7yLBIFM5n9EQ5ViiTlrA==" spinCount="100000" sheet="1" objects="1" scenarios="1" formatColumns="0" formatRows="0" autoFilter="0"/>
  <autoFilter ref="C80:K131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1727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ROUND((SUM(BE81:BE127)),  2)</f>
        <v>0</v>
      </c>
      <c r="I33" s="90">
        <v>0.21</v>
      </c>
      <c r="J33" s="89">
        <f>ROUND(((SUM(BE81:BE127))*I33),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ROUND((SUM(BF81:BF127)),  2)</f>
        <v>0</v>
      </c>
      <c r="I34" s="90">
        <v>0.12</v>
      </c>
      <c r="J34" s="89">
        <f>ROUND(((SUM(BF81:BF127))*I34),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ROUND((SUM(BG81:BG127)),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ROUND((SUM(BH81:BH127)),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ROUND((SUM(BI81:BI127)),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2024-080-08 - Profese - Datové a telefonní rozvody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130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1728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135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280" t="str">
        <f>E7</f>
        <v>ČZÚ-FLD-výukový pavilon- změna vybavení laboratoří HT004,HT005,HT115</v>
      </c>
      <c r="F71" s="281"/>
      <c r="G71" s="281"/>
      <c r="H71" s="281"/>
      <c r="L71" s="33"/>
    </row>
    <row r="72" spans="2:20" s="1" customFormat="1" ht="12" customHeight="1">
      <c r="B72" s="33"/>
      <c r="C72" s="28" t="s">
        <v>114</v>
      </c>
      <c r="L72" s="33"/>
    </row>
    <row r="73" spans="2:20" s="1" customFormat="1" ht="16.5" customHeight="1">
      <c r="B73" s="33"/>
      <c r="E73" s="248" t="str">
        <f>E9</f>
        <v>2024-080-08 - Profese - Datové a telefonní rozvody</v>
      </c>
      <c r="F73" s="282"/>
      <c r="G73" s="282"/>
      <c r="H73" s="28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KAMÝCKÁ 1176, PRAHA - SUCHDOL </v>
      </c>
      <c r="I75" s="28" t="s">
        <v>23</v>
      </c>
      <c r="J75" s="50" t="str">
        <f>IF(J12="","",J12)</f>
        <v>11. 10. 2024</v>
      </c>
      <c r="L75" s="33"/>
    </row>
    <row r="76" spans="2:20" s="1" customFormat="1" ht="6.95" customHeight="1">
      <c r="B76" s="33"/>
      <c r="L76" s="33"/>
    </row>
    <row r="77" spans="2:20" s="1" customFormat="1" ht="40.15" customHeight="1">
      <c r="B77" s="33"/>
      <c r="C77" s="28" t="s">
        <v>25</v>
      </c>
      <c r="F77" s="26" t="str">
        <f>E15</f>
        <v>ČZU V PRAZE, FAKULTA LESNICKÁ A DŘEVAŘSKÁ, Praha 6</v>
      </c>
      <c r="I77" s="28" t="s">
        <v>31</v>
      </c>
      <c r="J77" s="31" t="str">
        <f>E21</f>
        <v>Ing. Vladimír Čapka Gerstnerova 5/658 Praha 7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Ing. Dana Mlejnková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136</v>
      </c>
      <c r="D80" s="110" t="s">
        <v>57</v>
      </c>
      <c r="E80" s="110" t="s">
        <v>53</v>
      </c>
      <c r="F80" s="110" t="s">
        <v>54</v>
      </c>
      <c r="G80" s="110" t="s">
        <v>137</v>
      </c>
      <c r="H80" s="110" t="s">
        <v>138</v>
      </c>
      <c r="I80" s="110" t="s">
        <v>139</v>
      </c>
      <c r="J80" s="110" t="s">
        <v>119</v>
      </c>
      <c r="K80" s="111" t="s">
        <v>140</v>
      </c>
      <c r="L80" s="108"/>
      <c r="M80" s="57" t="s">
        <v>19</v>
      </c>
      <c r="N80" s="58" t="s">
        <v>42</v>
      </c>
      <c r="O80" s="58" t="s">
        <v>141</v>
      </c>
      <c r="P80" s="58" t="s">
        <v>142</v>
      </c>
      <c r="Q80" s="58" t="s">
        <v>143</v>
      </c>
      <c r="R80" s="58" t="s">
        <v>144</v>
      </c>
      <c r="S80" s="58" t="s">
        <v>145</v>
      </c>
      <c r="T80" s="59" t="s">
        <v>146</v>
      </c>
    </row>
    <row r="81" spans="2:65" s="1" customFormat="1" ht="22.9" customHeight="1">
      <c r="B81" s="33"/>
      <c r="C81" s="62" t="s">
        <v>147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0</v>
      </c>
      <c r="S81" s="51"/>
      <c r="T81" s="114">
        <f>T82</f>
        <v>0</v>
      </c>
      <c r="AT81" s="18" t="s">
        <v>71</v>
      </c>
      <c r="AU81" s="18" t="s">
        <v>120</v>
      </c>
      <c r="BK81" s="115">
        <f>BK82</f>
        <v>0</v>
      </c>
    </row>
    <row r="82" spans="2:65" s="11" customFormat="1" ht="25.9" customHeight="1">
      <c r="B82" s="116"/>
      <c r="D82" s="117" t="s">
        <v>71</v>
      </c>
      <c r="E82" s="118" t="s">
        <v>419</v>
      </c>
      <c r="F82" s="118" t="s">
        <v>420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0</v>
      </c>
      <c r="T82" s="123">
        <f>T83</f>
        <v>0</v>
      </c>
      <c r="AR82" s="117" t="s">
        <v>82</v>
      </c>
      <c r="AT82" s="124" t="s">
        <v>71</v>
      </c>
      <c r="AU82" s="124" t="s">
        <v>72</v>
      </c>
      <c r="AY82" s="117" t="s">
        <v>150</v>
      </c>
      <c r="BK82" s="125">
        <f>BK83</f>
        <v>0</v>
      </c>
    </row>
    <row r="83" spans="2:65" s="11" customFormat="1" ht="22.9" customHeight="1">
      <c r="B83" s="116"/>
      <c r="D83" s="117" t="s">
        <v>71</v>
      </c>
      <c r="E83" s="126" t="s">
        <v>1729</v>
      </c>
      <c r="F83" s="126" t="s">
        <v>1730</v>
      </c>
      <c r="I83" s="119"/>
      <c r="J83" s="127">
        <f>BK83</f>
        <v>0</v>
      </c>
      <c r="L83" s="116"/>
      <c r="M83" s="121"/>
      <c r="P83" s="122">
        <f>SUM(P84:P127)</f>
        <v>0</v>
      </c>
      <c r="R83" s="122">
        <f>SUM(R84:R127)</f>
        <v>0</v>
      </c>
      <c r="T83" s="123">
        <f>SUM(T84:T127)</f>
        <v>0</v>
      </c>
      <c r="AR83" s="117" t="s">
        <v>80</v>
      </c>
      <c r="AT83" s="124" t="s">
        <v>71</v>
      </c>
      <c r="AU83" s="124" t="s">
        <v>80</v>
      </c>
      <c r="AY83" s="117" t="s">
        <v>150</v>
      </c>
      <c r="BK83" s="125">
        <f>SUM(BK84:BK127)</f>
        <v>0</v>
      </c>
    </row>
    <row r="84" spans="2:65" s="1" customFormat="1" ht="16.5" customHeight="1">
      <c r="B84" s="33"/>
      <c r="C84" s="128" t="s">
        <v>80</v>
      </c>
      <c r="D84" s="128" t="s">
        <v>153</v>
      </c>
      <c r="E84" s="129" t="s">
        <v>1731</v>
      </c>
      <c r="F84" s="130" t="s">
        <v>1732</v>
      </c>
      <c r="G84" s="131" t="s">
        <v>179</v>
      </c>
      <c r="H84" s="132">
        <v>6</v>
      </c>
      <c r="I84" s="133"/>
      <c r="J84" s="134">
        <f>ROUND(I84*H84,2)</f>
        <v>0</v>
      </c>
      <c r="K84" s="130" t="s">
        <v>19</v>
      </c>
      <c r="L84" s="33"/>
      <c r="M84" s="135" t="s">
        <v>19</v>
      </c>
      <c r="N84" s="136" t="s">
        <v>43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158</v>
      </c>
      <c r="AT84" s="139" t="s">
        <v>153</v>
      </c>
      <c r="AU84" s="139" t="s">
        <v>82</v>
      </c>
      <c r="AY84" s="18" t="s">
        <v>150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8" t="s">
        <v>80</v>
      </c>
      <c r="BK84" s="140">
        <f>ROUND(I84*H84,2)</f>
        <v>0</v>
      </c>
      <c r="BL84" s="18" t="s">
        <v>158</v>
      </c>
      <c r="BM84" s="139" t="s">
        <v>1733</v>
      </c>
    </row>
    <row r="85" spans="2:65" s="1" customFormat="1" ht="16.5" customHeight="1">
      <c r="B85" s="33"/>
      <c r="C85" s="128" t="s">
        <v>82</v>
      </c>
      <c r="D85" s="128" t="s">
        <v>153</v>
      </c>
      <c r="E85" s="129" t="s">
        <v>1734</v>
      </c>
      <c r="F85" s="130" t="s">
        <v>1735</v>
      </c>
      <c r="G85" s="131" t="s">
        <v>179</v>
      </c>
      <c r="H85" s="132">
        <v>4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43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158</v>
      </c>
      <c r="AT85" s="139" t="s">
        <v>153</v>
      </c>
      <c r="AU85" s="139" t="s">
        <v>82</v>
      </c>
      <c r="AY85" s="18" t="s">
        <v>150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80</v>
      </c>
      <c r="BK85" s="140">
        <f>ROUND(I85*H85,2)</f>
        <v>0</v>
      </c>
      <c r="BL85" s="18" t="s">
        <v>158</v>
      </c>
      <c r="BM85" s="139" t="s">
        <v>1736</v>
      </c>
    </row>
    <row r="86" spans="2:65" s="1" customFormat="1" ht="16.5" customHeight="1">
      <c r="B86" s="33"/>
      <c r="C86" s="128" t="s">
        <v>183</v>
      </c>
      <c r="D86" s="128" t="s">
        <v>153</v>
      </c>
      <c r="E86" s="129" t="s">
        <v>1737</v>
      </c>
      <c r="F86" s="130" t="s">
        <v>1738</v>
      </c>
      <c r="G86" s="131" t="s">
        <v>179</v>
      </c>
      <c r="H86" s="132">
        <v>1</v>
      </c>
      <c r="I86" s="133"/>
      <c r="J86" s="134">
        <f>ROUND(I86*H86,2)</f>
        <v>0</v>
      </c>
      <c r="K86" s="130" t="s">
        <v>19</v>
      </c>
      <c r="L86" s="33"/>
      <c r="M86" s="135" t="s">
        <v>19</v>
      </c>
      <c r="N86" s="136" t="s">
        <v>43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158</v>
      </c>
      <c r="AT86" s="139" t="s">
        <v>153</v>
      </c>
      <c r="AU86" s="139" t="s">
        <v>82</v>
      </c>
      <c r="AY86" s="18" t="s">
        <v>150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80</v>
      </c>
      <c r="BK86" s="140">
        <f>ROUND(I86*H86,2)</f>
        <v>0</v>
      </c>
      <c r="BL86" s="18" t="s">
        <v>158</v>
      </c>
      <c r="BM86" s="139" t="s">
        <v>1739</v>
      </c>
    </row>
    <row r="87" spans="2:65" s="1" customFormat="1" ht="16.5" customHeight="1">
      <c r="B87" s="33"/>
      <c r="C87" s="128" t="s">
        <v>158</v>
      </c>
      <c r="D87" s="128" t="s">
        <v>153</v>
      </c>
      <c r="E87" s="129" t="s">
        <v>1740</v>
      </c>
      <c r="F87" s="130" t="s">
        <v>1741</v>
      </c>
      <c r="G87" s="131" t="s">
        <v>179</v>
      </c>
      <c r="H87" s="132">
        <v>1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158</v>
      </c>
      <c r="AT87" s="139" t="s">
        <v>153</v>
      </c>
      <c r="AU87" s="139" t="s">
        <v>82</v>
      </c>
      <c r="AY87" s="18" t="s">
        <v>150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80</v>
      </c>
      <c r="BK87" s="140">
        <f>ROUND(I87*H87,2)</f>
        <v>0</v>
      </c>
      <c r="BL87" s="18" t="s">
        <v>158</v>
      </c>
      <c r="BM87" s="139" t="s">
        <v>1742</v>
      </c>
    </row>
    <row r="88" spans="2:65" s="1" customFormat="1" ht="21.75" customHeight="1">
      <c r="B88" s="33"/>
      <c r="C88" s="128" t="s">
        <v>242</v>
      </c>
      <c r="D88" s="128" t="s">
        <v>153</v>
      </c>
      <c r="E88" s="129" t="s">
        <v>1743</v>
      </c>
      <c r="F88" s="130" t="s">
        <v>1744</v>
      </c>
      <c r="G88" s="131" t="s">
        <v>179</v>
      </c>
      <c r="H88" s="132">
        <v>1</v>
      </c>
      <c r="I88" s="133"/>
      <c r="J88" s="134">
        <f>ROUND(I88*H88,2)</f>
        <v>0</v>
      </c>
      <c r="K88" s="130" t="s">
        <v>157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158</v>
      </c>
      <c r="AT88" s="139" t="s">
        <v>153</v>
      </c>
      <c r="AU88" s="139" t="s">
        <v>82</v>
      </c>
      <c r="AY88" s="18" t="s">
        <v>150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80</v>
      </c>
      <c r="BK88" s="140">
        <f>ROUND(I88*H88,2)</f>
        <v>0</v>
      </c>
      <c r="BL88" s="18" t="s">
        <v>158</v>
      </c>
      <c r="BM88" s="139" t="s">
        <v>1745</v>
      </c>
    </row>
    <row r="89" spans="2:65" s="1" customFormat="1">
      <c r="B89" s="33"/>
      <c r="D89" s="141" t="s">
        <v>160</v>
      </c>
      <c r="F89" s="142" t="s">
        <v>1746</v>
      </c>
      <c r="I89" s="143"/>
      <c r="L89" s="33"/>
      <c r="M89" s="144"/>
      <c r="T89" s="54"/>
      <c r="AT89" s="18" t="s">
        <v>160</v>
      </c>
      <c r="AU89" s="18" t="s">
        <v>82</v>
      </c>
    </row>
    <row r="90" spans="2:65" s="1" customFormat="1" ht="16.5" customHeight="1">
      <c r="B90" s="33"/>
      <c r="C90" s="128" t="s">
        <v>283</v>
      </c>
      <c r="D90" s="128" t="s">
        <v>153</v>
      </c>
      <c r="E90" s="129" t="s">
        <v>1747</v>
      </c>
      <c r="F90" s="130" t="s">
        <v>1748</v>
      </c>
      <c r="G90" s="131" t="s">
        <v>179</v>
      </c>
      <c r="H90" s="132">
        <v>1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158</v>
      </c>
      <c r="AT90" s="139" t="s">
        <v>153</v>
      </c>
      <c r="AU90" s="139" t="s">
        <v>82</v>
      </c>
      <c r="AY90" s="18" t="s">
        <v>150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158</v>
      </c>
      <c r="BM90" s="139" t="s">
        <v>1749</v>
      </c>
    </row>
    <row r="91" spans="2:65" s="1" customFormat="1" ht="16.5" customHeight="1">
      <c r="B91" s="33"/>
      <c r="C91" s="128" t="s">
        <v>299</v>
      </c>
      <c r="D91" s="128" t="s">
        <v>153</v>
      </c>
      <c r="E91" s="129" t="s">
        <v>1750</v>
      </c>
      <c r="F91" s="130" t="s">
        <v>1751</v>
      </c>
      <c r="G91" s="131" t="s">
        <v>179</v>
      </c>
      <c r="H91" s="132">
        <v>9</v>
      </c>
      <c r="I91" s="133"/>
      <c r="J91" s="134">
        <f>ROUND(I91*H91,2)</f>
        <v>0</v>
      </c>
      <c r="K91" s="130" t="s">
        <v>19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158</v>
      </c>
      <c r="AT91" s="139" t="s">
        <v>153</v>
      </c>
      <c r="AU91" s="139" t="s">
        <v>82</v>
      </c>
      <c r="AY91" s="18" t="s">
        <v>150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158</v>
      </c>
      <c r="BM91" s="139" t="s">
        <v>1752</v>
      </c>
    </row>
    <row r="92" spans="2:65" s="1" customFormat="1" ht="16.5" customHeight="1">
      <c r="B92" s="33"/>
      <c r="C92" s="128" t="s">
        <v>315</v>
      </c>
      <c r="D92" s="128" t="s">
        <v>153</v>
      </c>
      <c r="E92" s="129" t="s">
        <v>1753</v>
      </c>
      <c r="F92" s="130" t="s">
        <v>1754</v>
      </c>
      <c r="G92" s="131" t="s">
        <v>179</v>
      </c>
      <c r="H92" s="132">
        <v>9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158</v>
      </c>
      <c r="AT92" s="139" t="s">
        <v>153</v>
      </c>
      <c r="AU92" s="139" t="s">
        <v>82</v>
      </c>
      <c r="AY92" s="18" t="s">
        <v>150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158</v>
      </c>
      <c r="BM92" s="139" t="s">
        <v>1755</v>
      </c>
    </row>
    <row r="93" spans="2:65" s="1" customFormat="1" ht="24.2" customHeight="1">
      <c r="B93" s="33"/>
      <c r="C93" s="128" t="s">
        <v>334</v>
      </c>
      <c r="D93" s="128" t="s">
        <v>153</v>
      </c>
      <c r="E93" s="129" t="s">
        <v>1756</v>
      </c>
      <c r="F93" s="130" t="s">
        <v>1757</v>
      </c>
      <c r="G93" s="131" t="s">
        <v>179</v>
      </c>
      <c r="H93" s="132">
        <v>5</v>
      </c>
      <c r="I93" s="133"/>
      <c r="J93" s="134">
        <f>ROUND(I93*H93,2)</f>
        <v>0</v>
      </c>
      <c r="K93" s="130" t="s">
        <v>157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158</v>
      </c>
      <c r="AT93" s="139" t="s">
        <v>153</v>
      </c>
      <c r="AU93" s="139" t="s">
        <v>82</v>
      </c>
      <c r="AY93" s="18" t="s">
        <v>150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158</v>
      </c>
      <c r="BM93" s="139" t="s">
        <v>1758</v>
      </c>
    </row>
    <row r="94" spans="2:65" s="1" customFormat="1">
      <c r="B94" s="33"/>
      <c r="D94" s="141" t="s">
        <v>160</v>
      </c>
      <c r="F94" s="142" t="s">
        <v>1759</v>
      </c>
      <c r="I94" s="143"/>
      <c r="L94" s="33"/>
      <c r="M94" s="144"/>
      <c r="T94" s="54"/>
      <c r="AT94" s="18" t="s">
        <v>160</v>
      </c>
      <c r="AU94" s="18" t="s">
        <v>82</v>
      </c>
    </row>
    <row r="95" spans="2:65" s="1" customFormat="1" ht="16.5" customHeight="1">
      <c r="B95" s="33"/>
      <c r="C95" s="128" t="s">
        <v>710</v>
      </c>
      <c r="D95" s="128" t="s">
        <v>153</v>
      </c>
      <c r="E95" s="129" t="s">
        <v>1760</v>
      </c>
      <c r="F95" s="130" t="s">
        <v>1761</v>
      </c>
      <c r="G95" s="131" t="s">
        <v>179</v>
      </c>
      <c r="H95" s="132">
        <v>4</v>
      </c>
      <c r="I95" s="133"/>
      <c r="J95" s="134">
        <f>ROUND(I95*H95,2)</f>
        <v>0</v>
      </c>
      <c r="K95" s="130" t="s">
        <v>19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158</v>
      </c>
      <c r="AT95" s="139" t="s">
        <v>153</v>
      </c>
      <c r="AU95" s="139" t="s">
        <v>82</v>
      </c>
      <c r="AY95" s="18" t="s">
        <v>150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158</v>
      </c>
      <c r="BM95" s="139" t="s">
        <v>1762</v>
      </c>
    </row>
    <row r="96" spans="2:65" s="1" customFormat="1" ht="16.5" customHeight="1">
      <c r="B96" s="33"/>
      <c r="C96" s="128" t="s">
        <v>357</v>
      </c>
      <c r="D96" s="128" t="s">
        <v>153</v>
      </c>
      <c r="E96" s="129" t="s">
        <v>1763</v>
      </c>
      <c r="F96" s="130" t="s">
        <v>1764</v>
      </c>
      <c r="G96" s="131" t="s">
        <v>179</v>
      </c>
      <c r="H96" s="132">
        <v>1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158</v>
      </c>
      <c r="AT96" s="139" t="s">
        <v>153</v>
      </c>
      <c r="AU96" s="139" t="s">
        <v>82</v>
      </c>
      <c r="AY96" s="18" t="s">
        <v>150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158</v>
      </c>
      <c r="BM96" s="139" t="s">
        <v>1765</v>
      </c>
    </row>
    <row r="97" spans="2:65" s="1" customFormat="1" ht="16.5" customHeight="1">
      <c r="B97" s="33"/>
      <c r="C97" s="128" t="s">
        <v>8</v>
      </c>
      <c r="D97" s="128" t="s">
        <v>153</v>
      </c>
      <c r="E97" s="129" t="s">
        <v>1766</v>
      </c>
      <c r="F97" s="130" t="s">
        <v>1767</v>
      </c>
      <c r="G97" s="131" t="s">
        <v>179</v>
      </c>
      <c r="H97" s="132">
        <v>9</v>
      </c>
      <c r="I97" s="133"/>
      <c r="J97" s="134">
        <f>ROUND(I97*H97,2)</f>
        <v>0</v>
      </c>
      <c r="K97" s="130" t="s">
        <v>19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158</v>
      </c>
      <c r="AT97" s="139" t="s">
        <v>153</v>
      </c>
      <c r="AU97" s="139" t="s">
        <v>82</v>
      </c>
      <c r="AY97" s="18" t="s">
        <v>150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158</v>
      </c>
      <c r="BM97" s="139" t="s">
        <v>1768</v>
      </c>
    </row>
    <row r="98" spans="2:65" s="1" customFormat="1" ht="16.5" customHeight="1">
      <c r="B98" s="33"/>
      <c r="C98" s="128" t="s">
        <v>719</v>
      </c>
      <c r="D98" s="128" t="s">
        <v>153</v>
      </c>
      <c r="E98" s="129" t="s">
        <v>1769</v>
      </c>
      <c r="F98" s="130" t="s">
        <v>1770</v>
      </c>
      <c r="G98" s="131" t="s">
        <v>179</v>
      </c>
      <c r="H98" s="132">
        <v>9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158</v>
      </c>
      <c r="AT98" s="139" t="s">
        <v>153</v>
      </c>
      <c r="AU98" s="139" t="s">
        <v>82</v>
      </c>
      <c r="AY98" s="18" t="s">
        <v>150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158</v>
      </c>
      <c r="BM98" s="139" t="s">
        <v>1771</v>
      </c>
    </row>
    <row r="99" spans="2:65" s="1" customFormat="1" ht="16.5" customHeight="1">
      <c r="B99" s="33"/>
      <c r="C99" s="128" t="s">
        <v>378</v>
      </c>
      <c r="D99" s="128" t="s">
        <v>153</v>
      </c>
      <c r="E99" s="129" t="s">
        <v>1772</v>
      </c>
      <c r="F99" s="130" t="s">
        <v>1773</v>
      </c>
      <c r="G99" s="131" t="s">
        <v>179</v>
      </c>
      <c r="H99" s="132">
        <v>4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158</v>
      </c>
      <c r="AT99" s="139" t="s">
        <v>153</v>
      </c>
      <c r="AU99" s="139" t="s">
        <v>82</v>
      </c>
      <c r="AY99" s="18" t="s">
        <v>150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158</v>
      </c>
      <c r="BM99" s="139" t="s">
        <v>1774</v>
      </c>
    </row>
    <row r="100" spans="2:65" s="1" customFormat="1" ht="16.5" customHeight="1">
      <c r="B100" s="33"/>
      <c r="C100" s="128" t="s">
        <v>383</v>
      </c>
      <c r="D100" s="128" t="s">
        <v>153</v>
      </c>
      <c r="E100" s="129" t="s">
        <v>1775</v>
      </c>
      <c r="F100" s="130" t="s">
        <v>1776</v>
      </c>
      <c r="G100" s="131" t="s">
        <v>179</v>
      </c>
      <c r="H100" s="132">
        <v>4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158</v>
      </c>
      <c r="AT100" s="139" t="s">
        <v>153</v>
      </c>
      <c r="AU100" s="139" t="s">
        <v>82</v>
      </c>
      <c r="AY100" s="18" t="s">
        <v>150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158</v>
      </c>
      <c r="BM100" s="139" t="s">
        <v>1777</v>
      </c>
    </row>
    <row r="101" spans="2:65" s="1" customFormat="1" ht="16.5" customHeight="1">
      <c r="B101" s="33"/>
      <c r="C101" s="128" t="s">
        <v>389</v>
      </c>
      <c r="D101" s="128" t="s">
        <v>153</v>
      </c>
      <c r="E101" s="129" t="s">
        <v>1778</v>
      </c>
      <c r="F101" s="130" t="s">
        <v>1779</v>
      </c>
      <c r="G101" s="131" t="s">
        <v>179</v>
      </c>
      <c r="H101" s="132">
        <v>2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158</v>
      </c>
      <c r="AT101" s="139" t="s">
        <v>153</v>
      </c>
      <c r="AU101" s="139" t="s">
        <v>82</v>
      </c>
      <c r="AY101" s="18" t="s">
        <v>150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158</v>
      </c>
      <c r="BM101" s="139" t="s">
        <v>1780</v>
      </c>
    </row>
    <row r="102" spans="2:65" s="1" customFormat="1" ht="24.2" customHeight="1">
      <c r="B102" s="33"/>
      <c r="C102" s="128" t="s">
        <v>397</v>
      </c>
      <c r="D102" s="128" t="s">
        <v>153</v>
      </c>
      <c r="E102" s="129" t="s">
        <v>1781</v>
      </c>
      <c r="F102" s="130" t="s">
        <v>1782</v>
      </c>
      <c r="G102" s="131" t="s">
        <v>179</v>
      </c>
      <c r="H102" s="132">
        <v>2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158</v>
      </c>
      <c r="AT102" s="139" t="s">
        <v>153</v>
      </c>
      <c r="AU102" s="139" t="s">
        <v>82</v>
      </c>
      <c r="AY102" s="18" t="s">
        <v>150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158</v>
      </c>
      <c r="BM102" s="139" t="s">
        <v>1783</v>
      </c>
    </row>
    <row r="103" spans="2:65" s="1" customFormat="1" ht="16.5" customHeight="1">
      <c r="B103" s="33"/>
      <c r="C103" s="128" t="s">
        <v>405</v>
      </c>
      <c r="D103" s="128" t="s">
        <v>153</v>
      </c>
      <c r="E103" s="129" t="s">
        <v>1784</v>
      </c>
      <c r="F103" s="130" t="s">
        <v>1785</v>
      </c>
      <c r="G103" s="131" t="s">
        <v>179</v>
      </c>
      <c r="H103" s="132">
        <v>9</v>
      </c>
      <c r="I103" s="133"/>
      <c r="J103" s="134">
        <f>ROUND(I103*H103,2)</f>
        <v>0</v>
      </c>
      <c r="K103" s="130" t="s">
        <v>157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158</v>
      </c>
      <c r="AT103" s="139" t="s">
        <v>153</v>
      </c>
      <c r="AU103" s="139" t="s">
        <v>82</v>
      </c>
      <c r="AY103" s="18" t="s">
        <v>150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80</v>
      </c>
      <c r="BK103" s="140">
        <f>ROUND(I103*H103,2)</f>
        <v>0</v>
      </c>
      <c r="BL103" s="18" t="s">
        <v>158</v>
      </c>
      <c r="BM103" s="139" t="s">
        <v>1786</v>
      </c>
    </row>
    <row r="104" spans="2:65" s="1" customFormat="1">
      <c r="B104" s="33"/>
      <c r="D104" s="141" t="s">
        <v>160</v>
      </c>
      <c r="F104" s="142" t="s">
        <v>1787</v>
      </c>
      <c r="I104" s="143"/>
      <c r="L104" s="33"/>
      <c r="M104" s="144"/>
      <c r="T104" s="54"/>
      <c r="AT104" s="18" t="s">
        <v>160</v>
      </c>
      <c r="AU104" s="18" t="s">
        <v>82</v>
      </c>
    </row>
    <row r="105" spans="2:65" s="1" customFormat="1" ht="16.5" customHeight="1">
      <c r="B105" s="33"/>
      <c r="C105" s="128" t="s">
        <v>414</v>
      </c>
      <c r="D105" s="128" t="s">
        <v>153</v>
      </c>
      <c r="E105" s="129" t="s">
        <v>1788</v>
      </c>
      <c r="F105" s="130" t="s">
        <v>1789</v>
      </c>
      <c r="G105" s="131" t="s">
        <v>179</v>
      </c>
      <c r="H105" s="132">
        <v>9</v>
      </c>
      <c r="I105" s="133"/>
      <c r="J105" s="134">
        <f>ROUND(I105*H105,2)</f>
        <v>0</v>
      </c>
      <c r="K105" s="130" t="s">
        <v>19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158</v>
      </c>
      <c r="AT105" s="139" t="s">
        <v>153</v>
      </c>
      <c r="AU105" s="139" t="s">
        <v>82</v>
      </c>
      <c r="AY105" s="18" t="s">
        <v>150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158</v>
      </c>
      <c r="BM105" s="139" t="s">
        <v>1790</v>
      </c>
    </row>
    <row r="106" spans="2:65" s="1" customFormat="1" ht="16.5" customHeight="1">
      <c r="B106" s="33"/>
      <c r="C106" s="128" t="s">
        <v>423</v>
      </c>
      <c r="D106" s="128" t="s">
        <v>153</v>
      </c>
      <c r="E106" s="129" t="s">
        <v>1791</v>
      </c>
      <c r="F106" s="130" t="s">
        <v>1792</v>
      </c>
      <c r="G106" s="131" t="s">
        <v>190</v>
      </c>
      <c r="H106" s="132">
        <v>450</v>
      </c>
      <c r="I106" s="133"/>
      <c r="J106" s="134">
        <f>ROUND(I106*H106,2)</f>
        <v>0</v>
      </c>
      <c r="K106" s="130" t="s">
        <v>157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158</v>
      </c>
      <c r="AT106" s="139" t="s">
        <v>153</v>
      </c>
      <c r="AU106" s="139" t="s">
        <v>82</v>
      </c>
      <c r="AY106" s="18" t="s">
        <v>150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158</v>
      </c>
      <c r="BM106" s="139" t="s">
        <v>1793</v>
      </c>
    </row>
    <row r="107" spans="2:65" s="1" customFormat="1">
      <c r="B107" s="33"/>
      <c r="D107" s="141" t="s">
        <v>160</v>
      </c>
      <c r="F107" s="142" t="s">
        <v>1794</v>
      </c>
      <c r="I107" s="143"/>
      <c r="L107" s="33"/>
      <c r="M107" s="144"/>
      <c r="T107" s="54"/>
      <c r="AT107" s="18" t="s">
        <v>160</v>
      </c>
      <c r="AU107" s="18" t="s">
        <v>82</v>
      </c>
    </row>
    <row r="108" spans="2:65" s="1" customFormat="1" ht="16.5" customHeight="1">
      <c r="B108" s="33"/>
      <c r="C108" s="128" t="s">
        <v>7</v>
      </c>
      <c r="D108" s="128" t="s">
        <v>153</v>
      </c>
      <c r="E108" s="129" t="s">
        <v>1795</v>
      </c>
      <c r="F108" s="130" t="s">
        <v>1796</v>
      </c>
      <c r="G108" s="131" t="s">
        <v>190</v>
      </c>
      <c r="H108" s="132">
        <v>450</v>
      </c>
      <c r="I108" s="133"/>
      <c r="J108" s="134">
        <f>ROUND(I108*H108,2)</f>
        <v>0</v>
      </c>
      <c r="K108" s="130" t="s">
        <v>19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158</v>
      </c>
      <c r="AT108" s="139" t="s">
        <v>153</v>
      </c>
      <c r="AU108" s="139" t="s">
        <v>82</v>
      </c>
      <c r="AY108" s="18" t="s">
        <v>150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158</v>
      </c>
      <c r="BM108" s="139" t="s">
        <v>1797</v>
      </c>
    </row>
    <row r="109" spans="2:65" s="1" customFormat="1" ht="16.5" customHeight="1">
      <c r="B109" s="33"/>
      <c r="C109" s="128" t="s">
        <v>444</v>
      </c>
      <c r="D109" s="128" t="s">
        <v>153</v>
      </c>
      <c r="E109" s="129" t="s">
        <v>1798</v>
      </c>
      <c r="F109" s="130" t="s">
        <v>1799</v>
      </c>
      <c r="G109" s="131" t="s">
        <v>179</v>
      </c>
      <c r="H109" s="132">
        <v>30</v>
      </c>
      <c r="I109" s="133"/>
      <c r="J109" s="134">
        <f>ROUND(I109*H109,2)</f>
        <v>0</v>
      </c>
      <c r="K109" s="130" t="s">
        <v>19</v>
      </c>
      <c r="L109" s="33"/>
      <c r="M109" s="135" t="s">
        <v>19</v>
      </c>
      <c r="N109" s="136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158</v>
      </c>
      <c r="AT109" s="139" t="s">
        <v>153</v>
      </c>
      <c r="AU109" s="139" t="s">
        <v>82</v>
      </c>
      <c r="AY109" s="18" t="s">
        <v>150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80</v>
      </c>
      <c r="BK109" s="140">
        <f>ROUND(I109*H109,2)</f>
        <v>0</v>
      </c>
      <c r="BL109" s="18" t="s">
        <v>158</v>
      </c>
      <c r="BM109" s="139" t="s">
        <v>1800</v>
      </c>
    </row>
    <row r="110" spans="2:65" s="1" customFormat="1" ht="16.5" customHeight="1">
      <c r="B110" s="33"/>
      <c r="C110" s="128" t="s">
        <v>450</v>
      </c>
      <c r="D110" s="128" t="s">
        <v>153</v>
      </c>
      <c r="E110" s="129" t="s">
        <v>1801</v>
      </c>
      <c r="F110" s="130" t="s">
        <v>1802</v>
      </c>
      <c r="G110" s="131" t="s">
        <v>179</v>
      </c>
      <c r="H110" s="132">
        <v>30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158</v>
      </c>
      <c r="AT110" s="139" t="s">
        <v>153</v>
      </c>
      <c r="AU110" s="139" t="s">
        <v>82</v>
      </c>
      <c r="AY110" s="18" t="s">
        <v>150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80</v>
      </c>
      <c r="BK110" s="140">
        <f>ROUND(I110*H110,2)</f>
        <v>0</v>
      </c>
      <c r="BL110" s="18" t="s">
        <v>158</v>
      </c>
      <c r="BM110" s="139" t="s">
        <v>1803</v>
      </c>
    </row>
    <row r="111" spans="2:65" s="1" customFormat="1" ht="16.5" customHeight="1">
      <c r="B111" s="33"/>
      <c r="C111" s="128" t="s">
        <v>456</v>
      </c>
      <c r="D111" s="128" t="s">
        <v>153</v>
      </c>
      <c r="E111" s="129" t="s">
        <v>1804</v>
      </c>
      <c r="F111" s="130" t="s">
        <v>1805</v>
      </c>
      <c r="G111" s="131" t="s">
        <v>190</v>
      </c>
      <c r="H111" s="132">
        <v>35</v>
      </c>
      <c r="I111" s="133"/>
      <c r="J111" s="134">
        <f>ROUND(I111*H111,2)</f>
        <v>0</v>
      </c>
      <c r="K111" s="130" t="s">
        <v>157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158</v>
      </c>
      <c r="AT111" s="139" t="s">
        <v>153</v>
      </c>
      <c r="AU111" s="139" t="s">
        <v>82</v>
      </c>
      <c r="AY111" s="18" t="s">
        <v>150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158</v>
      </c>
      <c r="BM111" s="139" t="s">
        <v>1806</v>
      </c>
    </row>
    <row r="112" spans="2:65" s="1" customFormat="1">
      <c r="B112" s="33"/>
      <c r="D112" s="141" t="s">
        <v>160</v>
      </c>
      <c r="F112" s="142" t="s">
        <v>1807</v>
      </c>
      <c r="I112" s="143"/>
      <c r="L112" s="33"/>
      <c r="M112" s="144"/>
      <c r="T112" s="54"/>
      <c r="AT112" s="18" t="s">
        <v>160</v>
      </c>
      <c r="AU112" s="18" t="s">
        <v>82</v>
      </c>
    </row>
    <row r="113" spans="2:65" s="1" customFormat="1" ht="16.5" customHeight="1">
      <c r="B113" s="33"/>
      <c r="C113" s="128" t="s">
        <v>460</v>
      </c>
      <c r="D113" s="128" t="s">
        <v>153</v>
      </c>
      <c r="E113" s="129" t="s">
        <v>1808</v>
      </c>
      <c r="F113" s="130" t="s">
        <v>1809</v>
      </c>
      <c r="G113" s="131" t="s">
        <v>190</v>
      </c>
      <c r="H113" s="132">
        <v>25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158</v>
      </c>
      <c r="AT113" s="139" t="s">
        <v>153</v>
      </c>
      <c r="AU113" s="139" t="s">
        <v>82</v>
      </c>
      <c r="AY113" s="18" t="s">
        <v>150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80</v>
      </c>
      <c r="BK113" s="140">
        <f>ROUND(I113*H113,2)</f>
        <v>0</v>
      </c>
      <c r="BL113" s="18" t="s">
        <v>158</v>
      </c>
      <c r="BM113" s="139" t="s">
        <v>1810</v>
      </c>
    </row>
    <row r="114" spans="2:65" s="1" customFormat="1" ht="16.5" customHeight="1">
      <c r="B114" s="33"/>
      <c r="C114" s="128" t="s">
        <v>474</v>
      </c>
      <c r="D114" s="128" t="s">
        <v>153</v>
      </c>
      <c r="E114" s="129" t="s">
        <v>1811</v>
      </c>
      <c r="F114" s="130" t="s">
        <v>1812</v>
      </c>
      <c r="G114" s="131" t="s">
        <v>190</v>
      </c>
      <c r="H114" s="132">
        <v>10</v>
      </c>
      <c r="I114" s="133"/>
      <c r="J114" s="134">
        <f>ROUND(I114*H114,2)</f>
        <v>0</v>
      </c>
      <c r="K114" s="130" t="s">
        <v>19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158</v>
      </c>
      <c r="AT114" s="139" t="s">
        <v>153</v>
      </c>
      <c r="AU114" s="139" t="s">
        <v>82</v>
      </c>
      <c r="AY114" s="18" t="s">
        <v>150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80</v>
      </c>
      <c r="BK114" s="140">
        <f>ROUND(I114*H114,2)</f>
        <v>0</v>
      </c>
      <c r="BL114" s="18" t="s">
        <v>158</v>
      </c>
      <c r="BM114" s="139" t="s">
        <v>1813</v>
      </c>
    </row>
    <row r="115" spans="2:65" s="1" customFormat="1" ht="16.5" customHeight="1">
      <c r="B115" s="33"/>
      <c r="C115" s="128" t="s">
        <v>479</v>
      </c>
      <c r="D115" s="128" t="s">
        <v>153</v>
      </c>
      <c r="E115" s="129" t="s">
        <v>1814</v>
      </c>
      <c r="F115" s="130" t="s">
        <v>1815</v>
      </c>
      <c r="G115" s="131" t="s">
        <v>190</v>
      </c>
      <c r="H115" s="132">
        <v>35</v>
      </c>
      <c r="I115" s="133"/>
      <c r="J115" s="134">
        <f>ROUND(I115*H115,2)</f>
        <v>0</v>
      </c>
      <c r="K115" s="130" t="s">
        <v>19</v>
      </c>
      <c r="L115" s="33"/>
      <c r="M115" s="135" t="s">
        <v>19</v>
      </c>
      <c r="N115" s="136" t="s">
        <v>43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158</v>
      </c>
      <c r="AT115" s="139" t="s">
        <v>153</v>
      </c>
      <c r="AU115" s="139" t="s">
        <v>82</v>
      </c>
      <c r="AY115" s="18" t="s">
        <v>150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80</v>
      </c>
      <c r="BK115" s="140">
        <f>ROUND(I115*H115,2)</f>
        <v>0</v>
      </c>
      <c r="BL115" s="18" t="s">
        <v>158</v>
      </c>
      <c r="BM115" s="139" t="s">
        <v>1816</v>
      </c>
    </row>
    <row r="116" spans="2:65" s="1" customFormat="1" ht="16.5" customHeight="1">
      <c r="B116" s="33"/>
      <c r="C116" s="128" t="s">
        <v>486</v>
      </c>
      <c r="D116" s="128" t="s">
        <v>153</v>
      </c>
      <c r="E116" s="129" t="s">
        <v>1817</v>
      </c>
      <c r="F116" s="130" t="s">
        <v>1818</v>
      </c>
      <c r="G116" s="131" t="s">
        <v>190</v>
      </c>
      <c r="H116" s="132">
        <v>35</v>
      </c>
      <c r="I116" s="133"/>
      <c r="J116" s="134">
        <f>ROUND(I116*H116,2)</f>
        <v>0</v>
      </c>
      <c r="K116" s="130" t="s">
        <v>19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158</v>
      </c>
      <c r="AT116" s="139" t="s">
        <v>153</v>
      </c>
      <c r="AU116" s="139" t="s">
        <v>82</v>
      </c>
      <c r="AY116" s="18" t="s">
        <v>150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158</v>
      </c>
      <c r="BM116" s="139" t="s">
        <v>1819</v>
      </c>
    </row>
    <row r="117" spans="2:65" s="1" customFormat="1" ht="16.5" customHeight="1">
      <c r="B117" s="33"/>
      <c r="C117" s="128" t="s">
        <v>493</v>
      </c>
      <c r="D117" s="128" t="s">
        <v>153</v>
      </c>
      <c r="E117" s="129" t="s">
        <v>1820</v>
      </c>
      <c r="F117" s="130" t="s">
        <v>1686</v>
      </c>
      <c r="G117" s="131" t="s">
        <v>179</v>
      </c>
      <c r="H117" s="132">
        <v>3</v>
      </c>
      <c r="I117" s="133"/>
      <c r="J117" s="134">
        <f>ROUND(I117*H117,2)</f>
        <v>0</v>
      </c>
      <c r="K117" s="130" t="s">
        <v>19</v>
      </c>
      <c r="L117" s="33"/>
      <c r="M117" s="135" t="s">
        <v>19</v>
      </c>
      <c r="N117" s="136" t="s">
        <v>43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158</v>
      </c>
      <c r="AT117" s="139" t="s">
        <v>153</v>
      </c>
      <c r="AU117" s="139" t="s">
        <v>82</v>
      </c>
      <c r="AY117" s="18" t="s">
        <v>150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80</v>
      </c>
      <c r="BK117" s="140">
        <f>ROUND(I117*H117,2)</f>
        <v>0</v>
      </c>
      <c r="BL117" s="18" t="s">
        <v>158</v>
      </c>
      <c r="BM117" s="139" t="s">
        <v>1821</v>
      </c>
    </row>
    <row r="118" spans="2:65" s="1" customFormat="1" ht="16.5" customHeight="1">
      <c r="B118" s="33"/>
      <c r="C118" s="128" t="s">
        <v>500</v>
      </c>
      <c r="D118" s="128" t="s">
        <v>153</v>
      </c>
      <c r="E118" s="129" t="s">
        <v>1822</v>
      </c>
      <c r="F118" s="130" t="s">
        <v>1823</v>
      </c>
      <c r="G118" s="131" t="s">
        <v>179</v>
      </c>
      <c r="H118" s="132">
        <v>3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158</v>
      </c>
      <c r="AT118" s="139" t="s">
        <v>153</v>
      </c>
      <c r="AU118" s="139" t="s">
        <v>82</v>
      </c>
      <c r="AY118" s="18" t="s">
        <v>150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158</v>
      </c>
      <c r="BM118" s="139" t="s">
        <v>1824</v>
      </c>
    </row>
    <row r="119" spans="2:65" s="1" customFormat="1" ht="16.5" customHeight="1">
      <c r="B119" s="33"/>
      <c r="C119" s="128" t="s">
        <v>510</v>
      </c>
      <c r="D119" s="128" t="s">
        <v>153</v>
      </c>
      <c r="E119" s="129" t="s">
        <v>1825</v>
      </c>
      <c r="F119" s="130" t="s">
        <v>1826</v>
      </c>
      <c r="G119" s="131" t="s">
        <v>179</v>
      </c>
      <c r="H119" s="132">
        <v>9</v>
      </c>
      <c r="I119" s="133"/>
      <c r="J119" s="134">
        <f>ROUND(I119*H119,2)</f>
        <v>0</v>
      </c>
      <c r="K119" s="130" t="s">
        <v>157</v>
      </c>
      <c r="L119" s="33"/>
      <c r="M119" s="135" t="s">
        <v>19</v>
      </c>
      <c r="N119" s="136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158</v>
      </c>
      <c r="AT119" s="139" t="s">
        <v>153</v>
      </c>
      <c r="AU119" s="139" t="s">
        <v>82</v>
      </c>
      <c r="AY119" s="18" t="s">
        <v>150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80</v>
      </c>
      <c r="BK119" s="140">
        <f>ROUND(I119*H119,2)</f>
        <v>0</v>
      </c>
      <c r="BL119" s="18" t="s">
        <v>158</v>
      </c>
      <c r="BM119" s="139" t="s">
        <v>1827</v>
      </c>
    </row>
    <row r="120" spans="2:65" s="1" customFormat="1">
      <c r="B120" s="33"/>
      <c r="D120" s="141" t="s">
        <v>160</v>
      </c>
      <c r="F120" s="142" t="s">
        <v>1828</v>
      </c>
      <c r="I120" s="143"/>
      <c r="L120" s="33"/>
      <c r="M120" s="144"/>
      <c r="T120" s="54"/>
      <c r="AT120" s="18" t="s">
        <v>160</v>
      </c>
      <c r="AU120" s="18" t="s">
        <v>82</v>
      </c>
    </row>
    <row r="121" spans="2:65" s="1" customFormat="1" ht="16.5" customHeight="1">
      <c r="B121" s="33"/>
      <c r="C121" s="128" t="s">
        <v>448</v>
      </c>
      <c r="D121" s="128" t="s">
        <v>153</v>
      </c>
      <c r="E121" s="129" t="s">
        <v>1829</v>
      </c>
      <c r="F121" s="130" t="s">
        <v>1830</v>
      </c>
      <c r="G121" s="131" t="s">
        <v>179</v>
      </c>
      <c r="H121" s="132">
        <v>1</v>
      </c>
      <c r="I121" s="133"/>
      <c r="J121" s="134">
        <f>ROUND(I121*H121,2)</f>
        <v>0</v>
      </c>
      <c r="K121" s="130" t="s">
        <v>157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158</v>
      </c>
      <c r="AT121" s="139" t="s">
        <v>153</v>
      </c>
      <c r="AU121" s="139" t="s">
        <v>82</v>
      </c>
      <c r="AY121" s="18" t="s">
        <v>150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80</v>
      </c>
      <c r="BK121" s="140">
        <f>ROUND(I121*H121,2)</f>
        <v>0</v>
      </c>
      <c r="BL121" s="18" t="s">
        <v>158</v>
      </c>
      <c r="BM121" s="139" t="s">
        <v>1831</v>
      </c>
    </row>
    <row r="122" spans="2:65" s="1" customFormat="1">
      <c r="B122" s="33"/>
      <c r="D122" s="141" t="s">
        <v>160</v>
      </c>
      <c r="F122" s="142" t="s">
        <v>1832</v>
      </c>
      <c r="I122" s="143"/>
      <c r="L122" s="33"/>
      <c r="M122" s="144"/>
      <c r="T122" s="54"/>
      <c r="AT122" s="18" t="s">
        <v>160</v>
      </c>
      <c r="AU122" s="18" t="s">
        <v>82</v>
      </c>
    </row>
    <row r="123" spans="2:65" s="1" customFormat="1" ht="16.5" customHeight="1">
      <c r="B123" s="33"/>
      <c r="C123" s="128" t="s">
        <v>519</v>
      </c>
      <c r="D123" s="128" t="s">
        <v>153</v>
      </c>
      <c r="E123" s="129" t="s">
        <v>1833</v>
      </c>
      <c r="F123" s="130" t="s">
        <v>1834</v>
      </c>
      <c r="G123" s="131" t="s">
        <v>179</v>
      </c>
      <c r="H123" s="132">
        <v>9</v>
      </c>
      <c r="I123" s="133"/>
      <c r="J123" s="134">
        <f>ROUND(I123*H123,2)</f>
        <v>0</v>
      </c>
      <c r="K123" s="130" t="s">
        <v>19</v>
      </c>
      <c r="L123" s="33"/>
      <c r="M123" s="135" t="s">
        <v>19</v>
      </c>
      <c r="N123" s="136" t="s">
        <v>43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158</v>
      </c>
      <c r="AT123" s="139" t="s">
        <v>153</v>
      </c>
      <c r="AU123" s="139" t="s">
        <v>82</v>
      </c>
      <c r="AY123" s="18" t="s">
        <v>150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80</v>
      </c>
      <c r="BK123" s="140">
        <f>ROUND(I123*H123,2)</f>
        <v>0</v>
      </c>
      <c r="BL123" s="18" t="s">
        <v>158</v>
      </c>
      <c r="BM123" s="139" t="s">
        <v>1835</v>
      </c>
    </row>
    <row r="124" spans="2:65" s="1" customFormat="1" ht="37.9" customHeight="1">
      <c r="B124" s="33"/>
      <c r="C124" s="128" t="s">
        <v>151</v>
      </c>
      <c r="D124" s="128" t="s">
        <v>153</v>
      </c>
      <c r="E124" s="129" t="s">
        <v>1836</v>
      </c>
      <c r="F124" s="130" t="s">
        <v>1692</v>
      </c>
      <c r="G124" s="131" t="s">
        <v>179</v>
      </c>
      <c r="H124" s="132">
        <v>1</v>
      </c>
      <c r="I124" s="133"/>
      <c r="J124" s="134">
        <f>ROUND(I124*H124,2)</f>
        <v>0</v>
      </c>
      <c r="K124" s="130" t="s">
        <v>19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158</v>
      </c>
      <c r="AT124" s="139" t="s">
        <v>153</v>
      </c>
      <c r="AU124" s="139" t="s">
        <v>82</v>
      </c>
      <c r="AY124" s="18" t="s">
        <v>150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158</v>
      </c>
      <c r="BM124" s="139" t="s">
        <v>1837</v>
      </c>
    </row>
    <row r="125" spans="2:65" s="1" customFormat="1" ht="37.9" customHeight="1">
      <c r="B125" s="33"/>
      <c r="C125" s="128" t="s">
        <v>529</v>
      </c>
      <c r="D125" s="128" t="s">
        <v>153</v>
      </c>
      <c r="E125" s="129" t="s">
        <v>1838</v>
      </c>
      <c r="F125" s="130" t="s">
        <v>1839</v>
      </c>
      <c r="G125" s="131" t="s">
        <v>179</v>
      </c>
      <c r="H125" s="132">
        <v>1</v>
      </c>
      <c r="I125" s="133"/>
      <c r="J125" s="134">
        <f>ROUND(I125*H125,2)</f>
        <v>0</v>
      </c>
      <c r="K125" s="130" t="s">
        <v>19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158</v>
      </c>
      <c r="AT125" s="139" t="s">
        <v>153</v>
      </c>
      <c r="AU125" s="139" t="s">
        <v>82</v>
      </c>
      <c r="AY125" s="18" t="s">
        <v>150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80</v>
      </c>
      <c r="BK125" s="140">
        <f>ROUND(I125*H125,2)</f>
        <v>0</v>
      </c>
      <c r="BL125" s="18" t="s">
        <v>158</v>
      </c>
      <c r="BM125" s="139" t="s">
        <v>1840</v>
      </c>
    </row>
    <row r="126" spans="2:65" s="1" customFormat="1" ht="16.5" customHeight="1">
      <c r="B126" s="33"/>
      <c r="C126" s="128" t="s">
        <v>534</v>
      </c>
      <c r="D126" s="128" t="s">
        <v>153</v>
      </c>
      <c r="E126" s="129" t="s">
        <v>1841</v>
      </c>
      <c r="F126" s="130" t="s">
        <v>1707</v>
      </c>
      <c r="G126" s="131" t="s">
        <v>179</v>
      </c>
      <c r="H126" s="132">
        <v>1</v>
      </c>
      <c r="I126" s="133"/>
      <c r="J126" s="134">
        <f>ROUND(I126*H126,2)</f>
        <v>0</v>
      </c>
      <c r="K126" s="130" t="s">
        <v>19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158</v>
      </c>
      <c r="AT126" s="139" t="s">
        <v>153</v>
      </c>
      <c r="AU126" s="139" t="s">
        <v>82</v>
      </c>
      <c r="AY126" s="18" t="s">
        <v>150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80</v>
      </c>
      <c r="BK126" s="140">
        <f>ROUND(I126*H126,2)</f>
        <v>0</v>
      </c>
      <c r="BL126" s="18" t="s">
        <v>158</v>
      </c>
      <c r="BM126" s="139" t="s">
        <v>1842</v>
      </c>
    </row>
    <row r="127" spans="2:65" s="1" customFormat="1" ht="16.5" customHeight="1">
      <c r="B127" s="33"/>
      <c r="C127" s="128" t="s">
        <v>541</v>
      </c>
      <c r="D127" s="128" t="s">
        <v>153</v>
      </c>
      <c r="E127" s="129" t="s">
        <v>1843</v>
      </c>
      <c r="F127" s="130" t="s">
        <v>1710</v>
      </c>
      <c r="G127" s="131" t="s">
        <v>179</v>
      </c>
      <c r="H127" s="132">
        <v>1</v>
      </c>
      <c r="I127" s="133"/>
      <c r="J127" s="134">
        <f>ROUND(I127*H127,2)</f>
        <v>0</v>
      </c>
      <c r="K127" s="130" t="s">
        <v>19</v>
      </c>
      <c r="L127" s="33"/>
      <c r="M127" s="189" t="s">
        <v>19</v>
      </c>
      <c r="N127" s="190" t="s">
        <v>43</v>
      </c>
      <c r="O127" s="18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39" t="s">
        <v>158</v>
      </c>
      <c r="AT127" s="139" t="s">
        <v>153</v>
      </c>
      <c r="AU127" s="139" t="s">
        <v>82</v>
      </c>
      <c r="AY127" s="18" t="s">
        <v>150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80</v>
      </c>
      <c r="BK127" s="140">
        <f>ROUND(I127*H127,2)</f>
        <v>0</v>
      </c>
      <c r="BL127" s="18" t="s">
        <v>158</v>
      </c>
      <c r="BM127" s="139" t="s">
        <v>1844</v>
      </c>
    </row>
    <row r="128" spans="2:65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33"/>
    </row>
  </sheetData>
  <sheetProtection algorithmName="SHA-512" hashValue="LEMU8AzJPTEBJbLDqO7rLgyhmuoDkPAh+Y4+tLW20tEGT6/HCVWPenhqmKf/x9YSCuRDVgbbHSaFWbUffHmtFQ==" saltValue="54cGbeja0Z8zATzPJLC6+l51fB5GbJAqK8KplW7HTmkUdjzbjONzCwzPSigtuCSOLJRKXVgPpg5ALXHGxTZwCg==" spinCount="100000" sheet="1" objects="1" scenarios="1" formatColumns="0" formatRows="0" autoFilter="0"/>
  <autoFilter ref="C80:K127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800-000000000000}"/>
    <hyperlink ref="F94" r:id="rId2" xr:uid="{00000000-0004-0000-0800-000001000000}"/>
    <hyperlink ref="F104" r:id="rId3" xr:uid="{00000000-0004-0000-0800-000002000000}"/>
    <hyperlink ref="F107" r:id="rId4" xr:uid="{00000000-0004-0000-0800-000003000000}"/>
    <hyperlink ref="F112" r:id="rId5" xr:uid="{00000000-0004-0000-0800-000004000000}"/>
    <hyperlink ref="F120" r:id="rId6" xr:uid="{00000000-0004-0000-0800-000005000000}"/>
    <hyperlink ref="F122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1845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ROUND((SUM(BE80:BE100)),  2)</f>
        <v>0</v>
      </c>
      <c r="I33" s="90">
        <v>0.21</v>
      </c>
      <c r="J33" s="89">
        <f>ROUND(((SUM(BE80:BE100))*I33),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ROUND((SUM(BF80:BF100)),  2)</f>
        <v>0</v>
      </c>
      <c r="I34" s="90">
        <v>0.12</v>
      </c>
      <c r="J34" s="89">
        <f>ROUND(((SUM(BF80:BF100))*I34),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ROUND((SUM(BG80:BG100)),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ROUND((SUM(BH80:BH100)),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ROUND((SUM(BI80:BI100)),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2024-080-09 - Profese -  EPS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J80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1846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3"/>
      <c r="L61" s="33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>
      <c r="B67" s="33"/>
      <c r="C67" s="22" t="s">
        <v>135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16.5" customHeight="1">
      <c r="B70" s="33"/>
      <c r="E70" s="280" t="str">
        <f>E7</f>
        <v>ČZÚ-FLD-výukový pavilon- změna vybavení laboratoří HT004,HT005,HT115</v>
      </c>
      <c r="F70" s="281"/>
      <c r="G70" s="281"/>
      <c r="H70" s="281"/>
      <c r="L70" s="33"/>
    </row>
    <row r="71" spans="2:63" s="1" customFormat="1" ht="12" customHeight="1">
      <c r="B71" s="33"/>
      <c r="C71" s="28" t="s">
        <v>114</v>
      </c>
      <c r="L71" s="33"/>
    </row>
    <row r="72" spans="2:63" s="1" customFormat="1" ht="16.5" customHeight="1">
      <c r="B72" s="33"/>
      <c r="E72" s="248" t="str">
        <f>E9</f>
        <v>2024-080-09 - Profese -  EPS</v>
      </c>
      <c r="F72" s="282"/>
      <c r="G72" s="282"/>
      <c r="H72" s="282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 xml:space="preserve">KAMÝCKÁ 1176, PRAHA - SUCHDOL </v>
      </c>
      <c r="I74" s="28" t="s">
        <v>23</v>
      </c>
      <c r="J74" s="50" t="str">
        <f>IF(J12="","",J12)</f>
        <v>11. 10. 2024</v>
      </c>
      <c r="L74" s="33"/>
    </row>
    <row r="75" spans="2:63" s="1" customFormat="1" ht="6.95" customHeight="1">
      <c r="B75" s="33"/>
      <c r="L75" s="33"/>
    </row>
    <row r="76" spans="2:63" s="1" customFormat="1" ht="40.15" customHeight="1">
      <c r="B76" s="33"/>
      <c r="C76" s="28" t="s">
        <v>25</v>
      </c>
      <c r="F76" s="26" t="str">
        <f>E15</f>
        <v>ČZU V PRAZE, FAKULTA LESNICKÁ A DŘEVAŘSKÁ, Praha 6</v>
      </c>
      <c r="I76" s="28" t="s">
        <v>31</v>
      </c>
      <c r="J76" s="31" t="str">
        <f>E21</f>
        <v>Ing. Vladimír Čapka Gerstnerova 5/658 Praha 7</v>
      </c>
      <c r="L76" s="33"/>
    </row>
    <row r="77" spans="2:63" s="1" customFormat="1" ht="15.2" customHeight="1">
      <c r="B77" s="33"/>
      <c r="C77" s="28" t="s">
        <v>29</v>
      </c>
      <c r="F77" s="26" t="str">
        <f>IF(E18="","",E18)</f>
        <v>Vyplň údaj</v>
      </c>
      <c r="I77" s="28" t="s">
        <v>34</v>
      </c>
      <c r="J77" s="31" t="str">
        <f>E24</f>
        <v>Ing. Dana Mlejnková</v>
      </c>
      <c r="L77" s="33"/>
    </row>
    <row r="78" spans="2:63" s="1" customFormat="1" ht="10.35" customHeight="1">
      <c r="B78" s="33"/>
      <c r="L78" s="33"/>
    </row>
    <row r="79" spans="2:63" s="10" customFormat="1" ht="29.25" customHeight="1">
      <c r="B79" s="108"/>
      <c r="C79" s="109" t="s">
        <v>136</v>
      </c>
      <c r="D79" s="110" t="s">
        <v>57</v>
      </c>
      <c r="E79" s="110" t="s">
        <v>53</v>
      </c>
      <c r="F79" s="110" t="s">
        <v>54</v>
      </c>
      <c r="G79" s="110" t="s">
        <v>137</v>
      </c>
      <c r="H79" s="110" t="s">
        <v>138</v>
      </c>
      <c r="I79" s="110" t="s">
        <v>139</v>
      </c>
      <c r="J79" s="110" t="s">
        <v>119</v>
      </c>
      <c r="K79" s="111" t="s">
        <v>140</v>
      </c>
      <c r="L79" s="108"/>
      <c r="M79" s="57" t="s">
        <v>19</v>
      </c>
      <c r="N79" s="58" t="s">
        <v>42</v>
      </c>
      <c r="O79" s="58" t="s">
        <v>141</v>
      </c>
      <c r="P79" s="58" t="s">
        <v>142</v>
      </c>
      <c r="Q79" s="58" t="s">
        <v>143</v>
      </c>
      <c r="R79" s="58" t="s">
        <v>144</v>
      </c>
      <c r="S79" s="58" t="s">
        <v>145</v>
      </c>
      <c r="T79" s="59" t="s">
        <v>146</v>
      </c>
    </row>
    <row r="80" spans="2:63" s="1" customFormat="1" ht="22.9" customHeight="1">
      <c r="B80" s="33"/>
      <c r="C80" s="62" t="s">
        <v>147</v>
      </c>
      <c r="J80" s="112">
        <f>BK80</f>
        <v>0</v>
      </c>
      <c r="L80" s="33"/>
      <c r="M80" s="60"/>
      <c r="N80" s="51"/>
      <c r="O80" s="51"/>
      <c r="P80" s="113">
        <f>P81</f>
        <v>0</v>
      </c>
      <c r="Q80" s="51"/>
      <c r="R80" s="113">
        <f>R81</f>
        <v>0</v>
      </c>
      <c r="S80" s="51"/>
      <c r="T80" s="114">
        <f>T81</f>
        <v>0</v>
      </c>
      <c r="AT80" s="18" t="s">
        <v>71</v>
      </c>
      <c r="AU80" s="18" t="s">
        <v>120</v>
      </c>
      <c r="BK80" s="115">
        <f>BK81</f>
        <v>0</v>
      </c>
    </row>
    <row r="81" spans="2:65" s="11" customFormat="1" ht="25.9" customHeight="1">
      <c r="B81" s="116"/>
      <c r="D81" s="117" t="s">
        <v>71</v>
      </c>
      <c r="E81" s="118" t="s">
        <v>1847</v>
      </c>
      <c r="F81" s="118" t="s">
        <v>1848</v>
      </c>
      <c r="I81" s="119"/>
      <c r="J81" s="120">
        <f>BK81</f>
        <v>0</v>
      </c>
      <c r="L81" s="116"/>
      <c r="M81" s="121"/>
      <c r="P81" s="122">
        <f>SUM(P82:P100)</f>
        <v>0</v>
      </c>
      <c r="R81" s="122">
        <f>SUM(R82:R100)</f>
        <v>0</v>
      </c>
      <c r="T81" s="123">
        <f>SUM(T82:T100)</f>
        <v>0</v>
      </c>
      <c r="AR81" s="117" t="s">
        <v>80</v>
      </c>
      <c r="AT81" s="124" t="s">
        <v>71</v>
      </c>
      <c r="AU81" s="124" t="s">
        <v>72</v>
      </c>
      <c r="AY81" s="117" t="s">
        <v>150</v>
      </c>
      <c r="BK81" s="125">
        <f>SUM(BK82:BK100)</f>
        <v>0</v>
      </c>
    </row>
    <row r="82" spans="2:65" s="1" customFormat="1" ht="16.5" customHeight="1">
      <c r="B82" s="33"/>
      <c r="C82" s="128" t="s">
        <v>80</v>
      </c>
      <c r="D82" s="128" t="s">
        <v>153</v>
      </c>
      <c r="E82" s="129" t="s">
        <v>1849</v>
      </c>
      <c r="F82" s="130" t="s">
        <v>1850</v>
      </c>
      <c r="G82" s="131" t="s">
        <v>179</v>
      </c>
      <c r="H82" s="132">
        <v>1</v>
      </c>
      <c r="I82" s="133"/>
      <c r="J82" s="134">
        <f>ROUND(I82*H82,2)</f>
        <v>0</v>
      </c>
      <c r="K82" s="130" t="s">
        <v>157</v>
      </c>
      <c r="L82" s="33"/>
      <c r="M82" s="135" t="s">
        <v>19</v>
      </c>
      <c r="N82" s="136" t="s">
        <v>43</v>
      </c>
      <c r="P82" s="137">
        <f>O82*H82</f>
        <v>0</v>
      </c>
      <c r="Q82" s="137">
        <v>0</v>
      </c>
      <c r="R82" s="137">
        <f>Q82*H82</f>
        <v>0</v>
      </c>
      <c r="S82" s="137">
        <v>0</v>
      </c>
      <c r="T82" s="138">
        <f>S82*H82</f>
        <v>0</v>
      </c>
      <c r="AR82" s="139" t="s">
        <v>158</v>
      </c>
      <c r="AT82" s="139" t="s">
        <v>153</v>
      </c>
      <c r="AU82" s="139" t="s">
        <v>80</v>
      </c>
      <c r="AY82" s="18" t="s">
        <v>150</v>
      </c>
      <c r="BE82" s="140">
        <f>IF(N82="základní",J82,0)</f>
        <v>0</v>
      </c>
      <c r="BF82" s="140">
        <f>IF(N82="snížená",J82,0)</f>
        <v>0</v>
      </c>
      <c r="BG82" s="140">
        <f>IF(N82="zákl. přenesená",J82,0)</f>
        <v>0</v>
      </c>
      <c r="BH82" s="140">
        <f>IF(N82="sníž. přenesená",J82,0)</f>
        <v>0</v>
      </c>
      <c r="BI82" s="140">
        <f>IF(N82="nulová",J82,0)</f>
        <v>0</v>
      </c>
      <c r="BJ82" s="18" t="s">
        <v>80</v>
      </c>
      <c r="BK82" s="140">
        <f>ROUND(I82*H82,2)</f>
        <v>0</v>
      </c>
      <c r="BL82" s="18" t="s">
        <v>158</v>
      </c>
      <c r="BM82" s="139" t="s">
        <v>1851</v>
      </c>
    </row>
    <row r="83" spans="2:65" s="1" customFormat="1">
      <c r="B83" s="33"/>
      <c r="D83" s="141" t="s">
        <v>160</v>
      </c>
      <c r="F83" s="142" t="s">
        <v>1852</v>
      </c>
      <c r="I83" s="143"/>
      <c r="L83" s="33"/>
      <c r="M83" s="144"/>
      <c r="T83" s="54"/>
      <c r="AT83" s="18" t="s">
        <v>160</v>
      </c>
      <c r="AU83" s="18" t="s">
        <v>80</v>
      </c>
    </row>
    <row r="84" spans="2:65" s="1" customFormat="1" ht="16.5" customHeight="1">
      <c r="B84" s="33"/>
      <c r="C84" s="128" t="s">
        <v>82</v>
      </c>
      <c r="D84" s="128" t="s">
        <v>153</v>
      </c>
      <c r="E84" s="129" t="s">
        <v>1791</v>
      </c>
      <c r="F84" s="130" t="s">
        <v>1792</v>
      </c>
      <c r="G84" s="131" t="s">
        <v>190</v>
      </c>
      <c r="H84" s="132">
        <v>30</v>
      </c>
      <c r="I84" s="133"/>
      <c r="J84" s="134">
        <f>ROUND(I84*H84,2)</f>
        <v>0</v>
      </c>
      <c r="K84" s="130" t="s">
        <v>157</v>
      </c>
      <c r="L84" s="33"/>
      <c r="M84" s="135" t="s">
        <v>19</v>
      </c>
      <c r="N84" s="136" t="s">
        <v>43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158</v>
      </c>
      <c r="AT84" s="139" t="s">
        <v>153</v>
      </c>
      <c r="AU84" s="139" t="s">
        <v>80</v>
      </c>
      <c r="AY84" s="18" t="s">
        <v>150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8" t="s">
        <v>80</v>
      </c>
      <c r="BK84" s="140">
        <f>ROUND(I84*H84,2)</f>
        <v>0</v>
      </c>
      <c r="BL84" s="18" t="s">
        <v>158</v>
      </c>
      <c r="BM84" s="139" t="s">
        <v>1853</v>
      </c>
    </row>
    <row r="85" spans="2:65" s="1" customFormat="1">
      <c r="B85" s="33"/>
      <c r="D85" s="141" t="s">
        <v>160</v>
      </c>
      <c r="F85" s="142" t="s">
        <v>1794</v>
      </c>
      <c r="I85" s="143"/>
      <c r="L85" s="33"/>
      <c r="M85" s="144"/>
      <c r="T85" s="54"/>
      <c r="AT85" s="18" t="s">
        <v>160</v>
      </c>
      <c r="AU85" s="18" t="s">
        <v>80</v>
      </c>
    </row>
    <row r="86" spans="2:65" s="1" customFormat="1" ht="24.2" customHeight="1">
      <c r="B86" s="33"/>
      <c r="C86" s="128" t="s">
        <v>183</v>
      </c>
      <c r="D86" s="128" t="s">
        <v>153</v>
      </c>
      <c r="E86" s="129" t="s">
        <v>1854</v>
      </c>
      <c r="F86" s="130" t="s">
        <v>1855</v>
      </c>
      <c r="G86" s="131" t="s">
        <v>190</v>
      </c>
      <c r="H86" s="132">
        <v>30</v>
      </c>
      <c r="I86" s="133"/>
      <c r="J86" s="134">
        <f>ROUND(I86*H86,2)</f>
        <v>0</v>
      </c>
      <c r="K86" s="130" t="s">
        <v>19</v>
      </c>
      <c r="L86" s="33"/>
      <c r="M86" s="135" t="s">
        <v>19</v>
      </c>
      <c r="N86" s="136" t="s">
        <v>43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158</v>
      </c>
      <c r="AT86" s="139" t="s">
        <v>153</v>
      </c>
      <c r="AU86" s="139" t="s">
        <v>80</v>
      </c>
      <c r="AY86" s="18" t="s">
        <v>150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80</v>
      </c>
      <c r="BK86" s="140">
        <f>ROUND(I86*H86,2)</f>
        <v>0</v>
      </c>
      <c r="BL86" s="18" t="s">
        <v>158</v>
      </c>
      <c r="BM86" s="139" t="s">
        <v>1856</v>
      </c>
    </row>
    <row r="87" spans="2:65" s="1" customFormat="1" ht="16.5" customHeight="1">
      <c r="B87" s="33"/>
      <c r="C87" s="128" t="s">
        <v>158</v>
      </c>
      <c r="D87" s="128" t="s">
        <v>153</v>
      </c>
      <c r="E87" s="129" t="s">
        <v>1857</v>
      </c>
      <c r="F87" s="130" t="s">
        <v>1858</v>
      </c>
      <c r="G87" s="131" t="s">
        <v>179</v>
      </c>
      <c r="H87" s="132">
        <v>90</v>
      </c>
      <c r="I87" s="133"/>
      <c r="J87" s="134">
        <f>ROUND(I87*H87,2)</f>
        <v>0</v>
      </c>
      <c r="K87" s="130" t="s">
        <v>157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158</v>
      </c>
      <c r="AT87" s="139" t="s">
        <v>153</v>
      </c>
      <c r="AU87" s="139" t="s">
        <v>80</v>
      </c>
      <c r="AY87" s="18" t="s">
        <v>150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80</v>
      </c>
      <c r="BK87" s="140">
        <f>ROUND(I87*H87,2)</f>
        <v>0</v>
      </c>
      <c r="BL87" s="18" t="s">
        <v>158</v>
      </c>
      <c r="BM87" s="139" t="s">
        <v>1859</v>
      </c>
    </row>
    <row r="88" spans="2:65" s="1" customFormat="1">
      <c r="B88" s="33"/>
      <c r="D88" s="141" t="s">
        <v>160</v>
      </c>
      <c r="F88" s="142" t="s">
        <v>1860</v>
      </c>
      <c r="I88" s="143"/>
      <c r="L88" s="33"/>
      <c r="M88" s="144"/>
      <c r="T88" s="54"/>
      <c r="AT88" s="18" t="s">
        <v>160</v>
      </c>
      <c r="AU88" s="18" t="s">
        <v>80</v>
      </c>
    </row>
    <row r="89" spans="2:65" s="1" customFormat="1" ht="16.5" customHeight="1">
      <c r="B89" s="33"/>
      <c r="C89" s="128" t="s">
        <v>242</v>
      </c>
      <c r="D89" s="128" t="s">
        <v>153</v>
      </c>
      <c r="E89" s="129" t="s">
        <v>1861</v>
      </c>
      <c r="F89" s="130" t="s">
        <v>1862</v>
      </c>
      <c r="G89" s="131" t="s">
        <v>179</v>
      </c>
      <c r="H89" s="132">
        <v>90</v>
      </c>
      <c r="I89" s="133"/>
      <c r="J89" s="134">
        <f>ROUND(I89*H89,2)</f>
        <v>0</v>
      </c>
      <c r="K89" s="130" t="s">
        <v>19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158</v>
      </c>
      <c r="AT89" s="139" t="s">
        <v>153</v>
      </c>
      <c r="AU89" s="139" t="s">
        <v>80</v>
      </c>
      <c r="AY89" s="18" t="s">
        <v>150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80</v>
      </c>
      <c r="BK89" s="140">
        <f>ROUND(I89*H89,2)</f>
        <v>0</v>
      </c>
      <c r="BL89" s="18" t="s">
        <v>158</v>
      </c>
      <c r="BM89" s="139" t="s">
        <v>1863</v>
      </c>
    </row>
    <row r="90" spans="2:65" s="1" customFormat="1" ht="21.75" customHeight="1">
      <c r="B90" s="33"/>
      <c r="C90" s="128" t="s">
        <v>283</v>
      </c>
      <c r="D90" s="128" t="s">
        <v>153</v>
      </c>
      <c r="E90" s="129" t="s">
        <v>1864</v>
      </c>
      <c r="F90" s="130" t="s">
        <v>1865</v>
      </c>
      <c r="G90" s="131" t="s">
        <v>179</v>
      </c>
      <c r="H90" s="132">
        <v>90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158</v>
      </c>
      <c r="AT90" s="139" t="s">
        <v>153</v>
      </c>
      <c r="AU90" s="139" t="s">
        <v>80</v>
      </c>
      <c r="AY90" s="18" t="s">
        <v>150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158</v>
      </c>
      <c r="BM90" s="139" t="s">
        <v>1866</v>
      </c>
    </row>
    <row r="91" spans="2:65" s="1" customFormat="1" ht="16.5" customHeight="1">
      <c r="B91" s="33"/>
      <c r="C91" s="128" t="s">
        <v>299</v>
      </c>
      <c r="D91" s="128" t="s">
        <v>153</v>
      </c>
      <c r="E91" s="129" t="s">
        <v>1867</v>
      </c>
      <c r="F91" s="130" t="s">
        <v>1686</v>
      </c>
      <c r="G91" s="131" t="s">
        <v>179</v>
      </c>
      <c r="H91" s="132">
        <v>1</v>
      </c>
      <c r="I91" s="133"/>
      <c r="J91" s="134">
        <f>ROUND(I91*H91,2)</f>
        <v>0</v>
      </c>
      <c r="K91" s="130" t="s">
        <v>19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158</v>
      </c>
      <c r="AT91" s="139" t="s">
        <v>153</v>
      </c>
      <c r="AU91" s="139" t="s">
        <v>80</v>
      </c>
      <c r="AY91" s="18" t="s">
        <v>150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158</v>
      </c>
      <c r="BM91" s="139" t="s">
        <v>1868</v>
      </c>
    </row>
    <row r="92" spans="2:65" s="1" customFormat="1" ht="16.5" customHeight="1">
      <c r="B92" s="33"/>
      <c r="C92" s="128" t="s">
        <v>315</v>
      </c>
      <c r="D92" s="128" t="s">
        <v>153</v>
      </c>
      <c r="E92" s="129" t="s">
        <v>1869</v>
      </c>
      <c r="F92" s="130" t="s">
        <v>1823</v>
      </c>
      <c r="G92" s="131" t="s">
        <v>179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158</v>
      </c>
      <c r="AT92" s="139" t="s">
        <v>153</v>
      </c>
      <c r="AU92" s="139" t="s">
        <v>80</v>
      </c>
      <c r="AY92" s="18" t="s">
        <v>150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158</v>
      </c>
      <c r="BM92" s="139" t="s">
        <v>1870</v>
      </c>
    </row>
    <row r="93" spans="2:65" s="1" customFormat="1" ht="16.5" customHeight="1">
      <c r="B93" s="33"/>
      <c r="C93" s="128" t="s">
        <v>334</v>
      </c>
      <c r="D93" s="128" t="s">
        <v>153</v>
      </c>
      <c r="E93" s="129" t="s">
        <v>1871</v>
      </c>
      <c r="F93" s="130" t="s">
        <v>1872</v>
      </c>
      <c r="G93" s="131" t="s">
        <v>179</v>
      </c>
      <c r="H93" s="132">
        <v>1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158</v>
      </c>
      <c r="AT93" s="139" t="s">
        <v>153</v>
      </c>
      <c r="AU93" s="139" t="s">
        <v>80</v>
      </c>
      <c r="AY93" s="18" t="s">
        <v>150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158</v>
      </c>
      <c r="BM93" s="139" t="s">
        <v>1873</v>
      </c>
    </row>
    <row r="94" spans="2:65" s="1" customFormat="1" ht="16.5" customHeight="1">
      <c r="B94" s="33"/>
      <c r="C94" s="128" t="s">
        <v>710</v>
      </c>
      <c r="D94" s="128" t="s">
        <v>153</v>
      </c>
      <c r="E94" s="129" t="s">
        <v>1874</v>
      </c>
      <c r="F94" s="130" t="s">
        <v>1875</v>
      </c>
      <c r="G94" s="131" t="s">
        <v>179</v>
      </c>
      <c r="H94" s="132">
        <v>1</v>
      </c>
      <c r="I94" s="133"/>
      <c r="J94" s="134">
        <f>ROUND(I94*H94,2)</f>
        <v>0</v>
      </c>
      <c r="K94" s="130" t="s">
        <v>19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158</v>
      </c>
      <c r="AT94" s="139" t="s">
        <v>153</v>
      </c>
      <c r="AU94" s="139" t="s">
        <v>80</v>
      </c>
      <c r="AY94" s="18" t="s">
        <v>150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80</v>
      </c>
      <c r="BK94" s="140">
        <f>ROUND(I94*H94,2)</f>
        <v>0</v>
      </c>
      <c r="BL94" s="18" t="s">
        <v>158</v>
      </c>
      <c r="BM94" s="139" t="s">
        <v>1876</v>
      </c>
    </row>
    <row r="95" spans="2:65" s="1" customFormat="1" ht="16.5" customHeight="1">
      <c r="B95" s="33"/>
      <c r="C95" s="128" t="s">
        <v>357</v>
      </c>
      <c r="D95" s="128" t="s">
        <v>153</v>
      </c>
      <c r="E95" s="129" t="s">
        <v>1877</v>
      </c>
      <c r="F95" s="130" t="s">
        <v>1878</v>
      </c>
      <c r="G95" s="131" t="s">
        <v>179</v>
      </c>
      <c r="H95" s="132">
        <v>1</v>
      </c>
      <c r="I95" s="133"/>
      <c r="J95" s="134">
        <f>ROUND(I95*H95,2)</f>
        <v>0</v>
      </c>
      <c r="K95" s="130" t="s">
        <v>157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158</v>
      </c>
      <c r="AT95" s="139" t="s">
        <v>153</v>
      </c>
      <c r="AU95" s="139" t="s">
        <v>80</v>
      </c>
      <c r="AY95" s="18" t="s">
        <v>150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158</v>
      </c>
      <c r="BM95" s="139" t="s">
        <v>1879</v>
      </c>
    </row>
    <row r="96" spans="2:65" s="1" customFormat="1">
      <c r="B96" s="33"/>
      <c r="D96" s="141" t="s">
        <v>160</v>
      </c>
      <c r="F96" s="142" t="s">
        <v>1880</v>
      </c>
      <c r="I96" s="143"/>
      <c r="L96" s="33"/>
      <c r="M96" s="144"/>
      <c r="T96" s="54"/>
      <c r="AT96" s="18" t="s">
        <v>160</v>
      </c>
      <c r="AU96" s="18" t="s">
        <v>80</v>
      </c>
    </row>
    <row r="97" spans="2:65" s="1" customFormat="1" ht="37.9" customHeight="1">
      <c r="B97" s="33"/>
      <c r="C97" s="128" t="s">
        <v>8</v>
      </c>
      <c r="D97" s="128" t="s">
        <v>153</v>
      </c>
      <c r="E97" s="129" t="s">
        <v>1881</v>
      </c>
      <c r="F97" s="130" t="s">
        <v>1692</v>
      </c>
      <c r="G97" s="131" t="s">
        <v>179</v>
      </c>
      <c r="H97" s="132">
        <v>1</v>
      </c>
      <c r="I97" s="133"/>
      <c r="J97" s="134">
        <f>ROUND(I97*H97,2)</f>
        <v>0</v>
      </c>
      <c r="K97" s="130" t="s">
        <v>19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158</v>
      </c>
      <c r="AT97" s="139" t="s">
        <v>153</v>
      </c>
      <c r="AU97" s="139" t="s">
        <v>80</v>
      </c>
      <c r="AY97" s="18" t="s">
        <v>150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158</v>
      </c>
      <c r="BM97" s="139" t="s">
        <v>1882</v>
      </c>
    </row>
    <row r="98" spans="2:65" s="1" customFormat="1" ht="37.9" customHeight="1">
      <c r="B98" s="33"/>
      <c r="C98" s="128" t="s">
        <v>719</v>
      </c>
      <c r="D98" s="128" t="s">
        <v>153</v>
      </c>
      <c r="E98" s="129" t="s">
        <v>1883</v>
      </c>
      <c r="F98" s="130" t="s">
        <v>1884</v>
      </c>
      <c r="G98" s="131" t="s">
        <v>179</v>
      </c>
      <c r="H98" s="132">
        <v>1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158</v>
      </c>
      <c r="AT98" s="139" t="s">
        <v>153</v>
      </c>
      <c r="AU98" s="139" t="s">
        <v>80</v>
      </c>
      <c r="AY98" s="18" t="s">
        <v>150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158</v>
      </c>
      <c r="BM98" s="139" t="s">
        <v>1885</v>
      </c>
    </row>
    <row r="99" spans="2:65" s="1" customFormat="1" ht="16.5" customHeight="1">
      <c r="B99" s="33"/>
      <c r="C99" s="128" t="s">
        <v>378</v>
      </c>
      <c r="D99" s="128" t="s">
        <v>153</v>
      </c>
      <c r="E99" s="129" t="s">
        <v>1886</v>
      </c>
      <c r="F99" s="130" t="s">
        <v>1707</v>
      </c>
      <c r="G99" s="131" t="s">
        <v>179</v>
      </c>
      <c r="H99" s="132">
        <v>1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158</v>
      </c>
      <c r="AT99" s="139" t="s">
        <v>153</v>
      </c>
      <c r="AU99" s="139" t="s">
        <v>80</v>
      </c>
      <c r="AY99" s="18" t="s">
        <v>150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158</v>
      </c>
      <c r="BM99" s="139" t="s">
        <v>1887</v>
      </c>
    </row>
    <row r="100" spans="2:65" s="1" customFormat="1" ht="16.5" customHeight="1">
      <c r="B100" s="33"/>
      <c r="C100" s="128" t="s">
        <v>383</v>
      </c>
      <c r="D100" s="128" t="s">
        <v>153</v>
      </c>
      <c r="E100" s="129" t="s">
        <v>1888</v>
      </c>
      <c r="F100" s="130" t="s">
        <v>1710</v>
      </c>
      <c r="G100" s="131" t="s">
        <v>179</v>
      </c>
      <c r="H100" s="132">
        <v>1</v>
      </c>
      <c r="I100" s="133"/>
      <c r="J100" s="134">
        <f>ROUND(I100*H100,2)</f>
        <v>0</v>
      </c>
      <c r="K100" s="130" t="s">
        <v>19</v>
      </c>
      <c r="L100" s="33"/>
      <c r="M100" s="189" t="s">
        <v>19</v>
      </c>
      <c r="N100" s="190" t="s">
        <v>43</v>
      </c>
      <c r="O100" s="187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139" t="s">
        <v>158</v>
      </c>
      <c r="AT100" s="139" t="s">
        <v>153</v>
      </c>
      <c r="AU100" s="139" t="s">
        <v>80</v>
      </c>
      <c r="AY100" s="18" t="s">
        <v>150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158</v>
      </c>
      <c r="BM100" s="139" t="s">
        <v>1889</v>
      </c>
    </row>
    <row r="101" spans="2:65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3"/>
    </row>
  </sheetData>
  <sheetProtection algorithmName="SHA-512" hashValue="4h/UEUWM418i3nNjDbabuDDPK1lnIqprQOf/KqbVWWcLBo5ilXtnhdQjzTm1kY6N0dczm19y4qdqel+K9v0tww==" saltValue="/GdQmXjhDEm2oTGof2xElPytUevIGrA6ZWGKuPd9EDReqs9v4H64if4z2Et8IOjuhCnueL7vGfH1aosCpPEGDA==" spinCount="100000" sheet="1" objects="1" scenarios="1" formatColumns="0" formatRows="0" autoFilter="0"/>
  <autoFilter ref="C79:K100" xr:uid="{00000000-0009-0000-0000-000009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3" r:id="rId1" xr:uid="{00000000-0004-0000-0900-000000000000}"/>
    <hyperlink ref="F85" r:id="rId2" xr:uid="{00000000-0004-0000-0900-000001000000}"/>
    <hyperlink ref="F88" r:id="rId3" xr:uid="{00000000-0004-0000-0900-000002000000}"/>
    <hyperlink ref="F96" r:id="rId4" xr:uid="{00000000-0004-0000-09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1890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ROUND((SUM(BE86:BE192)),  2)</f>
        <v>0</v>
      </c>
      <c r="I33" s="90">
        <v>0.21</v>
      </c>
      <c r="J33" s="89">
        <f>ROUND(((SUM(BE86:BE192))*I33),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ROUND((SUM(BF86:BF192)),  2)</f>
        <v>0</v>
      </c>
      <c r="I34" s="90">
        <v>0.12</v>
      </c>
      <c r="J34" s="89">
        <f>ROUND(((SUM(BF86:BF192))*I34),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ROUND((SUM(BG86:BG192)),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ROUND((SUM(BH86:BH192)),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ROUND((SUM(BI86:BI192)),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2024-080-10 - Profese - MaR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J86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130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>
      <c r="B61" s="104"/>
      <c r="D61" s="105" t="s">
        <v>1891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>
      <c r="B62" s="104"/>
      <c r="D62" s="105" t="s">
        <v>1892</v>
      </c>
      <c r="E62" s="106"/>
      <c r="F62" s="106"/>
      <c r="G62" s="106"/>
      <c r="H62" s="106"/>
      <c r="I62" s="106"/>
      <c r="J62" s="107">
        <f>J107</f>
        <v>0</v>
      </c>
      <c r="L62" s="104"/>
    </row>
    <row r="63" spans="2:47" s="9" customFormat="1" ht="19.899999999999999" customHeight="1">
      <c r="B63" s="104"/>
      <c r="D63" s="105" t="s">
        <v>1893</v>
      </c>
      <c r="E63" s="106"/>
      <c r="F63" s="106"/>
      <c r="G63" s="106"/>
      <c r="H63" s="106"/>
      <c r="I63" s="106"/>
      <c r="J63" s="107">
        <f>J149</f>
        <v>0</v>
      </c>
      <c r="L63" s="104"/>
    </row>
    <row r="64" spans="2:47" s="9" customFormat="1" ht="19.899999999999999" customHeight="1">
      <c r="B64" s="104"/>
      <c r="D64" s="105" t="s">
        <v>1894</v>
      </c>
      <c r="E64" s="106"/>
      <c r="F64" s="106"/>
      <c r="G64" s="106"/>
      <c r="H64" s="106"/>
      <c r="I64" s="106"/>
      <c r="J64" s="107">
        <f>J151</f>
        <v>0</v>
      </c>
      <c r="L64" s="104"/>
    </row>
    <row r="65" spans="2:12" s="9" customFormat="1" ht="19.899999999999999" customHeight="1">
      <c r="B65" s="104"/>
      <c r="D65" s="105" t="s">
        <v>1895</v>
      </c>
      <c r="E65" s="106"/>
      <c r="F65" s="106"/>
      <c r="G65" s="106"/>
      <c r="H65" s="106"/>
      <c r="I65" s="106"/>
      <c r="J65" s="107">
        <f>J176</f>
        <v>0</v>
      </c>
      <c r="L65" s="104"/>
    </row>
    <row r="66" spans="2:12" s="9" customFormat="1" ht="19.899999999999999" customHeight="1">
      <c r="B66" s="104"/>
      <c r="D66" s="105" t="s">
        <v>1896</v>
      </c>
      <c r="E66" s="106"/>
      <c r="F66" s="106"/>
      <c r="G66" s="106"/>
      <c r="H66" s="106"/>
      <c r="I66" s="106"/>
      <c r="J66" s="107">
        <f>J189</f>
        <v>0</v>
      </c>
      <c r="L66" s="104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135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280" t="str">
        <f>E7</f>
        <v>ČZÚ-FLD-výukový pavilon- změna vybavení laboratoří HT004,HT005,HT115</v>
      </c>
      <c r="F76" s="281"/>
      <c r="G76" s="281"/>
      <c r="H76" s="281"/>
      <c r="L76" s="33"/>
    </row>
    <row r="77" spans="2:12" s="1" customFormat="1" ht="12" customHeight="1">
      <c r="B77" s="33"/>
      <c r="C77" s="28" t="s">
        <v>114</v>
      </c>
      <c r="L77" s="33"/>
    </row>
    <row r="78" spans="2:12" s="1" customFormat="1" ht="16.5" customHeight="1">
      <c r="B78" s="33"/>
      <c r="E78" s="248" t="str">
        <f>E9</f>
        <v>2024-080-10 - Profese - MaR</v>
      </c>
      <c r="F78" s="282"/>
      <c r="G78" s="282"/>
      <c r="H78" s="282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 xml:space="preserve">KAMÝCKÁ 1176, PRAHA - SUCHDOL </v>
      </c>
      <c r="I80" s="28" t="s">
        <v>23</v>
      </c>
      <c r="J80" s="50" t="str">
        <f>IF(J12="","",J12)</f>
        <v>11. 10. 2024</v>
      </c>
      <c r="L80" s="33"/>
    </row>
    <row r="81" spans="2:65" s="1" customFormat="1" ht="6.95" customHeight="1">
      <c r="B81" s="33"/>
      <c r="L81" s="33"/>
    </row>
    <row r="82" spans="2:65" s="1" customFormat="1" ht="40.15" customHeight="1">
      <c r="B82" s="33"/>
      <c r="C82" s="28" t="s">
        <v>25</v>
      </c>
      <c r="F82" s="26" t="str">
        <f>E15</f>
        <v>ČZU V PRAZE, FAKULTA LESNICKÁ A DŘEVAŘSKÁ, Praha 6</v>
      </c>
      <c r="I82" s="28" t="s">
        <v>31</v>
      </c>
      <c r="J82" s="31" t="str">
        <f>E21</f>
        <v>Ing. Vladimír Čapka Gerstnerova 5/658 Praha 7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Ing. Dana Mlejnková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08"/>
      <c r="C85" s="109" t="s">
        <v>136</v>
      </c>
      <c r="D85" s="110" t="s">
        <v>57</v>
      </c>
      <c r="E85" s="110" t="s">
        <v>53</v>
      </c>
      <c r="F85" s="110" t="s">
        <v>54</v>
      </c>
      <c r="G85" s="110" t="s">
        <v>137</v>
      </c>
      <c r="H85" s="110" t="s">
        <v>138</v>
      </c>
      <c r="I85" s="110" t="s">
        <v>139</v>
      </c>
      <c r="J85" s="110" t="s">
        <v>119</v>
      </c>
      <c r="K85" s="111" t="s">
        <v>140</v>
      </c>
      <c r="L85" s="108"/>
      <c r="M85" s="57" t="s">
        <v>19</v>
      </c>
      <c r="N85" s="58" t="s">
        <v>42</v>
      </c>
      <c r="O85" s="58" t="s">
        <v>141</v>
      </c>
      <c r="P85" s="58" t="s">
        <v>142</v>
      </c>
      <c r="Q85" s="58" t="s">
        <v>143</v>
      </c>
      <c r="R85" s="58" t="s">
        <v>144</v>
      </c>
      <c r="S85" s="58" t="s">
        <v>145</v>
      </c>
      <c r="T85" s="59" t="s">
        <v>146</v>
      </c>
    </row>
    <row r="86" spans="2:65" s="1" customFormat="1" ht="22.9" customHeight="1">
      <c r="B86" s="33"/>
      <c r="C86" s="62" t="s">
        <v>147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0</v>
      </c>
      <c r="S86" s="51"/>
      <c r="T86" s="114">
        <f>T87</f>
        <v>0</v>
      </c>
      <c r="AT86" s="18" t="s">
        <v>71</v>
      </c>
      <c r="AU86" s="18" t="s">
        <v>120</v>
      </c>
      <c r="BK86" s="115">
        <f>BK87</f>
        <v>0</v>
      </c>
    </row>
    <row r="87" spans="2:65" s="11" customFormat="1" ht="25.9" customHeight="1">
      <c r="B87" s="116"/>
      <c r="D87" s="117" t="s">
        <v>71</v>
      </c>
      <c r="E87" s="118" t="s">
        <v>419</v>
      </c>
      <c r="F87" s="118" t="s">
        <v>420</v>
      </c>
      <c r="I87" s="119"/>
      <c r="J87" s="120">
        <f>BK87</f>
        <v>0</v>
      </c>
      <c r="L87" s="116"/>
      <c r="M87" s="121"/>
      <c r="P87" s="122">
        <f>P88+P107+P149+P151+P176+P189</f>
        <v>0</v>
      </c>
      <c r="R87" s="122">
        <f>R88+R107+R149+R151+R176+R189</f>
        <v>0</v>
      </c>
      <c r="T87" s="123">
        <f>T88+T107+T149+T151+T176+T189</f>
        <v>0</v>
      </c>
      <c r="AR87" s="117" t="s">
        <v>82</v>
      </c>
      <c r="AT87" s="124" t="s">
        <v>71</v>
      </c>
      <c r="AU87" s="124" t="s">
        <v>72</v>
      </c>
      <c r="AY87" s="117" t="s">
        <v>150</v>
      </c>
      <c r="BK87" s="125">
        <f>BK88+BK107+BK149+BK151+BK176+BK189</f>
        <v>0</v>
      </c>
    </row>
    <row r="88" spans="2:65" s="11" customFormat="1" ht="22.9" customHeight="1">
      <c r="B88" s="116"/>
      <c r="D88" s="117" t="s">
        <v>71</v>
      </c>
      <c r="E88" s="126" t="s">
        <v>1897</v>
      </c>
      <c r="F88" s="126" t="s">
        <v>1898</v>
      </c>
      <c r="I88" s="119"/>
      <c r="J88" s="127">
        <f>BK88</f>
        <v>0</v>
      </c>
      <c r="L88" s="116"/>
      <c r="M88" s="121"/>
      <c r="P88" s="122">
        <f>SUM(P89:P106)</f>
        <v>0</v>
      </c>
      <c r="R88" s="122">
        <f>SUM(R89:R106)</f>
        <v>0</v>
      </c>
      <c r="T88" s="123">
        <f>SUM(T89:T106)</f>
        <v>0</v>
      </c>
      <c r="AR88" s="117" t="s">
        <v>80</v>
      </c>
      <c r="AT88" s="124" t="s">
        <v>71</v>
      </c>
      <c r="AU88" s="124" t="s">
        <v>80</v>
      </c>
      <c r="AY88" s="117" t="s">
        <v>150</v>
      </c>
      <c r="BK88" s="125">
        <f>SUM(BK89:BK106)</f>
        <v>0</v>
      </c>
    </row>
    <row r="89" spans="2:65" s="1" customFormat="1" ht="24.2" customHeight="1">
      <c r="B89" s="33"/>
      <c r="C89" s="173" t="s">
        <v>80</v>
      </c>
      <c r="D89" s="173" t="s">
        <v>445</v>
      </c>
      <c r="E89" s="174" t="s">
        <v>1899</v>
      </c>
      <c r="F89" s="175" t="s">
        <v>1900</v>
      </c>
      <c r="G89" s="176" t="s">
        <v>179</v>
      </c>
      <c r="H89" s="177">
        <v>1</v>
      </c>
      <c r="I89" s="178"/>
      <c r="J89" s="179">
        <f>ROUND(I89*H89,2)</f>
        <v>0</v>
      </c>
      <c r="K89" s="175" t="s">
        <v>19</v>
      </c>
      <c r="L89" s="180"/>
      <c r="M89" s="181" t="s">
        <v>19</v>
      </c>
      <c r="N89" s="182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448</v>
      </c>
      <c r="AT89" s="139" t="s">
        <v>445</v>
      </c>
      <c r="AU89" s="139" t="s">
        <v>82</v>
      </c>
      <c r="AY89" s="18" t="s">
        <v>150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80</v>
      </c>
      <c r="BK89" s="140">
        <f>ROUND(I89*H89,2)</f>
        <v>0</v>
      </c>
      <c r="BL89" s="18" t="s">
        <v>389</v>
      </c>
      <c r="BM89" s="139" t="s">
        <v>1901</v>
      </c>
    </row>
    <row r="90" spans="2:65" s="1" customFormat="1" ht="24.2" customHeight="1">
      <c r="B90" s="33"/>
      <c r="C90" s="173" t="s">
        <v>82</v>
      </c>
      <c r="D90" s="173" t="s">
        <v>445</v>
      </c>
      <c r="E90" s="174" t="s">
        <v>1902</v>
      </c>
      <c r="F90" s="175" t="s">
        <v>1903</v>
      </c>
      <c r="G90" s="176" t="s">
        <v>179</v>
      </c>
      <c r="H90" s="177">
        <v>1</v>
      </c>
      <c r="I90" s="178"/>
      <c r="J90" s="179">
        <f>ROUND(I90*H90,2)</f>
        <v>0</v>
      </c>
      <c r="K90" s="175" t="s">
        <v>19</v>
      </c>
      <c r="L90" s="180"/>
      <c r="M90" s="181" t="s">
        <v>19</v>
      </c>
      <c r="N90" s="182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448</v>
      </c>
      <c r="AT90" s="139" t="s">
        <v>445</v>
      </c>
      <c r="AU90" s="139" t="s">
        <v>82</v>
      </c>
      <c r="AY90" s="18" t="s">
        <v>150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389</v>
      </c>
      <c r="BM90" s="139" t="s">
        <v>1904</v>
      </c>
    </row>
    <row r="91" spans="2:65" s="1" customFormat="1" ht="24.2" customHeight="1">
      <c r="B91" s="33"/>
      <c r="C91" s="173" t="s">
        <v>183</v>
      </c>
      <c r="D91" s="173" t="s">
        <v>445</v>
      </c>
      <c r="E91" s="174" t="s">
        <v>1905</v>
      </c>
      <c r="F91" s="175" t="s">
        <v>1906</v>
      </c>
      <c r="G91" s="176" t="s">
        <v>179</v>
      </c>
      <c r="H91" s="177">
        <v>2</v>
      </c>
      <c r="I91" s="178"/>
      <c r="J91" s="179">
        <f>ROUND(I91*H91,2)</f>
        <v>0</v>
      </c>
      <c r="K91" s="175" t="s">
        <v>19</v>
      </c>
      <c r="L91" s="180"/>
      <c r="M91" s="181" t="s">
        <v>19</v>
      </c>
      <c r="N91" s="182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448</v>
      </c>
      <c r="AT91" s="139" t="s">
        <v>445</v>
      </c>
      <c r="AU91" s="139" t="s">
        <v>82</v>
      </c>
      <c r="AY91" s="18" t="s">
        <v>150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389</v>
      </c>
      <c r="BM91" s="139" t="s">
        <v>1907</v>
      </c>
    </row>
    <row r="92" spans="2:65" s="1" customFormat="1" ht="24.2" customHeight="1">
      <c r="B92" s="33"/>
      <c r="C92" s="173" t="s">
        <v>158</v>
      </c>
      <c r="D92" s="173" t="s">
        <v>445</v>
      </c>
      <c r="E92" s="174" t="s">
        <v>1908</v>
      </c>
      <c r="F92" s="175" t="s">
        <v>1909</v>
      </c>
      <c r="G92" s="176" t="s">
        <v>179</v>
      </c>
      <c r="H92" s="177">
        <v>1</v>
      </c>
      <c r="I92" s="178"/>
      <c r="J92" s="179">
        <f>ROUND(I92*H92,2)</f>
        <v>0</v>
      </c>
      <c r="K92" s="175" t="s">
        <v>19</v>
      </c>
      <c r="L92" s="180"/>
      <c r="M92" s="181" t="s">
        <v>19</v>
      </c>
      <c r="N92" s="182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448</v>
      </c>
      <c r="AT92" s="139" t="s">
        <v>445</v>
      </c>
      <c r="AU92" s="139" t="s">
        <v>82</v>
      </c>
      <c r="AY92" s="18" t="s">
        <v>150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389</v>
      </c>
      <c r="BM92" s="139" t="s">
        <v>1910</v>
      </c>
    </row>
    <row r="93" spans="2:65" s="1" customFormat="1" ht="24.2" customHeight="1">
      <c r="B93" s="33"/>
      <c r="C93" s="173" t="s">
        <v>242</v>
      </c>
      <c r="D93" s="173" t="s">
        <v>445</v>
      </c>
      <c r="E93" s="174" t="s">
        <v>1911</v>
      </c>
      <c r="F93" s="175" t="s">
        <v>1912</v>
      </c>
      <c r="G93" s="176" t="s">
        <v>179</v>
      </c>
      <c r="H93" s="177">
        <v>1</v>
      </c>
      <c r="I93" s="178"/>
      <c r="J93" s="179">
        <f>ROUND(I93*H93,2)</f>
        <v>0</v>
      </c>
      <c r="K93" s="175" t="s">
        <v>19</v>
      </c>
      <c r="L93" s="180"/>
      <c r="M93" s="181" t="s">
        <v>19</v>
      </c>
      <c r="N93" s="182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448</v>
      </c>
      <c r="AT93" s="139" t="s">
        <v>445</v>
      </c>
      <c r="AU93" s="139" t="s">
        <v>82</v>
      </c>
      <c r="AY93" s="18" t="s">
        <v>150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389</v>
      </c>
      <c r="BM93" s="139" t="s">
        <v>1913</v>
      </c>
    </row>
    <row r="94" spans="2:65" s="1" customFormat="1" ht="24.2" customHeight="1">
      <c r="B94" s="33"/>
      <c r="C94" s="173" t="s">
        <v>283</v>
      </c>
      <c r="D94" s="173" t="s">
        <v>445</v>
      </c>
      <c r="E94" s="174" t="s">
        <v>1914</v>
      </c>
      <c r="F94" s="175" t="s">
        <v>1915</v>
      </c>
      <c r="G94" s="176" t="s">
        <v>179</v>
      </c>
      <c r="H94" s="177">
        <v>1</v>
      </c>
      <c r="I94" s="178"/>
      <c r="J94" s="179">
        <f>ROUND(I94*H94,2)</f>
        <v>0</v>
      </c>
      <c r="K94" s="175" t="s">
        <v>19</v>
      </c>
      <c r="L94" s="180"/>
      <c r="M94" s="181" t="s">
        <v>19</v>
      </c>
      <c r="N94" s="182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448</v>
      </c>
      <c r="AT94" s="139" t="s">
        <v>445</v>
      </c>
      <c r="AU94" s="139" t="s">
        <v>82</v>
      </c>
      <c r="AY94" s="18" t="s">
        <v>150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80</v>
      </c>
      <c r="BK94" s="140">
        <f>ROUND(I94*H94,2)</f>
        <v>0</v>
      </c>
      <c r="BL94" s="18" t="s">
        <v>389</v>
      </c>
      <c r="BM94" s="139" t="s">
        <v>1916</v>
      </c>
    </row>
    <row r="95" spans="2:65" s="1" customFormat="1" ht="24.2" customHeight="1">
      <c r="B95" s="33"/>
      <c r="C95" s="173" t="s">
        <v>299</v>
      </c>
      <c r="D95" s="173" t="s">
        <v>445</v>
      </c>
      <c r="E95" s="174" t="s">
        <v>1917</v>
      </c>
      <c r="F95" s="175" t="s">
        <v>1918</v>
      </c>
      <c r="G95" s="176" t="s">
        <v>179</v>
      </c>
      <c r="H95" s="177">
        <v>1</v>
      </c>
      <c r="I95" s="178"/>
      <c r="J95" s="179">
        <f>ROUND(I95*H95,2)</f>
        <v>0</v>
      </c>
      <c r="K95" s="175" t="s">
        <v>19</v>
      </c>
      <c r="L95" s="180"/>
      <c r="M95" s="181" t="s">
        <v>19</v>
      </c>
      <c r="N95" s="182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448</v>
      </c>
      <c r="AT95" s="139" t="s">
        <v>445</v>
      </c>
      <c r="AU95" s="139" t="s">
        <v>82</v>
      </c>
      <c r="AY95" s="18" t="s">
        <v>150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389</v>
      </c>
      <c r="BM95" s="139" t="s">
        <v>1919</v>
      </c>
    </row>
    <row r="96" spans="2:65" s="1" customFormat="1" ht="24.2" customHeight="1">
      <c r="B96" s="33"/>
      <c r="C96" s="173" t="s">
        <v>315</v>
      </c>
      <c r="D96" s="173" t="s">
        <v>445</v>
      </c>
      <c r="E96" s="174" t="s">
        <v>1920</v>
      </c>
      <c r="F96" s="175" t="s">
        <v>1921</v>
      </c>
      <c r="G96" s="176" t="s">
        <v>179</v>
      </c>
      <c r="H96" s="177">
        <v>2</v>
      </c>
      <c r="I96" s="178"/>
      <c r="J96" s="179">
        <f>ROUND(I96*H96,2)</f>
        <v>0</v>
      </c>
      <c r="K96" s="175" t="s">
        <v>19</v>
      </c>
      <c r="L96" s="180"/>
      <c r="M96" s="181" t="s">
        <v>19</v>
      </c>
      <c r="N96" s="182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448</v>
      </c>
      <c r="AT96" s="139" t="s">
        <v>445</v>
      </c>
      <c r="AU96" s="139" t="s">
        <v>82</v>
      </c>
      <c r="AY96" s="18" t="s">
        <v>150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389</v>
      </c>
      <c r="BM96" s="139" t="s">
        <v>1922</v>
      </c>
    </row>
    <row r="97" spans="2:65" s="1" customFormat="1" ht="24.2" customHeight="1">
      <c r="B97" s="33"/>
      <c r="C97" s="173" t="s">
        <v>334</v>
      </c>
      <c r="D97" s="173" t="s">
        <v>445</v>
      </c>
      <c r="E97" s="174" t="s">
        <v>1923</v>
      </c>
      <c r="F97" s="175" t="s">
        <v>1924</v>
      </c>
      <c r="G97" s="176" t="s">
        <v>179</v>
      </c>
      <c r="H97" s="177">
        <v>1</v>
      </c>
      <c r="I97" s="178"/>
      <c r="J97" s="179">
        <f>ROUND(I97*H97,2)</f>
        <v>0</v>
      </c>
      <c r="K97" s="175" t="s">
        <v>19</v>
      </c>
      <c r="L97" s="180"/>
      <c r="M97" s="181" t="s">
        <v>19</v>
      </c>
      <c r="N97" s="182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448</v>
      </c>
      <c r="AT97" s="139" t="s">
        <v>445</v>
      </c>
      <c r="AU97" s="139" t="s">
        <v>82</v>
      </c>
      <c r="AY97" s="18" t="s">
        <v>150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389</v>
      </c>
      <c r="BM97" s="139" t="s">
        <v>1925</v>
      </c>
    </row>
    <row r="98" spans="2:65" s="1" customFormat="1" ht="24.2" customHeight="1">
      <c r="B98" s="33"/>
      <c r="C98" s="128" t="s">
        <v>710</v>
      </c>
      <c r="D98" s="128" t="s">
        <v>153</v>
      </c>
      <c r="E98" s="129" t="s">
        <v>1926</v>
      </c>
      <c r="F98" s="130" t="s">
        <v>1927</v>
      </c>
      <c r="G98" s="131" t="s">
        <v>179</v>
      </c>
      <c r="H98" s="132">
        <v>1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389</v>
      </c>
      <c r="AT98" s="139" t="s">
        <v>153</v>
      </c>
      <c r="AU98" s="139" t="s">
        <v>82</v>
      </c>
      <c r="AY98" s="18" t="s">
        <v>150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389</v>
      </c>
      <c r="BM98" s="139" t="s">
        <v>1928</v>
      </c>
    </row>
    <row r="99" spans="2:65" s="1" customFormat="1" ht="24.2" customHeight="1">
      <c r="B99" s="33"/>
      <c r="C99" s="128" t="s">
        <v>357</v>
      </c>
      <c r="D99" s="128" t="s">
        <v>153</v>
      </c>
      <c r="E99" s="129" t="s">
        <v>1929</v>
      </c>
      <c r="F99" s="130" t="s">
        <v>1900</v>
      </c>
      <c r="G99" s="131" t="s">
        <v>179</v>
      </c>
      <c r="H99" s="132">
        <v>1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389</v>
      </c>
      <c r="AT99" s="139" t="s">
        <v>153</v>
      </c>
      <c r="AU99" s="139" t="s">
        <v>82</v>
      </c>
      <c r="AY99" s="18" t="s">
        <v>150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389</v>
      </c>
      <c r="BM99" s="139" t="s">
        <v>1930</v>
      </c>
    </row>
    <row r="100" spans="2:65" s="1" customFormat="1" ht="24.2" customHeight="1">
      <c r="B100" s="33"/>
      <c r="C100" s="128" t="s">
        <v>8</v>
      </c>
      <c r="D100" s="128" t="s">
        <v>153</v>
      </c>
      <c r="E100" s="129" t="s">
        <v>1931</v>
      </c>
      <c r="F100" s="130" t="s">
        <v>1903</v>
      </c>
      <c r="G100" s="131" t="s">
        <v>179</v>
      </c>
      <c r="H100" s="132">
        <v>1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389</v>
      </c>
      <c r="AT100" s="139" t="s">
        <v>153</v>
      </c>
      <c r="AU100" s="139" t="s">
        <v>82</v>
      </c>
      <c r="AY100" s="18" t="s">
        <v>150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389</v>
      </c>
      <c r="BM100" s="139" t="s">
        <v>1932</v>
      </c>
    </row>
    <row r="101" spans="2:65" s="1" customFormat="1" ht="24.2" customHeight="1">
      <c r="B101" s="33"/>
      <c r="C101" s="128" t="s">
        <v>719</v>
      </c>
      <c r="D101" s="128" t="s">
        <v>153</v>
      </c>
      <c r="E101" s="129" t="s">
        <v>1933</v>
      </c>
      <c r="F101" s="130" t="s">
        <v>1906</v>
      </c>
      <c r="G101" s="131" t="s">
        <v>179</v>
      </c>
      <c r="H101" s="132">
        <v>2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389</v>
      </c>
      <c r="AT101" s="139" t="s">
        <v>153</v>
      </c>
      <c r="AU101" s="139" t="s">
        <v>82</v>
      </c>
      <c r="AY101" s="18" t="s">
        <v>150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389</v>
      </c>
      <c r="BM101" s="139" t="s">
        <v>1934</v>
      </c>
    </row>
    <row r="102" spans="2:65" s="1" customFormat="1" ht="24.2" customHeight="1">
      <c r="B102" s="33"/>
      <c r="C102" s="128" t="s">
        <v>378</v>
      </c>
      <c r="D102" s="128" t="s">
        <v>153</v>
      </c>
      <c r="E102" s="129" t="s">
        <v>1935</v>
      </c>
      <c r="F102" s="130" t="s">
        <v>1909</v>
      </c>
      <c r="G102" s="131" t="s">
        <v>179</v>
      </c>
      <c r="H102" s="132">
        <v>1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389</v>
      </c>
      <c r="AT102" s="139" t="s">
        <v>153</v>
      </c>
      <c r="AU102" s="139" t="s">
        <v>82</v>
      </c>
      <c r="AY102" s="18" t="s">
        <v>150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389</v>
      </c>
      <c r="BM102" s="139" t="s">
        <v>1936</v>
      </c>
    </row>
    <row r="103" spans="2:65" s="1" customFormat="1" ht="24.2" customHeight="1">
      <c r="B103" s="33"/>
      <c r="C103" s="128" t="s">
        <v>383</v>
      </c>
      <c r="D103" s="128" t="s">
        <v>153</v>
      </c>
      <c r="E103" s="129" t="s">
        <v>1937</v>
      </c>
      <c r="F103" s="130" t="s">
        <v>1912</v>
      </c>
      <c r="G103" s="131" t="s">
        <v>179</v>
      </c>
      <c r="H103" s="132">
        <v>1</v>
      </c>
      <c r="I103" s="133"/>
      <c r="J103" s="134">
        <f>ROUND(I103*H103,2)</f>
        <v>0</v>
      </c>
      <c r="K103" s="130" t="s">
        <v>19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389</v>
      </c>
      <c r="AT103" s="139" t="s">
        <v>153</v>
      </c>
      <c r="AU103" s="139" t="s">
        <v>82</v>
      </c>
      <c r="AY103" s="18" t="s">
        <v>150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80</v>
      </c>
      <c r="BK103" s="140">
        <f>ROUND(I103*H103,2)</f>
        <v>0</v>
      </c>
      <c r="BL103" s="18" t="s">
        <v>389</v>
      </c>
      <c r="BM103" s="139" t="s">
        <v>1938</v>
      </c>
    </row>
    <row r="104" spans="2:65" s="1" customFormat="1" ht="24.2" customHeight="1">
      <c r="B104" s="33"/>
      <c r="C104" s="128" t="s">
        <v>389</v>
      </c>
      <c r="D104" s="128" t="s">
        <v>153</v>
      </c>
      <c r="E104" s="129" t="s">
        <v>1939</v>
      </c>
      <c r="F104" s="130" t="s">
        <v>1915</v>
      </c>
      <c r="G104" s="131" t="s">
        <v>179</v>
      </c>
      <c r="H104" s="132">
        <v>1</v>
      </c>
      <c r="I104" s="133"/>
      <c r="J104" s="134">
        <f>ROUND(I104*H104,2)</f>
        <v>0</v>
      </c>
      <c r="K104" s="130" t="s">
        <v>19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389</v>
      </c>
      <c r="AT104" s="139" t="s">
        <v>153</v>
      </c>
      <c r="AU104" s="139" t="s">
        <v>82</v>
      </c>
      <c r="AY104" s="18" t="s">
        <v>150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389</v>
      </c>
      <c r="BM104" s="139" t="s">
        <v>1940</v>
      </c>
    </row>
    <row r="105" spans="2:65" s="1" customFormat="1" ht="24.2" customHeight="1">
      <c r="B105" s="33"/>
      <c r="C105" s="128" t="s">
        <v>397</v>
      </c>
      <c r="D105" s="128" t="s">
        <v>153</v>
      </c>
      <c r="E105" s="129" t="s">
        <v>1941</v>
      </c>
      <c r="F105" s="130" t="s">
        <v>1918</v>
      </c>
      <c r="G105" s="131" t="s">
        <v>179</v>
      </c>
      <c r="H105" s="132">
        <v>1</v>
      </c>
      <c r="I105" s="133"/>
      <c r="J105" s="134">
        <f>ROUND(I105*H105,2)</f>
        <v>0</v>
      </c>
      <c r="K105" s="130" t="s">
        <v>19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389</v>
      </c>
      <c r="AT105" s="139" t="s">
        <v>153</v>
      </c>
      <c r="AU105" s="139" t="s">
        <v>82</v>
      </c>
      <c r="AY105" s="18" t="s">
        <v>150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389</v>
      </c>
      <c r="BM105" s="139" t="s">
        <v>1942</v>
      </c>
    </row>
    <row r="106" spans="2:65" s="1" customFormat="1" ht="24.2" customHeight="1">
      <c r="B106" s="33"/>
      <c r="C106" s="128" t="s">
        <v>405</v>
      </c>
      <c r="D106" s="128" t="s">
        <v>153</v>
      </c>
      <c r="E106" s="129" t="s">
        <v>1943</v>
      </c>
      <c r="F106" s="130" t="s">
        <v>1921</v>
      </c>
      <c r="G106" s="131" t="s">
        <v>179</v>
      </c>
      <c r="H106" s="132">
        <v>2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389</v>
      </c>
      <c r="AT106" s="139" t="s">
        <v>153</v>
      </c>
      <c r="AU106" s="139" t="s">
        <v>82</v>
      </c>
      <c r="AY106" s="18" t="s">
        <v>150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389</v>
      </c>
      <c r="BM106" s="139" t="s">
        <v>1944</v>
      </c>
    </row>
    <row r="107" spans="2:65" s="11" customFormat="1" ht="22.9" customHeight="1">
      <c r="B107" s="116"/>
      <c r="D107" s="117" t="s">
        <v>71</v>
      </c>
      <c r="E107" s="126" t="s">
        <v>1945</v>
      </c>
      <c r="F107" s="126" t="s">
        <v>1946</v>
      </c>
      <c r="I107" s="119"/>
      <c r="J107" s="127">
        <f>BK107</f>
        <v>0</v>
      </c>
      <c r="L107" s="116"/>
      <c r="M107" s="121"/>
      <c r="P107" s="122">
        <f>SUM(P108:P148)</f>
        <v>0</v>
      </c>
      <c r="R107" s="122">
        <f>SUM(R108:R148)</f>
        <v>0</v>
      </c>
      <c r="T107" s="123">
        <f>SUM(T108:T148)</f>
        <v>0</v>
      </c>
      <c r="AR107" s="117" t="s">
        <v>80</v>
      </c>
      <c r="AT107" s="124" t="s">
        <v>71</v>
      </c>
      <c r="AU107" s="124" t="s">
        <v>80</v>
      </c>
      <c r="AY107" s="117" t="s">
        <v>150</v>
      </c>
      <c r="BK107" s="125">
        <f>SUM(BK108:BK148)</f>
        <v>0</v>
      </c>
    </row>
    <row r="108" spans="2:65" s="1" customFormat="1" ht="24.2" customHeight="1">
      <c r="B108" s="33"/>
      <c r="C108" s="173" t="s">
        <v>414</v>
      </c>
      <c r="D108" s="173" t="s">
        <v>445</v>
      </c>
      <c r="E108" s="174" t="s">
        <v>1947</v>
      </c>
      <c r="F108" s="175" t="s">
        <v>1948</v>
      </c>
      <c r="G108" s="176" t="s">
        <v>179</v>
      </c>
      <c r="H108" s="177">
        <v>1</v>
      </c>
      <c r="I108" s="178"/>
      <c r="J108" s="179">
        <f>ROUND(I108*H108,2)</f>
        <v>0</v>
      </c>
      <c r="K108" s="175" t="s">
        <v>19</v>
      </c>
      <c r="L108" s="180"/>
      <c r="M108" s="181" t="s">
        <v>19</v>
      </c>
      <c r="N108" s="182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448</v>
      </c>
      <c r="AT108" s="139" t="s">
        <v>445</v>
      </c>
      <c r="AU108" s="139" t="s">
        <v>82</v>
      </c>
      <c r="AY108" s="18" t="s">
        <v>150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389</v>
      </c>
      <c r="BM108" s="139" t="s">
        <v>1949</v>
      </c>
    </row>
    <row r="109" spans="2:65" s="1" customFormat="1" ht="24.2" customHeight="1">
      <c r="B109" s="33"/>
      <c r="C109" s="173" t="s">
        <v>423</v>
      </c>
      <c r="D109" s="173" t="s">
        <v>445</v>
      </c>
      <c r="E109" s="174" t="s">
        <v>1950</v>
      </c>
      <c r="F109" s="175" t="s">
        <v>1951</v>
      </c>
      <c r="G109" s="176" t="s">
        <v>179</v>
      </c>
      <c r="H109" s="177">
        <v>1</v>
      </c>
      <c r="I109" s="178"/>
      <c r="J109" s="179">
        <f>ROUND(I109*H109,2)</f>
        <v>0</v>
      </c>
      <c r="K109" s="175" t="s">
        <v>19</v>
      </c>
      <c r="L109" s="180"/>
      <c r="M109" s="181" t="s">
        <v>19</v>
      </c>
      <c r="N109" s="182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448</v>
      </c>
      <c r="AT109" s="139" t="s">
        <v>445</v>
      </c>
      <c r="AU109" s="139" t="s">
        <v>82</v>
      </c>
      <c r="AY109" s="18" t="s">
        <v>150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80</v>
      </c>
      <c r="BK109" s="140">
        <f>ROUND(I109*H109,2)</f>
        <v>0</v>
      </c>
      <c r="BL109" s="18" t="s">
        <v>389</v>
      </c>
      <c r="BM109" s="139" t="s">
        <v>1952</v>
      </c>
    </row>
    <row r="110" spans="2:65" s="1" customFormat="1" ht="24.2" customHeight="1">
      <c r="B110" s="33"/>
      <c r="C110" s="173" t="s">
        <v>7</v>
      </c>
      <c r="D110" s="173" t="s">
        <v>445</v>
      </c>
      <c r="E110" s="174" t="s">
        <v>1953</v>
      </c>
      <c r="F110" s="175" t="s">
        <v>1954</v>
      </c>
      <c r="G110" s="176" t="s">
        <v>179</v>
      </c>
      <c r="H110" s="177">
        <v>1</v>
      </c>
      <c r="I110" s="178"/>
      <c r="J110" s="179">
        <f>ROUND(I110*H110,2)</f>
        <v>0</v>
      </c>
      <c r="K110" s="175" t="s">
        <v>19</v>
      </c>
      <c r="L110" s="180"/>
      <c r="M110" s="181" t="s">
        <v>19</v>
      </c>
      <c r="N110" s="182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448</v>
      </c>
      <c r="AT110" s="139" t="s">
        <v>445</v>
      </c>
      <c r="AU110" s="139" t="s">
        <v>82</v>
      </c>
      <c r="AY110" s="18" t="s">
        <v>150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80</v>
      </c>
      <c r="BK110" s="140">
        <f>ROUND(I110*H110,2)</f>
        <v>0</v>
      </c>
      <c r="BL110" s="18" t="s">
        <v>389</v>
      </c>
      <c r="BM110" s="139" t="s">
        <v>1955</v>
      </c>
    </row>
    <row r="111" spans="2:65" s="1" customFormat="1" ht="24.2" customHeight="1">
      <c r="B111" s="33"/>
      <c r="C111" s="173" t="s">
        <v>444</v>
      </c>
      <c r="D111" s="173" t="s">
        <v>445</v>
      </c>
      <c r="E111" s="174" t="s">
        <v>1956</v>
      </c>
      <c r="F111" s="175" t="s">
        <v>1957</v>
      </c>
      <c r="G111" s="176" t="s">
        <v>179</v>
      </c>
      <c r="H111" s="177">
        <v>1</v>
      </c>
      <c r="I111" s="178"/>
      <c r="J111" s="179">
        <f>ROUND(I111*H111,2)</f>
        <v>0</v>
      </c>
      <c r="K111" s="175" t="s">
        <v>19</v>
      </c>
      <c r="L111" s="180"/>
      <c r="M111" s="181" t="s">
        <v>19</v>
      </c>
      <c r="N111" s="182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448</v>
      </c>
      <c r="AT111" s="139" t="s">
        <v>445</v>
      </c>
      <c r="AU111" s="139" t="s">
        <v>82</v>
      </c>
      <c r="AY111" s="18" t="s">
        <v>150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389</v>
      </c>
      <c r="BM111" s="139" t="s">
        <v>1958</v>
      </c>
    </row>
    <row r="112" spans="2:65" s="1" customFormat="1" ht="24.2" customHeight="1">
      <c r="B112" s="33"/>
      <c r="C112" s="173" t="s">
        <v>450</v>
      </c>
      <c r="D112" s="173" t="s">
        <v>445</v>
      </c>
      <c r="E112" s="174" t="s">
        <v>1959</v>
      </c>
      <c r="F112" s="175" t="s">
        <v>1960</v>
      </c>
      <c r="G112" s="176" t="s">
        <v>179</v>
      </c>
      <c r="H112" s="177">
        <v>1</v>
      </c>
      <c r="I112" s="178"/>
      <c r="J112" s="179">
        <f>ROUND(I112*H112,2)</f>
        <v>0</v>
      </c>
      <c r="K112" s="175" t="s">
        <v>19</v>
      </c>
      <c r="L112" s="180"/>
      <c r="M112" s="181" t="s">
        <v>19</v>
      </c>
      <c r="N112" s="182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448</v>
      </c>
      <c r="AT112" s="139" t="s">
        <v>445</v>
      </c>
      <c r="AU112" s="139" t="s">
        <v>82</v>
      </c>
      <c r="AY112" s="18" t="s">
        <v>150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389</v>
      </c>
      <c r="BM112" s="139" t="s">
        <v>1961</v>
      </c>
    </row>
    <row r="113" spans="2:65" s="1" customFormat="1" ht="24.2" customHeight="1">
      <c r="B113" s="33"/>
      <c r="C113" s="173" t="s">
        <v>456</v>
      </c>
      <c r="D113" s="173" t="s">
        <v>445</v>
      </c>
      <c r="E113" s="174" t="s">
        <v>1962</v>
      </c>
      <c r="F113" s="175" t="s">
        <v>1963</v>
      </c>
      <c r="G113" s="176" t="s">
        <v>179</v>
      </c>
      <c r="H113" s="177">
        <v>2</v>
      </c>
      <c r="I113" s="178"/>
      <c r="J113" s="179">
        <f>ROUND(I113*H113,2)</f>
        <v>0</v>
      </c>
      <c r="K113" s="175" t="s">
        <v>19</v>
      </c>
      <c r="L113" s="180"/>
      <c r="M113" s="181" t="s">
        <v>19</v>
      </c>
      <c r="N113" s="182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448</v>
      </c>
      <c r="AT113" s="139" t="s">
        <v>445</v>
      </c>
      <c r="AU113" s="139" t="s">
        <v>82</v>
      </c>
      <c r="AY113" s="18" t="s">
        <v>150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80</v>
      </c>
      <c r="BK113" s="140">
        <f>ROUND(I113*H113,2)</f>
        <v>0</v>
      </c>
      <c r="BL113" s="18" t="s">
        <v>389</v>
      </c>
      <c r="BM113" s="139" t="s">
        <v>1964</v>
      </c>
    </row>
    <row r="114" spans="2:65" s="1" customFormat="1" ht="24.2" customHeight="1">
      <c r="B114" s="33"/>
      <c r="C114" s="173" t="s">
        <v>460</v>
      </c>
      <c r="D114" s="173" t="s">
        <v>445</v>
      </c>
      <c r="E114" s="174" t="s">
        <v>1965</v>
      </c>
      <c r="F114" s="175" t="s">
        <v>1966</v>
      </c>
      <c r="G114" s="176" t="s">
        <v>179</v>
      </c>
      <c r="H114" s="177">
        <v>1</v>
      </c>
      <c r="I114" s="178"/>
      <c r="J114" s="179">
        <f>ROUND(I114*H114,2)</f>
        <v>0</v>
      </c>
      <c r="K114" s="175" t="s">
        <v>19</v>
      </c>
      <c r="L114" s="180"/>
      <c r="M114" s="181" t="s">
        <v>19</v>
      </c>
      <c r="N114" s="182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448</v>
      </c>
      <c r="AT114" s="139" t="s">
        <v>445</v>
      </c>
      <c r="AU114" s="139" t="s">
        <v>82</v>
      </c>
      <c r="AY114" s="18" t="s">
        <v>150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80</v>
      </c>
      <c r="BK114" s="140">
        <f>ROUND(I114*H114,2)</f>
        <v>0</v>
      </c>
      <c r="BL114" s="18" t="s">
        <v>389</v>
      </c>
      <c r="BM114" s="139" t="s">
        <v>1967</v>
      </c>
    </row>
    <row r="115" spans="2:65" s="1" customFormat="1" ht="24.2" customHeight="1">
      <c r="B115" s="33"/>
      <c r="C115" s="173" t="s">
        <v>474</v>
      </c>
      <c r="D115" s="173" t="s">
        <v>445</v>
      </c>
      <c r="E115" s="174" t="s">
        <v>1968</v>
      </c>
      <c r="F115" s="175" t="s">
        <v>1969</v>
      </c>
      <c r="G115" s="176" t="s">
        <v>179</v>
      </c>
      <c r="H115" s="177">
        <v>1</v>
      </c>
      <c r="I115" s="178"/>
      <c r="J115" s="179">
        <f>ROUND(I115*H115,2)</f>
        <v>0</v>
      </c>
      <c r="K115" s="175" t="s">
        <v>19</v>
      </c>
      <c r="L115" s="180"/>
      <c r="M115" s="181" t="s">
        <v>19</v>
      </c>
      <c r="N115" s="182" t="s">
        <v>43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448</v>
      </c>
      <c r="AT115" s="139" t="s">
        <v>445</v>
      </c>
      <c r="AU115" s="139" t="s">
        <v>82</v>
      </c>
      <c r="AY115" s="18" t="s">
        <v>150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80</v>
      </c>
      <c r="BK115" s="140">
        <f>ROUND(I115*H115,2)</f>
        <v>0</v>
      </c>
      <c r="BL115" s="18" t="s">
        <v>389</v>
      </c>
      <c r="BM115" s="139" t="s">
        <v>1970</v>
      </c>
    </row>
    <row r="116" spans="2:65" s="1" customFormat="1" ht="24.2" customHeight="1">
      <c r="B116" s="33"/>
      <c r="C116" s="173" t="s">
        <v>479</v>
      </c>
      <c r="D116" s="173" t="s">
        <v>445</v>
      </c>
      <c r="E116" s="174" t="s">
        <v>1971</v>
      </c>
      <c r="F116" s="175" t="s">
        <v>1972</v>
      </c>
      <c r="G116" s="176" t="s">
        <v>179</v>
      </c>
      <c r="H116" s="177">
        <v>1</v>
      </c>
      <c r="I116" s="178"/>
      <c r="J116" s="179">
        <f>ROUND(I116*H116,2)</f>
        <v>0</v>
      </c>
      <c r="K116" s="175" t="s">
        <v>19</v>
      </c>
      <c r="L116" s="180"/>
      <c r="M116" s="181" t="s">
        <v>19</v>
      </c>
      <c r="N116" s="182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448</v>
      </c>
      <c r="AT116" s="139" t="s">
        <v>445</v>
      </c>
      <c r="AU116" s="139" t="s">
        <v>82</v>
      </c>
      <c r="AY116" s="18" t="s">
        <v>150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389</v>
      </c>
      <c r="BM116" s="139" t="s">
        <v>1973</v>
      </c>
    </row>
    <row r="117" spans="2:65" s="1" customFormat="1" ht="24.2" customHeight="1">
      <c r="B117" s="33"/>
      <c r="C117" s="173" t="s">
        <v>486</v>
      </c>
      <c r="D117" s="173" t="s">
        <v>445</v>
      </c>
      <c r="E117" s="174" t="s">
        <v>1974</v>
      </c>
      <c r="F117" s="175" t="s">
        <v>1975</v>
      </c>
      <c r="G117" s="176" t="s">
        <v>179</v>
      </c>
      <c r="H117" s="177">
        <v>1</v>
      </c>
      <c r="I117" s="178"/>
      <c r="J117" s="179">
        <f>ROUND(I117*H117,2)</f>
        <v>0</v>
      </c>
      <c r="K117" s="175" t="s">
        <v>19</v>
      </c>
      <c r="L117" s="180"/>
      <c r="M117" s="181" t="s">
        <v>19</v>
      </c>
      <c r="N117" s="182" t="s">
        <v>43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448</v>
      </c>
      <c r="AT117" s="139" t="s">
        <v>445</v>
      </c>
      <c r="AU117" s="139" t="s">
        <v>82</v>
      </c>
      <c r="AY117" s="18" t="s">
        <v>150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80</v>
      </c>
      <c r="BK117" s="140">
        <f>ROUND(I117*H117,2)</f>
        <v>0</v>
      </c>
      <c r="BL117" s="18" t="s">
        <v>389</v>
      </c>
      <c r="BM117" s="139" t="s">
        <v>1976</v>
      </c>
    </row>
    <row r="118" spans="2:65" s="1" customFormat="1" ht="24.2" customHeight="1">
      <c r="B118" s="33"/>
      <c r="C118" s="173" t="s">
        <v>493</v>
      </c>
      <c r="D118" s="173" t="s">
        <v>445</v>
      </c>
      <c r="E118" s="174" t="s">
        <v>1977</v>
      </c>
      <c r="F118" s="175" t="s">
        <v>1978</v>
      </c>
      <c r="G118" s="176" t="s">
        <v>179</v>
      </c>
      <c r="H118" s="177">
        <v>1</v>
      </c>
      <c r="I118" s="178"/>
      <c r="J118" s="179">
        <f>ROUND(I118*H118,2)</f>
        <v>0</v>
      </c>
      <c r="K118" s="175" t="s">
        <v>19</v>
      </c>
      <c r="L118" s="180"/>
      <c r="M118" s="181" t="s">
        <v>19</v>
      </c>
      <c r="N118" s="182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448</v>
      </c>
      <c r="AT118" s="139" t="s">
        <v>445</v>
      </c>
      <c r="AU118" s="139" t="s">
        <v>82</v>
      </c>
      <c r="AY118" s="18" t="s">
        <v>150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389</v>
      </c>
      <c r="BM118" s="139" t="s">
        <v>1979</v>
      </c>
    </row>
    <row r="119" spans="2:65" s="1" customFormat="1" ht="24.2" customHeight="1">
      <c r="B119" s="33"/>
      <c r="C119" s="173" t="s">
        <v>500</v>
      </c>
      <c r="D119" s="173" t="s">
        <v>445</v>
      </c>
      <c r="E119" s="174" t="s">
        <v>1980</v>
      </c>
      <c r="F119" s="175" t="s">
        <v>1981</v>
      </c>
      <c r="G119" s="176" t="s">
        <v>179</v>
      </c>
      <c r="H119" s="177">
        <v>1</v>
      </c>
      <c r="I119" s="178"/>
      <c r="J119" s="179">
        <f>ROUND(I119*H119,2)</f>
        <v>0</v>
      </c>
      <c r="K119" s="175" t="s">
        <v>19</v>
      </c>
      <c r="L119" s="180"/>
      <c r="M119" s="181" t="s">
        <v>19</v>
      </c>
      <c r="N119" s="182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448</v>
      </c>
      <c r="AT119" s="139" t="s">
        <v>445</v>
      </c>
      <c r="AU119" s="139" t="s">
        <v>82</v>
      </c>
      <c r="AY119" s="18" t="s">
        <v>150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80</v>
      </c>
      <c r="BK119" s="140">
        <f>ROUND(I119*H119,2)</f>
        <v>0</v>
      </c>
      <c r="BL119" s="18" t="s">
        <v>389</v>
      </c>
      <c r="BM119" s="139" t="s">
        <v>1982</v>
      </c>
    </row>
    <row r="120" spans="2:65" s="1" customFormat="1" ht="24.2" customHeight="1">
      <c r="B120" s="33"/>
      <c r="C120" s="173" t="s">
        <v>510</v>
      </c>
      <c r="D120" s="173" t="s">
        <v>445</v>
      </c>
      <c r="E120" s="174" t="s">
        <v>1983</v>
      </c>
      <c r="F120" s="175" t="s">
        <v>1984</v>
      </c>
      <c r="G120" s="176" t="s">
        <v>179</v>
      </c>
      <c r="H120" s="177">
        <v>1</v>
      </c>
      <c r="I120" s="178"/>
      <c r="J120" s="179">
        <f>ROUND(I120*H120,2)</f>
        <v>0</v>
      </c>
      <c r="K120" s="175" t="s">
        <v>19</v>
      </c>
      <c r="L120" s="180"/>
      <c r="M120" s="181" t="s">
        <v>19</v>
      </c>
      <c r="N120" s="182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448</v>
      </c>
      <c r="AT120" s="139" t="s">
        <v>445</v>
      </c>
      <c r="AU120" s="139" t="s">
        <v>82</v>
      </c>
      <c r="AY120" s="18" t="s">
        <v>150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389</v>
      </c>
      <c r="BM120" s="139" t="s">
        <v>1985</v>
      </c>
    </row>
    <row r="121" spans="2:65" s="1" customFormat="1" ht="24.2" customHeight="1">
      <c r="B121" s="33"/>
      <c r="C121" s="173" t="s">
        <v>448</v>
      </c>
      <c r="D121" s="173" t="s">
        <v>445</v>
      </c>
      <c r="E121" s="174" t="s">
        <v>1986</v>
      </c>
      <c r="F121" s="175" t="s">
        <v>1987</v>
      </c>
      <c r="G121" s="176" t="s">
        <v>179</v>
      </c>
      <c r="H121" s="177">
        <v>1</v>
      </c>
      <c r="I121" s="178"/>
      <c r="J121" s="179">
        <f>ROUND(I121*H121,2)</f>
        <v>0</v>
      </c>
      <c r="K121" s="175" t="s">
        <v>19</v>
      </c>
      <c r="L121" s="180"/>
      <c r="M121" s="181" t="s">
        <v>19</v>
      </c>
      <c r="N121" s="182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448</v>
      </c>
      <c r="AT121" s="139" t="s">
        <v>445</v>
      </c>
      <c r="AU121" s="139" t="s">
        <v>82</v>
      </c>
      <c r="AY121" s="18" t="s">
        <v>150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80</v>
      </c>
      <c r="BK121" s="140">
        <f>ROUND(I121*H121,2)</f>
        <v>0</v>
      </c>
      <c r="BL121" s="18" t="s">
        <v>389</v>
      </c>
      <c r="BM121" s="139" t="s">
        <v>1988</v>
      </c>
    </row>
    <row r="122" spans="2:65" s="1" customFormat="1" ht="24.2" customHeight="1">
      <c r="B122" s="33"/>
      <c r="C122" s="173" t="s">
        <v>519</v>
      </c>
      <c r="D122" s="173" t="s">
        <v>445</v>
      </c>
      <c r="E122" s="174" t="s">
        <v>1989</v>
      </c>
      <c r="F122" s="175" t="s">
        <v>1990</v>
      </c>
      <c r="G122" s="176" t="s">
        <v>179</v>
      </c>
      <c r="H122" s="177">
        <v>1</v>
      </c>
      <c r="I122" s="178"/>
      <c r="J122" s="179">
        <f>ROUND(I122*H122,2)</f>
        <v>0</v>
      </c>
      <c r="K122" s="175" t="s">
        <v>19</v>
      </c>
      <c r="L122" s="180"/>
      <c r="M122" s="181" t="s">
        <v>19</v>
      </c>
      <c r="N122" s="182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448</v>
      </c>
      <c r="AT122" s="139" t="s">
        <v>445</v>
      </c>
      <c r="AU122" s="139" t="s">
        <v>82</v>
      </c>
      <c r="AY122" s="18" t="s">
        <v>150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389</v>
      </c>
      <c r="BM122" s="139" t="s">
        <v>1991</v>
      </c>
    </row>
    <row r="123" spans="2:65" s="1" customFormat="1" ht="24.2" customHeight="1">
      <c r="B123" s="33"/>
      <c r="C123" s="173" t="s">
        <v>151</v>
      </c>
      <c r="D123" s="173" t="s">
        <v>445</v>
      </c>
      <c r="E123" s="174" t="s">
        <v>1992</v>
      </c>
      <c r="F123" s="175" t="s">
        <v>1993</v>
      </c>
      <c r="G123" s="176" t="s">
        <v>179</v>
      </c>
      <c r="H123" s="177">
        <v>1</v>
      </c>
      <c r="I123" s="178"/>
      <c r="J123" s="179">
        <f>ROUND(I123*H123,2)</f>
        <v>0</v>
      </c>
      <c r="K123" s="175" t="s">
        <v>19</v>
      </c>
      <c r="L123" s="180"/>
      <c r="M123" s="181" t="s">
        <v>19</v>
      </c>
      <c r="N123" s="182" t="s">
        <v>43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448</v>
      </c>
      <c r="AT123" s="139" t="s">
        <v>445</v>
      </c>
      <c r="AU123" s="139" t="s">
        <v>82</v>
      </c>
      <c r="AY123" s="18" t="s">
        <v>150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80</v>
      </c>
      <c r="BK123" s="140">
        <f>ROUND(I123*H123,2)</f>
        <v>0</v>
      </c>
      <c r="BL123" s="18" t="s">
        <v>389</v>
      </c>
      <c r="BM123" s="139" t="s">
        <v>1994</v>
      </c>
    </row>
    <row r="124" spans="2:65" s="1" customFormat="1" ht="24.2" customHeight="1">
      <c r="B124" s="33"/>
      <c r="C124" s="173" t="s">
        <v>529</v>
      </c>
      <c r="D124" s="173" t="s">
        <v>445</v>
      </c>
      <c r="E124" s="174" t="s">
        <v>1995</v>
      </c>
      <c r="F124" s="175" t="s">
        <v>1996</v>
      </c>
      <c r="G124" s="176" t="s">
        <v>179</v>
      </c>
      <c r="H124" s="177">
        <v>2</v>
      </c>
      <c r="I124" s="178"/>
      <c r="J124" s="179">
        <f>ROUND(I124*H124,2)</f>
        <v>0</v>
      </c>
      <c r="K124" s="175" t="s">
        <v>19</v>
      </c>
      <c r="L124" s="180"/>
      <c r="M124" s="181" t="s">
        <v>19</v>
      </c>
      <c r="N124" s="182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448</v>
      </c>
      <c r="AT124" s="139" t="s">
        <v>445</v>
      </c>
      <c r="AU124" s="139" t="s">
        <v>82</v>
      </c>
      <c r="AY124" s="18" t="s">
        <v>150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389</v>
      </c>
      <c r="BM124" s="139" t="s">
        <v>1997</v>
      </c>
    </row>
    <row r="125" spans="2:65" s="1" customFormat="1" ht="24.2" customHeight="1">
      <c r="B125" s="33"/>
      <c r="C125" s="173" t="s">
        <v>534</v>
      </c>
      <c r="D125" s="173" t="s">
        <v>445</v>
      </c>
      <c r="E125" s="174" t="s">
        <v>1998</v>
      </c>
      <c r="F125" s="175" t="s">
        <v>1999</v>
      </c>
      <c r="G125" s="176" t="s">
        <v>179</v>
      </c>
      <c r="H125" s="177">
        <v>1</v>
      </c>
      <c r="I125" s="178"/>
      <c r="J125" s="179">
        <f>ROUND(I125*H125,2)</f>
        <v>0</v>
      </c>
      <c r="K125" s="175" t="s">
        <v>19</v>
      </c>
      <c r="L125" s="180"/>
      <c r="M125" s="181" t="s">
        <v>19</v>
      </c>
      <c r="N125" s="182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448</v>
      </c>
      <c r="AT125" s="139" t="s">
        <v>445</v>
      </c>
      <c r="AU125" s="139" t="s">
        <v>82</v>
      </c>
      <c r="AY125" s="18" t="s">
        <v>150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80</v>
      </c>
      <c r="BK125" s="140">
        <f>ROUND(I125*H125,2)</f>
        <v>0</v>
      </c>
      <c r="BL125" s="18" t="s">
        <v>389</v>
      </c>
      <c r="BM125" s="139" t="s">
        <v>2000</v>
      </c>
    </row>
    <row r="126" spans="2:65" s="1" customFormat="1" ht="24.2" customHeight="1">
      <c r="B126" s="33"/>
      <c r="C126" s="173" t="s">
        <v>541</v>
      </c>
      <c r="D126" s="173" t="s">
        <v>445</v>
      </c>
      <c r="E126" s="174" t="s">
        <v>2001</v>
      </c>
      <c r="F126" s="175" t="s">
        <v>2002</v>
      </c>
      <c r="G126" s="176" t="s">
        <v>179</v>
      </c>
      <c r="H126" s="177">
        <v>80</v>
      </c>
      <c r="I126" s="178"/>
      <c r="J126" s="179">
        <f>ROUND(I126*H126,2)</f>
        <v>0</v>
      </c>
      <c r="K126" s="175" t="s">
        <v>19</v>
      </c>
      <c r="L126" s="180"/>
      <c r="M126" s="181" t="s">
        <v>19</v>
      </c>
      <c r="N126" s="182" t="s">
        <v>43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448</v>
      </c>
      <c r="AT126" s="139" t="s">
        <v>445</v>
      </c>
      <c r="AU126" s="139" t="s">
        <v>82</v>
      </c>
      <c r="AY126" s="18" t="s">
        <v>150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80</v>
      </c>
      <c r="BK126" s="140">
        <f>ROUND(I126*H126,2)</f>
        <v>0</v>
      </c>
      <c r="BL126" s="18" t="s">
        <v>389</v>
      </c>
      <c r="BM126" s="139" t="s">
        <v>2003</v>
      </c>
    </row>
    <row r="127" spans="2:65" s="1" customFormat="1" ht="24.2" customHeight="1">
      <c r="B127" s="33"/>
      <c r="C127" s="173" t="s">
        <v>546</v>
      </c>
      <c r="D127" s="173" t="s">
        <v>445</v>
      </c>
      <c r="E127" s="174" t="s">
        <v>2004</v>
      </c>
      <c r="F127" s="175" t="s">
        <v>2005</v>
      </c>
      <c r="G127" s="176" t="s">
        <v>179</v>
      </c>
      <c r="H127" s="177">
        <v>1</v>
      </c>
      <c r="I127" s="178"/>
      <c r="J127" s="179">
        <f>ROUND(I127*H127,2)</f>
        <v>0</v>
      </c>
      <c r="K127" s="175" t="s">
        <v>19</v>
      </c>
      <c r="L127" s="180"/>
      <c r="M127" s="181" t="s">
        <v>19</v>
      </c>
      <c r="N127" s="182" t="s">
        <v>43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448</v>
      </c>
      <c r="AT127" s="139" t="s">
        <v>445</v>
      </c>
      <c r="AU127" s="139" t="s">
        <v>82</v>
      </c>
      <c r="AY127" s="18" t="s">
        <v>150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80</v>
      </c>
      <c r="BK127" s="140">
        <f>ROUND(I127*H127,2)</f>
        <v>0</v>
      </c>
      <c r="BL127" s="18" t="s">
        <v>389</v>
      </c>
      <c r="BM127" s="139" t="s">
        <v>2006</v>
      </c>
    </row>
    <row r="128" spans="2:65" s="1" customFormat="1" ht="24.2" customHeight="1">
      <c r="B128" s="33"/>
      <c r="C128" s="173" t="s">
        <v>552</v>
      </c>
      <c r="D128" s="173" t="s">
        <v>445</v>
      </c>
      <c r="E128" s="174" t="s">
        <v>2007</v>
      </c>
      <c r="F128" s="175" t="s">
        <v>2008</v>
      </c>
      <c r="G128" s="176" t="s">
        <v>179</v>
      </c>
      <c r="H128" s="177">
        <v>1</v>
      </c>
      <c r="I128" s="178"/>
      <c r="J128" s="179">
        <f>ROUND(I128*H128,2)</f>
        <v>0</v>
      </c>
      <c r="K128" s="175" t="s">
        <v>19</v>
      </c>
      <c r="L128" s="180"/>
      <c r="M128" s="181" t="s">
        <v>19</v>
      </c>
      <c r="N128" s="182" t="s">
        <v>43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448</v>
      </c>
      <c r="AT128" s="139" t="s">
        <v>445</v>
      </c>
      <c r="AU128" s="139" t="s">
        <v>82</v>
      </c>
      <c r="AY128" s="18" t="s">
        <v>150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80</v>
      </c>
      <c r="BK128" s="140">
        <f>ROUND(I128*H128,2)</f>
        <v>0</v>
      </c>
      <c r="BL128" s="18" t="s">
        <v>389</v>
      </c>
      <c r="BM128" s="139" t="s">
        <v>2009</v>
      </c>
    </row>
    <row r="129" spans="2:65" s="1" customFormat="1" ht="24.2" customHeight="1">
      <c r="B129" s="33"/>
      <c r="C129" s="173" t="s">
        <v>557</v>
      </c>
      <c r="D129" s="173" t="s">
        <v>445</v>
      </c>
      <c r="E129" s="174" t="s">
        <v>2010</v>
      </c>
      <c r="F129" s="175" t="s">
        <v>2011</v>
      </c>
      <c r="G129" s="176" t="s">
        <v>179</v>
      </c>
      <c r="H129" s="177">
        <v>1</v>
      </c>
      <c r="I129" s="178"/>
      <c r="J129" s="179">
        <f>ROUND(I129*H129,2)</f>
        <v>0</v>
      </c>
      <c r="K129" s="175" t="s">
        <v>19</v>
      </c>
      <c r="L129" s="180"/>
      <c r="M129" s="181" t="s">
        <v>19</v>
      </c>
      <c r="N129" s="182" t="s">
        <v>43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448</v>
      </c>
      <c r="AT129" s="139" t="s">
        <v>445</v>
      </c>
      <c r="AU129" s="139" t="s">
        <v>82</v>
      </c>
      <c r="AY129" s="18" t="s">
        <v>150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80</v>
      </c>
      <c r="BK129" s="140">
        <f>ROUND(I129*H129,2)</f>
        <v>0</v>
      </c>
      <c r="BL129" s="18" t="s">
        <v>389</v>
      </c>
      <c r="BM129" s="139" t="s">
        <v>2012</v>
      </c>
    </row>
    <row r="130" spans="2:65" s="1" customFormat="1" ht="24.2" customHeight="1">
      <c r="B130" s="33"/>
      <c r="C130" s="173" t="s">
        <v>170</v>
      </c>
      <c r="D130" s="173" t="s">
        <v>445</v>
      </c>
      <c r="E130" s="174" t="s">
        <v>2013</v>
      </c>
      <c r="F130" s="175" t="s">
        <v>2014</v>
      </c>
      <c r="G130" s="176" t="s">
        <v>179</v>
      </c>
      <c r="H130" s="177">
        <v>1</v>
      </c>
      <c r="I130" s="178"/>
      <c r="J130" s="179">
        <f>ROUND(I130*H130,2)</f>
        <v>0</v>
      </c>
      <c r="K130" s="175" t="s">
        <v>19</v>
      </c>
      <c r="L130" s="180"/>
      <c r="M130" s="181" t="s">
        <v>19</v>
      </c>
      <c r="N130" s="182" t="s">
        <v>43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448</v>
      </c>
      <c r="AT130" s="139" t="s">
        <v>445</v>
      </c>
      <c r="AU130" s="139" t="s">
        <v>82</v>
      </c>
      <c r="AY130" s="18" t="s">
        <v>150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80</v>
      </c>
      <c r="BK130" s="140">
        <f>ROUND(I130*H130,2)</f>
        <v>0</v>
      </c>
      <c r="BL130" s="18" t="s">
        <v>389</v>
      </c>
      <c r="BM130" s="139" t="s">
        <v>2015</v>
      </c>
    </row>
    <row r="131" spans="2:65" s="1" customFormat="1" ht="24.2" customHeight="1">
      <c r="B131" s="33"/>
      <c r="C131" s="173" t="s">
        <v>575</v>
      </c>
      <c r="D131" s="173" t="s">
        <v>445</v>
      </c>
      <c r="E131" s="174" t="s">
        <v>2016</v>
      </c>
      <c r="F131" s="175" t="s">
        <v>2017</v>
      </c>
      <c r="G131" s="176" t="s">
        <v>179</v>
      </c>
      <c r="H131" s="177">
        <v>1</v>
      </c>
      <c r="I131" s="178"/>
      <c r="J131" s="179">
        <f>ROUND(I131*H131,2)</f>
        <v>0</v>
      </c>
      <c r="K131" s="175" t="s">
        <v>19</v>
      </c>
      <c r="L131" s="180"/>
      <c r="M131" s="181" t="s">
        <v>19</v>
      </c>
      <c r="N131" s="182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448</v>
      </c>
      <c r="AT131" s="139" t="s">
        <v>445</v>
      </c>
      <c r="AU131" s="139" t="s">
        <v>82</v>
      </c>
      <c r="AY131" s="18" t="s">
        <v>150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80</v>
      </c>
      <c r="BK131" s="140">
        <f>ROUND(I131*H131,2)</f>
        <v>0</v>
      </c>
      <c r="BL131" s="18" t="s">
        <v>389</v>
      </c>
      <c r="BM131" s="139" t="s">
        <v>2018</v>
      </c>
    </row>
    <row r="132" spans="2:65" s="1" customFormat="1" ht="24.2" customHeight="1">
      <c r="B132" s="33"/>
      <c r="C132" s="173" t="s">
        <v>593</v>
      </c>
      <c r="D132" s="173" t="s">
        <v>445</v>
      </c>
      <c r="E132" s="174" t="s">
        <v>2019</v>
      </c>
      <c r="F132" s="175" t="s">
        <v>2020</v>
      </c>
      <c r="G132" s="176" t="s">
        <v>179</v>
      </c>
      <c r="H132" s="177">
        <v>1</v>
      </c>
      <c r="I132" s="178"/>
      <c r="J132" s="179">
        <f>ROUND(I132*H132,2)</f>
        <v>0</v>
      </c>
      <c r="K132" s="175" t="s">
        <v>19</v>
      </c>
      <c r="L132" s="180"/>
      <c r="M132" s="181" t="s">
        <v>19</v>
      </c>
      <c r="N132" s="182" t="s">
        <v>43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448</v>
      </c>
      <c r="AT132" s="139" t="s">
        <v>445</v>
      </c>
      <c r="AU132" s="139" t="s">
        <v>82</v>
      </c>
      <c r="AY132" s="18" t="s">
        <v>150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80</v>
      </c>
      <c r="BK132" s="140">
        <f>ROUND(I132*H132,2)</f>
        <v>0</v>
      </c>
      <c r="BL132" s="18" t="s">
        <v>389</v>
      </c>
      <c r="BM132" s="139" t="s">
        <v>2021</v>
      </c>
    </row>
    <row r="133" spans="2:65" s="1" customFormat="1" ht="24.2" customHeight="1">
      <c r="B133" s="33"/>
      <c r="C133" s="173" t="s">
        <v>609</v>
      </c>
      <c r="D133" s="173" t="s">
        <v>445</v>
      </c>
      <c r="E133" s="174" t="s">
        <v>2022</v>
      </c>
      <c r="F133" s="175" t="s">
        <v>2023</v>
      </c>
      <c r="G133" s="176" t="s">
        <v>179</v>
      </c>
      <c r="H133" s="177">
        <v>1</v>
      </c>
      <c r="I133" s="178"/>
      <c r="J133" s="179">
        <f>ROUND(I133*H133,2)</f>
        <v>0</v>
      </c>
      <c r="K133" s="175" t="s">
        <v>19</v>
      </c>
      <c r="L133" s="180"/>
      <c r="M133" s="181" t="s">
        <v>19</v>
      </c>
      <c r="N133" s="182" t="s">
        <v>43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448</v>
      </c>
      <c r="AT133" s="139" t="s">
        <v>445</v>
      </c>
      <c r="AU133" s="139" t="s">
        <v>82</v>
      </c>
      <c r="AY133" s="18" t="s">
        <v>150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80</v>
      </c>
      <c r="BK133" s="140">
        <f>ROUND(I133*H133,2)</f>
        <v>0</v>
      </c>
      <c r="BL133" s="18" t="s">
        <v>389</v>
      </c>
      <c r="BM133" s="139" t="s">
        <v>2024</v>
      </c>
    </row>
    <row r="134" spans="2:65" s="1" customFormat="1" ht="24.2" customHeight="1">
      <c r="B134" s="33"/>
      <c r="C134" s="173" t="s">
        <v>614</v>
      </c>
      <c r="D134" s="173" t="s">
        <v>445</v>
      </c>
      <c r="E134" s="174" t="s">
        <v>2025</v>
      </c>
      <c r="F134" s="175" t="s">
        <v>2026</v>
      </c>
      <c r="G134" s="176" t="s">
        <v>179</v>
      </c>
      <c r="H134" s="177">
        <v>1</v>
      </c>
      <c r="I134" s="178"/>
      <c r="J134" s="179">
        <f>ROUND(I134*H134,2)</f>
        <v>0</v>
      </c>
      <c r="K134" s="175" t="s">
        <v>19</v>
      </c>
      <c r="L134" s="180"/>
      <c r="M134" s="181" t="s">
        <v>19</v>
      </c>
      <c r="N134" s="182" t="s">
        <v>43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448</v>
      </c>
      <c r="AT134" s="139" t="s">
        <v>445</v>
      </c>
      <c r="AU134" s="139" t="s">
        <v>82</v>
      </c>
      <c r="AY134" s="18" t="s">
        <v>150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80</v>
      </c>
      <c r="BK134" s="140">
        <f>ROUND(I134*H134,2)</f>
        <v>0</v>
      </c>
      <c r="BL134" s="18" t="s">
        <v>389</v>
      </c>
      <c r="BM134" s="139" t="s">
        <v>2027</v>
      </c>
    </row>
    <row r="135" spans="2:65" s="1" customFormat="1" ht="24.2" customHeight="1">
      <c r="B135" s="33"/>
      <c r="C135" s="173" t="s">
        <v>348</v>
      </c>
      <c r="D135" s="173" t="s">
        <v>445</v>
      </c>
      <c r="E135" s="174" t="s">
        <v>2028</v>
      </c>
      <c r="F135" s="175" t="s">
        <v>2029</v>
      </c>
      <c r="G135" s="176" t="s">
        <v>179</v>
      </c>
      <c r="H135" s="177">
        <v>1</v>
      </c>
      <c r="I135" s="178"/>
      <c r="J135" s="179">
        <f>ROUND(I135*H135,2)</f>
        <v>0</v>
      </c>
      <c r="K135" s="175" t="s">
        <v>19</v>
      </c>
      <c r="L135" s="180"/>
      <c r="M135" s="181" t="s">
        <v>19</v>
      </c>
      <c r="N135" s="182" t="s">
        <v>43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448</v>
      </c>
      <c r="AT135" s="139" t="s">
        <v>445</v>
      </c>
      <c r="AU135" s="139" t="s">
        <v>82</v>
      </c>
      <c r="AY135" s="18" t="s">
        <v>150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8" t="s">
        <v>80</v>
      </c>
      <c r="BK135" s="140">
        <f>ROUND(I135*H135,2)</f>
        <v>0</v>
      </c>
      <c r="BL135" s="18" t="s">
        <v>389</v>
      </c>
      <c r="BM135" s="139" t="s">
        <v>2030</v>
      </c>
    </row>
    <row r="136" spans="2:65" s="1" customFormat="1" ht="24.2" customHeight="1">
      <c r="B136" s="33"/>
      <c r="C136" s="173" t="s">
        <v>372</v>
      </c>
      <c r="D136" s="173" t="s">
        <v>445</v>
      </c>
      <c r="E136" s="174" t="s">
        <v>2031</v>
      </c>
      <c r="F136" s="175" t="s">
        <v>2032</v>
      </c>
      <c r="G136" s="176" t="s">
        <v>179</v>
      </c>
      <c r="H136" s="177">
        <v>1</v>
      </c>
      <c r="I136" s="178"/>
      <c r="J136" s="179">
        <f>ROUND(I136*H136,2)</f>
        <v>0</v>
      </c>
      <c r="K136" s="175" t="s">
        <v>19</v>
      </c>
      <c r="L136" s="180"/>
      <c r="M136" s="181" t="s">
        <v>19</v>
      </c>
      <c r="N136" s="182" t="s">
        <v>43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448</v>
      </c>
      <c r="AT136" s="139" t="s">
        <v>445</v>
      </c>
      <c r="AU136" s="139" t="s">
        <v>82</v>
      </c>
      <c r="AY136" s="18" t="s">
        <v>150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80</v>
      </c>
      <c r="BK136" s="140">
        <f>ROUND(I136*H136,2)</f>
        <v>0</v>
      </c>
      <c r="BL136" s="18" t="s">
        <v>389</v>
      </c>
      <c r="BM136" s="139" t="s">
        <v>2033</v>
      </c>
    </row>
    <row r="137" spans="2:65" s="1" customFormat="1" ht="24.2" customHeight="1">
      <c r="B137" s="33"/>
      <c r="C137" s="173" t="s">
        <v>882</v>
      </c>
      <c r="D137" s="173" t="s">
        <v>445</v>
      </c>
      <c r="E137" s="174" t="s">
        <v>2034</v>
      </c>
      <c r="F137" s="175" t="s">
        <v>2035</v>
      </c>
      <c r="G137" s="176" t="s">
        <v>179</v>
      </c>
      <c r="H137" s="177">
        <v>1</v>
      </c>
      <c r="I137" s="178"/>
      <c r="J137" s="179">
        <f>ROUND(I137*H137,2)</f>
        <v>0</v>
      </c>
      <c r="K137" s="175" t="s">
        <v>19</v>
      </c>
      <c r="L137" s="180"/>
      <c r="M137" s="181" t="s">
        <v>19</v>
      </c>
      <c r="N137" s="182" t="s">
        <v>43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448</v>
      </c>
      <c r="AT137" s="139" t="s">
        <v>445</v>
      </c>
      <c r="AU137" s="139" t="s">
        <v>82</v>
      </c>
      <c r="AY137" s="18" t="s">
        <v>150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80</v>
      </c>
      <c r="BK137" s="140">
        <f>ROUND(I137*H137,2)</f>
        <v>0</v>
      </c>
      <c r="BL137" s="18" t="s">
        <v>389</v>
      </c>
      <c r="BM137" s="139" t="s">
        <v>2036</v>
      </c>
    </row>
    <row r="138" spans="2:65" s="1" customFormat="1" ht="24.2" customHeight="1">
      <c r="B138" s="33"/>
      <c r="C138" s="173" t="s">
        <v>884</v>
      </c>
      <c r="D138" s="173" t="s">
        <v>445</v>
      </c>
      <c r="E138" s="174" t="s">
        <v>2037</v>
      </c>
      <c r="F138" s="175" t="s">
        <v>2038</v>
      </c>
      <c r="G138" s="176" t="s">
        <v>179</v>
      </c>
      <c r="H138" s="177">
        <v>1</v>
      </c>
      <c r="I138" s="178"/>
      <c r="J138" s="179">
        <f>ROUND(I138*H138,2)</f>
        <v>0</v>
      </c>
      <c r="K138" s="175" t="s">
        <v>19</v>
      </c>
      <c r="L138" s="180"/>
      <c r="M138" s="181" t="s">
        <v>19</v>
      </c>
      <c r="N138" s="182" t="s">
        <v>43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448</v>
      </c>
      <c r="AT138" s="139" t="s">
        <v>445</v>
      </c>
      <c r="AU138" s="139" t="s">
        <v>82</v>
      </c>
      <c r="AY138" s="18" t="s">
        <v>150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80</v>
      </c>
      <c r="BK138" s="140">
        <f>ROUND(I138*H138,2)</f>
        <v>0</v>
      </c>
      <c r="BL138" s="18" t="s">
        <v>389</v>
      </c>
      <c r="BM138" s="139" t="s">
        <v>2039</v>
      </c>
    </row>
    <row r="139" spans="2:65" s="1" customFormat="1" ht="24.2" customHeight="1">
      <c r="B139" s="33"/>
      <c r="C139" s="173" t="s">
        <v>888</v>
      </c>
      <c r="D139" s="173" t="s">
        <v>445</v>
      </c>
      <c r="E139" s="174" t="s">
        <v>2040</v>
      </c>
      <c r="F139" s="175" t="s">
        <v>2041</v>
      </c>
      <c r="G139" s="176" t="s">
        <v>179</v>
      </c>
      <c r="H139" s="177">
        <v>2</v>
      </c>
      <c r="I139" s="178"/>
      <c r="J139" s="179">
        <f>ROUND(I139*H139,2)</f>
        <v>0</v>
      </c>
      <c r="K139" s="175" t="s">
        <v>19</v>
      </c>
      <c r="L139" s="180"/>
      <c r="M139" s="181" t="s">
        <v>19</v>
      </c>
      <c r="N139" s="182" t="s">
        <v>43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448</v>
      </c>
      <c r="AT139" s="139" t="s">
        <v>445</v>
      </c>
      <c r="AU139" s="139" t="s">
        <v>82</v>
      </c>
      <c r="AY139" s="18" t="s">
        <v>150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80</v>
      </c>
      <c r="BK139" s="140">
        <f>ROUND(I139*H139,2)</f>
        <v>0</v>
      </c>
      <c r="BL139" s="18" t="s">
        <v>389</v>
      </c>
      <c r="BM139" s="139" t="s">
        <v>2042</v>
      </c>
    </row>
    <row r="140" spans="2:65" s="1" customFormat="1" ht="24.2" customHeight="1">
      <c r="B140" s="33"/>
      <c r="C140" s="173" t="s">
        <v>892</v>
      </c>
      <c r="D140" s="173" t="s">
        <v>445</v>
      </c>
      <c r="E140" s="174" t="s">
        <v>2043</v>
      </c>
      <c r="F140" s="175" t="s">
        <v>2044</v>
      </c>
      <c r="G140" s="176" t="s">
        <v>179</v>
      </c>
      <c r="H140" s="177">
        <v>1</v>
      </c>
      <c r="I140" s="178"/>
      <c r="J140" s="179">
        <f>ROUND(I140*H140,2)</f>
        <v>0</v>
      </c>
      <c r="K140" s="175" t="s">
        <v>19</v>
      </c>
      <c r="L140" s="180"/>
      <c r="M140" s="181" t="s">
        <v>19</v>
      </c>
      <c r="N140" s="182" t="s">
        <v>43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448</v>
      </c>
      <c r="AT140" s="139" t="s">
        <v>445</v>
      </c>
      <c r="AU140" s="139" t="s">
        <v>82</v>
      </c>
      <c r="AY140" s="18" t="s">
        <v>150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80</v>
      </c>
      <c r="BK140" s="140">
        <f>ROUND(I140*H140,2)</f>
        <v>0</v>
      </c>
      <c r="BL140" s="18" t="s">
        <v>389</v>
      </c>
      <c r="BM140" s="139" t="s">
        <v>2045</v>
      </c>
    </row>
    <row r="141" spans="2:65" s="1" customFormat="1" ht="24.2" customHeight="1">
      <c r="B141" s="33"/>
      <c r="C141" s="173" t="s">
        <v>897</v>
      </c>
      <c r="D141" s="173" t="s">
        <v>445</v>
      </c>
      <c r="E141" s="174" t="s">
        <v>2046</v>
      </c>
      <c r="F141" s="175" t="s">
        <v>2047</v>
      </c>
      <c r="G141" s="176" t="s">
        <v>179</v>
      </c>
      <c r="H141" s="177">
        <v>1</v>
      </c>
      <c r="I141" s="178"/>
      <c r="J141" s="179">
        <f>ROUND(I141*H141,2)</f>
        <v>0</v>
      </c>
      <c r="K141" s="175" t="s">
        <v>19</v>
      </c>
      <c r="L141" s="180"/>
      <c r="M141" s="181" t="s">
        <v>19</v>
      </c>
      <c r="N141" s="182" t="s">
        <v>43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448</v>
      </c>
      <c r="AT141" s="139" t="s">
        <v>445</v>
      </c>
      <c r="AU141" s="139" t="s">
        <v>82</v>
      </c>
      <c r="AY141" s="18" t="s">
        <v>150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80</v>
      </c>
      <c r="BK141" s="140">
        <f>ROUND(I141*H141,2)</f>
        <v>0</v>
      </c>
      <c r="BL141" s="18" t="s">
        <v>389</v>
      </c>
      <c r="BM141" s="139" t="s">
        <v>2048</v>
      </c>
    </row>
    <row r="142" spans="2:65" s="1" customFormat="1" ht="24.2" customHeight="1">
      <c r="B142" s="33"/>
      <c r="C142" s="173" t="s">
        <v>902</v>
      </c>
      <c r="D142" s="173" t="s">
        <v>445</v>
      </c>
      <c r="E142" s="174" t="s">
        <v>2049</v>
      </c>
      <c r="F142" s="175" t="s">
        <v>2050</v>
      </c>
      <c r="G142" s="176" t="s">
        <v>179</v>
      </c>
      <c r="H142" s="177">
        <v>1</v>
      </c>
      <c r="I142" s="178"/>
      <c r="J142" s="179">
        <f>ROUND(I142*H142,2)</f>
        <v>0</v>
      </c>
      <c r="K142" s="175" t="s">
        <v>19</v>
      </c>
      <c r="L142" s="180"/>
      <c r="M142" s="181" t="s">
        <v>19</v>
      </c>
      <c r="N142" s="182" t="s">
        <v>43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448</v>
      </c>
      <c r="AT142" s="139" t="s">
        <v>445</v>
      </c>
      <c r="AU142" s="139" t="s">
        <v>82</v>
      </c>
      <c r="AY142" s="18" t="s">
        <v>150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80</v>
      </c>
      <c r="BK142" s="140">
        <f>ROUND(I142*H142,2)</f>
        <v>0</v>
      </c>
      <c r="BL142" s="18" t="s">
        <v>389</v>
      </c>
      <c r="BM142" s="139" t="s">
        <v>2051</v>
      </c>
    </row>
    <row r="143" spans="2:65" s="1" customFormat="1" ht="24.2" customHeight="1">
      <c r="B143" s="33"/>
      <c r="C143" s="173" t="s">
        <v>907</v>
      </c>
      <c r="D143" s="173" t="s">
        <v>445</v>
      </c>
      <c r="E143" s="174" t="s">
        <v>2052</v>
      </c>
      <c r="F143" s="175" t="s">
        <v>2053</v>
      </c>
      <c r="G143" s="176" t="s">
        <v>179</v>
      </c>
      <c r="H143" s="177">
        <v>2</v>
      </c>
      <c r="I143" s="178"/>
      <c r="J143" s="179">
        <f>ROUND(I143*H143,2)</f>
        <v>0</v>
      </c>
      <c r="K143" s="175" t="s">
        <v>19</v>
      </c>
      <c r="L143" s="180"/>
      <c r="M143" s="181" t="s">
        <v>19</v>
      </c>
      <c r="N143" s="182" t="s">
        <v>43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448</v>
      </c>
      <c r="AT143" s="139" t="s">
        <v>445</v>
      </c>
      <c r="AU143" s="139" t="s">
        <v>82</v>
      </c>
      <c r="AY143" s="18" t="s">
        <v>150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80</v>
      </c>
      <c r="BK143" s="140">
        <f>ROUND(I143*H143,2)</f>
        <v>0</v>
      </c>
      <c r="BL143" s="18" t="s">
        <v>389</v>
      </c>
      <c r="BM143" s="139" t="s">
        <v>2054</v>
      </c>
    </row>
    <row r="144" spans="2:65" s="1" customFormat="1" ht="24.2" customHeight="1">
      <c r="B144" s="33"/>
      <c r="C144" s="173" t="s">
        <v>912</v>
      </c>
      <c r="D144" s="173" t="s">
        <v>445</v>
      </c>
      <c r="E144" s="174" t="s">
        <v>2055</v>
      </c>
      <c r="F144" s="175" t="s">
        <v>2056</v>
      </c>
      <c r="G144" s="176" t="s">
        <v>179</v>
      </c>
      <c r="H144" s="177">
        <v>1</v>
      </c>
      <c r="I144" s="178"/>
      <c r="J144" s="179">
        <f>ROUND(I144*H144,2)</f>
        <v>0</v>
      </c>
      <c r="K144" s="175" t="s">
        <v>19</v>
      </c>
      <c r="L144" s="180"/>
      <c r="M144" s="181" t="s">
        <v>19</v>
      </c>
      <c r="N144" s="182" t="s">
        <v>43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448</v>
      </c>
      <c r="AT144" s="139" t="s">
        <v>445</v>
      </c>
      <c r="AU144" s="139" t="s">
        <v>82</v>
      </c>
      <c r="AY144" s="18" t="s">
        <v>150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80</v>
      </c>
      <c r="BK144" s="140">
        <f>ROUND(I144*H144,2)</f>
        <v>0</v>
      </c>
      <c r="BL144" s="18" t="s">
        <v>389</v>
      </c>
      <c r="BM144" s="139" t="s">
        <v>2057</v>
      </c>
    </row>
    <row r="145" spans="2:65" s="1" customFormat="1" ht="24.2" customHeight="1">
      <c r="B145" s="33"/>
      <c r="C145" s="173" t="s">
        <v>917</v>
      </c>
      <c r="D145" s="173" t="s">
        <v>445</v>
      </c>
      <c r="E145" s="174" t="s">
        <v>2058</v>
      </c>
      <c r="F145" s="175" t="s">
        <v>2059</v>
      </c>
      <c r="G145" s="176" t="s">
        <v>179</v>
      </c>
      <c r="H145" s="177">
        <v>1</v>
      </c>
      <c r="I145" s="178"/>
      <c r="J145" s="179">
        <f>ROUND(I145*H145,2)</f>
        <v>0</v>
      </c>
      <c r="K145" s="175" t="s">
        <v>19</v>
      </c>
      <c r="L145" s="180"/>
      <c r="M145" s="181" t="s">
        <v>19</v>
      </c>
      <c r="N145" s="182" t="s">
        <v>43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448</v>
      </c>
      <c r="AT145" s="139" t="s">
        <v>445</v>
      </c>
      <c r="AU145" s="139" t="s">
        <v>82</v>
      </c>
      <c r="AY145" s="18" t="s">
        <v>150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80</v>
      </c>
      <c r="BK145" s="140">
        <f>ROUND(I145*H145,2)</f>
        <v>0</v>
      </c>
      <c r="BL145" s="18" t="s">
        <v>389</v>
      </c>
      <c r="BM145" s="139" t="s">
        <v>2060</v>
      </c>
    </row>
    <row r="146" spans="2:65" s="1" customFormat="1" ht="24.2" customHeight="1">
      <c r="B146" s="33"/>
      <c r="C146" s="173" t="s">
        <v>922</v>
      </c>
      <c r="D146" s="173" t="s">
        <v>445</v>
      </c>
      <c r="E146" s="174" t="s">
        <v>2061</v>
      </c>
      <c r="F146" s="175" t="s">
        <v>2062</v>
      </c>
      <c r="G146" s="176" t="s">
        <v>179</v>
      </c>
      <c r="H146" s="177">
        <v>1</v>
      </c>
      <c r="I146" s="178"/>
      <c r="J146" s="179">
        <f>ROUND(I146*H146,2)</f>
        <v>0</v>
      </c>
      <c r="K146" s="175" t="s">
        <v>19</v>
      </c>
      <c r="L146" s="180"/>
      <c r="M146" s="181" t="s">
        <v>19</v>
      </c>
      <c r="N146" s="182" t="s">
        <v>43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448</v>
      </c>
      <c r="AT146" s="139" t="s">
        <v>445</v>
      </c>
      <c r="AU146" s="139" t="s">
        <v>82</v>
      </c>
      <c r="AY146" s="18" t="s">
        <v>150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80</v>
      </c>
      <c r="BK146" s="140">
        <f>ROUND(I146*H146,2)</f>
        <v>0</v>
      </c>
      <c r="BL146" s="18" t="s">
        <v>389</v>
      </c>
      <c r="BM146" s="139" t="s">
        <v>2063</v>
      </c>
    </row>
    <row r="147" spans="2:65" s="1" customFormat="1" ht="24.2" customHeight="1">
      <c r="B147" s="33"/>
      <c r="C147" s="173" t="s">
        <v>927</v>
      </c>
      <c r="D147" s="173" t="s">
        <v>445</v>
      </c>
      <c r="E147" s="174" t="s">
        <v>2064</v>
      </c>
      <c r="F147" s="175" t="s">
        <v>2065</v>
      </c>
      <c r="G147" s="176" t="s">
        <v>179</v>
      </c>
      <c r="H147" s="177">
        <v>11</v>
      </c>
      <c r="I147" s="178"/>
      <c r="J147" s="179">
        <f>ROUND(I147*H147,2)</f>
        <v>0</v>
      </c>
      <c r="K147" s="175" t="s">
        <v>19</v>
      </c>
      <c r="L147" s="180"/>
      <c r="M147" s="181" t="s">
        <v>19</v>
      </c>
      <c r="N147" s="182" t="s">
        <v>43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448</v>
      </c>
      <c r="AT147" s="139" t="s">
        <v>445</v>
      </c>
      <c r="AU147" s="139" t="s">
        <v>82</v>
      </c>
      <c r="AY147" s="18" t="s">
        <v>150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80</v>
      </c>
      <c r="BK147" s="140">
        <f>ROUND(I147*H147,2)</f>
        <v>0</v>
      </c>
      <c r="BL147" s="18" t="s">
        <v>389</v>
      </c>
      <c r="BM147" s="139" t="s">
        <v>2066</v>
      </c>
    </row>
    <row r="148" spans="2:65" s="1" customFormat="1" ht="24.2" customHeight="1">
      <c r="B148" s="33"/>
      <c r="C148" s="173" t="s">
        <v>935</v>
      </c>
      <c r="D148" s="173" t="s">
        <v>445</v>
      </c>
      <c r="E148" s="174" t="s">
        <v>2067</v>
      </c>
      <c r="F148" s="175" t="s">
        <v>2068</v>
      </c>
      <c r="G148" s="176" t="s">
        <v>179</v>
      </c>
      <c r="H148" s="177">
        <v>1</v>
      </c>
      <c r="I148" s="178"/>
      <c r="J148" s="179">
        <f>ROUND(I148*H148,2)</f>
        <v>0</v>
      </c>
      <c r="K148" s="175" t="s">
        <v>19</v>
      </c>
      <c r="L148" s="180"/>
      <c r="M148" s="181" t="s">
        <v>19</v>
      </c>
      <c r="N148" s="182" t="s">
        <v>43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448</v>
      </c>
      <c r="AT148" s="139" t="s">
        <v>445</v>
      </c>
      <c r="AU148" s="139" t="s">
        <v>82</v>
      </c>
      <c r="AY148" s="18" t="s">
        <v>150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80</v>
      </c>
      <c r="BK148" s="140">
        <f>ROUND(I148*H148,2)</f>
        <v>0</v>
      </c>
      <c r="BL148" s="18" t="s">
        <v>389</v>
      </c>
      <c r="BM148" s="139" t="s">
        <v>2069</v>
      </c>
    </row>
    <row r="149" spans="2:65" s="11" customFormat="1" ht="22.9" customHeight="1">
      <c r="B149" s="116"/>
      <c r="D149" s="117" t="s">
        <v>71</v>
      </c>
      <c r="E149" s="126" t="s">
        <v>2070</v>
      </c>
      <c r="F149" s="126" t="s">
        <v>2071</v>
      </c>
      <c r="I149" s="119"/>
      <c r="J149" s="127">
        <f>BK149</f>
        <v>0</v>
      </c>
      <c r="L149" s="116"/>
      <c r="M149" s="121"/>
      <c r="P149" s="122">
        <f>P150</f>
        <v>0</v>
      </c>
      <c r="R149" s="122">
        <f>R150</f>
        <v>0</v>
      </c>
      <c r="T149" s="123">
        <f>T150</f>
        <v>0</v>
      </c>
      <c r="AR149" s="117" t="s">
        <v>80</v>
      </c>
      <c r="AT149" s="124" t="s">
        <v>71</v>
      </c>
      <c r="AU149" s="124" t="s">
        <v>80</v>
      </c>
      <c r="AY149" s="117" t="s">
        <v>150</v>
      </c>
      <c r="BK149" s="125">
        <f>BK150</f>
        <v>0</v>
      </c>
    </row>
    <row r="150" spans="2:65" s="1" customFormat="1" ht="16.5" customHeight="1">
      <c r="B150" s="33"/>
      <c r="C150" s="128" t="s">
        <v>943</v>
      </c>
      <c r="D150" s="128" t="s">
        <v>153</v>
      </c>
      <c r="E150" s="129" t="s">
        <v>2072</v>
      </c>
      <c r="F150" s="130" t="s">
        <v>2073</v>
      </c>
      <c r="G150" s="131" t="s">
        <v>179</v>
      </c>
      <c r="H150" s="132">
        <v>1</v>
      </c>
      <c r="I150" s="133"/>
      <c r="J150" s="134">
        <f>ROUND(I150*H150,2)</f>
        <v>0</v>
      </c>
      <c r="K150" s="130" t="s">
        <v>19</v>
      </c>
      <c r="L150" s="33"/>
      <c r="M150" s="135" t="s">
        <v>19</v>
      </c>
      <c r="N150" s="136" t="s">
        <v>43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389</v>
      </c>
      <c r="AT150" s="139" t="s">
        <v>153</v>
      </c>
      <c r="AU150" s="139" t="s">
        <v>82</v>
      </c>
      <c r="AY150" s="18" t="s">
        <v>150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80</v>
      </c>
      <c r="BK150" s="140">
        <f>ROUND(I150*H150,2)</f>
        <v>0</v>
      </c>
      <c r="BL150" s="18" t="s">
        <v>389</v>
      </c>
      <c r="BM150" s="139" t="s">
        <v>2074</v>
      </c>
    </row>
    <row r="151" spans="2:65" s="11" customFormat="1" ht="22.9" customHeight="1">
      <c r="B151" s="116"/>
      <c r="D151" s="117" t="s">
        <v>71</v>
      </c>
      <c r="E151" s="126" t="s">
        <v>2075</v>
      </c>
      <c r="F151" s="126" t="s">
        <v>2076</v>
      </c>
      <c r="I151" s="119"/>
      <c r="J151" s="127">
        <f>BK151</f>
        <v>0</v>
      </c>
      <c r="L151" s="116"/>
      <c r="M151" s="121"/>
      <c r="P151" s="122">
        <f>SUM(P152:P175)</f>
        <v>0</v>
      </c>
      <c r="R151" s="122">
        <f>SUM(R152:R175)</f>
        <v>0</v>
      </c>
      <c r="T151" s="123">
        <f>SUM(T152:T175)</f>
        <v>0</v>
      </c>
      <c r="AR151" s="117" t="s">
        <v>80</v>
      </c>
      <c r="AT151" s="124" t="s">
        <v>71</v>
      </c>
      <c r="AU151" s="124" t="s">
        <v>80</v>
      </c>
      <c r="AY151" s="117" t="s">
        <v>150</v>
      </c>
      <c r="BK151" s="125">
        <f>SUM(BK152:BK175)</f>
        <v>0</v>
      </c>
    </row>
    <row r="152" spans="2:65" s="1" customFormat="1" ht="33" customHeight="1">
      <c r="B152" s="33"/>
      <c r="C152" s="173" t="s">
        <v>181</v>
      </c>
      <c r="D152" s="173" t="s">
        <v>445</v>
      </c>
      <c r="E152" s="174" t="s">
        <v>2077</v>
      </c>
      <c r="F152" s="175" t="s">
        <v>2078</v>
      </c>
      <c r="G152" s="176" t="s">
        <v>190</v>
      </c>
      <c r="H152" s="177">
        <v>14</v>
      </c>
      <c r="I152" s="178"/>
      <c r="J152" s="179">
        <f>ROUND(I152*H152,2)</f>
        <v>0</v>
      </c>
      <c r="K152" s="175" t="s">
        <v>19</v>
      </c>
      <c r="L152" s="180"/>
      <c r="M152" s="181" t="s">
        <v>19</v>
      </c>
      <c r="N152" s="182" t="s">
        <v>43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448</v>
      </c>
      <c r="AT152" s="139" t="s">
        <v>445</v>
      </c>
      <c r="AU152" s="139" t="s">
        <v>82</v>
      </c>
      <c r="AY152" s="18" t="s">
        <v>150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80</v>
      </c>
      <c r="BK152" s="140">
        <f>ROUND(I152*H152,2)</f>
        <v>0</v>
      </c>
      <c r="BL152" s="18" t="s">
        <v>389</v>
      </c>
      <c r="BM152" s="139" t="s">
        <v>2079</v>
      </c>
    </row>
    <row r="153" spans="2:65" s="1" customFormat="1" ht="33" customHeight="1">
      <c r="B153" s="33"/>
      <c r="C153" s="173" t="s">
        <v>955</v>
      </c>
      <c r="D153" s="173" t="s">
        <v>445</v>
      </c>
      <c r="E153" s="174" t="s">
        <v>2080</v>
      </c>
      <c r="F153" s="175" t="s">
        <v>2081</v>
      </c>
      <c r="G153" s="176" t="s">
        <v>190</v>
      </c>
      <c r="H153" s="177">
        <v>8</v>
      </c>
      <c r="I153" s="178"/>
      <c r="J153" s="179">
        <f>ROUND(I153*H153,2)</f>
        <v>0</v>
      </c>
      <c r="K153" s="175" t="s">
        <v>19</v>
      </c>
      <c r="L153" s="180"/>
      <c r="M153" s="181" t="s">
        <v>19</v>
      </c>
      <c r="N153" s="182" t="s">
        <v>43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448</v>
      </c>
      <c r="AT153" s="139" t="s">
        <v>445</v>
      </c>
      <c r="AU153" s="139" t="s">
        <v>82</v>
      </c>
      <c r="AY153" s="18" t="s">
        <v>150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80</v>
      </c>
      <c r="BK153" s="140">
        <f>ROUND(I153*H153,2)</f>
        <v>0</v>
      </c>
      <c r="BL153" s="18" t="s">
        <v>389</v>
      </c>
      <c r="BM153" s="139" t="s">
        <v>2082</v>
      </c>
    </row>
    <row r="154" spans="2:65" s="1" customFormat="1" ht="33" customHeight="1">
      <c r="B154" s="33"/>
      <c r="C154" s="173" t="s">
        <v>695</v>
      </c>
      <c r="D154" s="173" t="s">
        <v>445</v>
      </c>
      <c r="E154" s="174" t="s">
        <v>2083</v>
      </c>
      <c r="F154" s="175" t="s">
        <v>2084</v>
      </c>
      <c r="G154" s="176" t="s">
        <v>190</v>
      </c>
      <c r="H154" s="177">
        <v>4</v>
      </c>
      <c r="I154" s="178"/>
      <c r="J154" s="179">
        <f>ROUND(I154*H154,2)</f>
        <v>0</v>
      </c>
      <c r="K154" s="175" t="s">
        <v>19</v>
      </c>
      <c r="L154" s="180"/>
      <c r="M154" s="181" t="s">
        <v>19</v>
      </c>
      <c r="N154" s="182" t="s">
        <v>43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448</v>
      </c>
      <c r="AT154" s="139" t="s">
        <v>445</v>
      </c>
      <c r="AU154" s="139" t="s">
        <v>82</v>
      </c>
      <c r="AY154" s="18" t="s">
        <v>150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80</v>
      </c>
      <c r="BK154" s="140">
        <f>ROUND(I154*H154,2)</f>
        <v>0</v>
      </c>
      <c r="BL154" s="18" t="s">
        <v>389</v>
      </c>
      <c r="BM154" s="139" t="s">
        <v>2085</v>
      </c>
    </row>
    <row r="155" spans="2:65" s="1" customFormat="1" ht="24.2" customHeight="1">
      <c r="B155" s="33"/>
      <c r="C155" s="173" t="s">
        <v>1270</v>
      </c>
      <c r="D155" s="173" t="s">
        <v>445</v>
      </c>
      <c r="E155" s="174" t="s">
        <v>2086</v>
      </c>
      <c r="F155" s="175" t="s">
        <v>2087</v>
      </c>
      <c r="G155" s="176" t="s">
        <v>190</v>
      </c>
      <c r="H155" s="177">
        <v>26</v>
      </c>
      <c r="I155" s="178"/>
      <c r="J155" s="179">
        <f>ROUND(I155*H155,2)</f>
        <v>0</v>
      </c>
      <c r="K155" s="175" t="s">
        <v>19</v>
      </c>
      <c r="L155" s="180"/>
      <c r="M155" s="181" t="s">
        <v>19</v>
      </c>
      <c r="N155" s="182" t="s">
        <v>43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448</v>
      </c>
      <c r="AT155" s="139" t="s">
        <v>445</v>
      </c>
      <c r="AU155" s="139" t="s">
        <v>82</v>
      </c>
      <c r="AY155" s="18" t="s">
        <v>150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80</v>
      </c>
      <c r="BK155" s="140">
        <f>ROUND(I155*H155,2)</f>
        <v>0</v>
      </c>
      <c r="BL155" s="18" t="s">
        <v>389</v>
      </c>
      <c r="BM155" s="139" t="s">
        <v>2088</v>
      </c>
    </row>
    <row r="156" spans="2:65" s="1" customFormat="1" ht="24.2" customHeight="1">
      <c r="B156" s="33"/>
      <c r="C156" s="173" t="s">
        <v>1275</v>
      </c>
      <c r="D156" s="173" t="s">
        <v>445</v>
      </c>
      <c r="E156" s="174" t="s">
        <v>2089</v>
      </c>
      <c r="F156" s="175" t="s">
        <v>2090</v>
      </c>
      <c r="G156" s="176" t="s">
        <v>179</v>
      </c>
      <c r="H156" s="177">
        <v>2</v>
      </c>
      <c r="I156" s="178"/>
      <c r="J156" s="179">
        <f>ROUND(I156*H156,2)</f>
        <v>0</v>
      </c>
      <c r="K156" s="175" t="s">
        <v>19</v>
      </c>
      <c r="L156" s="180"/>
      <c r="M156" s="181" t="s">
        <v>19</v>
      </c>
      <c r="N156" s="182" t="s">
        <v>43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448</v>
      </c>
      <c r="AT156" s="139" t="s">
        <v>445</v>
      </c>
      <c r="AU156" s="139" t="s">
        <v>82</v>
      </c>
      <c r="AY156" s="18" t="s">
        <v>150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80</v>
      </c>
      <c r="BK156" s="140">
        <f>ROUND(I156*H156,2)</f>
        <v>0</v>
      </c>
      <c r="BL156" s="18" t="s">
        <v>389</v>
      </c>
      <c r="BM156" s="139" t="s">
        <v>2091</v>
      </c>
    </row>
    <row r="157" spans="2:65" s="1" customFormat="1" ht="24.2" customHeight="1">
      <c r="B157" s="33"/>
      <c r="C157" s="173" t="s">
        <v>1285</v>
      </c>
      <c r="D157" s="173" t="s">
        <v>445</v>
      </c>
      <c r="E157" s="174" t="s">
        <v>2092</v>
      </c>
      <c r="F157" s="175" t="s">
        <v>2093</v>
      </c>
      <c r="G157" s="176" t="s">
        <v>190</v>
      </c>
      <c r="H157" s="177">
        <v>15</v>
      </c>
      <c r="I157" s="178"/>
      <c r="J157" s="179">
        <f>ROUND(I157*H157,2)</f>
        <v>0</v>
      </c>
      <c r="K157" s="175" t="s">
        <v>19</v>
      </c>
      <c r="L157" s="180"/>
      <c r="M157" s="181" t="s">
        <v>19</v>
      </c>
      <c r="N157" s="182" t="s">
        <v>43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448</v>
      </c>
      <c r="AT157" s="139" t="s">
        <v>445</v>
      </c>
      <c r="AU157" s="139" t="s">
        <v>82</v>
      </c>
      <c r="AY157" s="18" t="s">
        <v>150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80</v>
      </c>
      <c r="BK157" s="140">
        <f>ROUND(I157*H157,2)</f>
        <v>0</v>
      </c>
      <c r="BL157" s="18" t="s">
        <v>389</v>
      </c>
      <c r="BM157" s="139" t="s">
        <v>2094</v>
      </c>
    </row>
    <row r="158" spans="2:65" s="1" customFormat="1" ht="24.2" customHeight="1">
      <c r="B158" s="33"/>
      <c r="C158" s="173" t="s">
        <v>1290</v>
      </c>
      <c r="D158" s="173" t="s">
        <v>445</v>
      </c>
      <c r="E158" s="174" t="s">
        <v>2095</v>
      </c>
      <c r="F158" s="175" t="s">
        <v>2096</v>
      </c>
      <c r="G158" s="176" t="s">
        <v>190</v>
      </c>
      <c r="H158" s="177">
        <v>50</v>
      </c>
      <c r="I158" s="178"/>
      <c r="J158" s="179">
        <f>ROUND(I158*H158,2)</f>
        <v>0</v>
      </c>
      <c r="K158" s="175" t="s">
        <v>19</v>
      </c>
      <c r="L158" s="180"/>
      <c r="M158" s="181" t="s">
        <v>19</v>
      </c>
      <c r="N158" s="182" t="s">
        <v>43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448</v>
      </c>
      <c r="AT158" s="139" t="s">
        <v>445</v>
      </c>
      <c r="AU158" s="139" t="s">
        <v>82</v>
      </c>
      <c r="AY158" s="18" t="s">
        <v>150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80</v>
      </c>
      <c r="BK158" s="140">
        <f>ROUND(I158*H158,2)</f>
        <v>0</v>
      </c>
      <c r="BL158" s="18" t="s">
        <v>389</v>
      </c>
      <c r="BM158" s="139" t="s">
        <v>2097</v>
      </c>
    </row>
    <row r="159" spans="2:65" s="1" customFormat="1" ht="24.2" customHeight="1">
      <c r="B159" s="33"/>
      <c r="C159" s="173" t="s">
        <v>1294</v>
      </c>
      <c r="D159" s="173" t="s">
        <v>445</v>
      </c>
      <c r="E159" s="174" t="s">
        <v>2098</v>
      </c>
      <c r="F159" s="175" t="s">
        <v>2099</v>
      </c>
      <c r="G159" s="176" t="s">
        <v>190</v>
      </c>
      <c r="H159" s="177">
        <v>25</v>
      </c>
      <c r="I159" s="178"/>
      <c r="J159" s="179">
        <f>ROUND(I159*H159,2)</f>
        <v>0</v>
      </c>
      <c r="K159" s="175" t="s">
        <v>19</v>
      </c>
      <c r="L159" s="180"/>
      <c r="M159" s="181" t="s">
        <v>19</v>
      </c>
      <c r="N159" s="182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448</v>
      </c>
      <c r="AT159" s="139" t="s">
        <v>445</v>
      </c>
      <c r="AU159" s="139" t="s">
        <v>82</v>
      </c>
      <c r="AY159" s="18" t="s">
        <v>150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389</v>
      </c>
      <c r="BM159" s="139" t="s">
        <v>2100</v>
      </c>
    </row>
    <row r="160" spans="2:65" s="1" customFormat="1" ht="24.2" customHeight="1">
      <c r="B160" s="33"/>
      <c r="C160" s="173" t="s">
        <v>1300</v>
      </c>
      <c r="D160" s="173" t="s">
        <v>445</v>
      </c>
      <c r="E160" s="174" t="s">
        <v>2101</v>
      </c>
      <c r="F160" s="175" t="s">
        <v>2102</v>
      </c>
      <c r="G160" s="176" t="s">
        <v>190</v>
      </c>
      <c r="H160" s="177">
        <v>25</v>
      </c>
      <c r="I160" s="178"/>
      <c r="J160" s="179">
        <f>ROUND(I160*H160,2)</f>
        <v>0</v>
      </c>
      <c r="K160" s="175" t="s">
        <v>19</v>
      </c>
      <c r="L160" s="180"/>
      <c r="M160" s="181" t="s">
        <v>19</v>
      </c>
      <c r="N160" s="182" t="s">
        <v>43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448</v>
      </c>
      <c r="AT160" s="139" t="s">
        <v>445</v>
      </c>
      <c r="AU160" s="139" t="s">
        <v>82</v>
      </c>
      <c r="AY160" s="18" t="s">
        <v>150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80</v>
      </c>
      <c r="BK160" s="140">
        <f>ROUND(I160*H160,2)</f>
        <v>0</v>
      </c>
      <c r="BL160" s="18" t="s">
        <v>389</v>
      </c>
      <c r="BM160" s="139" t="s">
        <v>2103</v>
      </c>
    </row>
    <row r="161" spans="2:65" s="1" customFormat="1" ht="24.2" customHeight="1">
      <c r="B161" s="33"/>
      <c r="C161" s="173" t="s">
        <v>1303</v>
      </c>
      <c r="D161" s="173" t="s">
        <v>445</v>
      </c>
      <c r="E161" s="174" t="s">
        <v>2104</v>
      </c>
      <c r="F161" s="175" t="s">
        <v>2105</v>
      </c>
      <c r="G161" s="176" t="s">
        <v>190</v>
      </c>
      <c r="H161" s="177">
        <v>5</v>
      </c>
      <c r="I161" s="178"/>
      <c r="J161" s="179">
        <f>ROUND(I161*H161,2)</f>
        <v>0</v>
      </c>
      <c r="K161" s="175" t="s">
        <v>19</v>
      </c>
      <c r="L161" s="180"/>
      <c r="M161" s="181" t="s">
        <v>19</v>
      </c>
      <c r="N161" s="182" t="s">
        <v>43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448</v>
      </c>
      <c r="AT161" s="139" t="s">
        <v>445</v>
      </c>
      <c r="AU161" s="139" t="s">
        <v>82</v>
      </c>
      <c r="AY161" s="18" t="s">
        <v>150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80</v>
      </c>
      <c r="BK161" s="140">
        <f>ROUND(I161*H161,2)</f>
        <v>0</v>
      </c>
      <c r="BL161" s="18" t="s">
        <v>389</v>
      </c>
      <c r="BM161" s="139" t="s">
        <v>2106</v>
      </c>
    </row>
    <row r="162" spans="2:65" s="1" customFormat="1" ht="24.2" customHeight="1">
      <c r="B162" s="33"/>
      <c r="C162" s="173" t="s">
        <v>1307</v>
      </c>
      <c r="D162" s="173" t="s">
        <v>445</v>
      </c>
      <c r="E162" s="174" t="s">
        <v>2107</v>
      </c>
      <c r="F162" s="175" t="s">
        <v>2108</v>
      </c>
      <c r="G162" s="176" t="s">
        <v>190</v>
      </c>
      <c r="H162" s="177">
        <v>183</v>
      </c>
      <c r="I162" s="178"/>
      <c r="J162" s="179">
        <f>ROUND(I162*H162,2)</f>
        <v>0</v>
      </c>
      <c r="K162" s="175" t="s">
        <v>19</v>
      </c>
      <c r="L162" s="180"/>
      <c r="M162" s="181" t="s">
        <v>19</v>
      </c>
      <c r="N162" s="182" t="s">
        <v>43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448</v>
      </c>
      <c r="AT162" s="139" t="s">
        <v>445</v>
      </c>
      <c r="AU162" s="139" t="s">
        <v>82</v>
      </c>
      <c r="AY162" s="18" t="s">
        <v>150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80</v>
      </c>
      <c r="BK162" s="140">
        <f>ROUND(I162*H162,2)</f>
        <v>0</v>
      </c>
      <c r="BL162" s="18" t="s">
        <v>389</v>
      </c>
      <c r="BM162" s="139" t="s">
        <v>2109</v>
      </c>
    </row>
    <row r="163" spans="2:65" s="1" customFormat="1" ht="24.2" customHeight="1">
      <c r="B163" s="33"/>
      <c r="C163" s="173" t="s">
        <v>1310</v>
      </c>
      <c r="D163" s="173" t="s">
        <v>445</v>
      </c>
      <c r="E163" s="174" t="s">
        <v>2110</v>
      </c>
      <c r="F163" s="175" t="s">
        <v>2111</v>
      </c>
      <c r="G163" s="176" t="s">
        <v>190</v>
      </c>
      <c r="H163" s="177">
        <v>100</v>
      </c>
      <c r="I163" s="178"/>
      <c r="J163" s="179">
        <f>ROUND(I163*H163,2)</f>
        <v>0</v>
      </c>
      <c r="K163" s="175" t="s">
        <v>19</v>
      </c>
      <c r="L163" s="180"/>
      <c r="M163" s="181" t="s">
        <v>19</v>
      </c>
      <c r="N163" s="182" t="s">
        <v>43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448</v>
      </c>
      <c r="AT163" s="139" t="s">
        <v>445</v>
      </c>
      <c r="AU163" s="139" t="s">
        <v>82</v>
      </c>
      <c r="AY163" s="18" t="s">
        <v>150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80</v>
      </c>
      <c r="BK163" s="140">
        <f>ROUND(I163*H163,2)</f>
        <v>0</v>
      </c>
      <c r="BL163" s="18" t="s">
        <v>389</v>
      </c>
      <c r="BM163" s="139" t="s">
        <v>2112</v>
      </c>
    </row>
    <row r="164" spans="2:65" s="1" customFormat="1" ht="33" customHeight="1">
      <c r="B164" s="33"/>
      <c r="C164" s="128" t="s">
        <v>2113</v>
      </c>
      <c r="D164" s="128" t="s">
        <v>153</v>
      </c>
      <c r="E164" s="129" t="s">
        <v>2114</v>
      </c>
      <c r="F164" s="130" t="s">
        <v>2078</v>
      </c>
      <c r="G164" s="131" t="s">
        <v>190</v>
      </c>
      <c r="H164" s="132">
        <v>14</v>
      </c>
      <c r="I164" s="133"/>
      <c r="J164" s="134">
        <f>ROUND(I164*H164,2)</f>
        <v>0</v>
      </c>
      <c r="K164" s="130" t="s">
        <v>19</v>
      </c>
      <c r="L164" s="33"/>
      <c r="M164" s="135" t="s">
        <v>19</v>
      </c>
      <c r="N164" s="136" t="s">
        <v>43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389</v>
      </c>
      <c r="AT164" s="139" t="s">
        <v>153</v>
      </c>
      <c r="AU164" s="139" t="s">
        <v>82</v>
      </c>
      <c r="AY164" s="18" t="s">
        <v>150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80</v>
      </c>
      <c r="BK164" s="140">
        <f>ROUND(I164*H164,2)</f>
        <v>0</v>
      </c>
      <c r="BL164" s="18" t="s">
        <v>389</v>
      </c>
      <c r="BM164" s="139" t="s">
        <v>2115</v>
      </c>
    </row>
    <row r="165" spans="2:65" s="1" customFormat="1" ht="33" customHeight="1">
      <c r="B165" s="33"/>
      <c r="C165" s="128" t="s">
        <v>2116</v>
      </c>
      <c r="D165" s="128" t="s">
        <v>153</v>
      </c>
      <c r="E165" s="129" t="s">
        <v>2117</v>
      </c>
      <c r="F165" s="130" t="s">
        <v>2081</v>
      </c>
      <c r="G165" s="131" t="s">
        <v>190</v>
      </c>
      <c r="H165" s="132">
        <v>8</v>
      </c>
      <c r="I165" s="133"/>
      <c r="J165" s="134">
        <f>ROUND(I165*H165,2)</f>
        <v>0</v>
      </c>
      <c r="K165" s="130" t="s">
        <v>19</v>
      </c>
      <c r="L165" s="33"/>
      <c r="M165" s="135" t="s">
        <v>19</v>
      </c>
      <c r="N165" s="136" t="s">
        <v>43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389</v>
      </c>
      <c r="AT165" s="139" t="s">
        <v>153</v>
      </c>
      <c r="AU165" s="139" t="s">
        <v>82</v>
      </c>
      <c r="AY165" s="18" t="s">
        <v>150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80</v>
      </c>
      <c r="BK165" s="140">
        <f>ROUND(I165*H165,2)</f>
        <v>0</v>
      </c>
      <c r="BL165" s="18" t="s">
        <v>389</v>
      </c>
      <c r="BM165" s="139" t="s">
        <v>2118</v>
      </c>
    </row>
    <row r="166" spans="2:65" s="1" customFormat="1" ht="33" customHeight="1">
      <c r="B166" s="33"/>
      <c r="C166" s="128" t="s">
        <v>2119</v>
      </c>
      <c r="D166" s="128" t="s">
        <v>153</v>
      </c>
      <c r="E166" s="129" t="s">
        <v>2120</v>
      </c>
      <c r="F166" s="130" t="s">
        <v>2084</v>
      </c>
      <c r="G166" s="131" t="s">
        <v>190</v>
      </c>
      <c r="H166" s="132">
        <v>4</v>
      </c>
      <c r="I166" s="133"/>
      <c r="J166" s="134">
        <f>ROUND(I166*H166,2)</f>
        <v>0</v>
      </c>
      <c r="K166" s="130" t="s">
        <v>19</v>
      </c>
      <c r="L166" s="33"/>
      <c r="M166" s="135" t="s">
        <v>19</v>
      </c>
      <c r="N166" s="136" t="s">
        <v>43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389</v>
      </c>
      <c r="AT166" s="139" t="s">
        <v>153</v>
      </c>
      <c r="AU166" s="139" t="s">
        <v>82</v>
      </c>
      <c r="AY166" s="18" t="s">
        <v>150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80</v>
      </c>
      <c r="BK166" s="140">
        <f>ROUND(I166*H166,2)</f>
        <v>0</v>
      </c>
      <c r="BL166" s="18" t="s">
        <v>389</v>
      </c>
      <c r="BM166" s="139" t="s">
        <v>2121</v>
      </c>
    </row>
    <row r="167" spans="2:65" s="1" customFormat="1" ht="24.2" customHeight="1">
      <c r="B167" s="33"/>
      <c r="C167" s="128" t="s">
        <v>2122</v>
      </c>
      <c r="D167" s="128" t="s">
        <v>153</v>
      </c>
      <c r="E167" s="129" t="s">
        <v>2123</v>
      </c>
      <c r="F167" s="130" t="s">
        <v>2087</v>
      </c>
      <c r="G167" s="131" t="s">
        <v>190</v>
      </c>
      <c r="H167" s="132">
        <v>26</v>
      </c>
      <c r="I167" s="133"/>
      <c r="J167" s="134">
        <f>ROUND(I167*H167,2)</f>
        <v>0</v>
      </c>
      <c r="K167" s="130" t="s">
        <v>19</v>
      </c>
      <c r="L167" s="33"/>
      <c r="M167" s="135" t="s">
        <v>19</v>
      </c>
      <c r="N167" s="136" t="s">
        <v>43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389</v>
      </c>
      <c r="AT167" s="139" t="s">
        <v>153</v>
      </c>
      <c r="AU167" s="139" t="s">
        <v>82</v>
      </c>
      <c r="AY167" s="18" t="s">
        <v>150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80</v>
      </c>
      <c r="BK167" s="140">
        <f>ROUND(I167*H167,2)</f>
        <v>0</v>
      </c>
      <c r="BL167" s="18" t="s">
        <v>389</v>
      </c>
      <c r="BM167" s="139" t="s">
        <v>2124</v>
      </c>
    </row>
    <row r="168" spans="2:65" s="1" customFormat="1" ht="24.2" customHeight="1">
      <c r="B168" s="33"/>
      <c r="C168" s="128" t="s">
        <v>2125</v>
      </c>
      <c r="D168" s="128" t="s">
        <v>153</v>
      </c>
      <c r="E168" s="129" t="s">
        <v>2126</v>
      </c>
      <c r="F168" s="130" t="s">
        <v>2090</v>
      </c>
      <c r="G168" s="131" t="s">
        <v>179</v>
      </c>
      <c r="H168" s="132">
        <v>2</v>
      </c>
      <c r="I168" s="133"/>
      <c r="J168" s="134">
        <f>ROUND(I168*H168,2)</f>
        <v>0</v>
      </c>
      <c r="K168" s="130" t="s">
        <v>19</v>
      </c>
      <c r="L168" s="33"/>
      <c r="M168" s="135" t="s">
        <v>19</v>
      </c>
      <c r="N168" s="136" t="s">
        <v>43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389</v>
      </c>
      <c r="AT168" s="139" t="s">
        <v>153</v>
      </c>
      <c r="AU168" s="139" t="s">
        <v>82</v>
      </c>
      <c r="AY168" s="18" t="s">
        <v>150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80</v>
      </c>
      <c r="BK168" s="140">
        <f>ROUND(I168*H168,2)</f>
        <v>0</v>
      </c>
      <c r="BL168" s="18" t="s">
        <v>389</v>
      </c>
      <c r="BM168" s="139" t="s">
        <v>2127</v>
      </c>
    </row>
    <row r="169" spans="2:65" s="1" customFormat="1" ht="24.2" customHeight="1">
      <c r="B169" s="33"/>
      <c r="C169" s="128" t="s">
        <v>2128</v>
      </c>
      <c r="D169" s="128" t="s">
        <v>153</v>
      </c>
      <c r="E169" s="129" t="s">
        <v>2129</v>
      </c>
      <c r="F169" s="130" t="s">
        <v>2093</v>
      </c>
      <c r="G169" s="131" t="s">
        <v>190</v>
      </c>
      <c r="H169" s="132">
        <v>15</v>
      </c>
      <c r="I169" s="133"/>
      <c r="J169" s="134">
        <f>ROUND(I169*H169,2)</f>
        <v>0</v>
      </c>
      <c r="K169" s="130" t="s">
        <v>19</v>
      </c>
      <c r="L169" s="33"/>
      <c r="M169" s="135" t="s">
        <v>19</v>
      </c>
      <c r="N169" s="136" t="s">
        <v>43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389</v>
      </c>
      <c r="AT169" s="139" t="s">
        <v>153</v>
      </c>
      <c r="AU169" s="139" t="s">
        <v>82</v>
      </c>
      <c r="AY169" s="18" t="s">
        <v>150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80</v>
      </c>
      <c r="BK169" s="140">
        <f>ROUND(I169*H169,2)</f>
        <v>0</v>
      </c>
      <c r="BL169" s="18" t="s">
        <v>389</v>
      </c>
      <c r="BM169" s="139" t="s">
        <v>2130</v>
      </c>
    </row>
    <row r="170" spans="2:65" s="1" customFormat="1" ht="24.2" customHeight="1">
      <c r="B170" s="33"/>
      <c r="C170" s="128" t="s">
        <v>2131</v>
      </c>
      <c r="D170" s="128" t="s">
        <v>153</v>
      </c>
      <c r="E170" s="129" t="s">
        <v>2132</v>
      </c>
      <c r="F170" s="130" t="s">
        <v>2096</v>
      </c>
      <c r="G170" s="131" t="s">
        <v>190</v>
      </c>
      <c r="H170" s="132">
        <v>50</v>
      </c>
      <c r="I170" s="133"/>
      <c r="J170" s="134">
        <f>ROUND(I170*H170,2)</f>
        <v>0</v>
      </c>
      <c r="K170" s="130" t="s">
        <v>19</v>
      </c>
      <c r="L170" s="33"/>
      <c r="M170" s="135" t="s">
        <v>19</v>
      </c>
      <c r="N170" s="136" t="s">
        <v>43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389</v>
      </c>
      <c r="AT170" s="139" t="s">
        <v>153</v>
      </c>
      <c r="AU170" s="139" t="s">
        <v>82</v>
      </c>
      <c r="AY170" s="18" t="s">
        <v>150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80</v>
      </c>
      <c r="BK170" s="140">
        <f>ROUND(I170*H170,2)</f>
        <v>0</v>
      </c>
      <c r="BL170" s="18" t="s">
        <v>389</v>
      </c>
      <c r="BM170" s="139" t="s">
        <v>2133</v>
      </c>
    </row>
    <row r="171" spans="2:65" s="1" customFormat="1" ht="24.2" customHeight="1">
      <c r="B171" s="33"/>
      <c r="C171" s="128" t="s">
        <v>2134</v>
      </c>
      <c r="D171" s="128" t="s">
        <v>153</v>
      </c>
      <c r="E171" s="129" t="s">
        <v>2135</v>
      </c>
      <c r="F171" s="130" t="s">
        <v>2099</v>
      </c>
      <c r="G171" s="131" t="s">
        <v>190</v>
      </c>
      <c r="H171" s="132">
        <v>25</v>
      </c>
      <c r="I171" s="133"/>
      <c r="J171" s="134">
        <f>ROUND(I171*H171,2)</f>
        <v>0</v>
      </c>
      <c r="K171" s="130" t="s">
        <v>19</v>
      </c>
      <c r="L171" s="33"/>
      <c r="M171" s="135" t="s">
        <v>19</v>
      </c>
      <c r="N171" s="136" t="s">
        <v>43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389</v>
      </c>
      <c r="AT171" s="139" t="s">
        <v>153</v>
      </c>
      <c r="AU171" s="139" t="s">
        <v>82</v>
      </c>
      <c r="AY171" s="18" t="s">
        <v>150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80</v>
      </c>
      <c r="BK171" s="140">
        <f>ROUND(I171*H171,2)</f>
        <v>0</v>
      </c>
      <c r="BL171" s="18" t="s">
        <v>389</v>
      </c>
      <c r="BM171" s="139" t="s">
        <v>2136</v>
      </c>
    </row>
    <row r="172" spans="2:65" s="1" customFormat="1" ht="24.2" customHeight="1">
      <c r="B172" s="33"/>
      <c r="C172" s="128" t="s">
        <v>2137</v>
      </c>
      <c r="D172" s="128" t="s">
        <v>153</v>
      </c>
      <c r="E172" s="129" t="s">
        <v>2138</v>
      </c>
      <c r="F172" s="130" t="s">
        <v>2102</v>
      </c>
      <c r="G172" s="131" t="s">
        <v>190</v>
      </c>
      <c r="H172" s="132">
        <v>25</v>
      </c>
      <c r="I172" s="133"/>
      <c r="J172" s="134">
        <f>ROUND(I172*H172,2)</f>
        <v>0</v>
      </c>
      <c r="K172" s="130" t="s">
        <v>19</v>
      </c>
      <c r="L172" s="33"/>
      <c r="M172" s="135" t="s">
        <v>19</v>
      </c>
      <c r="N172" s="136" t="s">
        <v>43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389</v>
      </c>
      <c r="AT172" s="139" t="s">
        <v>153</v>
      </c>
      <c r="AU172" s="139" t="s">
        <v>82</v>
      </c>
      <c r="AY172" s="18" t="s">
        <v>150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80</v>
      </c>
      <c r="BK172" s="140">
        <f>ROUND(I172*H172,2)</f>
        <v>0</v>
      </c>
      <c r="BL172" s="18" t="s">
        <v>389</v>
      </c>
      <c r="BM172" s="139" t="s">
        <v>2139</v>
      </c>
    </row>
    <row r="173" spans="2:65" s="1" customFormat="1" ht="24.2" customHeight="1">
      <c r="B173" s="33"/>
      <c r="C173" s="128" t="s">
        <v>2140</v>
      </c>
      <c r="D173" s="128" t="s">
        <v>153</v>
      </c>
      <c r="E173" s="129" t="s">
        <v>2141</v>
      </c>
      <c r="F173" s="130" t="s">
        <v>2105</v>
      </c>
      <c r="G173" s="131" t="s">
        <v>190</v>
      </c>
      <c r="H173" s="132">
        <v>5</v>
      </c>
      <c r="I173" s="133"/>
      <c r="J173" s="134">
        <f>ROUND(I173*H173,2)</f>
        <v>0</v>
      </c>
      <c r="K173" s="130" t="s">
        <v>19</v>
      </c>
      <c r="L173" s="33"/>
      <c r="M173" s="135" t="s">
        <v>19</v>
      </c>
      <c r="N173" s="136" t="s">
        <v>43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389</v>
      </c>
      <c r="AT173" s="139" t="s">
        <v>153</v>
      </c>
      <c r="AU173" s="139" t="s">
        <v>82</v>
      </c>
      <c r="AY173" s="18" t="s">
        <v>150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80</v>
      </c>
      <c r="BK173" s="140">
        <f>ROUND(I173*H173,2)</f>
        <v>0</v>
      </c>
      <c r="BL173" s="18" t="s">
        <v>389</v>
      </c>
      <c r="BM173" s="139" t="s">
        <v>2142</v>
      </c>
    </row>
    <row r="174" spans="2:65" s="1" customFormat="1" ht="24.2" customHeight="1">
      <c r="B174" s="33"/>
      <c r="C174" s="128" t="s">
        <v>2143</v>
      </c>
      <c r="D174" s="128" t="s">
        <v>153</v>
      </c>
      <c r="E174" s="129" t="s">
        <v>2144</v>
      </c>
      <c r="F174" s="130" t="s">
        <v>2108</v>
      </c>
      <c r="G174" s="131" t="s">
        <v>190</v>
      </c>
      <c r="H174" s="132">
        <v>183</v>
      </c>
      <c r="I174" s="133"/>
      <c r="J174" s="134">
        <f>ROUND(I174*H174,2)</f>
        <v>0</v>
      </c>
      <c r="K174" s="130" t="s">
        <v>19</v>
      </c>
      <c r="L174" s="33"/>
      <c r="M174" s="135" t="s">
        <v>19</v>
      </c>
      <c r="N174" s="136" t="s">
        <v>43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389</v>
      </c>
      <c r="AT174" s="139" t="s">
        <v>153</v>
      </c>
      <c r="AU174" s="139" t="s">
        <v>82</v>
      </c>
      <c r="AY174" s="18" t="s">
        <v>150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80</v>
      </c>
      <c r="BK174" s="140">
        <f>ROUND(I174*H174,2)</f>
        <v>0</v>
      </c>
      <c r="BL174" s="18" t="s">
        <v>389</v>
      </c>
      <c r="BM174" s="139" t="s">
        <v>2145</v>
      </c>
    </row>
    <row r="175" spans="2:65" s="1" customFormat="1" ht="24.2" customHeight="1">
      <c r="B175" s="33"/>
      <c r="C175" s="128" t="s">
        <v>2146</v>
      </c>
      <c r="D175" s="128" t="s">
        <v>153</v>
      </c>
      <c r="E175" s="129" t="s">
        <v>2147</v>
      </c>
      <c r="F175" s="130" t="s">
        <v>2111</v>
      </c>
      <c r="G175" s="131" t="s">
        <v>190</v>
      </c>
      <c r="H175" s="132">
        <v>100</v>
      </c>
      <c r="I175" s="133"/>
      <c r="J175" s="134">
        <f>ROUND(I175*H175,2)</f>
        <v>0</v>
      </c>
      <c r="K175" s="130" t="s">
        <v>19</v>
      </c>
      <c r="L175" s="33"/>
      <c r="M175" s="135" t="s">
        <v>19</v>
      </c>
      <c r="N175" s="136" t="s">
        <v>43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389</v>
      </c>
      <c r="AT175" s="139" t="s">
        <v>153</v>
      </c>
      <c r="AU175" s="139" t="s">
        <v>82</v>
      </c>
      <c r="AY175" s="18" t="s">
        <v>150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80</v>
      </c>
      <c r="BK175" s="140">
        <f>ROUND(I175*H175,2)</f>
        <v>0</v>
      </c>
      <c r="BL175" s="18" t="s">
        <v>389</v>
      </c>
      <c r="BM175" s="139" t="s">
        <v>2148</v>
      </c>
    </row>
    <row r="176" spans="2:65" s="11" customFormat="1" ht="22.9" customHeight="1">
      <c r="B176" s="116"/>
      <c r="D176" s="117" t="s">
        <v>71</v>
      </c>
      <c r="E176" s="126" t="s">
        <v>2149</v>
      </c>
      <c r="F176" s="126" t="s">
        <v>2150</v>
      </c>
      <c r="I176" s="119"/>
      <c r="J176" s="127">
        <f>BK176</f>
        <v>0</v>
      </c>
      <c r="L176" s="116"/>
      <c r="M176" s="121"/>
      <c r="P176" s="122">
        <f>SUM(P177:P188)</f>
        <v>0</v>
      </c>
      <c r="R176" s="122">
        <f>SUM(R177:R188)</f>
        <v>0</v>
      </c>
      <c r="T176" s="123">
        <f>SUM(T177:T188)</f>
        <v>0</v>
      </c>
      <c r="AR176" s="117" t="s">
        <v>80</v>
      </c>
      <c r="AT176" s="124" t="s">
        <v>71</v>
      </c>
      <c r="AU176" s="124" t="s">
        <v>80</v>
      </c>
      <c r="AY176" s="117" t="s">
        <v>150</v>
      </c>
      <c r="BK176" s="125">
        <f>SUM(BK177:BK188)</f>
        <v>0</v>
      </c>
    </row>
    <row r="177" spans="2:65" s="1" customFormat="1" ht="16.5" customHeight="1">
      <c r="B177" s="33"/>
      <c r="C177" s="173" t="s">
        <v>2151</v>
      </c>
      <c r="D177" s="173" t="s">
        <v>445</v>
      </c>
      <c r="E177" s="174" t="s">
        <v>2152</v>
      </c>
      <c r="F177" s="175" t="s">
        <v>2153</v>
      </c>
      <c r="G177" s="176" t="s">
        <v>179</v>
      </c>
      <c r="H177" s="177">
        <v>1</v>
      </c>
      <c r="I177" s="178"/>
      <c r="J177" s="179">
        <f>ROUND(I177*H177,2)</f>
        <v>0</v>
      </c>
      <c r="K177" s="175" t="s">
        <v>19</v>
      </c>
      <c r="L177" s="180"/>
      <c r="M177" s="181" t="s">
        <v>19</v>
      </c>
      <c r="N177" s="182" t="s">
        <v>43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448</v>
      </c>
      <c r="AT177" s="139" t="s">
        <v>445</v>
      </c>
      <c r="AU177" s="139" t="s">
        <v>82</v>
      </c>
      <c r="AY177" s="18" t="s">
        <v>150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80</v>
      </c>
      <c r="BK177" s="140">
        <f>ROUND(I177*H177,2)</f>
        <v>0</v>
      </c>
      <c r="BL177" s="18" t="s">
        <v>389</v>
      </c>
      <c r="BM177" s="139" t="s">
        <v>2154</v>
      </c>
    </row>
    <row r="178" spans="2:65" s="1" customFormat="1" ht="16.5" customHeight="1">
      <c r="B178" s="33"/>
      <c r="C178" s="173" t="s">
        <v>2155</v>
      </c>
      <c r="D178" s="173" t="s">
        <v>445</v>
      </c>
      <c r="E178" s="174" t="s">
        <v>2156</v>
      </c>
      <c r="F178" s="175" t="s">
        <v>2157</v>
      </c>
      <c r="G178" s="176" t="s">
        <v>179</v>
      </c>
      <c r="H178" s="177">
        <v>34</v>
      </c>
      <c r="I178" s="178"/>
      <c r="J178" s="179">
        <f>ROUND(I178*H178,2)</f>
        <v>0</v>
      </c>
      <c r="K178" s="175" t="s">
        <v>19</v>
      </c>
      <c r="L178" s="180"/>
      <c r="M178" s="181" t="s">
        <v>19</v>
      </c>
      <c r="N178" s="182" t="s">
        <v>43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448</v>
      </c>
      <c r="AT178" s="139" t="s">
        <v>445</v>
      </c>
      <c r="AU178" s="139" t="s">
        <v>82</v>
      </c>
      <c r="AY178" s="18" t="s">
        <v>150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80</v>
      </c>
      <c r="BK178" s="140">
        <f>ROUND(I178*H178,2)</f>
        <v>0</v>
      </c>
      <c r="BL178" s="18" t="s">
        <v>389</v>
      </c>
      <c r="BM178" s="139" t="s">
        <v>2158</v>
      </c>
    </row>
    <row r="179" spans="2:65" s="1" customFormat="1" ht="16.5" customHeight="1">
      <c r="B179" s="33"/>
      <c r="C179" s="173" t="s">
        <v>2159</v>
      </c>
      <c r="D179" s="173" t="s">
        <v>445</v>
      </c>
      <c r="E179" s="174" t="s">
        <v>2160</v>
      </c>
      <c r="F179" s="175" t="s">
        <v>2161</v>
      </c>
      <c r="G179" s="176" t="s">
        <v>179</v>
      </c>
      <c r="H179" s="177">
        <v>10</v>
      </c>
      <c r="I179" s="178"/>
      <c r="J179" s="179">
        <f>ROUND(I179*H179,2)</f>
        <v>0</v>
      </c>
      <c r="K179" s="175" t="s">
        <v>19</v>
      </c>
      <c r="L179" s="180"/>
      <c r="M179" s="181" t="s">
        <v>19</v>
      </c>
      <c r="N179" s="182" t="s">
        <v>43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448</v>
      </c>
      <c r="AT179" s="139" t="s">
        <v>445</v>
      </c>
      <c r="AU179" s="139" t="s">
        <v>82</v>
      </c>
      <c r="AY179" s="18" t="s">
        <v>150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80</v>
      </c>
      <c r="BK179" s="140">
        <f>ROUND(I179*H179,2)</f>
        <v>0</v>
      </c>
      <c r="BL179" s="18" t="s">
        <v>389</v>
      </c>
      <c r="BM179" s="139" t="s">
        <v>2162</v>
      </c>
    </row>
    <row r="180" spans="2:65" s="1" customFormat="1" ht="16.5" customHeight="1">
      <c r="B180" s="33"/>
      <c r="C180" s="173" t="s">
        <v>2163</v>
      </c>
      <c r="D180" s="173" t="s">
        <v>445</v>
      </c>
      <c r="E180" s="174" t="s">
        <v>2164</v>
      </c>
      <c r="F180" s="175" t="s">
        <v>2165</v>
      </c>
      <c r="G180" s="176" t="s">
        <v>179</v>
      </c>
      <c r="H180" s="177">
        <v>5</v>
      </c>
      <c r="I180" s="178"/>
      <c r="J180" s="179">
        <f>ROUND(I180*H180,2)</f>
        <v>0</v>
      </c>
      <c r="K180" s="175" t="s">
        <v>19</v>
      </c>
      <c r="L180" s="180"/>
      <c r="M180" s="181" t="s">
        <v>19</v>
      </c>
      <c r="N180" s="182" t="s">
        <v>43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448</v>
      </c>
      <c r="AT180" s="139" t="s">
        <v>445</v>
      </c>
      <c r="AU180" s="139" t="s">
        <v>82</v>
      </c>
      <c r="AY180" s="18" t="s">
        <v>150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80</v>
      </c>
      <c r="BK180" s="140">
        <f>ROUND(I180*H180,2)</f>
        <v>0</v>
      </c>
      <c r="BL180" s="18" t="s">
        <v>389</v>
      </c>
      <c r="BM180" s="139" t="s">
        <v>2166</v>
      </c>
    </row>
    <row r="181" spans="2:65" s="1" customFormat="1" ht="24.2" customHeight="1">
      <c r="B181" s="33"/>
      <c r="C181" s="173" t="s">
        <v>2167</v>
      </c>
      <c r="D181" s="173" t="s">
        <v>445</v>
      </c>
      <c r="E181" s="174" t="s">
        <v>2168</v>
      </c>
      <c r="F181" s="175" t="s">
        <v>2169</v>
      </c>
      <c r="G181" s="176" t="s">
        <v>179</v>
      </c>
      <c r="H181" s="177">
        <v>49</v>
      </c>
      <c r="I181" s="178"/>
      <c r="J181" s="179">
        <f>ROUND(I181*H181,2)</f>
        <v>0</v>
      </c>
      <c r="K181" s="175" t="s">
        <v>19</v>
      </c>
      <c r="L181" s="180"/>
      <c r="M181" s="181" t="s">
        <v>19</v>
      </c>
      <c r="N181" s="182" t="s">
        <v>43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448</v>
      </c>
      <c r="AT181" s="139" t="s">
        <v>445</v>
      </c>
      <c r="AU181" s="139" t="s">
        <v>82</v>
      </c>
      <c r="AY181" s="18" t="s">
        <v>150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80</v>
      </c>
      <c r="BK181" s="140">
        <f>ROUND(I181*H181,2)</f>
        <v>0</v>
      </c>
      <c r="BL181" s="18" t="s">
        <v>389</v>
      </c>
      <c r="BM181" s="139" t="s">
        <v>2170</v>
      </c>
    </row>
    <row r="182" spans="2:65" s="1" customFormat="1" ht="16.5" customHeight="1">
      <c r="B182" s="33"/>
      <c r="C182" s="173" t="s">
        <v>2171</v>
      </c>
      <c r="D182" s="173" t="s">
        <v>445</v>
      </c>
      <c r="E182" s="174" t="s">
        <v>2172</v>
      </c>
      <c r="F182" s="175" t="s">
        <v>2173</v>
      </c>
      <c r="G182" s="176" t="s">
        <v>179</v>
      </c>
      <c r="H182" s="177">
        <v>1</v>
      </c>
      <c r="I182" s="178"/>
      <c r="J182" s="179">
        <f>ROUND(I182*H182,2)</f>
        <v>0</v>
      </c>
      <c r="K182" s="175" t="s">
        <v>19</v>
      </c>
      <c r="L182" s="180"/>
      <c r="M182" s="181" t="s">
        <v>19</v>
      </c>
      <c r="N182" s="182" t="s">
        <v>43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448</v>
      </c>
      <c r="AT182" s="139" t="s">
        <v>445</v>
      </c>
      <c r="AU182" s="139" t="s">
        <v>82</v>
      </c>
      <c r="AY182" s="18" t="s">
        <v>150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80</v>
      </c>
      <c r="BK182" s="140">
        <f>ROUND(I182*H182,2)</f>
        <v>0</v>
      </c>
      <c r="BL182" s="18" t="s">
        <v>389</v>
      </c>
      <c r="BM182" s="139" t="s">
        <v>2174</v>
      </c>
    </row>
    <row r="183" spans="2:65" s="1" customFormat="1" ht="24.2" customHeight="1">
      <c r="B183" s="33"/>
      <c r="C183" s="173" t="s">
        <v>2175</v>
      </c>
      <c r="D183" s="173" t="s">
        <v>445</v>
      </c>
      <c r="E183" s="174" t="s">
        <v>2176</v>
      </c>
      <c r="F183" s="175" t="s">
        <v>2177</v>
      </c>
      <c r="G183" s="176" t="s">
        <v>179</v>
      </c>
      <c r="H183" s="177">
        <v>1</v>
      </c>
      <c r="I183" s="178"/>
      <c r="J183" s="179">
        <f>ROUND(I183*H183,2)</f>
        <v>0</v>
      </c>
      <c r="K183" s="175" t="s">
        <v>19</v>
      </c>
      <c r="L183" s="180"/>
      <c r="M183" s="181" t="s">
        <v>19</v>
      </c>
      <c r="N183" s="182" t="s">
        <v>43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448</v>
      </c>
      <c r="AT183" s="139" t="s">
        <v>445</v>
      </c>
      <c r="AU183" s="139" t="s">
        <v>82</v>
      </c>
      <c r="AY183" s="18" t="s">
        <v>150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80</v>
      </c>
      <c r="BK183" s="140">
        <f>ROUND(I183*H183,2)</f>
        <v>0</v>
      </c>
      <c r="BL183" s="18" t="s">
        <v>389</v>
      </c>
      <c r="BM183" s="139" t="s">
        <v>2178</v>
      </c>
    </row>
    <row r="184" spans="2:65" s="1" customFormat="1" ht="33" customHeight="1">
      <c r="B184" s="33"/>
      <c r="C184" s="128" t="s">
        <v>2179</v>
      </c>
      <c r="D184" s="128" t="s">
        <v>153</v>
      </c>
      <c r="E184" s="129" t="s">
        <v>2180</v>
      </c>
      <c r="F184" s="130" t="s">
        <v>2181</v>
      </c>
      <c r="G184" s="131" t="s">
        <v>179</v>
      </c>
      <c r="H184" s="132">
        <v>1</v>
      </c>
      <c r="I184" s="133"/>
      <c r="J184" s="134">
        <f>ROUND(I184*H184,2)</f>
        <v>0</v>
      </c>
      <c r="K184" s="130" t="s">
        <v>19</v>
      </c>
      <c r="L184" s="33"/>
      <c r="M184" s="135" t="s">
        <v>19</v>
      </c>
      <c r="N184" s="136" t="s">
        <v>43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389</v>
      </c>
      <c r="AT184" s="139" t="s">
        <v>153</v>
      </c>
      <c r="AU184" s="139" t="s">
        <v>82</v>
      </c>
      <c r="AY184" s="18" t="s">
        <v>150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8" t="s">
        <v>80</v>
      </c>
      <c r="BK184" s="140">
        <f>ROUND(I184*H184,2)</f>
        <v>0</v>
      </c>
      <c r="BL184" s="18" t="s">
        <v>389</v>
      </c>
      <c r="BM184" s="139" t="s">
        <v>2182</v>
      </c>
    </row>
    <row r="185" spans="2:65" s="1" customFormat="1" ht="24.2" customHeight="1">
      <c r="B185" s="33"/>
      <c r="C185" s="128" t="s">
        <v>2183</v>
      </c>
      <c r="D185" s="128" t="s">
        <v>153</v>
      </c>
      <c r="E185" s="129" t="s">
        <v>2184</v>
      </c>
      <c r="F185" s="130" t="s">
        <v>2185</v>
      </c>
      <c r="G185" s="131" t="s">
        <v>179</v>
      </c>
      <c r="H185" s="132">
        <v>1</v>
      </c>
      <c r="I185" s="133"/>
      <c r="J185" s="134">
        <f>ROUND(I185*H185,2)</f>
        <v>0</v>
      </c>
      <c r="K185" s="130" t="s">
        <v>19</v>
      </c>
      <c r="L185" s="33"/>
      <c r="M185" s="135" t="s">
        <v>19</v>
      </c>
      <c r="N185" s="136" t="s">
        <v>43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389</v>
      </c>
      <c r="AT185" s="139" t="s">
        <v>153</v>
      </c>
      <c r="AU185" s="139" t="s">
        <v>82</v>
      </c>
      <c r="AY185" s="18" t="s">
        <v>150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80</v>
      </c>
      <c r="BK185" s="140">
        <f>ROUND(I185*H185,2)</f>
        <v>0</v>
      </c>
      <c r="BL185" s="18" t="s">
        <v>389</v>
      </c>
      <c r="BM185" s="139" t="s">
        <v>2186</v>
      </c>
    </row>
    <row r="186" spans="2:65" s="1" customFormat="1" ht="24.2" customHeight="1">
      <c r="B186" s="33"/>
      <c r="C186" s="128" t="s">
        <v>297</v>
      </c>
      <c r="D186" s="128" t="s">
        <v>153</v>
      </c>
      <c r="E186" s="129" t="s">
        <v>2187</v>
      </c>
      <c r="F186" s="130" t="s">
        <v>2188</v>
      </c>
      <c r="G186" s="131" t="s">
        <v>179</v>
      </c>
      <c r="H186" s="132">
        <v>20</v>
      </c>
      <c r="I186" s="133"/>
      <c r="J186" s="134">
        <f>ROUND(I186*H186,2)</f>
        <v>0</v>
      </c>
      <c r="K186" s="130" t="s">
        <v>19</v>
      </c>
      <c r="L186" s="33"/>
      <c r="M186" s="135" t="s">
        <v>19</v>
      </c>
      <c r="N186" s="136" t="s">
        <v>43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389</v>
      </c>
      <c r="AT186" s="139" t="s">
        <v>153</v>
      </c>
      <c r="AU186" s="139" t="s">
        <v>82</v>
      </c>
      <c r="AY186" s="18" t="s">
        <v>150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80</v>
      </c>
      <c r="BK186" s="140">
        <f>ROUND(I186*H186,2)</f>
        <v>0</v>
      </c>
      <c r="BL186" s="18" t="s">
        <v>389</v>
      </c>
      <c r="BM186" s="139" t="s">
        <v>2189</v>
      </c>
    </row>
    <row r="187" spans="2:65" s="1" customFormat="1" ht="16.5" customHeight="1">
      <c r="B187" s="33"/>
      <c r="C187" s="128" t="s">
        <v>313</v>
      </c>
      <c r="D187" s="128" t="s">
        <v>153</v>
      </c>
      <c r="E187" s="129" t="s">
        <v>2190</v>
      </c>
      <c r="F187" s="130" t="s">
        <v>2191</v>
      </c>
      <c r="G187" s="131" t="s">
        <v>179</v>
      </c>
      <c r="H187" s="132">
        <v>49</v>
      </c>
      <c r="I187" s="133"/>
      <c r="J187" s="134">
        <f>ROUND(I187*H187,2)</f>
        <v>0</v>
      </c>
      <c r="K187" s="130" t="s">
        <v>19</v>
      </c>
      <c r="L187" s="33"/>
      <c r="M187" s="135" t="s">
        <v>19</v>
      </c>
      <c r="N187" s="136" t="s">
        <v>43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389</v>
      </c>
      <c r="AT187" s="139" t="s">
        <v>153</v>
      </c>
      <c r="AU187" s="139" t="s">
        <v>82</v>
      </c>
      <c r="AY187" s="18" t="s">
        <v>150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80</v>
      </c>
      <c r="BK187" s="140">
        <f>ROUND(I187*H187,2)</f>
        <v>0</v>
      </c>
      <c r="BL187" s="18" t="s">
        <v>389</v>
      </c>
      <c r="BM187" s="139" t="s">
        <v>2192</v>
      </c>
    </row>
    <row r="188" spans="2:65" s="1" customFormat="1" ht="16.5" customHeight="1">
      <c r="B188" s="33"/>
      <c r="C188" s="128" t="s">
        <v>717</v>
      </c>
      <c r="D188" s="128" t="s">
        <v>153</v>
      </c>
      <c r="E188" s="129" t="s">
        <v>2193</v>
      </c>
      <c r="F188" s="130" t="s">
        <v>2194</v>
      </c>
      <c r="G188" s="131" t="s">
        <v>179</v>
      </c>
      <c r="H188" s="132">
        <v>1</v>
      </c>
      <c r="I188" s="133"/>
      <c r="J188" s="134">
        <f>ROUND(I188*H188,2)</f>
        <v>0</v>
      </c>
      <c r="K188" s="130" t="s">
        <v>19</v>
      </c>
      <c r="L188" s="33"/>
      <c r="M188" s="135" t="s">
        <v>19</v>
      </c>
      <c r="N188" s="136" t="s">
        <v>43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389</v>
      </c>
      <c r="AT188" s="139" t="s">
        <v>153</v>
      </c>
      <c r="AU188" s="139" t="s">
        <v>82</v>
      </c>
      <c r="AY188" s="18" t="s">
        <v>150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80</v>
      </c>
      <c r="BK188" s="140">
        <f>ROUND(I188*H188,2)</f>
        <v>0</v>
      </c>
      <c r="BL188" s="18" t="s">
        <v>389</v>
      </c>
      <c r="BM188" s="139" t="s">
        <v>2195</v>
      </c>
    </row>
    <row r="189" spans="2:65" s="11" customFormat="1" ht="22.9" customHeight="1">
      <c r="B189" s="116"/>
      <c r="D189" s="117" t="s">
        <v>71</v>
      </c>
      <c r="E189" s="126" t="s">
        <v>2196</v>
      </c>
      <c r="F189" s="126" t="s">
        <v>2197</v>
      </c>
      <c r="I189" s="119"/>
      <c r="J189" s="127">
        <f>BK189</f>
        <v>0</v>
      </c>
      <c r="L189" s="116"/>
      <c r="M189" s="121"/>
      <c r="P189" s="122">
        <f>SUM(P190:P192)</f>
        <v>0</v>
      </c>
      <c r="R189" s="122">
        <f>SUM(R190:R192)</f>
        <v>0</v>
      </c>
      <c r="T189" s="123">
        <f>SUM(T190:T192)</f>
        <v>0</v>
      </c>
      <c r="AR189" s="117" t="s">
        <v>80</v>
      </c>
      <c r="AT189" s="124" t="s">
        <v>71</v>
      </c>
      <c r="AU189" s="124" t="s">
        <v>80</v>
      </c>
      <c r="AY189" s="117" t="s">
        <v>150</v>
      </c>
      <c r="BK189" s="125">
        <f>SUM(BK190:BK192)</f>
        <v>0</v>
      </c>
    </row>
    <row r="190" spans="2:65" s="1" customFormat="1" ht="16.5" customHeight="1">
      <c r="B190" s="33"/>
      <c r="C190" s="173" t="s">
        <v>332</v>
      </c>
      <c r="D190" s="173" t="s">
        <v>445</v>
      </c>
      <c r="E190" s="174" t="s">
        <v>2198</v>
      </c>
      <c r="F190" s="175" t="s">
        <v>2199</v>
      </c>
      <c r="G190" s="176" t="s">
        <v>179</v>
      </c>
      <c r="H190" s="177">
        <v>0</v>
      </c>
      <c r="I190" s="178"/>
      <c r="J190" s="179">
        <f>ROUND(I190*H190,2)</f>
        <v>0</v>
      </c>
      <c r="K190" s="175" t="s">
        <v>19</v>
      </c>
      <c r="L190" s="180"/>
      <c r="M190" s="181" t="s">
        <v>19</v>
      </c>
      <c r="N190" s="182" t="s">
        <v>43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448</v>
      </c>
      <c r="AT190" s="139" t="s">
        <v>445</v>
      </c>
      <c r="AU190" s="139" t="s">
        <v>82</v>
      </c>
      <c r="AY190" s="18" t="s">
        <v>150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80</v>
      </c>
      <c r="BK190" s="140">
        <f>ROUND(I190*H190,2)</f>
        <v>0</v>
      </c>
      <c r="BL190" s="18" t="s">
        <v>389</v>
      </c>
      <c r="BM190" s="139" t="s">
        <v>2200</v>
      </c>
    </row>
    <row r="191" spans="2:65" s="1" customFormat="1">
      <c r="B191" s="33"/>
      <c r="D191" s="146" t="s">
        <v>2201</v>
      </c>
      <c r="F191" s="194" t="s">
        <v>2202</v>
      </c>
      <c r="I191" s="143"/>
      <c r="L191" s="33"/>
      <c r="M191" s="144"/>
      <c r="T191" s="54"/>
      <c r="AT191" s="18" t="s">
        <v>2201</v>
      </c>
      <c r="AU191" s="18" t="s">
        <v>82</v>
      </c>
    </row>
    <row r="192" spans="2:65" s="1" customFormat="1" ht="37.9" customHeight="1">
      <c r="B192" s="33"/>
      <c r="C192" s="128" t="s">
        <v>2203</v>
      </c>
      <c r="D192" s="128" t="s">
        <v>153</v>
      </c>
      <c r="E192" s="129" t="s">
        <v>2204</v>
      </c>
      <c r="F192" s="130" t="s">
        <v>2205</v>
      </c>
      <c r="G192" s="131" t="s">
        <v>19</v>
      </c>
      <c r="H192" s="132">
        <v>0</v>
      </c>
      <c r="I192" s="133"/>
      <c r="J192" s="134">
        <f>ROUND(I192*H192,2)</f>
        <v>0</v>
      </c>
      <c r="K192" s="130" t="s">
        <v>19</v>
      </c>
      <c r="L192" s="33"/>
      <c r="M192" s="189" t="s">
        <v>19</v>
      </c>
      <c r="N192" s="190" t="s">
        <v>43</v>
      </c>
      <c r="O192" s="18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39" t="s">
        <v>389</v>
      </c>
      <c r="AT192" s="139" t="s">
        <v>153</v>
      </c>
      <c r="AU192" s="139" t="s">
        <v>82</v>
      </c>
      <c r="AY192" s="18" t="s">
        <v>150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80</v>
      </c>
      <c r="BK192" s="140">
        <f>ROUND(I192*H192,2)</f>
        <v>0</v>
      </c>
      <c r="BL192" s="18" t="s">
        <v>389</v>
      </c>
      <c r="BM192" s="139" t="s">
        <v>2206</v>
      </c>
    </row>
    <row r="193" spans="2:12" s="1" customFormat="1" ht="6.95" customHeight="1">
      <c r="B193" s="42"/>
      <c r="C193" s="43"/>
      <c r="D193" s="43"/>
      <c r="E193" s="43"/>
      <c r="F193" s="43"/>
      <c r="G193" s="43"/>
      <c r="H193" s="43"/>
      <c r="I193" s="43"/>
      <c r="J193" s="43"/>
      <c r="K193" s="43"/>
      <c r="L193" s="33"/>
    </row>
  </sheetData>
  <sheetProtection algorithmName="SHA-512" hashValue="jAHl3Sb6SuJqZXbSHZ8363Y/0qVk1W4L35CyhyX0t90FT/TmGO5nJ6osyWpGfGIk9FXZYkN87Kf+2dFJ2VCLng==" saltValue="Vd0RB9ZT0AQcEFcmeRhz9e+PIm6UcljIBwJ3Yyyfj3OkMB5keGWbPr68eeCYOhzl1f3hcaX0ElGfpm0yV1xV2g==" spinCount="100000" sheet="1" objects="1" scenarios="1" formatColumns="0" formatRows="0" autoFilter="0"/>
  <autoFilter ref="C85:K192" xr:uid="{00000000-0009-0000-0000-00000A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112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113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0" t="str">
        <f>'Rekapitulace stavby'!K6</f>
        <v>ČZÚ-FLD-výukový pavilon- změna vybavení laboratoří HT004,HT005,HT115</v>
      </c>
      <c r="F7" s="281"/>
      <c r="G7" s="281"/>
      <c r="H7" s="281"/>
      <c r="L7" s="21"/>
    </row>
    <row r="8" spans="2:46" s="1" customFormat="1" ht="12" customHeight="1">
      <c r="B8" s="33"/>
      <c r="D8" s="28" t="s">
        <v>114</v>
      </c>
      <c r="L8" s="33"/>
    </row>
    <row r="9" spans="2:46" s="1" customFormat="1" ht="16.5" customHeight="1">
      <c r="B9" s="33"/>
      <c r="E9" s="248" t="s">
        <v>2207</v>
      </c>
      <c r="F9" s="282"/>
      <c r="G9" s="282"/>
      <c r="H9" s="2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3" t="str">
        <f>'Rekapitulace stavby'!E14</f>
        <v>Vyplň údaj</v>
      </c>
      <c r="F18" s="254"/>
      <c r="G18" s="254"/>
      <c r="H18" s="25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7"/>
      <c r="E27" s="258" t="s">
        <v>116</v>
      </c>
      <c r="F27" s="258"/>
      <c r="G27" s="258"/>
      <c r="H27" s="258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ROUND((SUM(BE85:BE109)),  2)</f>
        <v>0</v>
      </c>
      <c r="I33" s="90">
        <v>0.21</v>
      </c>
      <c r="J33" s="89">
        <f>ROUND(((SUM(BE85:BE109))*I33),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ROUND((SUM(BF85:BF109)),  2)</f>
        <v>0</v>
      </c>
      <c r="I34" s="90">
        <v>0.12</v>
      </c>
      <c r="J34" s="89">
        <f>ROUND(((SUM(BF85:BF109))*I34),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ROUND((SUM(BG85:BG109)),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ROUND((SUM(BH85:BH109)),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ROUND((SUM(BI85:BI109)),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0" t="str">
        <f>E7</f>
        <v>ČZÚ-FLD-výukový pavilon- změna vybavení laboratoří HT004,HT005,HT115</v>
      </c>
      <c r="F48" s="281"/>
      <c r="G48" s="281"/>
      <c r="H48" s="281"/>
      <c r="L48" s="33"/>
    </row>
    <row r="49" spans="2:47" s="1" customFormat="1" ht="12" customHeight="1">
      <c r="B49" s="33"/>
      <c r="C49" s="28" t="s">
        <v>114</v>
      </c>
      <c r="L49" s="33"/>
    </row>
    <row r="50" spans="2:47" s="1" customFormat="1" ht="16.5" customHeight="1">
      <c r="B50" s="33"/>
      <c r="E50" s="248" t="str">
        <f>E9</f>
        <v>2024-080-11 - VRN - vedlejší rozpočtové náklady</v>
      </c>
      <c r="F50" s="282"/>
      <c r="G50" s="282"/>
      <c r="H50" s="2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KAMÝCKÁ 1176, PRAHA - SUCHDOL </v>
      </c>
      <c r="I52" s="28" t="s">
        <v>23</v>
      </c>
      <c r="J52" s="50" t="str">
        <f>IF(J12="","",J12)</f>
        <v>11. 10. 2024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ČZU V PRAZE, FAKULTA LESNICKÁ A DŘEVAŘSKÁ, Praha 6</v>
      </c>
      <c r="I54" s="28" t="s">
        <v>31</v>
      </c>
      <c r="J54" s="31" t="str">
        <f>E21</f>
        <v>Ing. Vladimír Čapka Gerstnerova 5/658 Praha 7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Dana Mlejnková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118</v>
      </c>
      <c r="D57" s="91"/>
      <c r="E57" s="91"/>
      <c r="F57" s="91"/>
      <c r="G57" s="91"/>
      <c r="H57" s="91"/>
      <c r="I57" s="91"/>
      <c r="J57" s="98" t="s">
        <v>119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J85</f>
        <v>0</v>
      </c>
      <c r="L59" s="33"/>
      <c r="AU59" s="18" t="s">
        <v>120</v>
      </c>
    </row>
    <row r="60" spans="2:47" s="8" customFormat="1" ht="24.95" customHeight="1">
      <c r="B60" s="100"/>
      <c r="D60" s="101" t="s">
        <v>2208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2209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>
      <c r="B62" s="104"/>
      <c r="D62" s="105" t="s">
        <v>2210</v>
      </c>
      <c r="E62" s="106"/>
      <c r="F62" s="106"/>
      <c r="G62" s="106"/>
      <c r="H62" s="106"/>
      <c r="I62" s="106"/>
      <c r="J62" s="107">
        <f>J90</f>
        <v>0</v>
      </c>
      <c r="L62" s="104"/>
    </row>
    <row r="63" spans="2:47" s="9" customFormat="1" ht="19.899999999999999" customHeight="1">
      <c r="B63" s="104"/>
      <c r="D63" s="105" t="s">
        <v>2211</v>
      </c>
      <c r="E63" s="106"/>
      <c r="F63" s="106"/>
      <c r="G63" s="106"/>
      <c r="H63" s="106"/>
      <c r="I63" s="106"/>
      <c r="J63" s="107">
        <f>J95</f>
        <v>0</v>
      </c>
      <c r="L63" s="104"/>
    </row>
    <row r="64" spans="2:47" s="9" customFormat="1" ht="19.899999999999999" customHeight="1">
      <c r="B64" s="104"/>
      <c r="D64" s="105" t="s">
        <v>2212</v>
      </c>
      <c r="E64" s="106"/>
      <c r="F64" s="106"/>
      <c r="G64" s="106"/>
      <c r="H64" s="106"/>
      <c r="I64" s="106"/>
      <c r="J64" s="107">
        <f>J104</f>
        <v>0</v>
      </c>
      <c r="L64" s="104"/>
    </row>
    <row r="65" spans="2:12" s="9" customFormat="1" ht="19.899999999999999" customHeight="1">
      <c r="B65" s="104"/>
      <c r="D65" s="105" t="s">
        <v>2213</v>
      </c>
      <c r="E65" s="106"/>
      <c r="F65" s="106"/>
      <c r="G65" s="106"/>
      <c r="H65" s="106"/>
      <c r="I65" s="106"/>
      <c r="J65" s="107">
        <f>J107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135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280" t="str">
        <f>E7</f>
        <v>ČZÚ-FLD-výukový pavilon- změna vybavení laboratoří HT004,HT005,HT115</v>
      </c>
      <c r="F75" s="281"/>
      <c r="G75" s="281"/>
      <c r="H75" s="281"/>
      <c r="L75" s="33"/>
    </row>
    <row r="76" spans="2:12" s="1" customFormat="1" ht="12" customHeight="1">
      <c r="B76" s="33"/>
      <c r="C76" s="28" t="s">
        <v>114</v>
      </c>
      <c r="L76" s="33"/>
    </row>
    <row r="77" spans="2:12" s="1" customFormat="1" ht="16.5" customHeight="1">
      <c r="B77" s="33"/>
      <c r="E77" s="248" t="str">
        <f>E9</f>
        <v>2024-080-11 - VRN - vedlejší rozpočtové náklady</v>
      </c>
      <c r="F77" s="282"/>
      <c r="G77" s="282"/>
      <c r="H77" s="282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 xml:space="preserve">KAMÝCKÁ 1176, PRAHA - SUCHDOL </v>
      </c>
      <c r="I79" s="28" t="s">
        <v>23</v>
      </c>
      <c r="J79" s="50" t="str">
        <f>IF(J12="","",J12)</f>
        <v>11. 10. 2024</v>
      </c>
      <c r="L79" s="33"/>
    </row>
    <row r="80" spans="2:12" s="1" customFormat="1" ht="6.95" customHeight="1">
      <c r="B80" s="33"/>
      <c r="L80" s="33"/>
    </row>
    <row r="81" spans="2:65" s="1" customFormat="1" ht="40.15" customHeight="1">
      <c r="B81" s="33"/>
      <c r="C81" s="28" t="s">
        <v>25</v>
      </c>
      <c r="F81" s="26" t="str">
        <f>E15</f>
        <v>ČZU V PRAZE, FAKULTA LESNICKÁ A DŘEVAŘSKÁ, Praha 6</v>
      </c>
      <c r="I81" s="28" t="s">
        <v>31</v>
      </c>
      <c r="J81" s="31" t="str">
        <f>E21</f>
        <v>Ing. Vladimír Čapka Gerstnerova 5/658 Praha 7</v>
      </c>
      <c r="L81" s="33"/>
    </row>
    <row r="82" spans="2:65" s="1" customFormat="1" ht="15.2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Ing. Dana Mlejnková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136</v>
      </c>
      <c r="D84" s="110" t="s">
        <v>57</v>
      </c>
      <c r="E84" s="110" t="s">
        <v>53</v>
      </c>
      <c r="F84" s="110" t="s">
        <v>54</v>
      </c>
      <c r="G84" s="110" t="s">
        <v>137</v>
      </c>
      <c r="H84" s="110" t="s">
        <v>138</v>
      </c>
      <c r="I84" s="110" t="s">
        <v>139</v>
      </c>
      <c r="J84" s="110" t="s">
        <v>119</v>
      </c>
      <c r="K84" s="111" t="s">
        <v>140</v>
      </c>
      <c r="L84" s="108"/>
      <c r="M84" s="57" t="s">
        <v>19</v>
      </c>
      <c r="N84" s="58" t="s">
        <v>42</v>
      </c>
      <c r="O84" s="58" t="s">
        <v>141</v>
      </c>
      <c r="P84" s="58" t="s">
        <v>142</v>
      </c>
      <c r="Q84" s="58" t="s">
        <v>143</v>
      </c>
      <c r="R84" s="58" t="s">
        <v>144</v>
      </c>
      <c r="S84" s="58" t="s">
        <v>145</v>
      </c>
      <c r="T84" s="59" t="s">
        <v>146</v>
      </c>
    </row>
    <row r="85" spans="2:65" s="1" customFormat="1" ht="22.9" customHeight="1">
      <c r="B85" s="33"/>
      <c r="C85" s="62" t="s">
        <v>147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0</v>
      </c>
      <c r="S85" s="51"/>
      <c r="T85" s="114">
        <f>T86</f>
        <v>0</v>
      </c>
      <c r="AT85" s="18" t="s">
        <v>71</v>
      </c>
      <c r="AU85" s="18" t="s">
        <v>120</v>
      </c>
      <c r="BK85" s="115">
        <f>BK86</f>
        <v>0</v>
      </c>
    </row>
    <row r="86" spans="2:65" s="11" customFormat="1" ht="25.9" customHeight="1">
      <c r="B86" s="116"/>
      <c r="D86" s="117" t="s">
        <v>71</v>
      </c>
      <c r="E86" s="118" t="s">
        <v>2214</v>
      </c>
      <c r="F86" s="118" t="s">
        <v>2215</v>
      </c>
      <c r="I86" s="119"/>
      <c r="J86" s="120">
        <f>BK86</f>
        <v>0</v>
      </c>
      <c r="L86" s="116"/>
      <c r="M86" s="121"/>
      <c r="P86" s="122">
        <f>P87+P90+P95+P104+P107</f>
        <v>0</v>
      </c>
      <c r="R86" s="122">
        <f>R87+R90+R95+R104+R107</f>
        <v>0</v>
      </c>
      <c r="T86" s="123">
        <f>T87+T90+T95+T104+T107</f>
        <v>0</v>
      </c>
      <c r="AR86" s="117" t="s">
        <v>242</v>
      </c>
      <c r="AT86" s="124" t="s">
        <v>71</v>
      </c>
      <c r="AU86" s="124" t="s">
        <v>72</v>
      </c>
      <c r="AY86" s="117" t="s">
        <v>150</v>
      </c>
      <c r="BK86" s="125">
        <f>BK87+BK90+BK95+BK104+BK107</f>
        <v>0</v>
      </c>
    </row>
    <row r="87" spans="2:65" s="11" customFormat="1" ht="22.9" customHeight="1">
      <c r="B87" s="116"/>
      <c r="D87" s="117" t="s">
        <v>71</v>
      </c>
      <c r="E87" s="126" t="s">
        <v>2216</v>
      </c>
      <c r="F87" s="126" t="s">
        <v>2217</v>
      </c>
      <c r="I87" s="119"/>
      <c r="J87" s="127">
        <f>BK87</f>
        <v>0</v>
      </c>
      <c r="L87" s="116"/>
      <c r="M87" s="121"/>
      <c r="P87" s="122">
        <f>SUM(P88:P89)</f>
        <v>0</v>
      </c>
      <c r="R87" s="122">
        <f>SUM(R88:R89)</f>
        <v>0</v>
      </c>
      <c r="T87" s="123">
        <f>SUM(T88:T89)</f>
        <v>0</v>
      </c>
      <c r="AR87" s="117" t="s">
        <v>242</v>
      </c>
      <c r="AT87" s="124" t="s">
        <v>71</v>
      </c>
      <c r="AU87" s="124" t="s">
        <v>80</v>
      </c>
      <c r="AY87" s="117" t="s">
        <v>150</v>
      </c>
      <c r="BK87" s="125">
        <f>SUM(BK88:BK89)</f>
        <v>0</v>
      </c>
    </row>
    <row r="88" spans="2:65" s="1" customFormat="1" ht="16.5" customHeight="1">
      <c r="B88" s="33"/>
      <c r="C88" s="128" t="s">
        <v>80</v>
      </c>
      <c r="D88" s="128" t="s">
        <v>153</v>
      </c>
      <c r="E88" s="129" t="s">
        <v>2218</v>
      </c>
      <c r="F88" s="130" t="s">
        <v>2219</v>
      </c>
      <c r="G88" s="131" t="s">
        <v>179</v>
      </c>
      <c r="H88" s="132">
        <v>1</v>
      </c>
      <c r="I88" s="133"/>
      <c r="J88" s="134">
        <f>ROUND(I88*H88,2)</f>
        <v>0</v>
      </c>
      <c r="K88" s="130" t="s">
        <v>157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2220</v>
      </c>
      <c r="AT88" s="139" t="s">
        <v>153</v>
      </c>
      <c r="AU88" s="139" t="s">
        <v>82</v>
      </c>
      <c r="AY88" s="18" t="s">
        <v>150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80</v>
      </c>
      <c r="BK88" s="140">
        <f>ROUND(I88*H88,2)</f>
        <v>0</v>
      </c>
      <c r="BL88" s="18" t="s">
        <v>2220</v>
      </c>
      <c r="BM88" s="139" t="s">
        <v>2221</v>
      </c>
    </row>
    <row r="89" spans="2:65" s="1" customFormat="1">
      <c r="B89" s="33"/>
      <c r="D89" s="141" t="s">
        <v>160</v>
      </c>
      <c r="F89" s="142" t="s">
        <v>2222</v>
      </c>
      <c r="I89" s="143"/>
      <c r="L89" s="33"/>
      <c r="M89" s="144"/>
      <c r="T89" s="54"/>
      <c r="AT89" s="18" t="s">
        <v>160</v>
      </c>
      <c r="AU89" s="18" t="s">
        <v>82</v>
      </c>
    </row>
    <row r="90" spans="2:65" s="11" customFormat="1" ht="22.9" customHeight="1">
      <c r="B90" s="116"/>
      <c r="D90" s="117" t="s">
        <v>71</v>
      </c>
      <c r="E90" s="126" t="s">
        <v>2223</v>
      </c>
      <c r="F90" s="126" t="s">
        <v>2224</v>
      </c>
      <c r="I90" s="119"/>
      <c r="J90" s="127">
        <f>BK90</f>
        <v>0</v>
      </c>
      <c r="L90" s="116"/>
      <c r="M90" s="121"/>
      <c r="P90" s="122">
        <f>SUM(P91:P94)</f>
        <v>0</v>
      </c>
      <c r="R90" s="122">
        <f>SUM(R91:R94)</f>
        <v>0</v>
      </c>
      <c r="T90" s="123">
        <f>SUM(T91:T94)</f>
        <v>0</v>
      </c>
      <c r="AR90" s="117" t="s">
        <v>242</v>
      </c>
      <c r="AT90" s="124" t="s">
        <v>71</v>
      </c>
      <c r="AU90" s="124" t="s">
        <v>80</v>
      </c>
      <c r="AY90" s="117" t="s">
        <v>150</v>
      </c>
      <c r="BK90" s="125">
        <f>SUM(BK91:BK94)</f>
        <v>0</v>
      </c>
    </row>
    <row r="91" spans="2:65" s="1" customFormat="1" ht="16.5" customHeight="1">
      <c r="B91" s="33"/>
      <c r="C91" s="128" t="s">
        <v>82</v>
      </c>
      <c r="D91" s="128" t="s">
        <v>153</v>
      </c>
      <c r="E91" s="129" t="s">
        <v>2225</v>
      </c>
      <c r="F91" s="130" t="s">
        <v>2226</v>
      </c>
      <c r="G91" s="131" t="s">
        <v>1437</v>
      </c>
      <c r="H91" s="193"/>
      <c r="I91" s="133"/>
      <c r="J91" s="134">
        <f>ROUND(I91*H91,2)</f>
        <v>0</v>
      </c>
      <c r="K91" s="130" t="s">
        <v>157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2220</v>
      </c>
      <c r="AT91" s="139" t="s">
        <v>153</v>
      </c>
      <c r="AU91" s="139" t="s">
        <v>82</v>
      </c>
      <c r="AY91" s="18" t="s">
        <v>150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2220</v>
      </c>
      <c r="BM91" s="139" t="s">
        <v>2227</v>
      </c>
    </row>
    <row r="92" spans="2:65" s="1" customFormat="1">
      <c r="B92" s="33"/>
      <c r="D92" s="141" t="s">
        <v>160</v>
      </c>
      <c r="F92" s="142" t="s">
        <v>2228</v>
      </c>
      <c r="I92" s="143"/>
      <c r="L92" s="33"/>
      <c r="M92" s="144"/>
      <c r="T92" s="54"/>
      <c r="AT92" s="18" t="s">
        <v>160</v>
      </c>
      <c r="AU92" s="18" t="s">
        <v>82</v>
      </c>
    </row>
    <row r="93" spans="2:65" s="1" customFormat="1" ht="16.5" customHeight="1">
      <c r="B93" s="33"/>
      <c r="C93" s="128" t="s">
        <v>183</v>
      </c>
      <c r="D93" s="128" t="s">
        <v>153</v>
      </c>
      <c r="E93" s="129" t="s">
        <v>2229</v>
      </c>
      <c r="F93" s="130" t="s">
        <v>2230</v>
      </c>
      <c r="G93" s="131" t="s">
        <v>179</v>
      </c>
      <c r="H93" s="132">
        <v>9</v>
      </c>
      <c r="I93" s="133"/>
      <c r="J93" s="134">
        <f>ROUND(I93*H93,2)</f>
        <v>0</v>
      </c>
      <c r="K93" s="130" t="s">
        <v>157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2220</v>
      </c>
      <c r="AT93" s="139" t="s">
        <v>153</v>
      </c>
      <c r="AU93" s="139" t="s">
        <v>82</v>
      </c>
      <c r="AY93" s="18" t="s">
        <v>150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2220</v>
      </c>
      <c r="BM93" s="139" t="s">
        <v>2231</v>
      </c>
    </row>
    <row r="94" spans="2:65" s="1" customFormat="1">
      <c r="B94" s="33"/>
      <c r="D94" s="141" t="s">
        <v>160</v>
      </c>
      <c r="F94" s="142" t="s">
        <v>2232</v>
      </c>
      <c r="I94" s="143"/>
      <c r="L94" s="33"/>
      <c r="M94" s="144"/>
      <c r="T94" s="54"/>
      <c r="AT94" s="18" t="s">
        <v>160</v>
      </c>
      <c r="AU94" s="18" t="s">
        <v>82</v>
      </c>
    </row>
    <row r="95" spans="2:65" s="11" customFormat="1" ht="22.9" customHeight="1">
      <c r="B95" s="116"/>
      <c r="D95" s="117" t="s">
        <v>71</v>
      </c>
      <c r="E95" s="126" t="s">
        <v>2233</v>
      </c>
      <c r="F95" s="126" t="s">
        <v>2234</v>
      </c>
      <c r="I95" s="119"/>
      <c r="J95" s="127">
        <f>BK95</f>
        <v>0</v>
      </c>
      <c r="L95" s="116"/>
      <c r="M95" s="121"/>
      <c r="P95" s="122">
        <f>SUM(P96:P103)</f>
        <v>0</v>
      </c>
      <c r="R95" s="122">
        <f>SUM(R96:R103)</f>
        <v>0</v>
      </c>
      <c r="T95" s="123">
        <f>SUM(T96:T103)</f>
        <v>0</v>
      </c>
      <c r="AR95" s="117" t="s">
        <v>242</v>
      </c>
      <c r="AT95" s="124" t="s">
        <v>71</v>
      </c>
      <c r="AU95" s="124" t="s">
        <v>80</v>
      </c>
      <c r="AY95" s="117" t="s">
        <v>150</v>
      </c>
      <c r="BK95" s="125">
        <f>SUM(BK96:BK103)</f>
        <v>0</v>
      </c>
    </row>
    <row r="96" spans="2:65" s="1" customFormat="1" ht="16.5" customHeight="1">
      <c r="B96" s="33"/>
      <c r="C96" s="128" t="s">
        <v>158</v>
      </c>
      <c r="D96" s="128" t="s">
        <v>153</v>
      </c>
      <c r="E96" s="129" t="s">
        <v>2235</v>
      </c>
      <c r="F96" s="130" t="s">
        <v>2236</v>
      </c>
      <c r="G96" s="131" t="s">
        <v>1437</v>
      </c>
      <c r="H96" s="193"/>
      <c r="I96" s="133"/>
      <c r="J96" s="134">
        <f>ROUND(I96*H96,2)</f>
        <v>0</v>
      </c>
      <c r="K96" s="130" t="s">
        <v>157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2220</v>
      </c>
      <c r="AT96" s="139" t="s">
        <v>153</v>
      </c>
      <c r="AU96" s="139" t="s">
        <v>82</v>
      </c>
      <c r="AY96" s="18" t="s">
        <v>150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2220</v>
      </c>
      <c r="BM96" s="139" t="s">
        <v>2237</v>
      </c>
    </row>
    <row r="97" spans="2:65" s="1" customFormat="1">
      <c r="B97" s="33"/>
      <c r="D97" s="141" t="s">
        <v>160</v>
      </c>
      <c r="F97" s="142" t="s">
        <v>2238</v>
      </c>
      <c r="I97" s="143"/>
      <c r="L97" s="33"/>
      <c r="M97" s="144"/>
      <c r="T97" s="54"/>
      <c r="AT97" s="18" t="s">
        <v>160</v>
      </c>
      <c r="AU97" s="18" t="s">
        <v>82</v>
      </c>
    </row>
    <row r="98" spans="2:65" s="1" customFormat="1" ht="16.5" customHeight="1">
      <c r="B98" s="33"/>
      <c r="C98" s="128" t="s">
        <v>242</v>
      </c>
      <c r="D98" s="128" t="s">
        <v>153</v>
      </c>
      <c r="E98" s="129" t="s">
        <v>2239</v>
      </c>
      <c r="F98" s="130" t="s">
        <v>2240</v>
      </c>
      <c r="G98" s="131" t="s">
        <v>1345</v>
      </c>
      <c r="H98" s="132">
        <v>10</v>
      </c>
      <c r="I98" s="133"/>
      <c r="J98" s="134">
        <f>ROUND(I98*H98,2)</f>
        <v>0</v>
      </c>
      <c r="K98" s="130" t="s">
        <v>157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2220</v>
      </c>
      <c r="AT98" s="139" t="s">
        <v>153</v>
      </c>
      <c r="AU98" s="139" t="s">
        <v>82</v>
      </c>
      <c r="AY98" s="18" t="s">
        <v>150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2220</v>
      </c>
      <c r="BM98" s="139" t="s">
        <v>2241</v>
      </c>
    </row>
    <row r="99" spans="2:65" s="1" customFormat="1">
      <c r="B99" s="33"/>
      <c r="D99" s="141" t="s">
        <v>160</v>
      </c>
      <c r="F99" s="142" t="s">
        <v>2242</v>
      </c>
      <c r="I99" s="143"/>
      <c r="L99" s="33"/>
      <c r="M99" s="144"/>
      <c r="T99" s="54"/>
      <c r="AT99" s="18" t="s">
        <v>160</v>
      </c>
      <c r="AU99" s="18" t="s">
        <v>82</v>
      </c>
    </row>
    <row r="100" spans="2:65" s="1" customFormat="1" ht="16.5" customHeight="1">
      <c r="B100" s="33"/>
      <c r="C100" s="128" t="s">
        <v>283</v>
      </c>
      <c r="D100" s="128" t="s">
        <v>153</v>
      </c>
      <c r="E100" s="129" t="s">
        <v>2243</v>
      </c>
      <c r="F100" s="130" t="s">
        <v>2244</v>
      </c>
      <c r="G100" s="131" t="s">
        <v>179</v>
      </c>
      <c r="H100" s="132">
        <v>1</v>
      </c>
      <c r="I100" s="133"/>
      <c r="J100" s="134">
        <f>ROUND(I100*H100,2)</f>
        <v>0</v>
      </c>
      <c r="K100" s="130" t="s">
        <v>157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2220</v>
      </c>
      <c r="AT100" s="139" t="s">
        <v>153</v>
      </c>
      <c r="AU100" s="139" t="s">
        <v>82</v>
      </c>
      <c r="AY100" s="18" t="s">
        <v>150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2220</v>
      </c>
      <c r="BM100" s="139" t="s">
        <v>2245</v>
      </c>
    </row>
    <row r="101" spans="2:65" s="1" customFormat="1">
      <c r="B101" s="33"/>
      <c r="D101" s="141" t="s">
        <v>160</v>
      </c>
      <c r="F101" s="142" t="s">
        <v>2246</v>
      </c>
      <c r="I101" s="143"/>
      <c r="L101" s="33"/>
      <c r="M101" s="144"/>
      <c r="T101" s="54"/>
      <c r="AT101" s="18" t="s">
        <v>160</v>
      </c>
      <c r="AU101" s="18" t="s">
        <v>82</v>
      </c>
    </row>
    <row r="102" spans="2:65" s="1" customFormat="1" ht="16.5" customHeight="1">
      <c r="B102" s="33"/>
      <c r="C102" s="128" t="s">
        <v>299</v>
      </c>
      <c r="D102" s="128" t="s">
        <v>153</v>
      </c>
      <c r="E102" s="129" t="s">
        <v>2247</v>
      </c>
      <c r="F102" s="130" t="s">
        <v>2248</v>
      </c>
      <c r="G102" s="131" t="s">
        <v>1437</v>
      </c>
      <c r="H102" s="193"/>
      <c r="I102" s="133"/>
      <c r="J102" s="134">
        <f>ROUND(I102*H102,2)</f>
        <v>0</v>
      </c>
      <c r="K102" s="130" t="s">
        <v>157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2220</v>
      </c>
      <c r="AT102" s="139" t="s">
        <v>153</v>
      </c>
      <c r="AU102" s="139" t="s">
        <v>82</v>
      </c>
      <c r="AY102" s="18" t="s">
        <v>150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2220</v>
      </c>
      <c r="BM102" s="139" t="s">
        <v>2249</v>
      </c>
    </row>
    <row r="103" spans="2:65" s="1" customFormat="1">
      <c r="B103" s="33"/>
      <c r="D103" s="141" t="s">
        <v>160</v>
      </c>
      <c r="F103" s="142" t="s">
        <v>2250</v>
      </c>
      <c r="I103" s="143"/>
      <c r="L103" s="33"/>
      <c r="M103" s="144"/>
      <c r="T103" s="54"/>
      <c r="AT103" s="18" t="s">
        <v>160</v>
      </c>
      <c r="AU103" s="18" t="s">
        <v>82</v>
      </c>
    </row>
    <row r="104" spans="2:65" s="11" customFormat="1" ht="22.9" customHeight="1">
      <c r="B104" s="116"/>
      <c r="D104" s="117" t="s">
        <v>71</v>
      </c>
      <c r="E104" s="126" t="s">
        <v>2251</v>
      </c>
      <c r="F104" s="126" t="s">
        <v>2252</v>
      </c>
      <c r="I104" s="119"/>
      <c r="J104" s="127">
        <f>BK104</f>
        <v>0</v>
      </c>
      <c r="L104" s="116"/>
      <c r="M104" s="121"/>
      <c r="P104" s="122">
        <f>SUM(P105:P106)</f>
        <v>0</v>
      </c>
      <c r="R104" s="122">
        <f>SUM(R105:R106)</f>
        <v>0</v>
      </c>
      <c r="T104" s="123">
        <f>SUM(T105:T106)</f>
        <v>0</v>
      </c>
      <c r="AR104" s="117" t="s">
        <v>242</v>
      </c>
      <c r="AT104" s="124" t="s">
        <v>71</v>
      </c>
      <c r="AU104" s="124" t="s">
        <v>80</v>
      </c>
      <c r="AY104" s="117" t="s">
        <v>150</v>
      </c>
      <c r="BK104" s="125">
        <f>SUM(BK105:BK106)</f>
        <v>0</v>
      </c>
    </row>
    <row r="105" spans="2:65" s="1" customFormat="1" ht="16.5" customHeight="1">
      <c r="B105" s="33"/>
      <c r="C105" s="128" t="s">
        <v>315</v>
      </c>
      <c r="D105" s="128" t="s">
        <v>153</v>
      </c>
      <c r="E105" s="129" t="s">
        <v>2253</v>
      </c>
      <c r="F105" s="130" t="s">
        <v>2254</v>
      </c>
      <c r="G105" s="131" t="s">
        <v>1437</v>
      </c>
      <c r="H105" s="193"/>
      <c r="I105" s="133"/>
      <c r="J105" s="134">
        <f>ROUND(I105*H105,2)</f>
        <v>0</v>
      </c>
      <c r="K105" s="130" t="s">
        <v>157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2220</v>
      </c>
      <c r="AT105" s="139" t="s">
        <v>153</v>
      </c>
      <c r="AU105" s="139" t="s">
        <v>82</v>
      </c>
      <c r="AY105" s="18" t="s">
        <v>150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2220</v>
      </c>
      <c r="BM105" s="139" t="s">
        <v>2255</v>
      </c>
    </row>
    <row r="106" spans="2:65" s="1" customFormat="1">
      <c r="B106" s="33"/>
      <c r="D106" s="141" t="s">
        <v>160</v>
      </c>
      <c r="F106" s="142" t="s">
        <v>2256</v>
      </c>
      <c r="I106" s="143"/>
      <c r="L106" s="33"/>
      <c r="M106" s="144"/>
      <c r="T106" s="54"/>
      <c r="AT106" s="18" t="s">
        <v>160</v>
      </c>
      <c r="AU106" s="18" t="s">
        <v>82</v>
      </c>
    </row>
    <row r="107" spans="2:65" s="11" customFormat="1" ht="22.9" customHeight="1">
      <c r="B107" s="116"/>
      <c r="D107" s="117" t="s">
        <v>71</v>
      </c>
      <c r="E107" s="126" t="s">
        <v>2257</v>
      </c>
      <c r="F107" s="126" t="s">
        <v>2258</v>
      </c>
      <c r="I107" s="119"/>
      <c r="J107" s="127">
        <f>BK107</f>
        <v>0</v>
      </c>
      <c r="L107" s="116"/>
      <c r="M107" s="121"/>
      <c r="P107" s="122">
        <f>SUM(P108:P109)</f>
        <v>0</v>
      </c>
      <c r="R107" s="122">
        <f>SUM(R108:R109)</f>
        <v>0</v>
      </c>
      <c r="T107" s="123">
        <f>SUM(T108:T109)</f>
        <v>0</v>
      </c>
      <c r="AR107" s="117" t="s">
        <v>242</v>
      </c>
      <c r="AT107" s="124" t="s">
        <v>71</v>
      </c>
      <c r="AU107" s="124" t="s">
        <v>80</v>
      </c>
      <c r="AY107" s="117" t="s">
        <v>150</v>
      </c>
      <c r="BK107" s="125">
        <f>SUM(BK108:BK109)</f>
        <v>0</v>
      </c>
    </row>
    <row r="108" spans="2:65" s="1" customFormat="1" ht="16.5" customHeight="1">
      <c r="B108" s="33"/>
      <c r="C108" s="128" t="s">
        <v>334</v>
      </c>
      <c r="D108" s="128" t="s">
        <v>153</v>
      </c>
      <c r="E108" s="129" t="s">
        <v>2259</v>
      </c>
      <c r="F108" s="130" t="s">
        <v>2260</v>
      </c>
      <c r="G108" s="131" t="s">
        <v>1437</v>
      </c>
      <c r="H108" s="193"/>
      <c r="I108" s="133"/>
      <c r="J108" s="134">
        <f>ROUND(I108*H108,2)</f>
        <v>0</v>
      </c>
      <c r="K108" s="130" t="s">
        <v>157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2220</v>
      </c>
      <c r="AT108" s="139" t="s">
        <v>153</v>
      </c>
      <c r="AU108" s="139" t="s">
        <v>82</v>
      </c>
      <c r="AY108" s="18" t="s">
        <v>150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2220</v>
      </c>
      <c r="BM108" s="139" t="s">
        <v>2261</v>
      </c>
    </row>
    <row r="109" spans="2:65" s="1" customFormat="1">
      <c r="B109" s="33"/>
      <c r="D109" s="141" t="s">
        <v>160</v>
      </c>
      <c r="F109" s="142" t="s">
        <v>2262</v>
      </c>
      <c r="I109" s="143"/>
      <c r="L109" s="33"/>
      <c r="M109" s="186"/>
      <c r="N109" s="187"/>
      <c r="O109" s="187"/>
      <c r="P109" s="187"/>
      <c r="Q109" s="187"/>
      <c r="R109" s="187"/>
      <c r="S109" s="187"/>
      <c r="T109" s="188"/>
      <c r="AT109" s="18" t="s">
        <v>160</v>
      </c>
      <c r="AU109" s="18" t="s">
        <v>82</v>
      </c>
    </row>
    <row r="110" spans="2:65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33"/>
    </row>
  </sheetData>
  <sheetProtection algorithmName="SHA-512" hashValue="uW+375uU9uxIIrgCdzAeuHhOIE/Db0ObYEO/3zS07VqAKac0J+NJAdSXj+8vU8fmqNYDePAWyu1H18bZR6Oy3Q==" saltValue="+ynXoQK/Bi4fWxHacMlXJM8XYPDeMJY8hmZ1nGaODIbKpaAWvqzlaYEeR68kWNATOTePJwVuhvQRut4ulbddvA==" spinCount="100000" sheet="1" objects="1" scenarios="1" formatColumns="0" formatRows="0" autoFilter="0"/>
  <autoFilter ref="C84:K109" xr:uid="{00000000-0009-0000-0000-00000B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B00-000000000000}"/>
    <hyperlink ref="F92" r:id="rId2" xr:uid="{00000000-0004-0000-0B00-000001000000}"/>
    <hyperlink ref="F94" r:id="rId3" xr:uid="{00000000-0004-0000-0B00-000002000000}"/>
    <hyperlink ref="F97" r:id="rId4" xr:uid="{00000000-0004-0000-0B00-000003000000}"/>
    <hyperlink ref="F99" r:id="rId5" xr:uid="{00000000-0004-0000-0B00-000004000000}"/>
    <hyperlink ref="F101" r:id="rId6" xr:uid="{00000000-0004-0000-0B00-000005000000}"/>
    <hyperlink ref="F103" r:id="rId7" xr:uid="{00000000-0004-0000-0B00-000006000000}"/>
    <hyperlink ref="F106" r:id="rId8" xr:uid="{00000000-0004-0000-0B00-000007000000}"/>
    <hyperlink ref="F109" r:id="rId9" xr:uid="{00000000-0004-0000-0B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pans="2:11" s="16" customFormat="1" ht="45" customHeight="1">
      <c r="B3" s="296"/>
      <c r="C3" s="286" t="s">
        <v>2263</v>
      </c>
      <c r="D3" s="286"/>
      <c r="E3" s="286"/>
      <c r="F3" s="286"/>
      <c r="G3" s="286"/>
      <c r="H3" s="286"/>
      <c r="I3" s="286"/>
      <c r="J3" s="286"/>
      <c r="K3" s="297"/>
    </row>
    <row r="4" spans="2:11" customFormat="1" ht="25.5" customHeight="1">
      <c r="B4" s="298"/>
      <c r="C4" s="285" t="s">
        <v>2264</v>
      </c>
      <c r="D4" s="285"/>
      <c r="E4" s="285"/>
      <c r="F4" s="285"/>
      <c r="G4" s="285"/>
      <c r="H4" s="285"/>
      <c r="I4" s="285"/>
      <c r="J4" s="285"/>
      <c r="K4" s="299"/>
    </row>
    <row r="5" spans="2:11" customFormat="1" ht="5.25" customHeight="1">
      <c r="B5" s="298"/>
      <c r="C5" s="196"/>
      <c r="D5" s="196"/>
      <c r="E5" s="196"/>
      <c r="F5" s="196"/>
      <c r="G5" s="196"/>
      <c r="H5" s="196"/>
      <c r="I5" s="196"/>
      <c r="J5" s="196"/>
      <c r="K5" s="299"/>
    </row>
    <row r="6" spans="2:11" customFormat="1" ht="15" customHeight="1">
      <c r="B6" s="298"/>
      <c r="C6" s="284" t="s">
        <v>2265</v>
      </c>
      <c r="D6" s="284"/>
      <c r="E6" s="284"/>
      <c r="F6" s="284"/>
      <c r="G6" s="284"/>
      <c r="H6" s="284"/>
      <c r="I6" s="284"/>
      <c r="J6" s="284"/>
      <c r="K6" s="299"/>
    </row>
    <row r="7" spans="2:11" customFormat="1" ht="15" customHeight="1">
      <c r="B7" s="198"/>
      <c r="C7" s="284" t="s">
        <v>2266</v>
      </c>
      <c r="D7" s="284"/>
      <c r="E7" s="284"/>
      <c r="F7" s="284"/>
      <c r="G7" s="284"/>
      <c r="H7" s="284"/>
      <c r="I7" s="284"/>
      <c r="J7" s="284"/>
      <c r="K7" s="299"/>
    </row>
    <row r="8" spans="2:1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299"/>
    </row>
    <row r="9" spans="2:11" customFormat="1" ht="15" customHeight="1">
      <c r="B9" s="198"/>
      <c r="C9" s="284" t="s">
        <v>2267</v>
      </c>
      <c r="D9" s="284"/>
      <c r="E9" s="284"/>
      <c r="F9" s="284"/>
      <c r="G9" s="284"/>
      <c r="H9" s="284"/>
      <c r="I9" s="284"/>
      <c r="J9" s="284"/>
      <c r="K9" s="299"/>
    </row>
    <row r="10" spans="2:11" customFormat="1" ht="15" customHeight="1">
      <c r="B10" s="198"/>
      <c r="C10" s="197"/>
      <c r="D10" s="284" t="s">
        <v>2268</v>
      </c>
      <c r="E10" s="284"/>
      <c r="F10" s="284"/>
      <c r="G10" s="284"/>
      <c r="H10" s="284"/>
      <c r="I10" s="284"/>
      <c r="J10" s="284"/>
      <c r="K10" s="299"/>
    </row>
    <row r="11" spans="2:11" customFormat="1" ht="15" customHeight="1">
      <c r="B11" s="198"/>
      <c r="C11" s="199"/>
      <c r="D11" s="284" t="s">
        <v>2269</v>
      </c>
      <c r="E11" s="284"/>
      <c r="F11" s="284"/>
      <c r="G11" s="284"/>
      <c r="H11" s="284"/>
      <c r="I11" s="284"/>
      <c r="J11" s="284"/>
      <c r="K11" s="299"/>
    </row>
    <row r="12" spans="2:1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299"/>
    </row>
    <row r="13" spans="2:11" customFormat="1" ht="15" customHeight="1">
      <c r="B13" s="198"/>
      <c r="C13" s="199"/>
      <c r="D13" s="200" t="s">
        <v>2270</v>
      </c>
      <c r="E13" s="197"/>
      <c r="F13" s="197"/>
      <c r="G13" s="197"/>
      <c r="H13" s="197"/>
      <c r="I13" s="197"/>
      <c r="J13" s="197"/>
      <c r="K13" s="299"/>
    </row>
    <row r="14" spans="2:1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299"/>
    </row>
    <row r="15" spans="2:11" customFormat="1" ht="15" customHeight="1">
      <c r="B15" s="198"/>
      <c r="C15" s="199"/>
      <c r="D15" s="284" t="s">
        <v>2271</v>
      </c>
      <c r="E15" s="284"/>
      <c r="F15" s="284"/>
      <c r="G15" s="284"/>
      <c r="H15" s="284"/>
      <c r="I15" s="284"/>
      <c r="J15" s="284"/>
      <c r="K15" s="299"/>
    </row>
    <row r="16" spans="2:11" customFormat="1" ht="15" customHeight="1">
      <c r="B16" s="198"/>
      <c r="C16" s="199"/>
      <c r="D16" s="284" t="s">
        <v>2272</v>
      </c>
      <c r="E16" s="284"/>
      <c r="F16" s="284"/>
      <c r="G16" s="284"/>
      <c r="H16" s="284"/>
      <c r="I16" s="284"/>
      <c r="J16" s="284"/>
      <c r="K16" s="299"/>
    </row>
    <row r="17" spans="2:11" customFormat="1" ht="15" customHeight="1">
      <c r="B17" s="198"/>
      <c r="C17" s="199"/>
      <c r="D17" s="284" t="s">
        <v>2273</v>
      </c>
      <c r="E17" s="284"/>
      <c r="F17" s="284"/>
      <c r="G17" s="284"/>
      <c r="H17" s="284"/>
      <c r="I17" s="284"/>
      <c r="J17" s="284"/>
      <c r="K17" s="299"/>
    </row>
    <row r="18" spans="2:11" customFormat="1" ht="15" customHeight="1">
      <c r="B18" s="198"/>
      <c r="C18" s="199"/>
      <c r="D18" s="199"/>
      <c r="E18" s="201" t="s">
        <v>79</v>
      </c>
      <c r="F18" s="284" t="s">
        <v>2274</v>
      </c>
      <c r="G18" s="284"/>
      <c r="H18" s="284"/>
      <c r="I18" s="284"/>
      <c r="J18" s="284"/>
      <c r="K18" s="299"/>
    </row>
    <row r="19" spans="2:11" customFormat="1" ht="15" customHeight="1">
      <c r="B19" s="198"/>
      <c r="C19" s="199"/>
      <c r="D19" s="199"/>
      <c r="E19" s="201" t="s">
        <v>2275</v>
      </c>
      <c r="F19" s="284" t="s">
        <v>2276</v>
      </c>
      <c r="G19" s="284"/>
      <c r="H19" s="284"/>
      <c r="I19" s="284"/>
      <c r="J19" s="284"/>
      <c r="K19" s="299"/>
    </row>
    <row r="20" spans="2:11" customFormat="1" ht="15" customHeight="1">
      <c r="B20" s="198"/>
      <c r="C20" s="199"/>
      <c r="D20" s="199"/>
      <c r="E20" s="201" t="s">
        <v>2277</v>
      </c>
      <c r="F20" s="284" t="s">
        <v>2278</v>
      </c>
      <c r="G20" s="284"/>
      <c r="H20" s="284"/>
      <c r="I20" s="284"/>
      <c r="J20" s="284"/>
      <c r="K20" s="299"/>
    </row>
    <row r="21" spans="2:11" customFormat="1" ht="15" customHeight="1">
      <c r="B21" s="198"/>
      <c r="C21" s="199"/>
      <c r="D21" s="199"/>
      <c r="E21" s="201" t="s">
        <v>2279</v>
      </c>
      <c r="F21" s="284" t="s">
        <v>2280</v>
      </c>
      <c r="G21" s="284"/>
      <c r="H21" s="284"/>
      <c r="I21" s="284"/>
      <c r="J21" s="284"/>
      <c r="K21" s="299"/>
    </row>
    <row r="22" spans="2:11" customFormat="1" ht="15" customHeight="1">
      <c r="B22" s="198"/>
      <c r="C22" s="199"/>
      <c r="D22" s="199"/>
      <c r="E22" s="201" t="s">
        <v>2281</v>
      </c>
      <c r="F22" s="284" t="s">
        <v>2282</v>
      </c>
      <c r="G22" s="284"/>
      <c r="H22" s="284"/>
      <c r="I22" s="284"/>
      <c r="J22" s="284"/>
      <c r="K22" s="299"/>
    </row>
    <row r="23" spans="2:11" customFormat="1" ht="15" customHeight="1">
      <c r="B23" s="198"/>
      <c r="C23" s="199"/>
      <c r="D23" s="199"/>
      <c r="E23" s="201" t="s">
        <v>2283</v>
      </c>
      <c r="F23" s="284" t="s">
        <v>2284</v>
      </c>
      <c r="G23" s="284"/>
      <c r="H23" s="284"/>
      <c r="I23" s="284"/>
      <c r="J23" s="284"/>
      <c r="K23" s="299"/>
    </row>
    <row r="24" spans="2:1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299"/>
    </row>
    <row r="25" spans="2:11" customFormat="1" ht="15" customHeight="1">
      <c r="B25" s="198"/>
      <c r="C25" s="284" t="s">
        <v>2285</v>
      </c>
      <c r="D25" s="284"/>
      <c r="E25" s="284"/>
      <c r="F25" s="284"/>
      <c r="G25" s="284"/>
      <c r="H25" s="284"/>
      <c r="I25" s="284"/>
      <c r="J25" s="284"/>
      <c r="K25" s="299"/>
    </row>
    <row r="26" spans="2:11" customFormat="1" ht="15" customHeight="1">
      <c r="B26" s="198"/>
      <c r="C26" s="284" t="s">
        <v>2286</v>
      </c>
      <c r="D26" s="284"/>
      <c r="E26" s="284"/>
      <c r="F26" s="284"/>
      <c r="G26" s="284"/>
      <c r="H26" s="284"/>
      <c r="I26" s="284"/>
      <c r="J26" s="284"/>
      <c r="K26" s="299"/>
    </row>
    <row r="27" spans="2:11" customFormat="1" ht="15" customHeight="1">
      <c r="B27" s="198"/>
      <c r="C27" s="197"/>
      <c r="D27" s="284" t="s">
        <v>2287</v>
      </c>
      <c r="E27" s="284"/>
      <c r="F27" s="284"/>
      <c r="G27" s="284"/>
      <c r="H27" s="284"/>
      <c r="I27" s="284"/>
      <c r="J27" s="284"/>
      <c r="K27" s="299"/>
    </row>
    <row r="28" spans="2:11" customFormat="1" ht="15" customHeight="1">
      <c r="B28" s="198"/>
      <c r="C28" s="199"/>
      <c r="D28" s="284" t="s">
        <v>2288</v>
      </c>
      <c r="E28" s="284"/>
      <c r="F28" s="284"/>
      <c r="G28" s="284"/>
      <c r="H28" s="284"/>
      <c r="I28" s="284"/>
      <c r="J28" s="284"/>
      <c r="K28" s="299"/>
    </row>
    <row r="29" spans="2:1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299"/>
    </row>
    <row r="30" spans="2:11" customFormat="1" ht="15" customHeight="1">
      <c r="B30" s="198"/>
      <c r="C30" s="199"/>
      <c r="D30" s="284" t="s">
        <v>2289</v>
      </c>
      <c r="E30" s="284"/>
      <c r="F30" s="284"/>
      <c r="G30" s="284"/>
      <c r="H30" s="284"/>
      <c r="I30" s="284"/>
      <c r="J30" s="284"/>
      <c r="K30" s="299"/>
    </row>
    <row r="31" spans="2:11" customFormat="1" ht="15" customHeight="1">
      <c r="B31" s="198"/>
      <c r="C31" s="199"/>
      <c r="D31" s="284" t="s">
        <v>2290</v>
      </c>
      <c r="E31" s="284"/>
      <c r="F31" s="284"/>
      <c r="G31" s="284"/>
      <c r="H31" s="284"/>
      <c r="I31" s="284"/>
      <c r="J31" s="284"/>
      <c r="K31" s="299"/>
    </row>
    <row r="32" spans="2:1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299"/>
    </row>
    <row r="33" spans="2:11" customFormat="1" ht="15" customHeight="1">
      <c r="B33" s="198"/>
      <c r="C33" s="199"/>
      <c r="D33" s="284" t="s">
        <v>2291</v>
      </c>
      <c r="E33" s="284"/>
      <c r="F33" s="284"/>
      <c r="G33" s="284"/>
      <c r="H33" s="284"/>
      <c r="I33" s="284"/>
      <c r="J33" s="284"/>
      <c r="K33" s="299"/>
    </row>
    <row r="34" spans="2:11" customFormat="1" ht="15" customHeight="1">
      <c r="B34" s="198"/>
      <c r="C34" s="199"/>
      <c r="D34" s="284" t="s">
        <v>2292</v>
      </c>
      <c r="E34" s="284"/>
      <c r="F34" s="284"/>
      <c r="G34" s="284"/>
      <c r="H34" s="284"/>
      <c r="I34" s="284"/>
      <c r="J34" s="284"/>
      <c r="K34" s="299"/>
    </row>
    <row r="35" spans="2:11" customFormat="1" ht="15" customHeight="1">
      <c r="B35" s="198"/>
      <c r="C35" s="199"/>
      <c r="D35" s="284" t="s">
        <v>2293</v>
      </c>
      <c r="E35" s="284"/>
      <c r="F35" s="284"/>
      <c r="G35" s="284"/>
      <c r="H35" s="284"/>
      <c r="I35" s="284"/>
      <c r="J35" s="284"/>
      <c r="K35" s="299"/>
    </row>
    <row r="36" spans="2:11" customFormat="1" ht="15" customHeight="1">
      <c r="B36" s="198"/>
      <c r="C36" s="199"/>
      <c r="D36" s="197"/>
      <c r="E36" s="200" t="s">
        <v>136</v>
      </c>
      <c r="F36" s="197"/>
      <c r="G36" s="284" t="s">
        <v>2294</v>
      </c>
      <c r="H36" s="284"/>
      <c r="I36" s="284"/>
      <c r="J36" s="284"/>
      <c r="K36" s="299"/>
    </row>
    <row r="37" spans="2:11" customFormat="1" ht="30.75" customHeight="1">
      <c r="B37" s="198"/>
      <c r="C37" s="199"/>
      <c r="D37" s="197"/>
      <c r="E37" s="200" t="s">
        <v>2295</v>
      </c>
      <c r="F37" s="197"/>
      <c r="G37" s="284" t="s">
        <v>2296</v>
      </c>
      <c r="H37" s="284"/>
      <c r="I37" s="284"/>
      <c r="J37" s="284"/>
      <c r="K37" s="299"/>
    </row>
    <row r="38" spans="2:11" customFormat="1" ht="15" customHeight="1">
      <c r="B38" s="198"/>
      <c r="C38" s="199"/>
      <c r="D38" s="197"/>
      <c r="E38" s="200" t="s">
        <v>53</v>
      </c>
      <c r="F38" s="197"/>
      <c r="G38" s="284" t="s">
        <v>2297</v>
      </c>
      <c r="H38" s="284"/>
      <c r="I38" s="284"/>
      <c r="J38" s="284"/>
      <c r="K38" s="299"/>
    </row>
    <row r="39" spans="2:11" customFormat="1" ht="15" customHeight="1">
      <c r="B39" s="198"/>
      <c r="C39" s="199"/>
      <c r="D39" s="197"/>
      <c r="E39" s="200" t="s">
        <v>54</v>
      </c>
      <c r="F39" s="197"/>
      <c r="G39" s="284" t="s">
        <v>2298</v>
      </c>
      <c r="H39" s="284"/>
      <c r="I39" s="284"/>
      <c r="J39" s="284"/>
      <c r="K39" s="299"/>
    </row>
    <row r="40" spans="2:11" customFormat="1" ht="15" customHeight="1">
      <c r="B40" s="198"/>
      <c r="C40" s="199"/>
      <c r="D40" s="197"/>
      <c r="E40" s="200" t="s">
        <v>137</v>
      </c>
      <c r="F40" s="197"/>
      <c r="G40" s="284" t="s">
        <v>2299</v>
      </c>
      <c r="H40" s="284"/>
      <c r="I40" s="284"/>
      <c r="J40" s="284"/>
      <c r="K40" s="299"/>
    </row>
    <row r="41" spans="2:11" customFormat="1" ht="15" customHeight="1">
      <c r="B41" s="198"/>
      <c r="C41" s="199"/>
      <c r="D41" s="197"/>
      <c r="E41" s="200" t="s">
        <v>138</v>
      </c>
      <c r="F41" s="197"/>
      <c r="G41" s="284" t="s">
        <v>2300</v>
      </c>
      <c r="H41" s="284"/>
      <c r="I41" s="284"/>
      <c r="J41" s="284"/>
      <c r="K41" s="299"/>
    </row>
    <row r="42" spans="2:11" customFormat="1" ht="15" customHeight="1">
      <c r="B42" s="198"/>
      <c r="C42" s="199"/>
      <c r="D42" s="197"/>
      <c r="E42" s="200" t="s">
        <v>2301</v>
      </c>
      <c r="F42" s="197"/>
      <c r="G42" s="284" t="s">
        <v>2302</v>
      </c>
      <c r="H42" s="284"/>
      <c r="I42" s="284"/>
      <c r="J42" s="284"/>
      <c r="K42" s="299"/>
    </row>
    <row r="43" spans="2:11" customFormat="1" ht="15" customHeight="1">
      <c r="B43" s="198"/>
      <c r="C43" s="199"/>
      <c r="D43" s="197"/>
      <c r="E43" s="200"/>
      <c r="F43" s="197"/>
      <c r="G43" s="284" t="s">
        <v>2303</v>
      </c>
      <c r="H43" s="284"/>
      <c r="I43" s="284"/>
      <c r="J43" s="284"/>
      <c r="K43" s="299"/>
    </row>
    <row r="44" spans="2:11" customFormat="1" ht="15" customHeight="1">
      <c r="B44" s="198"/>
      <c r="C44" s="199"/>
      <c r="D44" s="197"/>
      <c r="E44" s="200" t="s">
        <v>2304</v>
      </c>
      <c r="F44" s="197"/>
      <c r="G44" s="284" t="s">
        <v>2305</v>
      </c>
      <c r="H44" s="284"/>
      <c r="I44" s="284"/>
      <c r="J44" s="284"/>
      <c r="K44" s="299"/>
    </row>
    <row r="45" spans="2:11" customFormat="1" ht="15" customHeight="1">
      <c r="B45" s="198"/>
      <c r="C45" s="199"/>
      <c r="D45" s="197"/>
      <c r="E45" s="200" t="s">
        <v>140</v>
      </c>
      <c r="F45" s="197"/>
      <c r="G45" s="284" t="s">
        <v>2306</v>
      </c>
      <c r="H45" s="284"/>
      <c r="I45" s="284"/>
      <c r="J45" s="284"/>
      <c r="K45" s="299"/>
    </row>
    <row r="46" spans="2:1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299"/>
    </row>
    <row r="47" spans="2:11" customFormat="1" ht="15" customHeight="1">
      <c r="B47" s="198"/>
      <c r="C47" s="199"/>
      <c r="D47" s="284" t="s">
        <v>2307</v>
      </c>
      <c r="E47" s="284"/>
      <c r="F47" s="284"/>
      <c r="G47" s="284"/>
      <c r="H47" s="284"/>
      <c r="I47" s="284"/>
      <c r="J47" s="284"/>
      <c r="K47" s="299"/>
    </row>
    <row r="48" spans="2:11" customFormat="1" ht="15" customHeight="1">
      <c r="B48" s="198"/>
      <c r="C48" s="199"/>
      <c r="D48" s="199"/>
      <c r="E48" s="284" t="s">
        <v>2308</v>
      </c>
      <c r="F48" s="284"/>
      <c r="G48" s="284"/>
      <c r="H48" s="284"/>
      <c r="I48" s="284"/>
      <c r="J48" s="284"/>
      <c r="K48" s="299"/>
    </row>
    <row r="49" spans="2:11" customFormat="1" ht="15" customHeight="1">
      <c r="B49" s="198"/>
      <c r="C49" s="199"/>
      <c r="D49" s="199"/>
      <c r="E49" s="284" t="s">
        <v>2309</v>
      </c>
      <c r="F49" s="284"/>
      <c r="G49" s="284"/>
      <c r="H49" s="284"/>
      <c r="I49" s="284"/>
      <c r="J49" s="284"/>
      <c r="K49" s="299"/>
    </row>
    <row r="50" spans="2:11" customFormat="1" ht="15" customHeight="1">
      <c r="B50" s="198"/>
      <c r="C50" s="199"/>
      <c r="D50" s="199"/>
      <c r="E50" s="284" t="s">
        <v>2310</v>
      </c>
      <c r="F50" s="284"/>
      <c r="G50" s="284"/>
      <c r="H50" s="284"/>
      <c r="I50" s="284"/>
      <c r="J50" s="284"/>
      <c r="K50" s="299"/>
    </row>
    <row r="51" spans="2:11" customFormat="1" ht="15" customHeight="1">
      <c r="B51" s="198"/>
      <c r="C51" s="199"/>
      <c r="D51" s="284" t="s">
        <v>2311</v>
      </c>
      <c r="E51" s="284"/>
      <c r="F51" s="284"/>
      <c r="G51" s="284"/>
      <c r="H51" s="284"/>
      <c r="I51" s="284"/>
      <c r="J51" s="284"/>
      <c r="K51" s="299"/>
    </row>
    <row r="52" spans="2:11" customFormat="1" ht="25.5" customHeight="1">
      <c r="B52" s="298"/>
      <c r="C52" s="285" t="s">
        <v>2312</v>
      </c>
      <c r="D52" s="285"/>
      <c r="E52" s="285"/>
      <c r="F52" s="285"/>
      <c r="G52" s="285"/>
      <c r="H52" s="285"/>
      <c r="I52" s="285"/>
      <c r="J52" s="285"/>
      <c r="K52" s="299"/>
    </row>
    <row r="53" spans="2:11" customFormat="1" ht="5.25" customHeight="1">
      <c r="B53" s="298"/>
      <c r="C53" s="196"/>
      <c r="D53" s="196"/>
      <c r="E53" s="196"/>
      <c r="F53" s="196"/>
      <c r="G53" s="196"/>
      <c r="H53" s="196"/>
      <c r="I53" s="196"/>
      <c r="J53" s="196"/>
      <c r="K53" s="299"/>
    </row>
    <row r="54" spans="2:11" customFormat="1" ht="15" customHeight="1">
      <c r="B54" s="298"/>
      <c r="C54" s="284" t="s">
        <v>2313</v>
      </c>
      <c r="D54" s="284"/>
      <c r="E54" s="284"/>
      <c r="F54" s="284"/>
      <c r="G54" s="284"/>
      <c r="H54" s="284"/>
      <c r="I54" s="284"/>
      <c r="J54" s="284"/>
      <c r="K54" s="299"/>
    </row>
    <row r="55" spans="2:11" customFormat="1" ht="15" customHeight="1">
      <c r="B55" s="298"/>
      <c r="C55" s="284" t="s">
        <v>2314</v>
      </c>
      <c r="D55" s="284"/>
      <c r="E55" s="284"/>
      <c r="F55" s="284"/>
      <c r="G55" s="284"/>
      <c r="H55" s="284"/>
      <c r="I55" s="284"/>
      <c r="J55" s="284"/>
      <c r="K55" s="299"/>
    </row>
    <row r="56" spans="2:11" customFormat="1" ht="12.75" customHeight="1">
      <c r="B56" s="298"/>
      <c r="C56" s="197"/>
      <c r="D56" s="197"/>
      <c r="E56" s="197"/>
      <c r="F56" s="197"/>
      <c r="G56" s="197"/>
      <c r="H56" s="197"/>
      <c r="I56" s="197"/>
      <c r="J56" s="197"/>
      <c r="K56" s="299"/>
    </row>
    <row r="57" spans="2:11" customFormat="1" ht="15" customHeight="1">
      <c r="B57" s="298"/>
      <c r="C57" s="284" t="s">
        <v>2315</v>
      </c>
      <c r="D57" s="284"/>
      <c r="E57" s="284"/>
      <c r="F57" s="284"/>
      <c r="G57" s="284"/>
      <c r="H57" s="284"/>
      <c r="I57" s="284"/>
      <c r="J57" s="284"/>
      <c r="K57" s="299"/>
    </row>
    <row r="58" spans="2:11" customFormat="1" ht="15" customHeight="1">
      <c r="B58" s="298"/>
      <c r="C58" s="199"/>
      <c r="D58" s="284" t="s">
        <v>2316</v>
      </c>
      <c r="E58" s="284"/>
      <c r="F58" s="284"/>
      <c r="G58" s="284"/>
      <c r="H58" s="284"/>
      <c r="I58" s="284"/>
      <c r="J58" s="284"/>
      <c r="K58" s="299"/>
    </row>
    <row r="59" spans="2:11" customFormat="1" ht="15" customHeight="1">
      <c r="B59" s="298"/>
      <c r="C59" s="199"/>
      <c r="D59" s="284" t="s">
        <v>2317</v>
      </c>
      <c r="E59" s="284"/>
      <c r="F59" s="284"/>
      <c r="G59" s="284"/>
      <c r="H59" s="284"/>
      <c r="I59" s="284"/>
      <c r="J59" s="284"/>
      <c r="K59" s="299"/>
    </row>
    <row r="60" spans="2:11" customFormat="1" ht="15" customHeight="1">
      <c r="B60" s="298"/>
      <c r="C60" s="199"/>
      <c r="D60" s="284" t="s">
        <v>2318</v>
      </c>
      <c r="E60" s="284"/>
      <c r="F60" s="284"/>
      <c r="G60" s="284"/>
      <c r="H60" s="284"/>
      <c r="I60" s="284"/>
      <c r="J60" s="284"/>
      <c r="K60" s="299"/>
    </row>
    <row r="61" spans="2:11" customFormat="1" ht="15" customHeight="1">
      <c r="B61" s="298"/>
      <c r="C61" s="199"/>
      <c r="D61" s="284" t="s">
        <v>2319</v>
      </c>
      <c r="E61" s="284"/>
      <c r="F61" s="284"/>
      <c r="G61" s="284"/>
      <c r="H61" s="284"/>
      <c r="I61" s="284"/>
      <c r="J61" s="284"/>
      <c r="K61" s="299"/>
    </row>
    <row r="62" spans="2:11" customFormat="1" ht="15" customHeight="1">
      <c r="B62" s="298"/>
      <c r="C62" s="199"/>
      <c r="D62" s="287" t="s">
        <v>2320</v>
      </c>
      <c r="E62" s="287"/>
      <c r="F62" s="287"/>
      <c r="G62" s="287"/>
      <c r="H62" s="287"/>
      <c r="I62" s="287"/>
      <c r="J62" s="287"/>
      <c r="K62" s="299"/>
    </row>
    <row r="63" spans="2:11" customFormat="1" ht="15" customHeight="1">
      <c r="B63" s="298"/>
      <c r="C63" s="199"/>
      <c r="D63" s="284" t="s">
        <v>2321</v>
      </c>
      <c r="E63" s="284"/>
      <c r="F63" s="284"/>
      <c r="G63" s="284"/>
      <c r="H63" s="284"/>
      <c r="I63" s="284"/>
      <c r="J63" s="284"/>
      <c r="K63" s="299"/>
    </row>
    <row r="64" spans="2:11" customFormat="1" ht="12.75" customHeight="1">
      <c r="B64" s="298"/>
      <c r="C64" s="199"/>
      <c r="D64" s="199"/>
      <c r="E64" s="202"/>
      <c r="F64" s="199"/>
      <c r="G64" s="199"/>
      <c r="H64" s="199"/>
      <c r="I64" s="199"/>
      <c r="J64" s="199"/>
      <c r="K64" s="299"/>
    </row>
    <row r="65" spans="2:11" customFormat="1" ht="15" customHeight="1">
      <c r="B65" s="298"/>
      <c r="C65" s="199"/>
      <c r="D65" s="284" t="s">
        <v>2322</v>
      </c>
      <c r="E65" s="284"/>
      <c r="F65" s="284"/>
      <c r="G65" s="284"/>
      <c r="H65" s="284"/>
      <c r="I65" s="284"/>
      <c r="J65" s="284"/>
      <c r="K65" s="299"/>
    </row>
    <row r="66" spans="2:11" customFormat="1" ht="15" customHeight="1">
      <c r="B66" s="298"/>
      <c r="C66" s="199"/>
      <c r="D66" s="287" t="s">
        <v>2323</v>
      </c>
      <c r="E66" s="287"/>
      <c r="F66" s="287"/>
      <c r="G66" s="287"/>
      <c r="H66" s="287"/>
      <c r="I66" s="287"/>
      <c r="J66" s="287"/>
      <c r="K66" s="299"/>
    </row>
    <row r="67" spans="2:11" customFormat="1" ht="15" customHeight="1">
      <c r="B67" s="298"/>
      <c r="C67" s="199"/>
      <c r="D67" s="284" t="s">
        <v>2324</v>
      </c>
      <c r="E67" s="284"/>
      <c r="F67" s="284"/>
      <c r="G67" s="284"/>
      <c r="H67" s="284"/>
      <c r="I67" s="284"/>
      <c r="J67" s="284"/>
      <c r="K67" s="299"/>
    </row>
    <row r="68" spans="2:11" customFormat="1" ht="15" customHeight="1">
      <c r="B68" s="298"/>
      <c r="C68" s="199"/>
      <c r="D68" s="284" t="s">
        <v>2325</v>
      </c>
      <c r="E68" s="284"/>
      <c r="F68" s="284"/>
      <c r="G68" s="284"/>
      <c r="H68" s="284"/>
      <c r="I68" s="284"/>
      <c r="J68" s="284"/>
      <c r="K68" s="299"/>
    </row>
    <row r="69" spans="2:11" customFormat="1" ht="15" customHeight="1">
      <c r="B69" s="298"/>
      <c r="C69" s="199"/>
      <c r="D69" s="284" t="s">
        <v>2326</v>
      </c>
      <c r="E69" s="284"/>
      <c r="F69" s="284"/>
      <c r="G69" s="284"/>
      <c r="H69" s="284"/>
      <c r="I69" s="284"/>
      <c r="J69" s="284"/>
      <c r="K69" s="299"/>
    </row>
    <row r="70" spans="2:11" customFormat="1" ht="15" customHeight="1">
      <c r="B70" s="298"/>
      <c r="C70" s="199"/>
      <c r="D70" s="284" t="s">
        <v>2327</v>
      </c>
      <c r="E70" s="284"/>
      <c r="F70" s="284"/>
      <c r="G70" s="284"/>
      <c r="H70" s="284"/>
      <c r="I70" s="284"/>
      <c r="J70" s="284"/>
      <c r="K70" s="299"/>
    </row>
    <row r="71" spans="2:11" customFormat="1" ht="12.75" customHeight="1">
      <c r="B71" s="300"/>
      <c r="C71" s="203"/>
      <c r="D71" s="203"/>
      <c r="E71" s="203"/>
      <c r="F71" s="203"/>
      <c r="G71" s="203"/>
      <c r="H71" s="203"/>
      <c r="I71" s="203"/>
      <c r="J71" s="203"/>
      <c r="K71" s="301"/>
    </row>
    <row r="72" spans="2:1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pans="2:1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pans="2:1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pans="2:11" customFormat="1" ht="45" customHeight="1">
      <c r="B75" s="307"/>
      <c r="C75" s="288" t="s">
        <v>2328</v>
      </c>
      <c r="D75" s="288"/>
      <c r="E75" s="288"/>
      <c r="F75" s="288"/>
      <c r="G75" s="288"/>
      <c r="H75" s="288"/>
      <c r="I75" s="288"/>
      <c r="J75" s="288"/>
      <c r="K75" s="308"/>
    </row>
    <row r="76" spans="2:11" customFormat="1" ht="17.25" customHeight="1">
      <c r="B76" s="307"/>
      <c r="C76" s="204" t="s">
        <v>2329</v>
      </c>
      <c r="D76" s="204"/>
      <c r="E76" s="204"/>
      <c r="F76" s="204" t="s">
        <v>2330</v>
      </c>
      <c r="G76" s="205"/>
      <c r="H76" s="204" t="s">
        <v>54</v>
      </c>
      <c r="I76" s="204" t="s">
        <v>57</v>
      </c>
      <c r="J76" s="204" t="s">
        <v>2331</v>
      </c>
      <c r="K76" s="308"/>
    </row>
    <row r="77" spans="2:11" customFormat="1" ht="17.25" customHeight="1">
      <c r="B77" s="307"/>
      <c r="C77" s="206" t="s">
        <v>2332</v>
      </c>
      <c r="D77" s="206"/>
      <c r="E77" s="206"/>
      <c r="F77" s="207" t="s">
        <v>2333</v>
      </c>
      <c r="G77" s="208"/>
      <c r="H77" s="206"/>
      <c r="I77" s="206"/>
      <c r="J77" s="206" t="s">
        <v>2334</v>
      </c>
      <c r="K77" s="308"/>
    </row>
    <row r="78" spans="2:11" customFormat="1" ht="5.25" customHeight="1">
      <c r="B78" s="307"/>
      <c r="C78" s="209"/>
      <c r="D78" s="209"/>
      <c r="E78" s="209"/>
      <c r="F78" s="209"/>
      <c r="G78" s="210"/>
      <c r="H78" s="209"/>
      <c r="I78" s="209"/>
      <c r="J78" s="209"/>
      <c r="K78" s="308"/>
    </row>
    <row r="79" spans="2:11" customFormat="1" ht="15" customHeight="1">
      <c r="B79" s="307"/>
      <c r="C79" s="200" t="s">
        <v>53</v>
      </c>
      <c r="D79" s="211"/>
      <c r="E79" s="211"/>
      <c r="F79" s="212" t="s">
        <v>2335</v>
      </c>
      <c r="G79" s="213"/>
      <c r="H79" s="200" t="s">
        <v>2336</v>
      </c>
      <c r="I79" s="200" t="s">
        <v>2337</v>
      </c>
      <c r="J79" s="200">
        <v>20</v>
      </c>
      <c r="K79" s="308"/>
    </row>
    <row r="80" spans="2:11" customFormat="1" ht="15" customHeight="1">
      <c r="B80" s="307"/>
      <c r="C80" s="200" t="s">
        <v>2338</v>
      </c>
      <c r="D80" s="200"/>
      <c r="E80" s="200"/>
      <c r="F80" s="212" t="s">
        <v>2335</v>
      </c>
      <c r="G80" s="213"/>
      <c r="H80" s="200" t="s">
        <v>2339</v>
      </c>
      <c r="I80" s="200" t="s">
        <v>2337</v>
      </c>
      <c r="J80" s="200">
        <v>120</v>
      </c>
      <c r="K80" s="308"/>
    </row>
    <row r="81" spans="2:11" customFormat="1" ht="15" customHeight="1">
      <c r="B81" s="214"/>
      <c r="C81" s="200" t="s">
        <v>2340</v>
      </c>
      <c r="D81" s="200"/>
      <c r="E81" s="200"/>
      <c r="F81" s="212" t="s">
        <v>2341</v>
      </c>
      <c r="G81" s="213"/>
      <c r="H81" s="200" t="s">
        <v>2342</v>
      </c>
      <c r="I81" s="200" t="s">
        <v>2337</v>
      </c>
      <c r="J81" s="200">
        <v>50</v>
      </c>
      <c r="K81" s="308"/>
    </row>
    <row r="82" spans="2:11" customFormat="1" ht="15" customHeight="1">
      <c r="B82" s="214"/>
      <c r="C82" s="200" t="s">
        <v>2343</v>
      </c>
      <c r="D82" s="200"/>
      <c r="E82" s="200"/>
      <c r="F82" s="212" t="s">
        <v>2335</v>
      </c>
      <c r="G82" s="213"/>
      <c r="H82" s="200" t="s">
        <v>2344</v>
      </c>
      <c r="I82" s="200" t="s">
        <v>2345</v>
      </c>
      <c r="J82" s="200"/>
      <c r="K82" s="308"/>
    </row>
    <row r="83" spans="2:11" customFormat="1" ht="15" customHeight="1">
      <c r="B83" s="214"/>
      <c r="C83" s="200" t="s">
        <v>2346</v>
      </c>
      <c r="D83" s="200"/>
      <c r="E83" s="200"/>
      <c r="F83" s="212" t="s">
        <v>2341</v>
      </c>
      <c r="G83" s="200"/>
      <c r="H83" s="200" t="s">
        <v>2347</v>
      </c>
      <c r="I83" s="200" t="s">
        <v>2337</v>
      </c>
      <c r="J83" s="200">
        <v>15</v>
      </c>
      <c r="K83" s="308"/>
    </row>
    <row r="84" spans="2:11" customFormat="1" ht="15" customHeight="1">
      <c r="B84" s="214"/>
      <c r="C84" s="200" t="s">
        <v>2348</v>
      </c>
      <c r="D84" s="200"/>
      <c r="E84" s="200"/>
      <c r="F84" s="212" t="s">
        <v>2341</v>
      </c>
      <c r="G84" s="200"/>
      <c r="H84" s="200" t="s">
        <v>2349</v>
      </c>
      <c r="I84" s="200" t="s">
        <v>2337</v>
      </c>
      <c r="J84" s="200">
        <v>15</v>
      </c>
      <c r="K84" s="308"/>
    </row>
    <row r="85" spans="2:11" customFormat="1" ht="15" customHeight="1">
      <c r="B85" s="214"/>
      <c r="C85" s="200" t="s">
        <v>2350</v>
      </c>
      <c r="D85" s="200"/>
      <c r="E85" s="200"/>
      <c r="F85" s="212" t="s">
        <v>2341</v>
      </c>
      <c r="G85" s="200"/>
      <c r="H85" s="200" t="s">
        <v>2351</v>
      </c>
      <c r="I85" s="200" t="s">
        <v>2337</v>
      </c>
      <c r="J85" s="200">
        <v>20</v>
      </c>
      <c r="K85" s="308"/>
    </row>
    <row r="86" spans="2:11" customFormat="1" ht="15" customHeight="1">
      <c r="B86" s="214"/>
      <c r="C86" s="200" t="s">
        <v>2352</v>
      </c>
      <c r="D86" s="200"/>
      <c r="E86" s="200"/>
      <c r="F86" s="212" t="s">
        <v>2341</v>
      </c>
      <c r="G86" s="200"/>
      <c r="H86" s="200" t="s">
        <v>2353</v>
      </c>
      <c r="I86" s="200" t="s">
        <v>2337</v>
      </c>
      <c r="J86" s="200">
        <v>20</v>
      </c>
      <c r="K86" s="308"/>
    </row>
    <row r="87" spans="2:11" customFormat="1" ht="15" customHeight="1">
      <c r="B87" s="214"/>
      <c r="C87" s="200" t="s">
        <v>2354</v>
      </c>
      <c r="D87" s="200"/>
      <c r="E87" s="200"/>
      <c r="F87" s="212" t="s">
        <v>2341</v>
      </c>
      <c r="G87" s="213"/>
      <c r="H87" s="200" t="s">
        <v>2355</v>
      </c>
      <c r="I87" s="200" t="s">
        <v>2337</v>
      </c>
      <c r="J87" s="200">
        <v>50</v>
      </c>
      <c r="K87" s="308"/>
    </row>
    <row r="88" spans="2:11" customFormat="1" ht="15" customHeight="1">
      <c r="B88" s="214"/>
      <c r="C88" s="200" t="s">
        <v>2356</v>
      </c>
      <c r="D88" s="200"/>
      <c r="E88" s="200"/>
      <c r="F88" s="212" t="s">
        <v>2341</v>
      </c>
      <c r="G88" s="213"/>
      <c r="H88" s="200" t="s">
        <v>2357</v>
      </c>
      <c r="I88" s="200" t="s">
        <v>2337</v>
      </c>
      <c r="J88" s="200">
        <v>20</v>
      </c>
      <c r="K88" s="308"/>
    </row>
    <row r="89" spans="2:11" customFormat="1" ht="15" customHeight="1">
      <c r="B89" s="214"/>
      <c r="C89" s="200" t="s">
        <v>2358</v>
      </c>
      <c r="D89" s="200"/>
      <c r="E89" s="200"/>
      <c r="F89" s="212" t="s">
        <v>2341</v>
      </c>
      <c r="G89" s="213"/>
      <c r="H89" s="200" t="s">
        <v>2359</v>
      </c>
      <c r="I89" s="200" t="s">
        <v>2337</v>
      </c>
      <c r="J89" s="200">
        <v>20</v>
      </c>
      <c r="K89" s="308"/>
    </row>
    <row r="90" spans="2:11" customFormat="1" ht="15" customHeight="1">
      <c r="B90" s="214"/>
      <c r="C90" s="200" t="s">
        <v>2360</v>
      </c>
      <c r="D90" s="200"/>
      <c r="E90" s="200"/>
      <c r="F90" s="212" t="s">
        <v>2341</v>
      </c>
      <c r="G90" s="213"/>
      <c r="H90" s="200" t="s">
        <v>2361</v>
      </c>
      <c r="I90" s="200" t="s">
        <v>2337</v>
      </c>
      <c r="J90" s="200">
        <v>50</v>
      </c>
      <c r="K90" s="308"/>
    </row>
    <row r="91" spans="2:11" customFormat="1" ht="15" customHeight="1">
      <c r="B91" s="214"/>
      <c r="C91" s="200" t="s">
        <v>2362</v>
      </c>
      <c r="D91" s="200"/>
      <c r="E91" s="200"/>
      <c r="F91" s="212" t="s">
        <v>2341</v>
      </c>
      <c r="G91" s="213"/>
      <c r="H91" s="200" t="s">
        <v>2362</v>
      </c>
      <c r="I91" s="200" t="s">
        <v>2337</v>
      </c>
      <c r="J91" s="200">
        <v>50</v>
      </c>
      <c r="K91" s="308"/>
    </row>
    <row r="92" spans="2:11" customFormat="1" ht="15" customHeight="1">
      <c r="B92" s="214"/>
      <c r="C92" s="200" t="s">
        <v>2363</v>
      </c>
      <c r="D92" s="200"/>
      <c r="E92" s="200"/>
      <c r="F92" s="212" t="s">
        <v>2341</v>
      </c>
      <c r="G92" s="213"/>
      <c r="H92" s="200" t="s">
        <v>2364</v>
      </c>
      <c r="I92" s="200" t="s">
        <v>2337</v>
      </c>
      <c r="J92" s="200">
        <v>255</v>
      </c>
      <c r="K92" s="308"/>
    </row>
    <row r="93" spans="2:11" customFormat="1" ht="15" customHeight="1">
      <c r="B93" s="214"/>
      <c r="C93" s="200" t="s">
        <v>2365</v>
      </c>
      <c r="D93" s="200"/>
      <c r="E93" s="200"/>
      <c r="F93" s="212" t="s">
        <v>2335</v>
      </c>
      <c r="G93" s="213"/>
      <c r="H93" s="200" t="s">
        <v>2366</v>
      </c>
      <c r="I93" s="200" t="s">
        <v>2367</v>
      </c>
      <c r="J93" s="200"/>
      <c r="K93" s="308"/>
    </row>
    <row r="94" spans="2:11" customFormat="1" ht="15" customHeight="1">
      <c r="B94" s="214"/>
      <c r="C94" s="200" t="s">
        <v>2368</v>
      </c>
      <c r="D94" s="200"/>
      <c r="E94" s="200"/>
      <c r="F94" s="212" t="s">
        <v>2335</v>
      </c>
      <c r="G94" s="213"/>
      <c r="H94" s="200" t="s">
        <v>2369</v>
      </c>
      <c r="I94" s="200" t="s">
        <v>2370</v>
      </c>
      <c r="J94" s="200"/>
      <c r="K94" s="308"/>
    </row>
    <row r="95" spans="2:11" customFormat="1" ht="15" customHeight="1">
      <c r="B95" s="214"/>
      <c r="C95" s="200" t="s">
        <v>2371</v>
      </c>
      <c r="D95" s="200"/>
      <c r="E95" s="200"/>
      <c r="F95" s="212" t="s">
        <v>2335</v>
      </c>
      <c r="G95" s="213"/>
      <c r="H95" s="200" t="s">
        <v>2371</v>
      </c>
      <c r="I95" s="200" t="s">
        <v>2370</v>
      </c>
      <c r="J95" s="200"/>
      <c r="K95" s="308"/>
    </row>
    <row r="96" spans="2:11" customFormat="1" ht="15" customHeight="1">
      <c r="B96" s="214"/>
      <c r="C96" s="200" t="s">
        <v>38</v>
      </c>
      <c r="D96" s="200"/>
      <c r="E96" s="200"/>
      <c r="F96" s="212" t="s">
        <v>2335</v>
      </c>
      <c r="G96" s="213"/>
      <c r="H96" s="200" t="s">
        <v>2372</v>
      </c>
      <c r="I96" s="200" t="s">
        <v>2370</v>
      </c>
      <c r="J96" s="200"/>
      <c r="K96" s="308"/>
    </row>
    <row r="97" spans="2:11" customFormat="1" ht="15" customHeight="1">
      <c r="B97" s="214"/>
      <c r="C97" s="200" t="s">
        <v>48</v>
      </c>
      <c r="D97" s="200"/>
      <c r="E97" s="200"/>
      <c r="F97" s="212" t="s">
        <v>2335</v>
      </c>
      <c r="G97" s="213"/>
      <c r="H97" s="200" t="s">
        <v>2373</v>
      </c>
      <c r="I97" s="200" t="s">
        <v>2370</v>
      </c>
      <c r="J97" s="200"/>
      <c r="K97" s="308"/>
    </row>
    <row r="98" spans="2:11" customFormat="1" ht="15" customHeight="1">
      <c r="B98" s="309"/>
      <c r="C98" s="215"/>
      <c r="D98" s="215"/>
      <c r="E98" s="215"/>
      <c r="F98" s="215"/>
      <c r="G98" s="215"/>
      <c r="H98" s="215"/>
      <c r="I98" s="215"/>
      <c r="J98" s="215"/>
      <c r="K98" s="310"/>
    </row>
    <row r="99" spans="2:11" customFormat="1" ht="18.75" customHeight="1">
      <c r="B99" s="311"/>
      <c r="C99" s="216"/>
      <c r="D99" s="216"/>
      <c r="E99" s="216"/>
      <c r="F99" s="216"/>
      <c r="G99" s="216"/>
      <c r="H99" s="216"/>
      <c r="I99" s="216"/>
      <c r="J99" s="216"/>
      <c r="K99" s="311"/>
    </row>
    <row r="100" spans="2:1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pans="2:1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pans="2:11" customFormat="1" ht="45" customHeight="1">
      <c r="B102" s="307"/>
      <c r="C102" s="288" t="s">
        <v>2374</v>
      </c>
      <c r="D102" s="288"/>
      <c r="E102" s="288"/>
      <c r="F102" s="288"/>
      <c r="G102" s="288"/>
      <c r="H102" s="288"/>
      <c r="I102" s="288"/>
      <c r="J102" s="288"/>
      <c r="K102" s="308"/>
    </row>
    <row r="103" spans="2:11" customFormat="1" ht="17.25" customHeight="1">
      <c r="B103" s="307"/>
      <c r="C103" s="204" t="s">
        <v>2329</v>
      </c>
      <c r="D103" s="204"/>
      <c r="E103" s="204"/>
      <c r="F103" s="204" t="s">
        <v>2330</v>
      </c>
      <c r="G103" s="205"/>
      <c r="H103" s="204" t="s">
        <v>54</v>
      </c>
      <c r="I103" s="204" t="s">
        <v>57</v>
      </c>
      <c r="J103" s="204" t="s">
        <v>2331</v>
      </c>
      <c r="K103" s="308"/>
    </row>
    <row r="104" spans="2:11" customFormat="1" ht="17.25" customHeight="1">
      <c r="B104" s="307"/>
      <c r="C104" s="206" t="s">
        <v>2332</v>
      </c>
      <c r="D104" s="206"/>
      <c r="E104" s="206"/>
      <c r="F104" s="207" t="s">
        <v>2333</v>
      </c>
      <c r="G104" s="208"/>
      <c r="H104" s="206"/>
      <c r="I104" s="206"/>
      <c r="J104" s="206" t="s">
        <v>2334</v>
      </c>
      <c r="K104" s="308"/>
    </row>
    <row r="105" spans="2:11" customFormat="1" ht="5.25" customHeight="1">
      <c r="B105" s="307"/>
      <c r="C105" s="204"/>
      <c r="D105" s="204"/>
      <c r="E105" s="204"/>
      <c r="F105" s="204"/>
      <c r="G105" s="217"/>
      <c r="H105" s="204"/>
      <c r="I105" s="204"/>
      <c r="J105" s="204"/>
      <c r="K105" s="308"/>
    </row>
    <row r="106" spans="2:11" customFormat="1" ht="15" customHeight="1">
      <c r="B106" s="307"/>
      <c r="C106" s="200" t="s">
        <v>53</v>
      </c>
      <c r="D106" s="211"/>
      <c r="E106" s="211"/>
      <c r="F106" s="212" t="s">
        <v>2335</v>
      </c>
      <c r="G106" s="200"/>
      <c r="H106" s="200" t="s">
        <v>2375</v>
      </c>
      <c r="I106" s="200" t="s">
        <v>2337</v>
      </c>
      <c r="J106" s="200">
        <v>20</v>
      </c>
      <c r="K106" s="308"/>
    </row>
    <row r="107" spans="2:11" customFormat="1" ht="15" customHeight="1">
      <c r="B107" s="307"/>
      <c r="C107" s="200" t="s">
        <v>2338</v>
      </c>
      <c r="D107" s="200"/>
      <c r="E107" s="200"/>
      <c r="F107" s="212" t="s">
        <v>2335</v>
      </c>
      <c r="G107" s="200"/>
      <c r="H107" s="200" t="s">
        <v>2375</v>
      </c>
      <c r="I107" s="200" t="s">
        <v>2337</v>
      </c>
      <c r="J107" s="200">
        <v>120</v>
      </c>
      <c r="K107" s="308"/>
    </row>
    <row r="108" spans="2:11" customFormat="1" ht="15" customHeight="1">
      <c r="B108" s="214"/>
      <c r="C108" s="200" t="s">
        <v>2340</v>
      </c>
      <c r="D108" s="200"/>
      <c r="E108" s="200"/>
      <c r="F108" s="212" t="s">
        <v>2341</v>
      </c>
      <c r="G108" s="200"/>
      <c r="H108" s="200" t="s">
        <v>2375</v>
      </c>
      <c r="I108" s="200" t="s">
        <v>2337</v>
      </c>
      <c r="J108" s="200">
        <v>50</v>
      </c>
      <c r="K108" s="308"/>
    </row>
    <row r="109" spans="2:11" customFormat="1" ht="15" customHeight="1">
      <c r="B109" s="214"/>
      <c r="C109" s="200" t="s">
        <v>2343</v>
      </c>
      <c r="D109" s="200"/>
      <c r="E109" s="200"/>
      <c r="F109" s="212" t="s">
        <v>2335</v>
      </c>
      <c r="G109" s="200"/>
      <c r="H109" s="200" t="s">
        <v>2375</v>
      </c>
      <c r="I109" s="200" t="s">
        <v>2345</v>
      </c>
      <c r="J109" s="200"/>
      <c r="K109" s="308"/>
    </row>
    <row r="110" spans="2:11" customFormat="1" ht="15" customHeight="1">
      <c r="B110" s="214"/>
      <c r="C110" s="200" t="s">
        <v>2354</v>
      </c>
      <c r="D110" s="200"/>
      <c r="E110" s="200"/>
      <c r="F110" s="212" t="s">
        <v>2341</v>
      </c>
      <c r="G110" s="200"/>
      <c r="H110" s="200" t="s">
        <v>2375</v>
      </c>
      <c r="I110" s="200" t="s">
        <v>2337</v>
      </c>
      <c r="J110" s="200">
        <v>50</v>
      </c>
      <c r="K110" s="308"/>
    </row>
    <row r="111" spans="2:11" customFormat="1" ht="15" customHeight="1">
      <c r="B111" s="214"/>
      <c r="C111" s="200" t="s">
        <v>2362</v>
      </c>
      <c r="D111" s="200"/>
      <c r="E111" s="200"/>
      <c r="F111" s="212" t="s">
        <v>2341</v>
      </c>
      <c r="G111" s="200"/>
      <c r="H111" s="200" t="s">
        <v>2375</v>
      </c>
      <c r="I111" s="200" t="s">
        <v>2337</v>
      </c>
      <c r="J111" s="200">
        <v>50</v>
      </c>
      <c r="K111" s="308"/>
    </row>
    <row r="112" spans="2:11" customFormat="1" ht="15" customHeight="1">
      <c r="B112" s="214"/>
      <c r="C112" s="200" t="s">
        <v>2360</v>
      </c>
      <c r="D112" s="200"/>
      <c r="E112" s="200"/>
      <c r="F112" s="212" t="s">
        <v>2341</v>
      </c>
      <c r="G112" s="200"/>
      <c r="H112" s="200" t="s">
        <v>2375</v>
      </c>
      <c r="I112" s="200" t="s">
        <v>2337</v>
      </c>
      <c r="J112" s="200">
        <v>50</v>
      </c>
      <c r="K112" s="308"/>
    </row>
    <row r="113" spans="2:11" customFormat="1" ht="15" customHeight="1">
      <c r="B113" s="214"/>
      <c r="C113" s="200" t="s">
        <v>53</v>
      </c>
      <c r="D113" s="200"/>
      <c r="E113" s="200"/>
      <c r="F113" s="212" t="s">
        <v>2335</v>
      </c>
      <c r="G113" s="200"/>
      <c r="H113" s="200" t="s">
        <v>2376</v>
      </c>
      <c r="I113" s="200" t="s">
        <v>2337</v>
      </c>
      <c r="J113" s="200">
        <v>20</v>
      </c>
      <c r="K113" s="308"/>
    </row>
    <row r="114" spans="2:11" customFormat="1" ht="15" customHeight="1">
      <c r="B114" s="214"/>
      <c r="C114" s="200" t="s">
        <v>2377</v>
      </c>
      <c r="D114" s="200"/>
      <c r="E114" s="200"/>
      <c r="F114" s="212" t="s">
        <v>2335</v>
      </c>
      <c r="G114" s="200"/>
      <c r="H114" s="200" t="s">
        <v>2378</v>
      </c>
      <c r="I114" s="200" t="s">
        <v>2337</v>
      </c>
      <c r="J114" s="200">
        <v>120</v>
      </c>
      <c r="K114" s="308"/>
    </row>
    <row r="115" spans="2:11" customFormat="1" ht="15" customHeight="1">
      <c r="B115" s="214"/>
      <c r="C115" s="200" t="s">
        <v>38</v>
      </c>
      <c r="D115" s="200"/>
      <c r="E115" s="200"/>
      <c r="F115" s="212" t="s">
        <v>2335</v>
      </c>
      <c r="G115" s="200"/>
      <c r="H115" s="200" t="s">
        <v>2379</v>
      </c>
      <c r="I115" s="200" t="s">
        <v>2370</v>
      </c>
      <c r="J115" s="200"/>
      <c r="K115" s="308"/>
    </row>
    <row r="116" spans="2:11" customFormat="1" ht="15" customHeight="1">
      <c r="B116" s="214"/>
      <c r="C116" s="200" t="s">
        <v>48</v>
      </c>
      <c r="D116" s="200"/>
      <c r="E116" s="200"/>
      <c r="F116" s="212" t="s">
        <v>2335</v>
      </c>
      <c r="G116" s="200"/>
      <c r="H116" s="200" t="s">
        <v>2380</v>
      </c>
      <c r="I116" s="200" t="s">
        <v>2370</v>
      </c>
      <c r="J116" s="200"/>
      <c r="K116" s="308"/>
    </row>
    <row r="117" spans="2:11" customFormat="1" ht="15" customHeight="1">
      <c r="B117" s="214"/>
      <c r="C117" s="200" t="s">
        <v>57</v>
      </c>
      <c r="D117" s="200"/>
      <c r="E117" s="200"/>
      <c r="F117" s="212" t="s">
        <v>2335</v>
      </c>
      <c r="G117" s="200"/>
      <c r="H117" s="200" t="s">
        <v>2381</v>
      </c>
      <c r="I117" s="200" t="s">
        <v>2382</v>
      </c>
      <c r="J117" s="200"/>
      <c r="K117" s="308"/>
    </row>
    <row r="118" spans="2:11" customFormat="1" ht="15" customHeight="1">
      <c r="B118" s="309"/>
      <c r="C118" s="218"/>
      <c r="D118" s="218"/>
      <c r="E118" s="218"/>
      <c r="F118" s="218"/>
      <c r="G118" s="218"/>
      <c r="H118" s="218"/>
      <c r="I118" s="218"/>
      <c r="J118" s="218"/>
      <c r="K118" s="310"/>
    </row>
    <row r="119" spans="2:11" customFormat="1" ht="18.75" customHeight="1">
      <c r="B119" s="312"/>
      <c r="C119" s="219"/>
      <c r="D119" s="219"/>
      <c r="E119" s="219"/>
      <c r="F119" s="220"/>
      <c r="G119" s="219"/>
      <c r="H119" s="219"/>
      <c r="I119" s="219"/>
      <c r="J119" s="219"/>
      <c r="K119" s="312"/>
    </row>
    <row r="120" spans="2:1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pans="2:1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pans="2:11" customFormat="1" ht="45" customHeight="1">
      <c r="B122" s="316"/>
      <c r="C122" s="286" t="s">
        <v>2383</v>
      </c>
      <c r="D122" s="286"/>
      <c r="E122" s="286"/>
      <c r="F122" s="286"/>
      <c r="G122" s="286"/>
      <c r="H122" s="286"/>
      <c r="I122" s="286"/>
      <c r="J122" s="286"/>
      <c r="K122" s="317"/>
    </row>
    <row r="123" spans="2:11" customFormat="1" ht="17.25" customHeight="1">
      <c r="B123" s="221"/>
      <c r="C123" s="204" t="s">
        <v>2329</v>
      </c>
      <c r="D123" s="204"/>
      <c r="E123" s="204"/>
      <c r="F123" s="204" t="s">
        <v>2330</v>
      </c>
      <c r="G123" s="205"/>
      <c r="H123" s="204" t="s">
        <v>54</v>
      </c>
      <c r="I123" s="204" t="s">
        <v>57</v>
      </c>
      <c r="J123" s="204" t="s">
        <v>2331</v>
      </c>
      <c r="K123" s="222"/>
    </row>
    <row r="124" spans="2:11" customFormat="1" ht="17.25" customHeight="1">
      <c r="B124" s="221"/>
      <c r="C124" s="206" t="s">
        <v>2332</v>
      </c>
      <c r="D124" s="206"/>
      <c r="E124" s="206"/>
      <c r="F124" s="207" t="s">
        <v>2333</v>
      </c>
      <c r="G124" s="208"/>
      <c r="H124" s="206"/>
      <c r="I124" s="206"/>
      <c r="J124" s="206" t="s">
        <v>2334</v>
      </c>
      <c r="K124" s="222"/>
    </row>
    <row r="125" spans="2:11" customFormat="1" ht="5.25" customHeight="1">
      <c r="B125" s="223"/>
      <c r="C125" s="209"/>
      <c r="D125" s="209"/>
      <c r="E125" s="209"/>
      <c r="F125" s="209"/>
      <c r="G125" s="224"/>
      <c r="H125" s="209"/>
      <c r="I125" s="209"/>
      <c r="J125" s="209"/>
      <c r="K125" s="225"/>
    </row>
    <row r="126" spans="2:11" customFormat="1" ht="15" customHeight="1">
      <c r="B126" s="223"/>
      <c r="C126" s="200" t="s">
        <v>2338</v>
      </c>
      <c r="D126" s="211"/>
      <c r="E126" s="211"/>
      <c r="F126" s="212" t="s">
        <v>2335</v>
      </c>
      <c r="G126" s="200"/>
      <c r="H126" s="200" t="s">
        <v>2375</v>
      </c>
      <c r="I126" s="200" t="s">
        <v>2337</v>
      </c>
      <c r="J126" s="200">
        <v>120</v>
      </c>
      <c r="K126" s="226"/>
    </row>
    <row r="127" spans="2:11" customFormat="1" ht="15" customHeight="1">
      <c r="B127" s="223"/>
      <c r="C127" s="200" t="s">
        <v>2384</v>
      </c>
      <c r="D127" s="200"/>
      <c r="E127" s="200"/>
      <c r="F127" s="212" t="s">
        <v>2335</v>
      </c>
      <c r="G127" s="200"/>
      <c r="H127" s="200" t="s">
        <v>2385</v>
      </c>
      <c r="I127" s="200" t="s">
        <v>2337</v>
      </c>
      <c r="J127" s="200" t="s">
        <v>2386</v>
      </c>
      <c r="K127" s="226"/>
    </row>
    <row r="128" spans="2:11" customFormat="1" ht="15" customHeight="1">
      <c r="B128" s="223"/>
      <c r="C128" s="200" t="s">
        <v>2283</v>
      </c>
      <c r="D128" s="200"/>
      <c r="E128" s="200"/>
      <c r="F128" s="212" t="s">
        <v>2335</v>
      </c>
      <c r="G128" s="200"/>
      <c r="H128" s="200" t="s">
        <v>2387</v>
      </c>
      <c r="I128" s="200" t="s">
        <v>2337</v>
      </c>
      <c r="J128" s="200" t="s">
        <v>2386</v>
      </c>
      <c r="K128" s="226"/>
    </row>
    <row r="129" spans="2:11" customFormat="1" ht="15" customHeight="1">
      <c r="B129" s="223"/>
      <c r="C129" s="200" t="s">
        <v>2346</v>
      </c>
      <c r="D129" s="200"/>
      <c r="E129" s="200"/>
      <c r="F129" s="212" t="s">
        <v>2341</v>
      </c>
      <c r="G129" s="200"/>
      <c r="H129" s="200" t="s">
        <v>2347</v>
      </c>
      <c r="I129" s="200" t="s">
        <v>2337</v>
      </c>
      <c r="J129" s="200">
        <v>15</v>
      </c>
      <c r="K129" s="226"/>
    </row>
    <row r="130" spans="2:11" customFormat="1" ht="15" customHeight="1">
      <c r="B130" s="223"/>
      <c r="C130" s="200" t="s">
        <v>2348</v>
      </c>
      <c r="D130" s="200"/>
      <c r="E130" s="200"/>
      <c r="F130" s="212" t="s">
        <v>2341</v>
      </c>
      <c r="G130" s="200"/>
      <c r="H130" s="200" t="s">
        <v>2349</v>
      </c>
      <c r="I130" s="200" t="s">
        <v>2337</v>
      </c>
      <c r="J130" s="200">
        <v>15</v>
      </c>
      <c r="K130" s="226"/>
    </row>
    <row r="131" spans="2:11" customFormat="1" ht="15" customHeight="1">
      <c r="B131" s="223"/>
      <c r="C131" s="200" t="s">
        <v>2350</v>
      </c>
      <c r="D131" s="200"/>
      <c r="E131" s="200"/>
      <c r="F131" s="212" t="s">
        <v>2341</v>
      </c>
      <c r="G131" s="200"/>
      <c r="H131" s="200" t="s">
        <v>2351</v>
      </c>
      <c r="I131" s="200" t="s">
        <v>2337</v>
      </c>
      <c r="J131" s="200">
        <v>20</v>
      </c>
      <c r="K131" s="226"/>
    </row>
    <row r="132" spans="2:11" customFormat="1" ht="15" customHeight="1">
      <c r="B132" s="223"/>
      <c r="C132" s="200" t="s">
        <v>2352</v>
      </c>
      <c r="D132" s="200"/>
      <c r="E132" s="200"/>
      <c r="F132" s="212" t="s">
        <v>2341</v>
      </c>
      <c r="G132" s="200"/>
      <c r="H132" s="200" t="s">
        <v>2353</v>
      </c>
      <c r="I132" s="200" t="s">
        <v>2337</v>
      </c>
      <c r="J132" s="200">
        <v>20</v>
      </c>
      <c r="K132" s="226"/>
    </row>
    <row r="133" spans="2:11" customFormat="1" ht="15" customHeight="1">
      <c r="B133" s="223"/>
      <c r="C133" s="200" t="s">
        <v>2340</v>
      </c>
      <c r="D133" s="200"/>
      <c r="E133" s="200"/>
      <c r="F133" s="212" t="s">
        <v>2341</v>
      </c>
      <c r="G133" s="200"/>
      <c r="H133" s="200" t="s">
        <v>2375</v>
      </c>
      <c r="I133" s="200" t="s">
        <v>2337</v>
      </c>
      <c r="J133" s="200">
        <v>50</v>
      </c>
      <c r="K133" s="226"/>
    </row>
    <row r="134" spans="2:11" customFormat="1" ht="15" customHeight="1">
      <c r="B134" s="223"/>
      <c r="C134" s="200" t="s">
        <v>2354</v>
      </c>
      <c r="D134" s="200"/>
      <c r="E134" s="200"/>
      <c r="F134" s="212" t="s">
        <v>2341</v>
      </c>
      <c r="G134" s="200"/>
      <c r="H134" s="200" t="s">
        <v>2375</v>
      </c>
      <c r="I134" s="200" t="s">
        <v>2337</v>
      </c>
      <c r="J134" s="200">
        <v>50</v>
      </c>
      <c r="K134" s="226"/>
    </row>
    <row r="135" spans="2:11" customFormat="1" ht="15" customHeight="1">
      <c r="B135" s="223"/>
      <c r="C135" s="200" t="s">
        <v>2360</v>
      </c>
      <c r="D135" s="200"/>
      <c r="E135" s="200"/>
      <c r="F135" s="212" t="s">
        <v>2341</v>
      </c>
      <c r="G135" s="200"/>
      <c r="H135" s="200" t="s">
        <v>2375</v>
      </c>
      <c r="I135" s="200" t="s">
        <v>2337</v>
      </c>
      <c r="J135" s="200">
        <v>50</v>
      </c>
      <c r="K135" s="226"/>
    </row>
    <row r="136" spans="2:11" customFormat="1" ht="15" customHeight="1">
      <c r="B136" s="223"/>
      <c r="C136" s="200" t="s">
        <v>2362</v>
      </c>
      <c r="D136" s="200"/>
      <c r="E136" s="200"/>
      <c r="F136" s="212" t="s">
        <v>2341</v>
      </c>
      <c r="G136" s="200"/>
      <c r="H136" s="200" t="s">
        <v>2375</v>
      </c>
      <c r="I136" s="200" t="s">
        <v>2337</v>
      </c>
      <c r="J136" s="200">
        <v>50</v>
      </c>
      <c r="K136" s="226"/>
    </row>
    <row r="137" spans="2:11" customFormat="1" ht="15" customHeight="1">
      <c r="B137" s="223"/>
      <c r="C137" s="200" t="s">
        <v>2363</v>
      </c>
      <c r="D137" s="200"/>
      <c r="E137" s="200"/>
      <c r="F137" s="212" t="s">
        <v>2341</v>
      </c>
      <c r="G137" s="200"/>
      <c r="H137" s="200" t="s">
        <v>2388</v>
      </c>
      <c r="I137" s="200" t="s">
        <v>2337</v>
      </c>
      <c r="J137" s="200">
        <v>255</v>
      </c>
      <c r="K137" s="226"/>
    </row>
    <row r="138" spans="2:11" customFormat="1" ht="15" customHeight="1">
      <c r="B138" s="223"/>
      <c r="C138" s="200" t="s">
        <v>2365</v>
      </c>
      <c r="D138" s="200"/>
      <c r="E138" s="200"/>
      <c r="F138" s="212" t="s">
        <v>2335</v>
      </c>
      <c r="G138" s="200"/>
      <c r="H138" s="200" t="s">
        <v>2389</v>
      </c>
      <c r="I138" s="200" t="s">
        <v>2367</v>
      </c>
      <c r="J138" s="200"/>
      <c r="K138" s="226"/>
    </row>
    <row r="139" spans="2:11" customFormat="1" ht="15" customHeight="1">
      <c r="B139" s="223"/>
      <c r="C139" s="200" t="s">
        <v>2368</v>
      </c>
      <c r="D139" s="200"/>
      <c r="E139" s="200"/>
      <c r="F139" s="212" t="s">
        <v>2335</v>
      </c>
      <c r="G139" s="200"/>
      <c r="H139" s="200" t="s">
        <v>2390</v>
      </c>
      <c r="I139" s="200" t="s">
        <v>2370</v>
      </c>
      <c r="J139" s="200"/>
      <c r="K139" s="226"/>
    </row>
    <row r="140" spans="2:11" customFormat="1" ht="15" customHeight="1">
      <c r="B140" s="223"/>
      <c r="C140" s="200" t="s">
        <v>2371</v>
      </c>
      <c r="D140" s="200"/>
      <c r="E140" s="200"/>
      <c r="F140" s="212" t="s">
        <v>2335</v>
      </c>
      <c r="G140" s="200"/>
      <c r="H140" s="200" t="s">
        <v>2371</v>
      </c>
      <c r="I140" s="200" t="s">
        <v>2370</v>
      </c>
      <c r="J140" s="200"/>
      <c r="K140" s="226"/>
    </row>
    <row r="141" spans="2:11" customFormat="1" ht="15" customHeight="1">
      <c r="B141" s="223"/>
      <c r="C141" s="200" t="s">
        <v>38</v>
      </c>
      <c r="D141" s="200"/>
      <c r="E141" s="200"/>
      <c r="F141" s="212" t="s">
        <v>2335</v>
      </c>
      <c r="G141" s="200"/>
      <c r="H141" s="200" t="s">
        <v>2391</v>
      </c>
      <c r="I141" s="200" t="s">
        <v>2370</v>
      </c>
      <c r="J141" s="200"/>
      <c r="K141" s="226"/>
    </row>
    <row r="142" spans="2:11" customFormat="1" ht="15" customHeight="1">
      <c r="B142" s="223"/>
      <c r="C142" s="200" t="s">
        <v>2392</v>
      </c>
      <c r="D142" s="200"/>
      <c r="E142" s="200"/>
      <c r="F142" s="212" t="s">
        <v>2335</v>
      </c>
      <c r="G142" s="200"/>
      <c r="H142" s="200" t="s">
        <v>2393</v>
      </c>
      <c r="I142" s="200" t="s">
        <v>2370</v>
      </c>
      <c r="J142" s="200"/>
      <c r="K142" s="226"/>
    </row>
    <row r="143" spans="2:11" customFormat="1" ht="15" customHeight="1">
      <c r="B143" s="227"/>
      <c r="C143" s="228"/>
      <c r="D143" s="228"/>
      <c r="E143" s="228"/>
      <c r="F143" s="228"/>
      <c r="G143" s="228"/>
      <c r="H143" s="228"/>
      <c r="I143" s="228"/>
      <c r="J143" s="228"/>
      <c r="K143" s="229"/>
    </row>
    <row r="144" spans="2:11" customFormat="1" ht="18.75" customHeight="1">
      <c r="B144" s="219"/>
      <c r="C144" s="219"/>
      <c r="D144" s="219"/>
      <c r="E144" s="219"/>
      <c r="F144" s="220"/>
      <c r="G144" s="219"/>
      <c r="H144" s="219"/>
      <c r="I144" s="219"/>
      <c r="J144" s="219"/>
      <c r="K144" s="219"/>
    </row>
    <row r="145" spans="2:1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pans="2:1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pans="2:11" customFormat="1" ht="45" customHeight="1">
      <c r="B147" s="307"/>
      <c r="C147" s="288" t="s">
        <v>2394</v>
      </c>
      <c r="D147" s="288"/>
      <c r="E147" s="288"/>
      <c r="F147" s="288"/>
      <c r="G147" s="288"/>
      <c r="H147" s="288"/>
      <c r="I147" s="288"/>
      <c r="J147" s="288"/>
      <c r="K147" s="308"/>
    </row>
    <row r="148" spans="2:11" customFormat="1" ht="17.25" customHeight="1">
      <c r="B148" s="307"/>
      <c r="C148" s="204" t="s">
        <v>2329</v>
      </c>
      <c r="D148" s="204"/>
      <c r="E148" s="204"/>
      <c r="F148" s="204" t="s">
        <v>2330</v>
      </c>
      <c r="G148" s="205"/>
      <c r="H148" s="204" t="s">
        <v>54</v>
      </c>
      <c r="I148" s="204" t="s">
        <v>57</v>
      </c>
      <c r="J148" s="204" t="s">
        <v>2331</v>
      </c>
      <c r="K148" s="308"/>
    </row>
    <row r="149" spans="2:11" customFormat="1" ht="17.25" customHeight="1">
      <c r="B149" s="307"/>
      <c r="C149" s="206" t="s">
        <v>2332</v>
      </c>
      <c r="D149" s="206"/>
      <c r="E149" s="206"/>
      <c r="F149" s="207" t="s">
        <v>2333</v>
      </c>
      <c r="G149" s="208"/>
      <c r="H149" s="206"/>
      <c r="I149" s="206"/>
      <c r="J149" s="206" t="s">
        <v>2334</v>
      </c>
      <c r="K149" s="308"/>
    </row>
    <row r="150" spans="2:11" customFormat="1" ht="5.25" customHeight="1">
      <c r="B150" s="214"/>
      <c r="C150" s="209"/>
      <c r="D150" s="209"/>
      <c r="E150" s="209"/>
      <c r="F150" s="209"/>
      <c r="G150" s="210"/>
      <c r="H150" s="209"/>
      <c r="I150" s="209"/>
      <c r="J150" s="209"/>
      <c r="K150" s="226"/>
    </row>
    <row r="151" spans="2:11" customFormat="1" ht="15" customHeight="1">
      <c r="B151" s="214"/>
      <c r="C151" s="230" t="s">
        <v>2338</v>
      </c>
      <c r="D151" s="200"/>
      <c r="E151" s="200"/>
      <c r="F151" s="231" t="s">
        <v>2335</v>
      </c>
      <c r="G151" s="200"/>
      <c r="H151" s="230" t="s">
        <v>2375</v>
      </c>
      <c r="I151" s="230" t="s">
        <v>2337</v>
      </c>
      <c r="J151" s="230">
        <v>120</v>
      </c>
      <c r="K151" s="226"/>
    </row>
    <row r="152" spans="2:11" customFormat="1" ht="15" customHeight="1">
      <c r="B152" s="214"/>
      <c r="C152" s="230" t="s">
        <v>2384</v>
      </c>
      <c r="D152" s="200"/>
      <c r="E152" s="200"/>
      <c r="F152" s="231" t="s">
        <v>2335</v>
      </c>
      <c r="G152" s="200"/>
      <c r="H152" s="230" t="s">
        <v>2395</v>
      </c>
      <c r="I152" s="230" t="s">
        <v>2337</v>
      </c>
      <c r="J152" s="230" t="s">
        <v>2386</v>
      </c>
      <c r="K152" s="226"/>
    </row>
    <row r="153" spans="2:11" customFormat="1" ht="15" customHeight="1">
      <c r="B153" s="214"/>
      <c r="C153" s="230" t="s">
        <v>2283</v>
      </c>
      <c r="D153" s="200"/>
      <c r="E153" s="200"/>
      <c r="F153" s="231" t="s">
        <v>2335</v>
      </c>
      <c r="G153" s="200"/>
      <c r="H153" s="230" t="s">
        <v>2396</v>
      </c>
      <c r="I153" s="230" t="s">
        <v>2337</v>
      </c>
      <c r="J153" s="230" t="s">
        <v>2386</v>
      </c>
      <c r="K153" s="226"/>
    </row>
    <row r="154" spans="2:11" customFormat="1" ht="15" customHeight="1">
      <c r="B154" s="214"/>
      <c r="C154" s="230" t="s">
        <v>2340</v>
      </c>
      <c r="D154" s="200"/>
      <c r="E154" s="200"/>
      <c r="F154" s="231" t="s">
        <v>2341</v>
      </c>
      <c r="G154" s="200"/>
      <c r="H154" s="230" t="s">
        <v>2375</v>
      </c>
      <c r="I154" s="230" t="s">
        <v>2337</v>
      </c>
      <c r="J154" s="230">
        <v>50</v>
      </c>
      <c r="K154" s="226"/>
    </row>
    <row r="155" spans="2:11" customFormat="1" ht="15" customHeight="1">
      <c r="B155" s="214"/>
      <c r="C155" s="230" t="s">
        <v>2343</v>
      </c>
      <c r="D155" s="200"/>
      <c r="E155" s="200"/>
      <c r="F155" s="231" t="s">
        <v>2335</v>
      </c>
      <c r="G155" s="200"/>
      <c r="H155" s="230" t="s">
        <v>2375</v>
      </c>
      <c r="I155" s="230" t="s">
        <v>2345</v>
      </c>
      <c r="J155" s="230"/>
      <c r="K155" s="226"/>
    </row>
    <row r="156" spans="2:11" customFormat="1" ht="15" customHeight="1">
      <c r="B156" s="214"/>
      <c r="C156" s="230" t="s">
        <v>2354</v>
      </c>
      <c r="D156" s="200"/>
      <c r="E156" s="200"/>
      <c r="F156" s="231" t="s">
        <v>2341</v>
      </c>
      <c r="G156" s="200"/>
      <c r="H156" s="230" t="s">
        <v>2375</v>
      </c>
      <c r="I156" s="230" t="s">
        <v>2337</v>
      </c>
      <c r="J156" s="230">
        <v>50</v>
      </c>
      <c r="K156" s="226"/>
    </row>
    <row r="157" spans="2:11" customFormat="1" ht="15" customHeight="1">
      <c r="B157" s="214"/>
      <c r="C157" s="230" t="s">
        <v>2362</v>
      </c>
      <c r="D157" s="200"/>
      <c r="E157" s="200"/>
      <c r="F157" s="231" t="s">
        <v>2341</v>
      </c>
      <c r="G157" s="200"/>
      <c r="H157" s="230" t="s">
        <v>2375</v>
      </c>
      <c r="I157" s="230" t="s">
        <v>2337</v>
      </c>
      <c r="J157" s="230">
        <v>50</v>
      </c>
      <c r="K157" s="226"/>
    </row>
    <row r="158" spans="2:11" customFormat="1" ht="15" customHeight="1">
      <c r="B158" s="214"/>
      <c r="C158" s="230" t="s">
        <v>2360</v>
      </c>
      <c r="D158" s="200"/>
      <c r="E158" s="200"/>
      <c r="F158" s="231" t="s">
        <v>2341</v>
      </c>
      <c r="G158" s="200"/>
      <c r="H158" s="230" t="s">
        <v>2375</v>
      </c>
      <c r="I158" s="230" t="s">
        <v>2337</v>
      </c>
      <c r="J158" s="230">
        <v>50</v>
      </c>
      <c r="K158" s="226"/>
    </row>
    <row r="159" spans="2:11" customFormat="1" ht="15" customHeight="1">
      <c r="B159" s="214"/>
      <c r="C159" s="230" t="s">
        <v>118</v>
      </c>
      <c r="D159" s="200"/>
      <c r="E159" s="200"/>
      <c r="F159" s="231" t="s">
        <v>2335</v>
      </c>
      <c r="G159" s="200"/>
      <c r="H159" s="230" t="s">
        <v>2397</v>
      </c>
      <c r="I159" s="230" t="s">
        <v>2337</v>
      </c>
      <c r="J159" s="230" t="s">
        <v>2398</v>
      </c>
      <c r="K159" s="226"/>
    </row>
    <row r="160" spans="2:11" customFormat="1" ht="15" customHeight="1">
      <c r="B160" s="214"/>
      <c r="C160" s="230" t="s">
        <v>2399</v>
      </c>
      <c r="D160" s="200"/>
      <c r="E160" s="200"/>
      <c r="F160" s="231" t="s">
        <v>2335</v>
      </c>
      <c r="G160" s="200"/>
      <c r="H160" s="230" t="s">
        <v>2400</v>
      </c>
      <c r="I160" s="230" t="s">
        <v>2370</v>
      </c>
      <c r="J160" s="230"/>
      <c r="K160" s="226"/>
    </row>
    <row r="161" spans="2:11" customFormat="1" ht="15" customHeight="1">
      <c r="B161" s="232"/>
      <c r="C161" s="218"/>
      <c r="D161" s="218"/>
      <c r="E161" s="218"/>
      <c r="F161" s="218"/>
      <c r="G161" s="218"/>
      <c r="H161" s="218"/>
      <c r="I161" s="218"/>
      <c r="J161" s="218"/>
      <c r="K161" s="233"/>
    </row>
    <row r="162" spans="2:11" customFormat="1" ht="18.75" customHeight="1">
      <c r="B162" s="219"/>
      <c r="C162" s="224"/>
      <c r="D162" s="224"/>
      <c r="E162" s="224"/>
      <c r="F162" s="234"/>
      <c r="G162" s="224"/>
      <c r="H162" s="224"/>
      <c r="I162" s="224"/>
      <c r="J162" s="224"/>
      <c r="K162" s="219"/>
    </row>
    <row r="163" spans="2:1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pans="2:1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pans="2:11" customFormat="1" ht="45" customHeight="1">
      <c r="B165" s="296"/>
      <c r="C165" s="286" t="s">
        <v>2401</v>
      </c>
      <c r="D165" s="286"/>
      <c r="E165" s="286"/>
      <c r="F165" s="286"/>
      <c r="G165" s="286"/>
      <c r="H165" s="286"/>
      <c r="I165" s="286"/>
      <c r="J165" s="286"/>
      <c r="K165" s="297"/>
    </row>
    <row r="166" spans="2:11" customFormat="1" ht="17.25" customHeight="1">
      <c r="B166" s="296"/>
      <c r="C166" s="204" t="s">
        <v>2329</v>
      </c>
      <c r="D166" s="204"/>
      <c r="E166" s="204"/>
      <c r="F166" s="204" t="s">
        <v>2330</v>
      </c>
      <c r="G166" s="235"/>
      <c r="H166" s="236" t="s">
        <v>54</v>
      </c>
      <c r="I166" s="236" t="s">
        <v>57</v>
      </c>
      <c r="J166" s="204" t="s">
        <v>2331</v>
      </c>
      <c r="K166" s="297"/>
    </row>
    <row r="167" spans="2:11" customFormat="1" ht="17.25" customHeight="1">
      <c r="B167" s="298"/>
      <c r="C167" s="206" t="s">
        <v>2332</v>
      </c>
      <c r="D167" s="206"/>
      <c r="E167" s="206"/>
      <c r="F167" s="207" t="s">
        <v>2333</v>
      </c>
      <c r="G167" s="237"/>
      <c r="H167" s="238"/>
      <c r="I167" s="238"/>
      <c r="J167" s="206" t="s">
        <v>2334</v>
      </c>
      <c r="K167" s="299"/>
    </row>
    <row r="168" spans="2:11" customFormat="1" ht="5.25" customHeight="1">
      <c r="B168" s="214"/>
      <c r="C168" s="209"/>
      <c r="D168" s="209"/>
      <c r="E168" s="209"/>
      <c r="F168" s="209"/>
      <c r="G168" s="210"/>
      <c r="H168" s="209"/>
      <c r="I168" s="209"/>
      <c r="J168" s="209"/>
      <c r="K168" s="226"/>
    </row>
    <row r="169" spans="2:11" customFormat="1" ht="15" customHeight="1">
      <c r="B169" s="214"/>
      <c r="C169" s="200" t="s">
        <v>2338</v>
      </c>
      <c r="D169" s="200"/>
      <c r="E169" s="200"/>
      <c r="F169" s="212" t="s">
        <v>2335</v>
      </c>
      <c r="G169" s="200"/>
      <c r="H169" s="200" t="s">
        <v>2375</v>
      </c>
      <c r="I169" s="200" t="s">
        <v>2337</v>
      </c>
      <c r="J169" s="200">
        <v>120</v>
      </c>
      <c r="K169" s="226"/>
    </row>
    <row r="170" spans="2:11" customFormat="1" ht="15" customHeight="1">
      <c r="B170" s="214"/>
      <c r="C170" s="200" t="s">
        <v>2384</v>
      </c>
      <c r="D170" s="200"/>
      <c r="E170" s="200"/>
      <c r="F170" s="212" t="s">
        <v>2335</v>
      </c>
      <c r="G170" s="200"/>
      <c r="H170" s="200" t="s">
        <v>2385</v>
      </c>
      <c r="I170" s="200" t="s">
        <v>2337</v>
      </c>
      <c r="J170" s="200" t="s">
        <v>2386</v>
      </c>
      <c r="K170" s="226"/>
    </row>
    <row r="171" spans="2:11" customFormat="1" ht="15" customHeight="1">
      <c r="B171" s="214"/>
      <c r="C171" s="200" t="s">
        <v>2283</v>
      </c>
      <c r="D171" s="200"/>
      <c r="E171" s="200"/>
      <c r="F171" s="212" t="s">
        <v>2335</v>
      </c>
      <c r="G171" s="200"/>
      <c r="H171" s="200" t="s">
        <v>2402</v>
      </c>
      <c r="I171" s="200" t="s">
        <v>2337</v>
      </c>
      <c r="J171" s="200" t="s">
        <v>2386</v>
      </c>
      <c r="K171" s="226"/>
    </row>
    <row r="172" spans="2:11" customFormat="1" ht="15" customHeight="1">
      <c r="B172" s="214"/>
      <c r="C172" s="200" t="s">
        <v>2340</v>
      </c>
      <c r="D172" s="200"/>
      <c r="E172" s="200"/>
      <c r="F172" s="212" t="s">
        <v>2341</v>
      </c>
      <c r="G172" s="200"/>
      <c r="H172" s="200" t="s">
        <v>2402</v>
      </c>
      <c r="I172" s="200" t="s">
        <v>2337</v>
      </c>
      <c r="J172" s="200">
        <v>50</v>
      </c>
      <c r="K172" s="226"/>
    </row>
    <row r="173" spans="2:11" customFormat="1" ht="15" customHeight="1">
      <c r="B173" s="214"/>
      <c r="C173" s="200" t="s">
        <v>2343</v>
      </c>
      <c r="D173" s="200"/>
      <c r="E173" s="200"/>
      <c r="F173" s="212" t="s">
        <v>2335</v>
      </c>
      <c r="G173" s="200"/>
      <c r="H173" s="200" t="s">
        <v>2402</v>
      </c>
      <c r="I173" s="200" t="s">
        <v>2345</v>
      </c>
      <c r="J173" s="200"/>
      <c r="K173" s="226"/>
    </row>
    <row r="174" spans="2:11" customFormat="1" ht="15" customHeight="1">
      <c r="B174" s="214"/>
      <c r="C174" s="200" t="s">
        <v>2354</v>
      </c>
      <c r="D174" s="200"/>
      <c r="E174" s="200"/>
      <c r="F174" s="212" t="s">
        <v>2341</v>
      </c>
      <c r="G174" s="200"/>
      <c r="H174" s="200" t="s">
        <v>2402</v>
      </c>
      <c r="I174" s="200" t="s">
        <v>2337</v>
      </c>
      <c r="J174" s="200">
        <v>50</v>
      </c>
      <c r="K174" s="226"/>
    </row>
    <row r="175" spans="2:11" customFormat="1" ht="15" customHeight="1">
      <c r="B175" s="214"/>
      <c r="C175" s="200" t="s">
        <v>2362</v>
      </c>
      <c r="D175" s="200"/>
      <c r="E175" s="200"/>
      <c r="F175" s="212" t="s">
        <v>2341</v>
      </c>
      <c r="G175" s="200"/>
      <c r="H175" s="200" t="s">
        <v>2402</v>
      </c>
      <c r="I175" s="200" t="s">
        <v>2337</v>
      </c>
      <c r="J175" s="200">
        <v>50</v>
      </c>
      <c r="K175" s="226"/>
    </row>
    <row r="176" spans="2:11" customFormat="1" ht="15" customHeight="1">
      <c r="B176" s="214"/>
      <c r="C176" s="200" t="s">
        <v>2360</v>
      </c>
      <c r="D176" s="200"/>
      <c r="E176" s="200"/>
      <c r="F176" s="212" t="s">
        <v>2341</v>
      </c>
      <c r="G176" s="200"/>
      <c r="H176" s="200" t="s">
        <v>2402</v>
      </c>
      <c r="I176" s="200" t="s">
        <v>2337</v>
      </c>
      <c r="J176" s="200">
        <v>50</v>
      </c>
      <c r="K176" s="226"/>
    </row>
    <row r="177" spans="2:11" customFormat="1" ht="15" customHeight="1">
      <c r="B177" s="214"/>
      <c r="C177" s="200" t="s">
        <v>136</v>
      </c>
      <c r="D177" s="200"/>
      <c r="E177" s="200"/>
      <c r="F177" s="212" t="s">
        <v>2335</v>
      </c>
      <c r="G177" s="200"/>
      <c r="H177" s="200" t="s">
        <v>2403</v>
      </c>
      <c r="I177" s="200" t="s">
        <v>2404</v>
      </c>
      <c r="J177" s="200"/>
      <c r="K177" s="226"/>
    </row>
    <row r="178" spans="2:11" customFormat="1" ht="15" customHeight="1">
      <c r="B178" s="214"/>
      <c r="C178" s="200" t="s">
        <v>57</v>
      </c>
      <c r="D178" s="200"/>
      <c r="E178" s="200"/>
      <c r="F178" s="212" t="s">
        <v>2335</v>
      </c>
      <c r="G178" s="200"/>
      <c r="H178" s="200" t="s">
        <v>2405</v>
      </c>
      <c r="I178" s="200" t="s">
        <v>2406</v>
      </c>
      <c r="J178" s="200">
        <v>1</v>
      </c>
      <c r="K178" s="226"/>
    </row>
    <row r="179" spans="2:11" customFormat="1" ht="15" customHeight="1">
      <c r="B179" s="214"/>
      <c r="C179" s="200" t="s">
        <v>53</v>
      </c>
      <c r="D179" s="200"/>
      <c r="E179" s="200"/>
      <c r="F179" s="212" t="s">
        <v>2335</v>
      </c>
      <c r="G179" s="200"/>
      <c r="H179" s="200" t="s">
        <v>2407</v>
      </c>
      <c r="I179" s="200" t="s">
        <v>2337</v>
      </c>
      <c r="J179" s="200">
        <v>20</v>
      </c>
      <c r="K179" s="226"/>
    </row>
    <row r="180" spans="2:11" customFormat="1" ht="15" customHeight="1">
      <c r="B180" s="214"/>
      <c r="C180" s="200" t="s">
        <v>54</v>
      </c>
      <c r="D180" s="200"/>
      <c r="E180" s="200"/>
      <c r="F180" s="212" t="s">
        <v>2335</v>
      </c>
      <c r="G180" s="200"/>
      <c r="H180" s="200" t="s">
        <v>2408</v>
      </c>
      <c r="I180" s="200" t="s">
        <v>2337</v>
      </c>
      <c r="J180" s="200">
        <v>255</v>
      </c>
      <c r="K180" s="226"/>
    </row>
    <row r="181" spans="2:11" customFormat="1" ht="15" customHeight="1">
      <c r="B181" s="214"/>
      <c r="C181" s="200" t="s">
        <v>137</v>
      </c>
      <c r="D181" s="200"/>
      <c r="E181" s="200"/>
      <c r="F181" s="212" t="s">
        <v>2335</v>
      </c>
      <c r="G181" s="200"/>
      <c r="H181" s="200" t="s">
        <v>2299</v>
      </c>
      <c r="I181" s="200" t="s">
        <v>2337</v>
      </c>
      <c r="J181" s="200">
        <v>10</v>
      </c>
      <c r="K181" s="226"/>
    </row>
    <row r="182" spans="2:11" customFormat="1" ht="15" customHeight="1">
      <c r="B182" s="214"/>
      <c r="C182" s="200" t="s">
        <v>138</v>
      </c>
      <c r="D182" s="200"/>
      <c r="E182" s="200"/>
      <c r="F182" s="212" t="s">
        <v>2335</v>
      </c>
      <c r="G182" s="200"/>
      <c r="H182" s="200" t="s">
        <v>2409</v>
      </c>
      <c r="I182" s="200" t="s">
        <v>2370</v>
      </c>
      <c r="J182" s="200"/>
      <c r="K182" s="226"/>
    </row>
    <row r="183" spans="2:11" customFormat="1" ht="15" customHeight="1">
      <c r="B183" s="214"/>
      <c r="C183" s="200" t="s">
        <v>2410</v>
      </c>
      <c r="D183" s="200"/>
      <c r="E183" s="200"/>
      <c r="F183" s="212" t="s">
        <v>2335</v>
      </c>
      <c r="G183" s="200"/>
      <c r="H183" s="200" t="s">
        <v>2411</v>
      </c>
      <c r="I183" s="200" t="s">
        <v>2370</v>
      </c>
      <c r="J183" s="200"/>
      <c r="K183" s="226"/>
    </row>
    <row r="184" spans="2:11" customFormat="1" ht="15" customHeight="1">
      <c r="B184" s="214"/>
      <c r="C184" s="200" t="s">
        <v>2399</v>
      </c>
      <c r="D184" s="200"/>
      <c r="E184" s="200"/>
      <c r="F184" s="212" t="s">
        <v>2335</v>
      </c>
      <c r="G184" s="200"/>
      <c r="H184" s="200" t="s">
        <v>2412</v>
      </c>
      <c r="I184" s="200" t="s">
        <v>2370</v>
      </c>
      <c r="J184" s="200"/>
      <c r="K184" s="226"/>
    </row>
    <row r="185" spans="2:11" customFormat="1" ht="15" customHeight="1">
      <c r="B185" s="214"/>
      <c r="C185" s="200" t="s">
        <v>140</v>
      </c>
      <c r="D185" s="200"/>
      <c r="E185" s="200"/>
      <c r="F185" s="212" t="s">
        <v>2341</v>
      </c>
      <c r="G185" s="200"/>
      <c r="H185" s="200" t="s">
        <v>2413</v>
      </c>
      <c r="I185" s="200" t="s">
        <v>2337</v>
      </c>
      <c r="J185" s="200">
        <v>50</v>
      </c>
      <c r="K185" s="226"/>
    </row>
    <row r="186" spans="2:11" customFormat="1" ht="15" customHeight="1">
      <c r="B186" s="214"/>
      <c r="C186" s="200" t="s">
        <v>2414</v>
      </c>
      <c r="D186" s="200"/>
      <c r="E186" s="200"/>
      <c r="F186" s="212" t="s">
        <v>2341</v>
      </c>
      <c r="G186" s="200"/>
      <c r="H186" s="200" t="s">
        <v>2415</v>
      </c>
      <c r="I186" s="200" t="s">
        <v>2416</v>
      </c>
      <c r="J186" s="200"/>
      <c r="K186" s="226"/>
    </row>
    <row r="187" spans="2:11" customFormat="1" ht="15" customHeight="1">
      <c r="B187" s="214"/>
      <c r="C187" s="200" t="s">
        <v>2417</v>
      </c>
      <c r="D187" s="200"/>
      <c r="E187" s="200"/>
      <c r="F187" s="212" t="s">
        <v>2341</v>
      </c>
      <c r="G187" s="200"/>
      <c r="H187" s="200" t="s">
        <v>2418</v>
      </c>
      <c r="I187" s="200" t="s">
        <v>2416</v>
      </c>
      <c r="J187" s="200"/>
      <c r="K187" s="226"/>
    </row>
    <row r="188" spans="2:11" customFormat="1" ht="15" customHeight="1">
      <c r="B188" s="214"/>
      <c r="C188" s="200" t="s">
        <v>2419</v>
      </c>
      <c r="D188" s="200"/>
      <c r="E188" s="200"/>
      <c r="F188" s="212" t="s">
        <v>2341</v>
      </c>
      <c r="G188" s="200"/>
      <c r="H188" s="200" t="s">
        <v>2420</v>
      </c>
      <c r="I188" s="200" t="s">
        <v>2416</v>
      </c>
      <c r="J188" s="200"/>
      <c r="K188" s="226"/>
    </row>
    <row r="189" spans="2:11" customFormat="1" ht="15" customHeight="1">
      <c r="B189" s="214"/>
      <c r="C189" s="239" t="s">
        <v>2421</v>
      </c>
      <c r="D189" s="200"/>
      <c r="E189" s="200"/>
      <c r="F189" s="212" t="s">
        <v>2341</v>
      </c>
      <c r="G189" s="200"/>
      <c r="H189" s="200" t="s">
        <v>2422</v>
      </c>
      <c r="I189" s="200" t="s">
        <v>2423</v>
      </c>
      <c r="J189" s="240" t="s">
        <v>2424</v>
      </c>
      <c r="K189" s="226"/>
    </row>
    <row r="190" spans="2:11" customFormat="1" ht="15" customHeight="1">
      <c r="B190" s="214"/>
      <c r="C190" s="239" t="s">
        <v>2425</v>
      </c>
      <c r="D190" s="200"/>
      <c r="E190" s="200"/>
      <c r="F190" s="212" t="s">
        <v>2341</v>
      </c>
      <c r="G190" s="200"/>
      <c r="H190" s="200" t="s">
        <v>2426</v>
      </c>
      <c r="I190" s="200" t="s">
        <v>2423</v>
      </c>
      <c r="J190" s="240" t="s">
        <v>2424</v>
      </c>
      <c r="K190" s="226"/>
    </row>
    <row r="191" spans="2:11" customFormat="1" ht="15" customHeight="1">
      <c r="B191" s="214"/>
      <c r="C191" s="239" t="s">
        <v>42</v>
      </c>
      <c r="D191" s="200"/>
      <c r="E191" s="200"/>
      <c r="F191" s="212" t="s">
        <v>2335</v>
      </c>
      <c r="G191" s="200"/>
      <c r="H191" s="197" t="s">
        <v>2427</v>
      </c>
      <c r="I191" s="200" t="s">
        <v>2428</v>
      </c>
      <c r="J191" s="200"/>
      <c r="K191" s="226"/>
    </row>
    <row r="192" spans="2:11" customFormat="1" ht="15" customHeight="1">
      <c r="B192" s="214"/>
      <c r="C192" s="239" t="s">
        <v>2429</v>
      </c>
      <c r="D192" s="200"/>
      <c r="E192" s="200"/>
      <c r="F192" s="212" t="s">
        <v>2335</v>
      </c>
      <c r="G192" s="200"/>
      <c r="H192" s="200" t="s">
        <v>2430</v>
      </c>
      <c r="I192" s="200" t="s">
        <v>2370</v>
      </c>
      <c r="J192" s="200"/>
      <c r="K192" s="226"/>
    </row>
    <row r="193" spans="2:11" customFormat="1" ht="15" customHeight="1">
      <c r="B193" s="214"/>
      <c r="C193" s="239" t="s">
        <v>2431</v>
      </c>
      <c r="D193" s="200"/>
      <c r="E193" s="200"/>
      <c r="F193" s="212" t="s">
        <v>2335</v>
      </c>
      <c r="G193" s="200"/>
      <c r="H193" s="200" t="s">
        <v>2432</v>
      </c>
      <c r="I193" s="200" t="s">
        <v>2370</v>
      </c>
      <c r="J193" s="200"/>
      <c r="K193" s="226"/>
    </row>
    <row r="194" spans="2:11" customFormat="1" ht="15" customHeight="1">
      <c r="B194" s="214"/>
      <c r="C194" s="239" t="s">
        <v>2433</v>
      </c>
      <c r="D194" s="200"/>
      <c r="E194" s="200"/>
      <c r="F194" s="212" t="s">
        <v>2341</v>
      </c>
      <c r="G194" s="200"/>
      <c r="H194" s="200" t="s">
        <v>2434</v>
      </c>
      <c r="I194" s="200" t="s">
        <v>2370</v>
      </c>
      <c r="J194" s="200"/>
      <c r="K194" s="226"/>
    </row>
    <row r="195" spans="2:11" customFormat="1" ht="15" customHeight="1">
      <c r="B195" s="232"/>
      <c r="C195" s="241"/>
      <c r="D195" s="218"/>
      <c r="E195" s="218"/>
      <c r="F195" s="218"/>
      <c r="G195" s="218"/>
      <c r="H195" s="218"/>
      <c r="I195" s="218"/>
      <c r="J195" s="218"/>
      <c r="K195" s="233"/>
    </row>
    <row r="196" spans="2:11" customFormat="1" ht="18.75" customHeight="1">
      <c r="B196" s="219"/>
      <c r="C196" s="224"/>
      <c r="D196" s="224"/>
      <c r="E196" s="224"/>
      <c r="F196" s="234"/>
      <c r="G196" s="224"/>
      <c r="H196" s="224"/>
      <c r="I196" s="224"/>
      <c r="J196" s="224"/>
      <c r="K196" s="219"/>
    </row>
    <row r="197" spans="2:11" customFormat="1" ht="18.75" customHeight="1">
      <c r="B197" s="219"/>
      <c r="C197" s="224"/>
      <c r="D197" s="224"/>
      <c r="E197" s="224"/>
      <c r="F197" s="234"/>
      <c r="G197" s="224"/>
      <c r="H197" s="224"/>
      <c r="I197" s="224"/>
      <c r="J197" s="224"/>
      <c r="K197" s="219"/>
    </row>
    <row r="198" spans="2:1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pans="2:1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pans="2:11" customFormat="1" ht="21">
      <c r="B200" s="296"/>
      <c r="C200" s="286" t="s">
        <v>2435</v>
      </c>
      <c r="D200" s="286"/>
      <c r="E200" s="286"/>
      <c r="F200" s="286"/>
      <c r="G200" s="286"/>
      <c r="H200" s="286"/>
      <c r="I200" s="286"/>
      <c r="J200" s="286"/>
      <c r="K200" s="297"/>
    </row>
    <row r="201" spans="2:11" customFormat="1" ht="25.5" customHeight="1">
      <c r="B201" s="296"/>
      <c r="C201" s="242" t="s">
        <v>2436</v>
      </c>
      <c r="D201" s="242"/>
      <c r="E201" s="242"/>
      <c r="F201" s="242" t="s">
        <v>2437</v>
      </c>
      <c r="G201" s="243"/>
      <c r="H201" s="289" t="s">
        <v>2438</v>
      </c>
      <c r="I201" s="289"/>
      <c r="J201" s="289"/>
      <c r="K201" s="297"/>
    </row>
    <row r="202" spans="2:11" customFormat="1" ht="5.25" customHeight="1">
      <c r="B202" s="214"/>
      <c r="C202" s="209"/>
      <c r="D202" s="209"/>
      <c r="E202" s="209"/>
      <c r="F202" s="209"/>
      <c r="G202" s="224"/>
      <c r="H202" s="209"/>
      <c r="I202" s="209"/>
      <c r="J202" s="209"/>
      <c r="K202" s="226"/>
    </row>
    <row r="203" spans="2:11" customFormat="1" ht="15" customHeight="1">
      <c r="B203" s="214"/>
      <c r="C203" s="200" t="s">
        <v>2428</v>
      </c>
      <c r="D203" s="200"/>
      <c r="E203" s="200"/>
      <c r="F203" s="212" t="s">
        <v>43</v>
      </c>
      <c r="G203" s="200"/>
      <c r="H203" s="290" t="s">
        <v>2439</v>
      </c>
      <c r="I203" s="290"/>
      <c r="J203" s="290"/>
      <c r="K203" s="226"/>
    </row>
    <row r="204" spans="2:11" customFormat="1" ht="15" customHeight="1">
      <c r="B204" s="214"/>
      <c r="C204" s="200"/>
      <c r="D204" s="200"/>
      <c r="E204" s="200"/>
      <c r="F204" s="212" t="s">
        <v>44</v>
      </c>
      <c r="G204" s="200"/>
      <c r="H204" s="290" t="s">
        <v>2440</v>
      </c>
      <c r="I204" s="290"/>
      <c r="J204" s="290"/>
      <c r="K204" s="226"/>
    </row>
    <row r="205" spans="2:11" customFormat="1" ht="15" customHeight="1">
      <c r="B205" s="214"/>
      <c r="C205" s="200"/>
      <c r="D205" s="200"/>
      <c r="E205" s="200"/>
      <c r="F205" s="212" t="s">
        <v>47</v>
      </c>
      <c r="G205" s="200"/>
      <c r="H205" s="290" t="s">
        <v>2441</v>
      </c>
      <c r="I205" s="290"/>
      <c r="J205" s="290"/>
      <c r="K205" s="226"/>
    </row>
    <row r="206" spans="2:11" customFormat="1" ht="15" customHeight="1">
      <c r="B206" s="214"/>
      <c r="C206" s="200"/>
      <c r="D206" s="200"/>
      <c r="E206" s="200"/>
      <c r="F206" s="212" t="s">
        <v>45</v>
      </c>
      <c r="G206" s="200"/>
      <c r="H206" s="290" t="s">
        <v>2442</v>
      </c>
      <c r="I206" s="290"/>
      <c r="J206" s="290"/>
      <c r="K206" s="226"/>
    </row>
    <row r="207" spans="2:11" customFormat="1" ht="15" customHeight="1">
      <c r="B207" s="214"/>
      <c r="C207" s="200"/>
      <c r="D207" s="200"/>
      <c r="E207" s="200"/>
      <c r="F207" s="212" t="s">
        <v>46</v>
      </c>
      <c r="G207" s="200"/>
      <c r="H207" s="290" t="s">
        <v>2443</v>
      </c>
      <c r="I207" s="290"/>
      <c r="J207" s="290"/>
      <c r="K207" s="226"/>
    </row>
    <row r="208" spans="2:11" customFormat="1" ht="15" customHeight="1">
      <c r="B208" s="214"/>
      <c r="C208" s="200"/>
      <c r="D208" s="200"/>
      <c r="E208" s="200"/>
      <c r="F208" s="212"/>
      <c r="G208" s="200"/>
      <c r="H208" s="200"/>
      <c r="I208" s="200"/>
      <c r="J208" s="200"/>
      <c r="K208" s="226"/>
    </row>
    <row r="209" spans="2:11" customFormat="1" ht="15" customHeight="1">
      <c r="B209" s="214"/>
      <c r="C209" s="200" t="s">
        <v>2382</v>
      </c>
      <c r="D209" s="200"/>
      <c r="E209" s="200"/>
      <c r="F209" s="212" t="s">
        <v>79</v>
      </c>
      <c r="G209" s="200"/>
      <c r="H209" s="290" t="s">
        <v>2444</v>
      </c>
      <c r="I209" s="290"/>
      <c r="J209" s="290"/>
      <c r="K209" s="226"/>
    </row>
    <row r="210" spans="2:11" customFormat="1" ht="15" customHeight="1">
      <c r="B210" s="214"/>
      <c r="C210" s="200"/>
      <c r="D210" s="200"/>
      <c r="E210" s="200"/>
      <c r="F210" s="212" t="s">
        <v>2277</v>
      </c>
      <c r="G210" s="200"/>
      <c r="H210" s="290" t="s">
        <v>2278</v>
      </c>
      <c r="I210" s="290"/>
      <c r="J210" s="290"/>
      <c r="K210" s="226"/>
    </row>
    <row r="211" spans="2:11" customFormat="1" ht="15" customHeight="1">
      <c r="B211" s="214"/>
      <c r="C211" s="200"/>
      <c r="D211" s="200"/>
      <c r="E211" s="200"/>
      <c r="F211" s="212" t="s">
        <v>2275</v>
      </c>
      <c r="G211" s="200"/>
      <c r="H211" s="290" t="s">
        <v>2445</v>
      </c>
      <c r="I211" s="290"/>
      <c r="J211" s="290"/>
      <c r="K211" s="226"/>
    </row>
    <row r="212" spans="2:11" customFormat="1" ht="15" customHeight="1">
      <c r="B212" s="318"/>
      <c r="C212" s="200"/>
      <c r="D212" s="200"/>
      <c r="E212" s="200"/>
      <c r="F212" s="212" t="s">
        <v>2279</v>
      </c>
      <c r="G212" s="239"/>
      <c r="H212" s="291" t="s">
        <v>2280</v>
      </c>
      <c r="I212" s="291"/>
      <c r="J212" s="291"/>
      <c r="K212" s="319"/>
    </row>
    <row r="213" spans="2:11" customFormat="1" ht="15" customHeight="1">
      <c r="B213" s="318"/>
      <c r="C213" s="200"/>
      <c r="D213" s="200"/>
      <c r="E213" s="200"/>
      <c r="F213" s="212" t="s">
        <v>2281</v>
      </c>
      <c r="G213" s="239"/>
      <c r="H213" s="291" t="s">
        <v>2258</v>
      </c>
      <c r="I213" s="291"/>
      <c r="J213" s="291"/>
      <c r="K213" s="319"/>
    </row>
    <row r="214" spans="2:11" customFormat="1" ht="15" customHeight="1">
      <c r="B214" s="318"/>
      <c r="C214" s="200"/>
      <c r="D214" s="200"/>
      <c r="E214" s="200"/>
      <c r="F214" s="212"/>
      <c r="G214" s="239"/>
      <c r="H214" s="230"/>
      <c r="I214" s="230"/>
      <c r="J214" s="230"/>
      <c r="K214" s="319"/>
    </row>
    <row r="215" spans="2:11" customFormat="1" ht="15" customHeight="1">
      <c r="B215" s="318"/>
      <c r="C215" s="200" t="s">
        <v>2406</v>
      </c>
      <c r="D215" s="200"/>
      <c r="E215" s="200"/>
      <c r="F215" s="212">
        <v>1</v>
      </c>
      <c r="G215" s="239"/>
      <c r="H215" s="291" t="s">
        <v>2446</v>
      </c>
      <c r="I215" s="291"/>
      <c r="J215" s="291"/>
      <c r="K215" s="319"/>
    </row>
    <row r="216" spans="2:11" customFormat="1" ht="15" customHeight="1">
      <c r="B216" s="318"/>
      <c r="C216" s="200"/>
      <c r="D216" s="200"/>
      <c r="E216" s="200"/>
      <c r="F216" s="212">
        <v>2</v>
      </c>
      <c r="G216" s="239"/>
      <c r="H216" s="291" t="s">
        <v>2447</v>
      </c>
      <c r="I216" s="291"/>
      <c r="J216" s="291"/>
      <c r="K216" s="319"/>
    </row>
    <row r="217" spans="2:11" customFormat="1" ht="15" customHeight="1">
      <c r="B217" s="318"/>
      <c r="C217" s="200"/>
      <c r="D217" s="200"/>
      <c r="E217" s="200"/>
      <c r="F217" s="212">
        <v>3</v>
      </c>
      <c r="G217" s="239"/>
      <c r="H217" s="291" t="s">
        <v>2448</v>
      </c>
      <c r="I217" s="291"/>
      <c r="J217" s="291"/>
      <c r="K217" s="319"/>
    </row>
    <row r="218" spans="2:11" customFormat="1" ht="15" customHeight="1">
      <c r="B218" s="318"/>
      <c r="C218" s="200"/>
      <c r="D218" s="200"/>
      <c r="E218" s="200"/>
      <c r="F218" s="212">
        <v>4</v>
      </c>
      <c r="G218" s="239"/>
      <c r="H218" s="291" t="s">
        <v>2449</v>
      </c>
      <c r="I218" s="291"/>
      <c r="J218" s="291"/>
      <c r="K218" s="319"/>
    </row>
    <row r="219" spans="2:11" customFormat="1" ht="12.75" customHeight="1">
      <c r="B219" s="320"/>
      <c r="C219" s="321"/>
      <c r="D219" s="321"/>
      <c r="E219" s="321"/>
      <c r="F219" s="321"/>
      <c r="G219" s="321"/>
      <c r="H219" s="321"/>
      <c r="I219" s="321"/>
      <c r="J219" s="321"/>
      <c r="K219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19B74158-D414-4100-8E8A-A858296242D9}"/>
</file>

<file path=customXml/itemProps2.xml><?xml version="1.0" encoding="utf-8"?>
<ds:datastoreItem xmlns:ds="http://schemas.openxmlformats.org/officeDocument/2006/customXml" ds:itemID="{B08DE1E8-6BFC-4E3E-82F0-3594A2C06DD7}"/>
</file>

<file path=customXml/itemProps3.xml><?xml version="1.0" encoding="utf-8"?>
<ds:datastoreItem xmlns:ds="http://schemas.openxmlformats.org/officeDocument/2006/customXml" ds:itemID="{1601E040-847D-451F-9BB7-DDAB66ADF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Mlejnková</dc:creator>
  <cp:keywords/>
  <dc:description/>
  <cp:lastModifiedBy/>
  <cp:revision/>
  <dcterms:created xsi:type="dcterms:W3CDTF">2024-11-13T20:21:41Z</dcterms:created>
  <dcterms:modified xsi:type="dcterms:W3CDTF">2025-02-03T11:41:27Z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