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4-085-01 - Stavební úp..." sheetId="2" r:id="rId2"/>
    <sheet name="2024-085-02 - Profese - s..." sheetId="3" r:id="rId3"/>
    <sheet name="2024-085-03 - Ostatní - P..." sheetId="4" r:id="rId4"/>
    <sheet name="2024-085-04 - VRN - vedle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'2024-085-01 - Stavební úp...'!$C$91:$K$562</definedName>
    <definedName name="_xlnm.Print_Area" localSheetId="1">'2024-085-01 - Stavební úp...'!$C$4:$J$39,'2024-085-01 - Stavební úp...'!$C$45:$J$73,'2024-085-01 - Stavební úp...'!$C$79:$K$562</definedName>
    <definedName name="_xlnm.Print_Titles" localSheetId="1">'2024-085-01 - Stavební úp...'!$91:$91</definedName>
    <definedName name="_xlnm._FilterDatabase" localSheetId="2" hidden="1">'2024-085-02 - Profese - s...'!$C$80:$K$95</definedName>
    <definedName name="_xlnm.Print_Area" localSheetId="2">'2024-085-02 - Profese - s...'!$C$4:$J$39,'2024-085-02 - Profese - s...'!$C$45:$J$62,'2024-085-02 - Profese - s...'!$C$68:$K$95</definedName>
    <definedName name="_xlnm.Print_Titles" localSheetId="2">'2024-085-02 - Profese - s...'!$80:$80</definedName>
    <definedName name="_xlnm._FilterDatabase" localSheetId="3" hidden="1">'2024-085-03 - Ostatní - P...'!$C$82:$K$103</definedName>
    <definedName name="_xlnm.Print_Area" localSheetId="3">'2024-085-03 - Ostatní - P...'!$C$4:$J$39,'2024-085-03 - Ostatní - P...'!$C$45:$J$64,'2024-085-03 - Ostatní - P...'!$C$70:$K$103</definedName>
    <definedName name="_xlnm.Print_Titles" localSheetId="3">'2024-085-03 - Ostatní - P...'!$82:$82</definedName>
    <definedName name="_xlnm._FilterDatabase" localSheetId="4" hidden="1">'2024-085-04 - VRN - vedle...'!$C$83:$K$103</definedName>
    <definedName name="_xlnm.Print_Area" localSheetId="4">'2024-085-04 - VRN - vedle...'!$C$4:$J$39,'2024-085-04 - VRN - vedle...'!$C$45:$J$65,'2024-085-04 - VRN - vedle...'!$C$71:$K$103</definedName>
    <definedName name="_xlnm.Print_Titles" localSheetId="4">'2024-085-04 - VRN - vedle...'!$83:$83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02"/>
  <c r="BH102"/>
  <c r="BG102"/>
  <c r="BF102"/>
  <c r="T102"/>
  <c r="T101"/>
  <c r="R102"/>
  <c r="R101"/>
  <c r="P102"/>
  <c r="P101"/>
  <c r="BI99"/>
  <c r="BH99"/>
  <c r="BG99"/>
  <c r="BF99"/>
  <c r="T99"/>
  <c r="T98"/>
  <c r="R99"/>
  <c r="R98"/>
  <c r="P99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4" r="J37"/>
  <c r="J36"/>
  <c i="1" r="AY57"/>
  <c i="4" r="J35"/>
  <c i="1" r="AX57"/>
  <c i="4"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3" r="J37"/>
  <c r="J36"/>
  <c i="1" r="AY56"/>
  <c i="3" r="J35"/>
  <c i="1" r="AX56"/>
  <c i="3"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2" r="T552"/>
  <c r="R552"/>
  <c r="P552"/>
  <c r="BK552"/>
  <c r="J552"/>
  <c r="J72"/>
  <c r="J37"/>
  <c r="J36"/>
  <c i="1" r="AY55"/>
  <c i="2" r="J35"/>
  <c i="1" r="AX55"/>
  <c i="2" r="BI553"/>
  <c r="BH553"/>
  <c r="BG553"/>
  <c r="BF553"/>
  <c r="T553"/>
  <c r="R553"/>
  <c r="P553"/>
  <c r="BI546"/>
  <c r="BH546"/>
  <c r="BG546"/>
  <c r="BF546"/>
  <c r="T546"/>
  <c r="R546"/>
  <c r="P546"/>
  <c r="BI540"/>
  <c r="BH540"/>
  <c r="BG540"/>
  <c r="BF540"/>
  <c r="T540"/>
  <c r="R540"/>
  <c r="P540"/>
  <c r="BI534"/>
  <c r="BH534"/>
  <c r="BG534"/>
  <c r="BF534"/>
  <c r="T534"/>
  <c r="R534"/>
  <c r="P534"/>
  <c r="BI528"/>
  <c r="BH528"/>
  <c r="BG528"/>
  <c r="BF528"/>
  <c r="T528"/>
  <c r="R528"/>
  <c r="P528"/>
  <c r="BI522"/>
  <c r="BH522"/>
  <c r="BG522"/>
  <c r="BF522"/>
  <c r="T522"/>
  <c r="R522"/>
  <c r="P522"/>
  <c r="BI519"/>
  <c r="BH519"/>
  <c r="BG519"/>
  <c r="BF519"/>
  <c r="T519"/>
  <c r="R519"/>
  <c r="P519"/>
  <c r="BI507"/>
  <c r="BH507"/>
  <c r="BG507"/>
  <c r="BF507"/>
  <c r="T507"/>
  <c r="R507"/>
  <c r="P507"/>
  <c r="BI502"/>
  <c r="BH502"/>
  <c r="BG502"/>
  <c r="BF502"/>
  <c r="T502"/>
  <c r="R502"/>
  <c r="P502"/>
  <c r="BI497"/>
  <c r="BH497"/>
  <c r="BG497"/>
  <c r="BF497"/>
  <c r="T497"/>
  <c r="R497"/>
  <c r="P497"/>
  <c r="BI492"/>
  <c r="BH492"/>
  <c r="BG492"/>
  <c r="BF492"/>
  <c r="T492"/>
  <c r="R492"/>
  <c r="P492"/>
  <c r="BI487"/>
  <c r="BH487"/>
  <c r="BG487"/>
  <c r="BF487"/>
  <c r="T487"/>
  <c r="R487"/>
  <c r="P487"/>
  <c r="BI482"/>
  <c r="BH482"/>
  <c r="BG482"/>
  <c r="BF482"/>
  <c r="T482"/>
  <c r="R482"/>
  <c r="P482"/>
  <c r="BI477"/>
  <c r="BH477"/>
  <c r="BG477"/>
  <c r="BF477"/>
  <c r="T477"/>
  <c r="R477"/>
  <c r="P477"/>
  <c r="BI472"/>
  <c r="BH472"/>
  <c r="BG472"/>
  <c r="BF472"/>
  <c r="T472"/>
  <c r="R472"/>
  <c r="P472"/>
  <c r="BI467"/>
  <c r="BH467"/>
  <c r="BG467"/>
  <c r="BF467"/>
  <c r="T467"/>
  <c r="R467"/>
  <c r="P467"/>
  <c r="BI458"/>
  <c r="BH458"/>
  <c r="BG458"/>
  <c r="BF458"/>
  <c r="T458"/>
  <c r="R458"/>
  <c r="P458"/>
  <c r="BI449"/>
  <c r="BH449"/>
  <c r="BG449"/>
  <c r="BF449"/>
  <c r="T449"/>
  <c r="R449"/>
  <c r="P449"/>
  <c r="BI444"/>
  <c r="BH444"/>
  <c r="BG444"/>
  <c r="BF444"/>
  <c r="T444"/>
  <c r="R444"/>
  <c r="P444"/>
  <c r="BI439"/>
  <c r="BH439"/>
  <c r="BG439"/>
  <c r="BF439"/>
  <c r="T439"/>
  <c r="R439"/>
  <c r="P439"/>
  <c r="BI433"/>
  <c r="BH433"/>
  <c r="BG433"/>
  <c r="BF433"/>
  <c r="T433"/>
  <c r="R433"/>
  <c r="P433"/>
  <c r="BI427"/>
  <c r="BH427"/>
  <c r="BG427"/>
  <c r="BF427"/>
  <c r="T427"/>
  <c r="R427"/>
  <c r="P427"/>
  <c r="BI422"/>
  <c r="BH422"/>
  <c r="BG422"/>
  <c r="BF422"/>
  <c r="T422"/>
  <c r="R422"/>
  <c r="P422"/>
  <c r="BI417"/>
  <c r="BH417"/>
  <c r="BG417"/>
  <c r="BF417"/>
  <c r="T417"/>
  <c r="R417"/>
  <c r="P417"/>
  <c r="BI412"/>
  <c r="BH412"/>
  <c r="BG412"/>
  <c r="BF412"/>
  <c r="T412"/>
  <c r="R412"/>
  <c r="P412"/>
  <c r="BI405"/>
  <c r="BH405"/>
  <c r="BG405"/>
  <c r="BF405"/>
  <c r="T405"/>
  <c r="R405"/>
  <c r="P405"/>
  <c r="BI400"/>
  <c r="BH400"/>
  <c r="BG400"/>
  <c r="BF400"/>
  <c r="T400"/>
  <c r="R400"/>
  <c r="P400"/>
  <c r="BI391"/>
  <c r="BH391"/>
  <c r="BG391"/>
  <c r="BF391"/>
  <c r="T391"/>
  <c r="R391"/>
  <c r="P391"/>
  <c r="BI388"/>
  <c r="BH388"/>
  <c r="BG388"/>
  <c r="BF388"/>
  <c r="T388"/>
  <c r="R388"/>
  <c r="P388"/>
  <c r="BI381"/>
  <c r="BH381"/>
  <c r="BG381"/>
  <c r="BF381"/>
  <c r="T381"/>
  <c r="R381"/>
  <c r="P381"/>
  <c r="BI375"/>
  <c r="BH375"/>
  <c r="BG375"/>
  <c r="BF375"/>
  <c r="T375"/>
  <c r="R375"/>
  <c r="P375"/>
  <c r="BI373"/>
  <c r="BH373"/>
  <c r="BG373"/>
  <c r="BF373"/>
  <c r="T373"/>
  <c r="T372"/>
  <c r="R373"/>
  <c r="R372"/>
  <c r="P373"/>
  <c r="P372"/>
  <c r="BI369"/>
  <c r="BH369"/>
  <c r="BG369"/>
  <c r="BF369"/>
  <c r="T369"/>
  <c r="T368"/>
  <c r="R369"/>
  <c r="R368"/>
  <c r="P369"/>
  <c r="P368"/>
  <c r="BI353"/>
  <c r="BH353"/>
  <c r="BG353"/>
  <c r="BF353"/>
  <c r="T353"/>
  <c r="R353"/>
  <c r="P353"/>
  <c r="BI346"/>
  <c r="BH346"/>
  <c r="BG346"/>
  <c r="BF346"/>
  <c r="T346"/>
  <c r="R346"/>
  <c r="P346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29"/>
  <c r="BH329"/>
  <c r="BG329"/>
  <c r="BF329"/>
  <c r="T329"/>
  <c r="T328"/>
  <c r="R329"/>
  <c r="R328"/>
  <c r="P329"/>
  <c r="P328"/>
  <c r="BI294"/>
  <c r="BH294"/>
  <c r="BG294"/>
  <c r="BF294"/>
  <c r="T294"/>
  <c r="R294"/>
  <c r="P294"/>
  <c r="BI262"/>
  <c r="BH262"/>
  <c r="BG262"/>
  <c r="BF262"/>
  <c r="T262"/>
  <c r="R262"/>
  <c r="P262"/>
  <c r="BI235"/>
  <c r="BH235"/>
  <c r="BG235"/>
  <c r="BF235"/>
  <c r="T235"/>
  <c r="R235"/>
  <c r="P235"/>
  <c r="BI213"/>
  <c r="BH213"/>
  <c r="BG213"/>
  <c r="BF213"/>
  <c r="T213"/>
  <c r="R213"/>
  <c r="P213"/>
  <c r="BI207"/>
  <c r="BH207"/>
  <c r="BG207"/>
  <c r="BF207"/>
  <c r="T207"/>
  <c r="T197"/>
  <c r="R207"/>
  <c r="R197"/>
  <c r="P207"/>
  <c r="P197"/>
  <c r="BI198"/>
  <c r="BH198"/>
  <c r="BG198"/>
  <c r="BF198"/>
  <c r="T198"/>
  <c r="R198"/>
  <c r="P198"/>
  <c r="BI152"/>
  <c r="BH152"/>
  <c r="BG152"/>
  <c r="BF152"/>
  <c r="T152"/>
  <c r="R152"/>
  <c r="P152"/>
  <c r="BI122"/>
  <c r="BH122"/>
  <c r="BG122"/>
  <c r="BF122"/>
  <c r="T122"/>
  <c r="R122"/>
  <c r="P122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55"/>
  <c r="J17"/>
  <c r="J12"/>
  <c r="J86"/>
  <c r="E7"/>
  <c r="E48"/>
  <c i="1" r="L50"/>
  <c r="AM50"/>
  <c r="AM49"/>
  <c r="L49"/>
  <c r="AM47"/>
  <c r="L47"/>
  <c r="L45"/>
  <c r="L44"/>
  <c i="2" r="J507"/>
  <c r="BK262"/>
  <c r="J492"/>
  <c r="J422"/>
  <c r="BK198"/>
  <c r="J343"/>
  <c i="3" r="BK84"/>
  <c i="4" r="J99"/>
  <c i="5" r="J94"/>
  <c i="2" r="BK519"/>
  <c r="BK546"/>
  <c r="BK472"/>
  <c r="J346"/>
  <c r="BK152"/>
  <c i="3" r="J87"/>
  <c r="J92"/>
  <c i="4" r="J88"/>
  <c i="5" r="BK87"/>
  <c i="2" r="J433"/>
  <c r="BK534"/>
  <c r="BK492"/>
  <c r="BK369"/>
  <c r="J122"/>
  <c i="3" r="BK85"/>
  <c i="4" r="J93"/>
  <c i="5" r="BK99"/>
  <c i="2" r="J388"/>
  <c r="BK329"/>
  <c i="3" r="BK91"/>
  <c i="4" r="BK86"/>
  <c i="5" r="BK94"/>
  <c i="2" r="J534"/>
  <c r="J417"/>
  <c r="BK522"/>
  <c r="BK482"/>
  <c r="BK353"/>
  <c r="J391"/>
  <c r="BK235"/>
  <c i="3" r="J88"/>
  <c i="4" r="BK103"/>
  <c r="J86"/>
  <c i="2" r="BK553"/>
  <c r="BK412"/>
  <c r="BK497"/>
  <c r="BK433"/>
  <c r="BK337"/>
  <c r="BK375"/>
  <c i="3" r="J84"/>
  <c i="4" r="BK101"/>
  <c i="5" r="BK96"/>
  <c i="2" r="J467"/>
  <c r="J329"/>
  <c r="BK444"/>
  <c r="BK343"/>
  <c r="J213"/>
  <c i="1" r="AS54"/>
  <c i="2" r="BK341"/>
  <c i="3" r="J85"/>
  <c r="BK87"/>
  <c i="5" r="BK102"/>
  <c i="2" r="J458"/>
  <c r="BK540"/>
  <c r="BK467"/>
  <c r="BK405"/>
  <c r="BK346"/>
  <c i="3" r="BK88"/>
  <c i="4" r="BK99"/>
  <c i="5" r="BK92"/>
  <c i="2" r="J444"/>
  <c r="J540"/>
  <c r="BK487"/>
  <c r="J400"/>
  <c r="J373"/>
  <c r="BK388"/>
  <c i="3" r="J90"/>
  <c i="4" r="J91"/>
  <c i="2" r="J528"/>
  <c r="BK391"/>
  <c r="J502"/>
  <c r="J472"/>
  <c r="J381"/>
  <c r="J353"/>
  <c r="J339"/>
  <c i="3" r="J86"/>
  <c i="4" r="BK97"/>
  <c i="5" r="J99"/>
  <c i="2" r="J405"/>
  <c i="3" r="BK92"/>
  <c i="4" r="J87"/>
  <c r="BK91"/>
  <c i="2" r="J553"/>
  <c r="J369"/>
  <c r="BK507"/>
  <c r="J477"/>
  <c r="J375"/>
  <c r="J337"/>
  <c r="BK95"/>
  <c i="3" r="BK95"/>
  <c i="4" r="BK93"/>
  <c i="5" r="J102"/>
  <c i="2" r="BK458"/>
  <c r="J341"/>
  <c r="BK502"/>
  <c r="J449"/>
  <c r="BK373"/>
  <c r="J152"/>
  <c r="J262"/>
  <c i="3" r="BK94"/>
  <c i="4" r="J97"/>
  <c i="5" r="J96"/>
  <c i="2" r="BK528"/>
  <c r="BK449"/>
  <c r="J546"/>
  <c r="BK477"/>
  <c r="J412"/>
  <c r="BK294"/>
  <c r="BK381"/>
  <c r="BK207"/>
  <c i="3" r="BK89"/>
  <c i="4" r="BK95"/>
  <c i="2" r="BK213"/>
  <c i="3" r="J91"/>
  <c r="BK93"/>
  <c i="4" r="BK87"/>
  <c i="2" r="BK439"/>
  <c r="J497"/>
  <c r="J439"/>
  <c r="BK339"/>
  <c r="J207"/>
  <c i="3" r="BK90"/>
  <c r="J95"/>
  <c i="4" r="J101"/>
  <c i="5" r="J87"/>
  <c i="2" r="J427"/>
  <c r="J522"/>
  <c r="J482"/>
  <c r="BK417"/>
  <c r="J235"/>
  <c r="BK400"/>
  <c i="3" r="J94"/>
  <c r="BK86"/>
  <c i="4" r="BK88"/>
  <c i="5" r="BK89"/>
  <c i="2" r="BK422"/>
  <c r="J519"/>
  <c r="J487"/>
  <c r="BK427"/>
  <c r="BK122"/>
  <c r="J95"/>
  <c i="3" r="J89"/>
  <c i="4" r="J95"/>
  <c i="5" r="J89"/>
  <c i="2" r="J294"/>
  <c r="J198"/>
  <c i="3" r="J93"/>
  <c i="4" r="J103"/>
  <c i="5" r="J92"/>
  <c i="2" l="1" r="BK94"/>
  <c r="P212"/>
  <c r="P336"/>
  <c r="P374"/>
  <c r="R390"/>
  <c r="T521"/>
  <c i="3" r="T83"/>
  <c r="T82"/>
  <c r="T81"/>
  <c i="4" r="BK90"/>
  <c r="J90"/>
  <c r="J63"/>
  <c i="2" r="P94"/>
  <c r="P93"/>
  <c r="T212"/>
  <c r="T336"/>
  <c r="R374"/>
  <c r="BK390"/>
  <c r="J390"/>
  <c r="J70"/>
  <c r="R521"/>
  <c i="3" r="R83"/>
  <c r="R82"/>
  <c r="R81"/>
  <c i="4" r="P85"/>
  <c r="P84"/>
  <c r="R90"/>
  <c r="R89"/>
  <c i="2" r="T94"/>
  <c r="T93"/>
  <c r="R212"/>
  <c r="R336"/>
  <c r="BK374"/>
  <c r="J374"/>
  <c r="J69"/>
  <c r="P390"/>
  <c r="BK521"/>
  <c r="J521"/>
  <c r="J71"/>
  <c i="3" r="P83"/>
  <c r="P82"/>
  <c r="P81"/>
  <c i="1" r="AU56"/>
  <c i="4" r="BK85"/>
  <c r="J85"/>
  <c r="J61"/>
  <c r="T85"/>
  <c r="T84"/>
  <c r="T90"/>
  <c r="T89"/>
  <c r="T83"/>
  <c i="5" r="BK91"/>
  <c r="J91"/>
  <c r="J62"/>
  <c i="2" r="R94"/>
  <c r="R93"/>
  <c r="BK212"/>
  <c r="J212"/>
  <c r="J63"/>
  <c r="BK336"/>
  <c r="J336"/>
  <c r="J65"/>
  <c r="T374"/>
  <c r="T390"/>
  <c r="P521"/>
  <c i="3" r="BK83"/>
  <c r="J83"/>
  <c r="J61"/>
  <c i="4" r="R85"/>
  <c r="R84"/>
  <c r="P90"/>
  <c r="P89"/>
  <c r="P83"/>
  <c i="1" r="AU57"/>
  <c i="5" r="BK86"/>
  <c r="J86"/>
  <c r="J61"/>
  <c r="P86"/>
  <c r="R86"/>
  <c r="T86"/>
  <c r="P91"/>
  <c r="R91"/>
  <c r="T91"/>
  <c i="2" r="BK197"/>
  <c r="J197"/>
  <c r="J62"/>
  <c r="BK372"/>
  <c r="J372"/>
  <c r="J68"/>
  <c r="BK368"/>
  <c r="J368"/>
  <c r="J66"/>
  <c r="BK328"/>
  <c r="J328"/>
  <c r="J64"/>
  <c i="5" r="BK98"/>
  <c r="J98"/>
  <c r="J63"/>
  <c r="BK101"/>
  <c r="J101"/>
  <c r="J64"/>
  <c r="E48"/>
  <c r="BE89"/>
  <c i="4" r="BK84"/>
  <c r="J84"/>
  <c r="J60"/>
  <c i="5" r="BE92"/>
  <c r="J52"/>
  <c i="4" r="BK89"/>
  <c r="J89"/>
  <c r="J62"/>
  <c i="5" r="F55"/>
  <c r="BE87"/>
  <c r="BE94"/>
  <c r="BE99"/>
  <c r="BE102"/>
  <c r="BE96"/>
  <c i="3" r="BK82"/>
  <c r="J82"/>
  <c r="J60"/>
  <c i="4" r="F55"/>
  <c r="BE87"/>
  <c r="BE86"/>
  <c r="BE97"/>
  <c r="J52"/>
  <c r="BE88"/>
  <c r="BE91"/>
  <c r="BE95"/>
  <c r="BE99"/>
  <c r="BE103"/>
  <c r="BE93"/>
  <c r="BE101"/>
  <c r="E48"/>
  <c i="3" r="J52"/>
  <c r="BE85"/>
  <c r="E48"/>
  <c r="BE86"/>
  <c r="BE87"/>
  <c r="BE91"/>
  <c r="BE92"/>
  <c r="BE94"/>
  <c i="2" r="J94"/>
  <c r="J61"/>
  <c i="3" r="F55"/>
  <c r="BE88"/>
  <c r="BE93"/>
  <c r="BE89"/>
  <c r="BE90"/>
  <c r="BE84"/>
  <c r="BE95"/>
  <c i="2" r="BE152"/>
  <c r="BE294"/>
  <c r="BE337"/>
  <c r="BE381"/>
  <c r="BE391"/>
  <c r="BE400"/>
  <c r="E82"/>
  <c r="BE329"/>
  <c r="BE353"/>
  <c r="BE373"/>
  <c r="F89"/>
  <c r="BE95"/>
  <c r="BE262"/>
  <c r="BE341"/>
  <c r="BE369"/>
  <c r="BE375"/>
  <c r="BE553"/>
  <c r="BE207"/>
  <c r="BE213"/>
  <c r="BE388"/>
  <c r="BE405"/>
  <c r="BE412"/>
  <c r="BE422"/>
  <c r="BE439"/>
  <c r="BE449"/>
  <c r="BE458"/>
  <c r="BE467"/>
  <c r="BE472"/>
  <c r="BE477"/>
  <c r="BE482"/>
  <c r="BE487"/>
  <c r="BE492"/>
  <c r="BE497"/>
  <c r="BE502"/>
  <c r="BE519"/>
  <c r="BE540"/>
  <c r="BE546"/>
  <c r="J52"/>
  <c r="BE122"/>
  <c r="BE198"/>
  <c r="BE235"/>
  <c r="BE339"/>
  <c r="BE343"/>
  <c r="BE346"/>
  <c r="BE417"/>
  <c r="BE427"/>
  <c r="BE433"/>
  <c r="BE444"/>
  <c r="BE507"/>
  <c r="BE522"/>
  <c r="BE528"/>
  <c r="BE534"/>
  <c i="4" r="F36"/>
  <c i="1" r="BC57"/>
  <c i="3" r="F35"/>
  <c i="1" r="BB56"/>
  <c i="2" r="F36"/>
  <c i="1" r="BC55"/>
  <c i="3" r="F36"/>
  <c i="1" r="BC56"/>
  <c i="2" r="F37"/>
  <c i="1" r="BD55"/>
  <c i="4" r="F35"/>
  <c i="1" r="BB57"/>
  <c i="5" r="F37"/>
  <c i="1" r="BD58"/>
  <c i="4" r="F34"/>
  <c i="1" r="BA57"/>
  <c i="5" r="J34"/>
  <c i="1" r="AW58"/>
  <c i="5" r="F36"/>
  <c i="1" r="BC58"/>
  <c i="2" r="F35"/>
  <c i="1" r="BB55"/>
  <c i="4" r="F37"/>
  <c i="1" r="BD57"/>
  <c i="3" r="J34"/>
  <c i="1" r="AW56"/>
  <c i="5" r="F35"/>
  <c i="1" r="BB58"/>
  <c i="2" r="F34"/>
  <c i="1" r="BA55"/>
  <c i="3" r="F34"/>
  <c i="1" r="BA56"/>
  <c i="4" r="J34"/>
  <c i="1" r="AW57"/>
  <c i="2" r="J34"/>
  <c i="1" r="AW55"/>
  <c i="3" r="F37"/>
  <c i="1" r="BD56"/>
  <c i="5" r="F34"/>
  <c i="1" r="BA58"/>
  <c i="2" l="1" r="P371"/>
  <c r="T371"/>
  <c r="P92"/>
  <c i="1" r="AU55"/>
  <c i="5" r="T85"/>
  <c r="T84"/>
  <c r="P85"/>
  <c r="P84"/>
  <c i="1" r="AU58"/>
  <c i="5" r="R85"/>
  <c r="R84"/>
  <c i="2" r="T92"/>
  <c r="R371"/>
  <c r="R92"/>
  <c i="4" r="R83"/>
  <c i="2" r="BK93"/>
  <c r="J93"/>
  <c r="J60"/>
  <c r="BK371"/>
  <c r="J371"/>
  <c r="J67"/>
  <c i="5" r="BK85"/>
  <c r="J85"/>
  <c r="J60"/>
  <c i="4" r="BK83"/>
  <c r="J83"/>
  <c r="J59"/>
  <c i="3" r="BK81"/>
  <c r="J81"/>
  <c r="J59"/>
  <c i="2" r="F33"/>
  <c i="1" r="AZ55"/>
  <c i="3" r="J33"/>
  <c i="1" r="AV56"/>
  <c r="AT56"/>
  <c r="BD54"/>
  <c r="W33"/>
  <c r="BC54"/>
  <c r="W32"/>
  <c r="BA54"/>
  <c r="W30"/>
  <c i="5" r="J33"/>
  <c i="1" r="AV58"/>
  <c r="AT58"/>
  <c i="2" r="J33"/>
  <c i="1" r="AV55"/>
  <c r="AT55"/>
  <c i="3" r="F33"/>
  <c i="1" r="AZ56"/>
  <c r="BB54"/>
  <c r="AX54"/>
  <c i="4" r="F33"/>
  <c i="1" r="AZ57"/>
  <c i="4" r="J33"/>
  <c i="1" r="AV57"/>
  <c r="AT57"/>
  <c i="5" r="F33"/>
  <c i="1" r="AZ58"/>
  <c i="5" l="1" r="BK84"/>
  <c r="J84"/>
  <c r="J59"/>
  <c i="2" r="BK92"/>
  <c r="J92"/>
  <c i="1" r="AU54"/>
  <c r="AY54"/>
  <c r="AZ54"/>
  <c r="W29"/>
  <c i="3" r="J30"/>
  <c i="1" r="AG56"/>
  <c i="4" r="J30"/>
  <c i="1" r="AG57"/>
  <c r="AN57"/>
  <c i="2" r="J30"/>
  <c i="1" r="AG55"/>
  <c r="W31"/>
  <c r="AW54"/>
  <c r="AK30"/>
  <c i="2" l="1" r="J39"/>
  <c r="J59"/>
  <c i="4" r="J39"/>
  <c i="3" r="J39"/>
  <c i="1" r="AN56"/>
  <c r="AN55"/>
  <c r="AV54"/>
  <c r="AK29"/>
  <c i="5" r="J30"/>
  <c i="1" r="AG58"/>
  <c r="AG54"/>
  <c r="AK26"/>
  <c i="5" l="1" r="J39"/>
  <c i="1" r="AN58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<sst xmlns="http://schemas.openxmlformats.org/spreadsheetml/2006/main">
  <si>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</si>
  <si>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</si>
  <si>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</si>
  <si>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</si>
  <si>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</si>
  <si>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{7b08becf-9e6a-47cb-ab20-2c5ef9fb679e}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</si>
  <si>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</si>
  <si>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</si>
  <si>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</si>
  <si>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</si>
  <si>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</si>
  <si>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</si>
  <si>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</si>
  <si>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</si>
  <si>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2024-085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</si>
  <si>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</si>
  <si>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</si>
  <si>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ČZÚ-FLD-stavební úpravy -posluchárna 2.01</t>
  </si>
  <si>
    <t>KSO:</t>
  </si>
  <si>
    <t/>
  </si>
  <si>
    <t>CC-CZ:</t>
  </si>
  <si>
    <t>Místo:</t>
  </si>
  <si>
    <t>KAMÝCKÁ 1176, Praha 6-Suchdol</t>
  </si>
  <si>
    <t>Datum:</t>
  </si>
  <si>
    <t>31. 10. 2024</t>
  </si>
  <si>
    <t>Zadavatel:</t>
  </si>
  <si>
    <t>IČ:</t>
  </si>
  <si>
    <t>ČZU v Praze, Fakulta lesnická a dřevařská, Praha 6</t>
  </si>
  <si>
    <t>DIČ:</t>
  </si>
  <si>
    <t>Uchazeč:</t>
  </si>
  <si>
    <t>Vyplň údaj</t>
  </si>
  <si>
    <t>Projektant:</t>
  </si>
  <si>
    <t xml:space="preserve"> Ing. Vladimír Čapka, Gerstnerova 5/658, Praha 7</t>
  </si>
  <si>
    <t>True</t>
  </si>
  <si>
    <t>Zpracovatel:</t>
  </si>
  <si>
    <t>Ing. Dana Mlejnková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</si>
  <si>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</si>
  <si>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</si>
  <si>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</si>
  <si>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</si>
  <si>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</si>
  <si>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</si>
  <si>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</si>
  <si>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</si>
  <si>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</si>
  <si>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</si>
  <si>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</si>
  <si>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</si>
  <si>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</si>
  <si>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</si>
  <si>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</si>
  <si>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</si>
  <si>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</si>
  <si>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</si>
  <si>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</si>
  <si>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</si>
  <si>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</si>
  <si>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</si>
  <si>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</si>
  <si>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</si>
  <si>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</si>
  <si>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</si>
  <si>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</si>
  <si>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</si>
  <si>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</si>
  <si>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</si>
  <si>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</si>
  <si>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</si>
  <si>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</si>
  <si>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</si>
  <si>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</si>
  <si>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</si>
  <si>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</si>
  <si>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</si>
  <si>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</si>
  <si>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</si>
  <si>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</si>
  <si>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2024-085-01</t>
  </si>
  <si>
    <t>Stavební úpravy - Posluchárna 2.01</t>
  </si>
  <si>
    <t>STA</t>
  </si>
  <si>
    <t>1</t>
  </si>
  <si>
    <t>{ebf32304-18ea-41e7-a48e-25358a253979}</t>
  </si>
  <si>
    <t>2</t>
  </si>
  <si>
    <t>2024-085-02</t>
  </si>
  <si>
    <t>Profese - silnoproud</t>
  </si>
  <si>
    <t>{00de566d-874f-4ce0-affa-7d8a4e13c534}</t>
  </si>
  <si>
    <t>2024-085-03</t>
  </si>
  <si>
    <t>Ostatní - PBŘ- kontrola</t>
  </si>
  <si>
    <t>{2de63725-0c8a-4714-95ed-2e6390416d16}</t>
  </si>
  <si>
    <t>2024-085-04</t>
  </si>
  <si>
    <t>VRN - vedlejší rozpočtové náklady</t>
  </si>
  <si>
    <t>{1a8a8ea7-8073-472b-a7fd-e44460f16f34}</t>
  </si>
  <si>
    <t>KRYCÍ LIST SOUPISU PRACÍ</t>
  </si>
  <si>
    <t>Objekt:</t>
  </si>
  <si>
    <t>2024-085-01 - Stavební úpravy - Posluchárna 2.01</t>
  </si>
  <si>
    <t xml:space="preserve">Zpracováno dle metodiky ÚRS s maximálním zatříděním položek (popisu činností) dle Třídníku stavebních konstrukcí a prací. Použita databáze směrných cen 2024/II. Položky, které databáze neobsahuje, oceněny dle brutto ceníků příslušných dodavatelů. Veškeré názvy jednotlivých zařízení jsou uvedeny pouze pro určení technické úrovně a provozních parametrů. Ve všech případech lze použít i jiná než navržená zařízení, která mají podobnou nebo minimálně stejnou kvalitu, účinnost a výkon, parametry použití, ev. hlučnost (která bezpodmínečně splňuje platné hygienické normy).  Celková množství u jednotlivých položek (kusy, metry) byla odměřena a sečtena ručně a digitálně z výkresů.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</si>
  <si>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</si>
  <si>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</si>
  <si>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</si>
  <si>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</si>
  <si>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</si>
  <si>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61 - Úprava povrchů vnitřních</t>
  </si>
  <si>
    <t xml:space="preserve">    9 - Ostatní konstrukce a práce, bourání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</si>
  <si>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</si>
  <si>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</si>
  <si>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</si>
  <si>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</si>
  <si>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</si>
  <si>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</si>
  <si>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766 - Konstrukce truhlářské</t>
  </si>
  <si>
    <t xml:space="preserve">    776 - Podlahy povlakové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</si>
  <si>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</si>
  <si>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</si>
  <si>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</si>
  <si>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</si>
  <si>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</si>
  <si>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</si>
  <si>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</si>
  <si>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</si>
  <si>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</si>
  <si>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</si>
  <si>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</si>
  <si>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</si>
  <si>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</si>
  <si>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</si>
  <si>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</si>
  <si>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</si>
  <si>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</si>
  <si>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</si>
  <si>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61</t>
  </si>
  <si>
    <t>Úprava povrchů vnitřních</t>
  </si>
  <si>
    <t>K</t>
  </si>
  <si>
    <t>619991001</t>
  </si>
  <si>
    <t>Zakrytí vnitřních ploch před znečištěním fólií včetně pozdějšího odkrytí podlah</t>
  </si>
  <si>
    <t>m2</t>
  </si>
  <si>
    <t>CS ÚRS 2024 02</t>
  </si>
  <si>
    <t>4</t>
  </si>
  <si>
    <t>1756872389</t>
  </si>
  <si>
    <t>Online PSC</t>
  </si>
  <si>
    <t>https://podminky.urs.cz/item/CS_URS_2024_02/619991001</t>
  </si>
  <si>
    <t>VV</t>
  </si>
  <si>
    <t>1.NP</t>
  </si>
  <si>
    <t>Ochrana podlah,komunikací dotčených stavbou</t>
  </si>
  <si>
    <t>m.č./1.01</t>
  </si>
  <si>
    <t>Vstup - žulová dlažba P6, 4,35x2,72-0,94=10,9 (včetně 6ti schodů)</t>
  </si>
  <si>
    <t>10,90</t>
  </si>
  <si>
    <t>m.č./1.02</t>
  </si>
  <si>
    <t>Vstupní hala - Marmoleum P4, 2,66x4,9-0,95=12,10</t>
  </si>
  <si>
    <t>12,10</t>
  </si>
  <si>
    <t>m.č./1.02-1</t>
  </si>
  <si>
    <t>Vstupní hala - Marmoleum P4, 3,45x3,6=12,42</t>
  </si>
  <si>
    <t>12,42</t>
  </si>
  <si>
    <t>Mezisoučet</t>
  </si>
  <si>
    <t>3</t>
  </si>
  <si>
    <t>2.NP</t>
  </si>
  <si>
    <t>m.č./2.02</t>
  </si>
  <si>
    <t>Galerie - Marmoleum P9, 8,95x7,9+3,97x5,6+2,8=95,73</t>
  </si>
  <si>
    <t>95,73</t>
  </si>
  <si>
    <t>m.č./2.02-1</t>
  </si>
  <si>
    <t xml:space="preserve">Schodiště  </t>
  </si>
  <si>
    <t>16,08</t>
  </si>
  <si>
    <t>m.č./2.03</t>
  </si>
  <si>
    <t>Schodiště - Marmoleum P9, 3x8,75=26,25 (včetně 14+14schodů)</t>
  </si>
  <si>
    <t>26,25</t>
  </si>
  <si>
    <t>Součet</t>
  </si>
  <si>
    <t>619991005</t>
  </si>
  <si>
    <t>Zakrytí vnitřních ploch před znečištěním fólií včetně pozdějšího odkrytí stěn nebo svislých ploch</t>
  </si>
  <si>
    <t>-1780188980</t>
  </si>
  <si>
    <t>https://podminky.urs.cz/item/CS_URS_2024_02/619991005</t>
  </si>
  <si>
    <t xml:space="preserve">Ochrana stěn </t>
  </si>
  <si>
    <t>Ohrana stěn, 3,4x2,2=7,48</t>
  </si>
  <si>
    <t>7,48</t>
  </si>
  <si>
    <t>Ohrana stěn, 4,95x2,2-3,15x2,2=3,96</t>
  </si>
  <si>
    <t>3,96</t>
  </si>
  <si>
    <t xml:space="preserve">Ohrana stěn, 14,7x2+3,45x2 - 0,8x2+1,18x2=32,34                </t>
  </si>
  <si>
    <t>32,34</t>
  </si>
  <si>
    <t>Ohrana stěn, 6x2+10,5x1,1+13,5x2-(1,97x2x2)=42,67</t>
  </si>
  <si>
    <t>42,67</t>
  </si>
  <si>
    <t>Ohrana stěn, 3x3,65x2-(1,5x2+0,7x2+1,18x2+1,8x2)=11,54</t>
  </si>
  <si>
    <t>11,54</t>
  </si>
  <si>
    <t>Ohrana stěn, 15,3x1,1=16,83</t>
  </si>
  <si>
    <t>16,83</t>
  </si>
  <si>
    <t>m.č./2.01</t>
  </si>
  <si>
    <t>Ohrana stěn, 13,87x2-(2x2x2)+12,4x2+12,4x2+15,25x2=99,84</t>
  </si>
  <si>
    <t>99,84</t>
  </si>
  <si>
    <t>619991011</t>
  </si>
  <si>
    <t>Zakrytí vnitřních ploch před znečištěním fólií včetně pozdějšího odkrytí samostatných konstrukcí a prvků</t>
  </si>
  <si>
    <t>-1450032891</t>
  </si>
  <si>
    <t>https://podminky.urs.cz/item/CS_URS_2024_02/619991011</t>
  </si>
  <si>
    <t xml:space="preserve">Ochrana dveří v  komunikacích dotčených stavbou</t>
  </si>
  <si>
    <t>Ochrana dveří, 1x 2,1=2,1</t>
  </si>
  <si>
    <t>2,10</t>
  </si>
  <si>
    <t>Ochrana dveří, 1x2,1=2,1</t>
  </si>
  <si>
    <t>Ochrana dveří, 1x2=2</t>
  </si>
  <si>
    <t>2,00</t>
  </si>
  <si>
    <t>Ochrana dveří, (0,9x2+,9x2)x2=7,2</t>
  </si>
  <si>
    <t>7,20</t>
  </si>
  <si>
    <t>Ochrana dveří,1,6x2+0,8x2=4,8</t>
  </si>
  <si>
    <t>4,80</t>
  </si>
  <si>
    <t xml:space="preserve">Ochrana  skla fasády </t>
  </si>
  <si>
    <t xml:space="preserve">Ochrana  skla fasády, (0,38+0,38+1,6)x2,2=5,19</t>
  </si>
  <si>
    <t>5,19</t>
  </si>
  <si>
    <t xml:space="preserve">Ochrana  skla fasády, (0,38+0,38+3,2)x2,2=8,71</t>
  </si>
  <si>
    <t>8,71</t>
  </si>
  <si>
    <t xml:space="preserve">Ochrana  skla fasády + světlíků</t>
  </si>
  <si>
    <t xml:space="preserve">Ochrana  skla fasády, 4,8x2 + 11,10x2 =31,80 (včetně nosných profilů fasády) </t>
  </si>
  <si>
    <t>31,80</t>
  </si>
  <si>
    <t>Ochrana střešních světlíků, 2x2x9=36</t>
  </si>
  <si>
    <t>36,00</t>
  </si>
  <si>
    <t>9</t>
  </si>
  <si>
    <t>Ostatní konstrukce a práce, bourání</t>
  </si>
  <si>
    <t>977342111.1</t>
  </si>
  <si>
    <t>Frézování drážek v konstrukcích z betonu, rozměru do 30x3 mm</t>
  </si>
  <si>
    <t>m</t>
  </si>
  <si>
    <t>802852474</t>
  </si>
  <si>
    <t xml:space="preserve">Frézování drážek  v konstrukcích z betonu, rozměru do 30x3 mm</t>
  </si>
  <si>
    <t xml:space="preserve">Úprava betonových schodů katedry a katedry pro osazení profilu hrany stupně, odfrézování betonu pro osazení - drážka š. 30,                  v. 3 mm, </t>
  </si>
  <si>
    <t>(1,2+0,2)x2 + 2,1+2,1+7,23=14,23</t>
  </si>
  <si>
    <t>14,23</t>
  </si>
  <si>
    <t xml:space="preserve">Úprava betonových schodů a stupňovité podlahy pro osazení profilu hrany stupně, odfrézování betonu pro osazení - drážka š. 30,                  v. 3 m</t>
  </si>
  <si>
    <t>0,95+0,285 x 16=19,76</t>
  </si>
  <si>
    <t>19,76</t>
  </si>
  <si>
    <t>5</t>
  </si>
  <si>
    <t>985131311</t>
  </si>
  <si>
    <t>Očištění ploch stěn, rubu kleneb a podlah ruční dočištění ocelovými kartáči - bok schodů</t>
  </si>
  <si>
    <t>986357707</t>
  </si>
  <si>
    <t>https://podminky.urs.cz/item/CS_URS_2024_02/985131311</t>
  </si>
  <si>
    <t xml:space="preserve">Začištění čela odbouraného betonového stupně,  0,285x0,16x16=0,729</t>
  </si>
  <si>
    <t>0,73</t>
  </si>
  <si>
    <t>95</t>
  </si>
  <si>
    <t>Různé dokončovací konstrukce a práce pozemních staveb</t>
  </si>
  <si>
    <t>6</t>
  </si>
  <si>
    <t>952901104</t>
  </si>
  <si>
    <t>Čištění budov při provádění oprav a udržovacích prací oken nebo balkonových dveří jednoduchých omytím, plochy do přes 2,5 m2</t>
  </si>
  <si>
    <t>-696723467</t>
  </si>
  <si>
    <t>https://podminky.urs.cz/item/CS_URS_2024_02/952901104</t>
  </si>
  <si>
    <t xml:space="preserve">očištění -  skla fasády </t>
  </si>
  <si>
    <t xml:space="preserve">očištění -  skla fasády, (0,38+0,38+3,2)x2,2=8,71</t>
  </si>
  <si>
    <t xml:space="preserve">očištění -  skla fasády + světlíků</t>
  </si>
  <si>
    <t xml:space="preserve">očištění -  skla fasády, 4,8x2 + 11,10x2 =31,80 (včetně nosných profilů fasády) </t>
  </si>
  <si>
    <t xml:space="preserve">očištění -  střešních světlíků, 2x2x9=36</t>
  </si>
  <si>
    <t>7</t>
  </si>
  <si>
    <t>952901122</t>
  </si>
  <si>
    <t>Čištění budov při provádění oprav a udržovacích prací dveří nebo vrat omytím, plochy do přes 1,5 do 3,0 m2</t>
  </si>
  <si>
    <t>-1468288592</t>
  </si>
  <si>
    <t>https://podminky.urs.cz/item/CS_URS_2024_02/952901122</t>
  </si>
  <si>
    <t xml:space="preserve">očištění -  dveří v  komunikacích dotčených stavbou</t>
  </si>
  <si>
    <t xml:space="preserve">očištění -   dveří, 1x 2,1=2,1</t>
  </si>
  <si>
    <t xml:space="preserve">očištění -  dveří, 1x2,1=2,1</t>
  </si>
  <si>
    <t xml:space="preserve">očištění -  dveří, 1x2=2</t>
  </si>
  <si>
    <t xml:space="preserve">očištění -  dveří, (0,9x2+,9x2)x2=7,2</t>
  </si>
  <si>
    <t xml:space="preserve">očištění -  dveří,1,6x2+0,8x2=4,8</t>
  </si>
  <si>
    <t>8</t>
  </si>
  <si>
    <t>952902031</t>
  </si>
  <si>
    <t>Čištění budov při provádění oprav a udržovacích prací podlah hladkých omytím</t>
  </si>
  <si>
    <t>-291298880</t>
  </si>
  <si>
    <t>https://podminky.urs.cz/item/CS_URS_2024_02/952902031</t>
  </si>
  <si>
    <t>Odstranění ochrany podlah - úklid</t>
  </si>
  <si>
    <t xml:space="preserve">Vstup - žulová dlažba, 4,35x2,72-0,94=10,9 (včetně 6ti schodů) </t>
  </si>
  <si>
    <t xml:space="preserve">Vstupní hala - Marmoleum,  2,66x4,9-0,95=12,10 </t>
  </si>
  <si>
    <t>Vstupní hala - Marmoleum ,3,45x3,6=12,42</t>
  </si>
  <si>
    <t xml:space="preserve">Galerie - Marmoleum,8,95x7,9+3,97x5,6+2,8=95,73 </t>
  </si>
  <si>
    <t>Schodiště</t>
  </si>
  <si>
    <t xml:space="preserve">Schodiště - Marmoleum, 3x8,75=26,25 (včetně 14+14schodů) </t>
  </si>
  <si>
    <t>Úklid nově položené podlahové krytiny : Marmoleum</t>
  </si>
  <si>
    <t xml:space="preserve">Posluchárna - Marmoleum - vodorovné plochy </t>
  </si>
  <si>
    <t>166,09</t>
  </si>
  <si>
    <t>952902321</t>
  </si>
  <si>
    <t>Čištění budov při provádění oprav a udržovacích prací stěn stíráním, výšky přes 2m</t>
  </si>
  <si>
    <t>905353072</t>
  </si>
  <si>
    <t>https://podminky.urs.cz/item/CS_URS_2024_02/952902321</t>
  </si>
  <si>
    <t xml:space="preserve"> stěn- očištění</t>
  </si>
  <si>
    <t>stěn, očištění,3,4x2,2=7,48</t>
  </si>
  <si>
    <t xml:space="preserve"> stěn, očištění,4,95x2,2-3,15x2,2=3,96</t>
  </si>
  <si>
    <t xml:space="preserve">stěn, očištění,  14,7x2+3,45x2 - 0,8x2+1,18x2=32,34</t>
  </si>
  <si>
    <t>stěn- očištění</t>
  </si>
  <si>
    <t>stěn, očištění,6x2+10,5x1,1+13,5x2-(1,97x2x2)=42,67</t>
  </si>
  <si>
    <t>stěn, očištění, 15,3x1,1=16,83</t>
  </si>
  <si>
    <t>stěn, očištění,3x3,65x2-(1,5x2+0,7x2+1,18x2+1,8x2)=11,54</t>
  </si>
  <si>
    <t>stěn, očištění,13,87x2-(2x2x2)+12,4x2+12,4x2+15,25x2=99,84</t>
  </si>
  <si>
    <t>očištění,</t>
  </si>
  <si>
    <t>Posluchárna - Marmoleum - svislé plochy, 3,47+27,14=30,61</t>
  </si>
  <si>
    <t>30,61</t>
  </si>
  <si>
    <t>96</t>
  </si>
  <si>
    <t>Bourání konstrukcí</t>
  </si>
  <si>
    <t>10</t>
  </si>
  <si>
    <t>963042819</t>
  </si>
  <si>
    <t>Bourání schodišťových stupňů betonových zhotovených na místě</t>
  </si>
  <si>
    <t>-2037374029</t>
  </si>
  <si>
    <t>https://podminky.urs.cz/item/CS_URS_2024_02/963042819</t>
  </si>
  <si>
    <t>Odbourání části nabetonovaných schodů - levá část posluchárny, 0,39x0,285x0,16x8=0,13 m3</t>
  </si>
  <si>
    <t>8*0,39</t>
  </si>
  <si>
    <t>Odbourání části nabetonovaných schodů - pravá část posluchárny,0,4x0,285x0,16x8=0,145</t>
  </si>
  <si>
    <t>8*0,4</t>
  </si>
  <si>
    <t>997</t>
  </si>
  <si>
    <t>Přesun sutě</t>
  </si>
  <si>
    <t>11</t>
  </si>
  <si>
    <t>997013212</t>
  </si>
  <si>
    <t>Vnitrostaveništní doprava suti a vybouraných hmot vodorovně do 50 m s naložením ručně pro budovy a haly výšky přes 6 do 9 m</t>
  </si>
  <si>
    <t>t</t>
  </si>
  <si>
    <t>1342880900</t>
  </si>
  <si>
    <t>https://podminky.urs.cz/item/CS_URS_2024_02/997013212</t>
  </si>
  <si>
    <t>997013501</t>
  </si>
  <si>
    <t>Odvoz suti a vybouraných hmot na skládku nebo meziskládku se složením, na vzdálenost do 1 km</t>
  </si>
  <si>
    <t>1640020483</t>
  </si>
  <si>
    <t>https://podminky.urs.cz/item/CS_URS_2024_02/997013501</t>
  </si>
  <si>
    <t>13</t>
  </si>
  <si>
    <t>997013509</t>
  </si>
  <si>
    <t>Odvoz suti a vybouraných hmot na skládku nebo meziskládku se složením, na vzdálenost Příplatek k ceně za každý další započatý 1 km přes 1 km</t>
  </si>
  <si>
    <t>-960816522</t>
  </si>
  <si>
    <t>https://podminky.urs.cz/item/CS_URS_2024_02/997013509</t>
  </si>
  <si>
    <t>14</t>
  </si>
  <si>
    <t>875794970</t>
  </si>
  <si>
    <t>1,119*19 'Přepočtené koeficientem množství</t>
  </si>
  <si>
    <t>15</t>
  </si>
  <si>
    <t>997013601</t>
  </si>
  <si>
    <t>Poplatek za uložení stavebního odpadu na skládce (skládkovné) z prostého betonu zatříděného do Katalogu odpadů pod kódem 17 01 01</t>
  </si>
  <si>
    <t>-827246749</t>
  </si>
  <si>
    <t>https://podminky.urs.cz/item/CS_URS_2024_02/997013601</t>
  </si>
  <si>
    <t>0,102</t>
  </si>
  <si>
    <t>0,443</t>
  </si>
  <si>
    <t>16</t>
  </si>
  <si>
    <t>997013813</t>
  </si>
  <si>
    <t>Poplatek za uložení stavebního odpadu na skládce (skládkovné) z plastických hmot zatříděného do Katalogu odpadů pod kódem 17 02 03</t>
  </si>
  <si>
    <t>-295766925</t>
  </si>
  <si>
    <t>https://podminky.urs.cz/item/CS_URS_2024_02/997013813</t>
  </si>
  <si>
    <t>0,010</t>
  </si>
  <si>
    <t>0,013</t>
  </si>
  <si>
    <t>0,007</t>
  </si>
  <si>
    <t>Demontáž povlakových podlahovin lepených ručně bez podložky</t>
  </si>
  <si>
    <t>0,493</t>
  </si>
  <si>
    <t>Demontáž soklíků nebo lišt pryžových nebo plastových</t>
  </si>
  <si>
    <t>0,020</t>
  </si>
  <si>
    <t>998</t>
  </si>
  <si>
    <t>Přesun hmot</t>
  </si>
  <si>
    <t>17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</si>
  <si>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</si>
  <si>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</si>
  <si>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-475532868</t>
  </si>
  <si>
    <t>https://podminky.urs.cz/item/CS_URS_2024_02/998018002</t>
  </si>
  <si>
    <t>PSV</t>
  </si>
  <si>
    <t>Práce a dodávky PSV</t>
  </si>
  <si>
    <t>725</t>
  </si>
  <si>
    <t>Zdravotechnika - zařizovací předměty</t>
  </si>
  <si>
    <t>18</t>
  </si>
  <si>
    <t>725-R1</t>
  </si>
  <si>
    <t>D+M vodovodní baterie a odpad od dřezu- bude upřesněno na stavbě dle skutečné potřeby</t>
  </si>
  <si>
    <t>ks</t>
  </si>
  <si>
    <t>1038475665</t>
  </si>
  <si>
    <t>766</t>
  </si>
  <si>
    <t>Konstrukce truhlářské</t>
  </si>
  <si>
    <t>19</t>
  </si>
  <si>
    <t>766438111</t>
  </si>
  <si>
    <t>Montáž dřevěného obložení betonových stupňů s podstupnicemi</t>
  </si>
  <si>
    <t>-1427352077</t>
  </si>
  <si>
    <t>https://podminky.urs.cz/item/CS_URS_2024_02/766438111</t>
  </si>
  <si>
    <t>Osazení dřevěného stupně střední uličky - v.č.04 Detaily</t>
  </si>
  <si>
    <t>počet 7 ks</t>
  </si>
  <si>
    <t>0,95*7</t>
  </si>
  <si>
    <t>20</t>
  </si>
  <si>
    <t>M</t>
  </si>
  <si>
    <t>60624134.R</t>
  </si>
  <si>
    <t xml:space="preserve">překližka stavební  tl 30 mm...........Osazení dřevěného stupně střední uličky - v.č.04 Detaily</t>
  </si>
  <si>
    <t>32</t>
  </si>
  <si>
    <t>1244205843</t>
  </si>
  <si>
    <t xml:space="preserve">překližka stavební  tl 25mm</t>
  </si>
  <si>
    <t>7*(0,05+0,3+0,05)*0,943</t>
  </si>
  <si>
    <t>2,64*1,2 'Přepočtené koeficientem množství</t>
  </si>
  <si>
    <t>998766121</t>
  </si>
  <si>
    <t>Přesun hmot pro konstrukce truhlářské stanovený z hmotnosti přesunovaného materiálu vodorovná dopravní vzdálenost do 50 m ruční (bez užití mechanizace) v objektech výšky do 6 m</t>
  </si>
  <si>
    <t>-1829339248</t>
  </si>
  <si>
    <t>https://podminky.urs.cz/item/CS_URS_2024_02/998766121</t>
  </si>
  <si>
    <t>776</t>
  </si>
  <si>
    <t>Podlahy povlakové</t>
  </si>
  <si>
    <t>22</t>
  </si>
  <si>
    <t>776201811</t>
  </si>
  <si>
    <t>699224395</t>
  </si>
  <si>
    <t>https://podminky.urs.cz/item/CS_URS_2024_02/776201811</t>
  </si>
  <si>
    <t>Odstranění podlahové krytiny včetně schodových PVC lišt, 7,23x2,1+0,2x1,21x2+(4,73x3,287-1,35X0,285)x2+2,63x7,234+ +(0,9x13,87-1,35x0,285x2)x7+13,87x1</t>
  </si>
  <si>
    <t>Odstranění krytiny ze svislých ploch stupńovité podlahy a katedry, (1,2+0,2)x0,15x2+0,88x0,3x2+1,2x0,15x2+(1,35+0,285)x0,16x16+ +0,25x11,184x8+1,35x0,</t>
  </si>
  <si>
    <t>31,30</t>
  </si>
  <si>
    <t>23</t>
  </si>
  <si>
    <t>776410811</t>
  </si>
  <si>
    <t>-504687032</t>
  </si>
  <si>
    <t>https://podminky.urs.cz/item/CS_URS_2024_02/776410811</t>
  </si>
  <si>
    <t>Ostranění soklových lišt s podlahovou krytinou, 54,2-2,1x2 + +(1,2+0,2+0,88)x2+7,234+0,16x32=66,91</t>
  </si>
  <si>
    <t>66,91</t>
  </si>
  <si>
    <t>24</t>
  </si>
  <si>
    <t>776991821</t>
  </si>
  <si>
    <t>Ostatní práce odstranění lepidla ručně z podlah</t>
  </si>
  <si>
    <t>1630186654</t>
  </si>
  <si>
    <t>https://podminky.urs.cz/item/CS_URS_2024_02/776991821</t>
  </si>
  <si>
    <t>Odstranění lepidla z podahy posluchárny - obroušení</t>
  </si>
  <si>
    <t>Odstranění lepidla ze svislýchploch podlahy - obroušení</t>
  </si>
  <si>
    <t>25</t>
  </si>
  <si>
    <t>776111117</t>
  </si>
  <si>
    <t>Příprava podkladu povlakových podlah a stěn broušení podlah stávajícího podkladu pro odstranění nerovností (diamantovým kotoučem)</t>
  </si>
  <si>
    <t>817632194</t>
  </si>
  <si>
    <t>https://podminky.urs.cz/item/CS_URS_2024_02/776111117</t>
  </si>
  <si>
    <t xml:space="preserve">Oprava povrchu podlahy a stupňů pro pokládku podlahové krytiny, 166,09+31,30=197,39  z toho 50% </t>
  </si>
  <si>
    <t>98,70</t>
  </si>
  <si>
    <t>26</t>
  </si>
  <si>
    <t>776111311</t>
  </si>
  <si>
    <t>Příprava podkladu povlakových podlah a stěn vysátí podlah</t>
  </si>
  <si>
    <t>1156297164</t>
  </si>
  <si>
    <t>https://podminky.urs.cz/item/CS_URS_2024_02/776111311</t>
  </si>
  <si>
    <t>98,7</t>
  </si>
  <si>
    <t>27</t>
  </si>
  <si>
    <t>776121323</t>
  </si>
  <si>
    <t>Příprava podkladu povlakových podlah a stěn penetrace neředěná schodišť</t>
  </si>
  <si>
    <t>795440796</t>
  </si>
  <si>
    <t>https://podminky.urs.cz/item/CS_URS_2024_02/776121323</t>
  </si>
  <si>
    <t xml:space="preserve">Penetrace povrchu čela masky a podstupnice schodů,  5,51x0,25x8x2+(0,95+0,285)x0,16x16+(0,95+0,285+0,285) x x0,16x8=27,14</t>
  </si>
  <si>
    <t>27,14</t>
  </si>
  <si>
    <t>28</t>
  </si>
  <si>
    <t>776141111</t>
  </si>
  <si>
    <t>Příprava podkladu povlakových podlah a stěn vyrovnání samonivelační stěrkou podlah min.pevnosti 20 MPa, tloušťky do 3 mm</t>
  </si>
  <si>
    <t>-1344047983</t>
  </si>
  <si>
    <t>https://podminky.urs.cz/item/CS_URS_2024_02/776141111</t>
  </si>
  <si>
    <t>příprava pokladu Marmolea extra</t>
  </si>
  <si>
    <t>29</t>
  </si>
  <si>
    <t>776143131</t>
  </si>
  <si>
    <t>Příprava podkladu povlakových podlah a stěn tmelení schodišť podstupnic stěrka tloušťky do 3 mm</t>
  </si>
  <si>
    <t>368732881</t>
  </si>
  <si>
    <t>https://podminky.urs.cz/item/CS_URS_2024_02/776143131</t>
  </si>
  <si>
    <t xml:space="preserve">příprava podkladu  čelo masky a podstupnice schodů</t>
  </si>
  <si>
    <t>30</t>
  </si>
  <si>
    <t>776431211</t>
  </si>
  <si>
    <t>Montáž schodišťových hran kovových nebo plastových šroubovaných</t>
  </si>
  <si>
    <t>-1472391259</t>
  </si>
  <si>
    <t>https://podminky.urs.cz/item/CS_URS_2024_02/776431211</t>
  </si>
  <si>
    <t xml:space="preserve">Osazení profilu hrany schodů a stupňovité podlahy - lepení a kotvení,(1,2+0,2)x2+2,1x2+7,23+(0,95+0,285)x16+     +(0,285+0,285+0,95)x7 + 13,874x8 =155</t>
  </si>
  <si>
    <t>155,62</t>
  </si>
  <si>
    <t>31</t>
  </si>
  <si>
    <t>59054141.1</t>
  </si>
  <si>
    <t>profil schodový protiskluzový - např. ref. výr.Profil na hrany schodů Roll - 3,3 x 12 mm na lino,vrtaný - Alu stříbro - filigránské ukončení hrany. Vrtaný a zešikmený.</t>
  </si>
  <si>
    <t>-1435403978</t>
  </si>
  <si>
    <t>155,62*1,02 'Přepočtené koeficientem množství</t>
  </si>
  <si>
    <t>776251111</t>
  </si>
  <si>
    <t>Montáž podlahovin z přírodního linolea (marmolea) lepením standardním lepidlem z pásů standardních</t>
  </si>
  <si>
    <t>-1750022453</t>
  </si>
  <si>
    <t>https://podminky.urs.cz/item/CS_URS_2024_02/776251111</t>
  </si>
  <si>
    <t>Nalepení podlahové krytiny na čelo masky a podstupnici schodů</t>
  </si>
  <si>
    <t>Pokládka podlahové krytiny na plochu stupnňu a na podlahu</t>
  </si>
  <si>
    <t>33</t>
  </si>
  <si>
    <t>28411069</t>
  </si>
  <si>
    <t xml:space="preserve">linoleum přírodní ze 100% dřevité moučky tl 2,5mm, zátěž 34/43, R9, hořlavost Cfl S1 -  bude upřesněno s investorem</t>
  </si>
  <si>
    <t>-1715220867</t>
  </si>
  <si>
    <t>193,23*1,1 'Přepočtené koeficientem množství</t>
  </si>
  <si>
    <t>34</t>
  </si>
  <si>
    <t>776111331</t>
  </si>
  <si>
    <t>Příprava podkladu povlakových podlah a stěn vysátí stěn</t>
  </si>
  <si>
    <t>199454198</t>
  </si>
  <si>
    <t>https://podminky.urs.cz/item/CS_URS_2024_02/776111331</t>
  </si>
  <si>
    <t>Penetrace svislé plochy katedry včetně přilehlých schodů,(1,2+0,2)x0,15x2+1,2x0,15x2+0,88x0,3x2+7,23x0,3=3,47</t>
  </si>
  <si>
    <t>3,47</t>
  </si>
  <si>
    <t>35</t>
  </si>
  <si>
    <t>776121324</t>
  </si>
  <si>
    <t>Příprava podkladu povlakových podlah a stěn penetrace neředěná stěn</t>
  </si>
  <si>
    <t>-1289576574</t>
  </si>
  <si>
    <t>https://podminky.urs.cz/item/CS_URS_2024_02/776121324</t>
  </si>
  <si>
    <t>36</t>
  </si>
  <si>
    <t>776551111</t>
  </si>
  <si>
    <t>Montáž podlahovin z přírodního linolea (marmolea) na stěnu lepením pásů, výšky do 2 m</t>
  </si>
  <si>
    <t>700100149</t>
  </si>
  <si>
    <t>https://podminky.urs.cz/item/CS_URS_2024_02/776551111</t>
  </si>
  <si>
    <t>Pokládka podlahové krytiny na svislé plochy katedry</t>
  </si>
  <si>
    <t>37</t>
  </si>
  <si>
    <t>1819502950</t>
  </si>
  <si>
    <t>3,47*1,1 'Přepočtené koeficientem množství</t>
  </si>
  <si>
    <t>38</t>
  </si>
  <si>
    <t>408762326</t>
  </si>
  <si>
    <t xml:space="preserve">Penetrace stěny pro osazení plastové soklové líšty v. 60 mmm celkem 66,91m </t>
  </si>
  <si>
    <t>66,91*0,06</t>
  </si>
  <si>
    <t>39</t>
  </si>
  <si>
    <t>-1408967485</t>
  </si>
  <si>
    <t>40</t>
  </si>
  <si>
    <t>776421711</t>
  </si>
  <si>
    <t>Montáž lišt vložení pásků z podlahoviny do lišt včetně nařezání</t>
  </si>
  <si>
    <t>-473095032</t>
  </si>
  <si>
    <t>https://podminky.urs.cz/item/CS_URS_2024_02/776421711</t>
  </si>
  <si>
    <t xml:space="preserve">Nalepení soklové líšty + vlepení podlahové krytiny, v.60 mm </t>
  </si>
  <si>
    <t>41</t>
  </si>
  <si>
    <t>-538403693</t>
  </si>
  <si>
    <t>4,015*1,2 'Přepočtené koeficientem množství</t>
  </si>
  <si>
    <t>42</t>
  </si>
  <si>
    <t>776991121</t>
  </si>
  <si>
    <t>Ostatní práce údržba nových podlahovin po pokládce čištění základní</t>
  </si>
  <si>
    <t>-1066919073</t>
  </si>
  <si>
    <t>https://podminky.urs.cz/item/CS_URS_2024_02/776991121</t>
  </si>
  <si>
    <t>43</t>
  </si>
  <si>
    <t>998776121</t>
  </si>
  <si>
    <t>Přesun hmot pro podlahy povlakové stanovený z hmotnosti přesunovaného materiálu vodorovná dopravní vzdálenost do 50 m ruční (bez užití mechanizace) v objektech výšky do 6 m</t>
  </si>
  <si>
    <t>-516743672</t>
  </si>
  <si>
    <t>https://podminky.urs.cz/item/CS_URS_2024_02/998776121</t>
  </si>
  <si>
    <t>784</t>
  </si>
  <si>
    <t>Dokončovací práce - malby a tapety</t>
  </si>
  <si>
    <t>44</t>
  </si>
  <si>
    <t>784111031</t>
  </si>
  <si>
    <t>Omytí podkladu omytí v místnostech výšky do 3,80 m</t>
  </si>
  <si>
    <t>-272470238</t>
  </si>
  <si>
    <t>https://podminky.urs.cz/item/CS_URS_2024_02/784111031</t>
  </si>
  <si>
    <t>m.č.2.01</t>
  </si>
  <si>
    <t xml:space="preserve">Oprava malby na akustickém obkladu stěn a na stěnéch,                13,87x2-(2x2x2)+12,4x2+12,4x2+15,25x2=99,84 ?? - dle stavu skutečného stavu bude </t>
  </si>
  <si>
    <t>45</t>
  </si>
  <si>
    <t>784121001</t>
  </si>
  <si>
    <t>Oškrabání malby v místnostech výšky do 3,80 m - bude upřesněno dle skutečné potřeby</t>
  </si>
  <si>
    <t>600107426</t>
  </si>
  <si>
    <t>https://podminky.urs.cz/item/CS_URS_2024_02/784121001</t>
  </si>
  <si>
    <t>46</t>
  </si>
  <si>
    <t>784121011</t>
  </si>
  <si>
    <t>Rozmývání podkladu po oškrabání malby v místnostech výšky do 3,80 m - bude upřesněno dle skutečné potřeby</t>
  </si>
  <si>
    <t>-1201962954</t>
  </si>
  <si>
    <t>https://podminky.urs.cz/item/CS_URS_2024_02/784121011</t>
  </si>
  <si>
    <t>47</t>
  </si>
  <si>
    <t>784181101</t>
  </si>
  <si>
    <t>Penetrace podkladu jednonásobná základní bezbarvá v místnostech výšky do 3,80 m</t>
  </si>
  <si>
    <t>1974037542</t>
  </si>
  <si>
    <t>https://podminky.urs.cz/item/CS_URS_2024_02/784181101</t>
  </si>
  <si>
    <t>48</t>
  </si>
  <si>
    <t>784211001</t>
  </si>
  <si>
    <t>Malby z malířských směsí oděruvzdorných za mokra jednonásobné, bílé za mokra odruvzdorné výborně v místnostech výšky do 3,80 m</t>
  </si>
  <si>
    <t>-2144753124</t>
  </si>
  <si>
    <t>https://podminky.urs.cz/item/CS_URS_2024_02/784211001</t>
  </si>
  <si>
    <t>HZS</t>
  </si>
  <si>
    <t>Hodinové zúčtovací sazby</t>
  </si>
  <si>
    <t>49</t>
  </si>
  <si>
    <t>HZS2122</t>
  </si>
  <si>
    <t>Hodinové zúčtovací sazby profesí PSV provádění stavebních konstrukcí truhlář odborný - odborná demontáž zařízení a zpětná montáž- bude upřesněno dle skutečné potřeby</t>
  </si>
  <si>
    <t>hod</t>
  </si>
  <si>
    <t>512</t>
  </si>
  <si>
    <t>1981523641</t>
  </si>
  <si>
    <t>https://podminky.urs.cz/item/CS_URS_2024_02/HZS2122</t>
  </si>
  <si>
    <t>Hodinové zúčtovací sazby profesí PSV provádění stavebních konstrukcí truhlář odborný - odborná demontáž zařízení a zpětná montáž- bude upřesněno dle s</t>
  </si>
  <si>
    <t xml:space="preserve"> dle skutečné potřeby</t>
  </si>
  <si>
    <t>demontáž cca. 2 lidé cca. 2 dny po 8 hodinách</t>
  </si>
  <si>
    <t>2*2*8</t>
  </si>
  <si>
    <t>zpětná montáž</t>
  </si>
  <si>
    <t>montáž cca. 2 lidé cca. 2 dny po 8 hodinách</t>
  </si>
  <si>
    <t>2024-085-02 - Profese - silnoproud</t>
  </si>
  <si>
    <t>Ing. Karel Košař,Chaplinovo náměstí 654/20,Praha 5</t>
  </si>
  <si>
    <t xml:space="preserve">    741 - Elektroinstalace - silnoproud</t>
  </si>
  <si>
    <t>741</t>
  </si>
  <si>
    <t>Elektroinstalace - silnoproud</t>
  </si>
  <si>
    <t>741-01</t>
  </si>
  <si>
    <t>Demontáž zásuvky povrchové 230V/16A, včetně odpojení</t>
  </si>
  <si>
    <t>-256356301</t>
  </si>
  <si>
    <t>741-02</t>
  </si>
  <si>
    <t>Demontáž stávajících kabelů Cu 3x2,5</t>
  </si>
  <si>
    <t>1708556560</t>
  </si>
  <si>
    <t>741-03</t>
  </si>
  <si>
    <t>Kabel CHKE-R 3x2,5-J, včetně montáže</t>
  </si>
  <si>
    <t>727148444</t>
  </si>
  <si>
    <t>741-04</t>
  </si>
  <si>
    <t>Ukončení kabelů 3x2,5 v osazených povrchových zásuvkách</t>
  </si>
  <si>
    <t>-1172936491</t>
  </si>
  <si>
    <t>741-05</t>
  </si>
  <si>
    <t>Lišta vkládací LH 40x40 HD bezhalogenová, včetně montáže</t>
  </si>
  <si>
    <t>-2125507008</t>
  </si>
  <si>
    <t>741-06</t>
  </si>
  <si>
    <t>Zásuvka na omítku, (stávající zásuvka), pouze montáž</t>
  </si>
  <si>
    <t>-1000041929</t>
  </si>
  <si>
    <t>741-07</t>
  </si>
  <si>
    <t>Vrtání otvorů pro kabely v interiérové konstrukci (pro osazení krabic)</t>
  </si>
  <si>
    <t>97799974</t>
  </si>
  <si>
    <t>741-08</t>
  </si>
  <si>
    <t>Stavební přípomoci - Cena zahrnuje komplexní náklady na tyto drobné stavební činnosti včetně materiálu. Jedná se o veškeré průrazy a jejich utěsnění po montáži a jiné drobné stavební činnosti nutné pro instalaci systému a jeho vedení (pokud je neobsahuje stavební část TP)</t>
  </si>
  <si>
    <t>409465621</t>
  </si>
  <si>
    <t>741-09</t>
  </si>
  <si>
    <t>Ostatní montážní materiál - zahrnuje dodávku veškerého dalšího instalačního materiálu nutného k zajištění plné funkčnosti a splnění všech norem uvedených v technické zprávě a jeho řádné předání objednateli (vruty, hmoždinky, stahovací pásky, sádra apod.)</t>
  </si>
  <si>
    <t>-807614827</t>
  </si>
  <si>
    <t>741-10</t>
  </si>
  <si>
    <t>Vypracování dokumentace skutečného stavu, tisk a kompletace 6 paré</t>
  </si>
  <si>
    <t>468245315</t>
  </si>
  <si>
    <t>741-11</t>
  </si>
  <si>
    <t>Ostatní režijní náklady (cestovné, náhrady, ubytování atd.)</t>
  </si>
  <si>
    <t>-1903037028</t>
  </si>
  <si>
    <t>741-12</t>
  </si>
  <si>
    <t>Výchozí revize</t>
  </si>
  <si>
    <t>-634321749</t>
  </si>
  <si>
    <t>2024-085-03 - Ostatní - PBŘ- kontrola</t>
  </si>
  <si>
    <t xml:space="preserve">    742 - Elektroinstalace - slaboproud</t>
  </si>
  <si>
    <t>952-R1</t>
  </si>
  <si>
    <t>kontrola funkčnosti požárních uzávěrů - bude upřesněno dle skutečné potřeby</t>
  </si>
  <si>
    <t>1744790858</t>
  </si>
  <si>
    <t>952-R2</t>
  </si>
  <si>
    <t>kontrola únikových cest- bude upřesněno dle skutečné potřeby</t>
  </si>
  <si>
    <t>2068898442</t>
  </si>
  <si>
    <t>952-R3</t>
  </si>
  <si>
    <t>kontrola vybavení vnitřními odběrními místy požární vody a přenosnými  hasicími přístroji a jejich funkčnosti- bude upřesněno dle skutečné potřeby</t>
  </si>
  <si>
    <t>822619790</t>
  </si>
  <si>
    <t>742</t>
  </si>
  <si>
    <t>Elektroinstalace - slaboproud</t>
  </si>
  <si>
    <t>742210902</t>
  </si>
  <si>
    <t>Servisní prohlídka EPS přezkoušení funkce ústředny</t>
  </si>
  <si>
    <t>kus</t>
  </si>
  <si>
    <t>177551851</t>
  </si>
  <si>
    <t>https://podminky.urs.cz/item/CS_URS_2024_02/742210902</t>
  </si>
  <si>
    <t>742210921</t>
  </si>
  <si>
    <t>Servisní prohlídka EPS přezkoušení funkce automatického hlásiče</t>
  </si>
  <si>
    <t>-423100587</t>
  </si>
  <si>
    <t>https://podminky.urs.cz/item/CS_URS_2024_02/742210921</t>
  </si>
  <si>
    <t>742210923</t>
  </si>
  <si>
    <t>Servisní prohlídka EPS přezkoušení funkce technologického hlásiče</t>
  </si>
  <si>
    <t>-1157325925</t>
  </si>
  <si>
    <t>https://podminky.urs.cz/item/CS_URS_2024_02/742210923</t>
  </si>
  <si>
    <t>742210931</t>
  </si>
  <si>
    <t>Servisní prohlídka EPS přezkoušení funkce pomocného zdroje</t>
  </si>
  <si>
    <t>-507150121</t>
  </si>
  <si>
    <t>https://podminky.urs.cz/item/CS_URS_2024_02/742210931</t>
  </si>
  <si>
    <t>742210951</t>
  </si>
  <si>
    <t>Servisní prohlídka EPS přezkoušení funkce tlačítkového hlásiče</t>
  </si>
  <si>
    <t>-282801945</t>
  </si>
  <si>
    <t>https://podminky.urs.cz/item/CS_URS_2024_02/742210951</t>
  </si>
  <si>
    <t>742210961</t>
  </si>
  <si>
    <t>Servisní prohlídka EPS přezkoušení funkce sirény, majáku nebo signalizace</t>
  </si>
  <si>
    <t>-2015282308</t>
  </si>
  <si>
    <t>https://podminky.urs.cz/item/CS_URS_2024_02/742210961</t>
  </si>
  <si>
    <t>7422-R1</t>
  </si>
  <si>
    <t>kontrola funkčnosti SOZ nouzového osvětlení a evakuačního rozhlasu- bude upřesněno dle skutečné potřeby</t>
  </si>
  <si>
    <t>867303852</t>
  </si>
  <si>
    <t>2024-085-04 - VRN - vedlejší rozpočtové náklady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</si>
  <si>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</si>
  <si>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</si>
  <si>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</si>
  <si>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</si>
  <si>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</si>
  <si>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VRN</t>
  </si>
  <si>
    <t>Vedlejší rozpočtové náklady</t>
  </si>
  <si>
    <t>VRN3</t>
  </si>
  <si>
    <t>Zařízení staveniště</t>
  </si>
  <si>
    <t>032002000</t>
  </si>
  <si>
    <t>Vybavení staveniště</t>
  </si>
  <si>
    <t>%</t>
  </si>
  <si>
    <t>1024</t>
  </si>
  <si>
    <t>1086068890</t>
  </si>
  <si>
    <t>https://podminky.urs.cz/item/CS_URS_2024_02/032002000</t>
  </si>
  <si>
    <t>034503000</t>
  </si>
  <si>
    <t>Informační tabule na staveništi</t>
  </si>
  <si>
    <t>-1167692039</t>
  </si>
  <si>
    <t>https://podminky.urs.cz/item/CS_URS_2024_02/034503000</t>
  </si>
  <si>
    <t>VRN4</t>
  </si>
  <si>
    <t>Inženýrská činnost</t>
  </si>
  <si>
    <t>041403000.1</t>
  </si>
  <si>
    <t>Koordinátor BOZP na staveništi</t>
  </si>
  <si>
    <t>1310417074</t>
  </si>
  <si>
    <t>https://podminky.urs.cz/item/CS_URS_2024_02/041403000.1</t>
  </si>
  <si>
    <t>041414000</t>
  </si>
  <si>
    <t>Plán BOZP</t>
  </si>
  <si>
    <t>-2061993258</t>
  </si>
  <si>
    <t>https://podminky.urs.cz/item/CS_URS_2024_02/041414000</t>
  </si>
  <si>
    <t>045303000</t>
  </si>
  <si>
    <t>Koordinační činnost</t>
  </si>
  <si>
    <t>713881160</t>
  </si>
  <si>
    <t>https://podminky.urs.cz/item/CS_URS_2024_02/045303000</t>
  </si>
  <si>
    <t>VRN6</t>
  </si>
  <si>
    <t>Územní vlivy</t>
  </si>
  <si>
    <t>065002000</t>
  </si>
  <si>
    <t>Mimostaveništní doprava materiálů, výrobků a strojů</t>
  </si>
  <si>
    <t>-2139075731</t>
  </si>
  <si>
    <t>https://podminky.urs.cz/item/CS_URS_2024_02/065002000</t>
  </si>
  <si>
    <t>VRN9</t>
  </si>
  <si>
    <t>Ostatní náklady</t>
  </si>
  <si>
    <t>091002000</t>
  </si>
  <si>
    <t>Ostatní náklady související s objektem</t>
  </si>
  <si>
    <t>-955986477</t>
  </si>
  <si>
    <t>https://podminky.urs.cz/item/CS_URS_2024_02/091002000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</si>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</sst>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9991001" TargetMode="External" /><Relationship Id="rId2" Type="http://schemas.openxmlformats.org/officeDocument/2006/relationships/hyperlink" Target="https://podminky.urs.cz/item/CS_URS_2024_02/619991005" TargetMode="External" /><Relationship Id="rId3" Type="http://schemas.openxmlformats.org/officeDocument/2006/relationships/hyperlink" Target="https://podminky.urs.cz/item/CS_URS_2024_02/619991011" TargetMode="External" /><Relationship Id="rId4" Type="http://schemas.openxmlformats.org/officeDocument/2006/relationships/hyperlink" Target="https://podminky.urs.cz/item/CS_URS_2024_02/985131311" TargetMode="External" /><Relationship Id="rId5" Type="http://schemas.openxmlformats.org/officeDocument/2006/relationships/hyperlink" Target="https://podminky.urs.cz/item/CS_URS_2024_02/952901104" TargetMode="External" /><Relationship Id="rId6" Type="http://schemas.openxmlformats.org/officeDocument/2006/relationships/hyperlink" Target="https://podminky.urs.cz/item/CS_URS_2024_02/952901122" TargetMode="External" /><Relationship Id="rId7" Type="http://schemas.openxmlformats.org/officeDocument/2006/relationships/hyperlink" Target="https://podminky.urs.cz/item/CS_URS_2024_02/952902031" TargetMode="External" /><Relationship Id="rId8" Type="http://schemas.openxmlformats.org/officeDocument/2006/relationships/hyperlink" Target="https://podminky.urs.cz/item/CS_URS_2024_02/952902321" TargetMode="External" /><Relationship Id="rId9" Type="http://schemas.openxmlformats.org/officeDocument/2006/relationships/hyperlink" Target="https://podminky.urs.cz/item/CS_URS_2024_02/963042819" TargetMode="External" /><Relationship Id="rId10" Type="http://schemas.openxmlformats.org/officeDocument/2006/relationships/hyperlink" Target="https://podminky.urs.cz/item/CS_URS_2024_02/997013212" TargetMode="External" /><Relationship Id="rId11" Type="http://schemas.openxmlformats.org/officeDocument/2006/relationships/hyperlink" Target="https://podminky.urs.cz/item/CS_URS_2024_02/997013501" TargetMode="External" /><Relationship Id="rId12" Type="http://schemas.openxmlformats.org/officeDocument/2006/relationships/hyperlink" Target="https://podminky.urs.cz/item/CS_URS_2024_02/997013509" TargetMode="External" /><Relationship Id="rId13" Type="http://schemas.openxmlformats.org/officeDocument/2006/relationships/hyperlink" Target="https://podminky.urs.cz/item/CS_URS_2024_02/997013509" TargetMode="External" /><Relationship Id="rId14" Type="http://schemas.openxmlformats.org/officeDocument/2006/relationships/hyperlink" Target="https://podminky.urs.cz/item/CS_URS_2024_02/997013601" TargetMode="External" /><Relationship Id="rId15" Type="http://schemas.openxmlformats.org/officeDocument/2006/relationships/hyperlink" Target="https://podminky.urs.cz/item/CS_URS_2024_02/997013813" TargetMode="External" /><Relationship Id="rId16" Type="http://schemas.openxmlformats.org/officeDocument/2006/relationships/hyperlink" Target="https://podminky.urs.cz/item/CS_URS_2024_02/998018002" TargetMode="External" /><Relationship Id="rId17" Type="http://schemas.openxmlformats.org/officeDocument/2006/relationships/hyperlink" Target="https://podminky.urs.cz/item/CS_URS_2024_02/766438111" TargetMode="External" /><Relationship Id="rId18" Type="http://schemas.openxmlformats.org/officeDocument/2006/relationships/hyperlink" Target="https://podminky.urs.cz/item/CS_URS_2024_02/998766121" TargetMode="External" /><Relationship Id="rId19" Type="http://schemas.openxmlformats.org/officeDocument/2006/relationships/hyperlink" Target="https://podminky.urs.cz/item/CS_URS_2024_02/776201811" TargetMode="External" /><Relationship Id="rId20" Type="http://schemas.openxmlformats.org/officeDocument/2006/relationships/hyperlink" Target="https://podminky.urs.cz/item/CS_URS_2024_02/776410811" TargetMode="External" /><Relationship Id="rId21" Type="http://schemas.openxmlformats.org/officeDocument/2006/relationships/hyperlink" Target="https://podminky.urs.cz/item/CS_URS_2024_02/776991821" TargetMode="External" /><Relationship Id="rId22" Type="http://schemas.openxmlformats.org/officeDocument/2006/relationships/hyperlink" Target="https://podminky.urs.cz/item/CS_URS_2024_02/776111117" TargetMode="External" /><Relationship Id="rId23" Type="http://schemas.openxmlformats.org/officeDocument/2006/relationships/hyperlink" Target="https://podminky.urs.cz/item/CS_URS_2024_02/776111311" TargetMode="External" /><Relationship Id="rId24" Type="http://schemas.openxmlformats.org/officeDocument/2006/relationships/hyperlink" Target="https://podminky.urs.cz/item/CS_URS_2024_02/776121323" TargetMode="External" /><Relationship Id="rId25" Type="http://schemas.openxmlformats.org/officeDocument/2006/relationships/hyperlink" Target="https://podminky.urs.cz/item/CS_URS_2024_02/776141111" TargetMode="External" /><Relationship Id="rId26" Type="http://schemas.openxmlformats.org/officeDocument/2006/relationships/hyperlink" Target="https://podminky.urs.cz/item/CS_URS_2024_02/776143131" TargetMode="External" /><Relationship Id="rId27" Type="http://schemas.openxmlformats.org/officeDocument/2006/relationships/hyperlink" Target="https://podminky.urs.cz/item/CS_URS_2024_02/776431211" TargetMode="External" /><Relationship Id="rId28" Type="http://schemas.openxmlformats.org/officeDocument/2006/relationships/hyperlink" Target="https://podminky.urs.cz/item/CS_URS_2024_02/776251111" TargetMode="External" /><Relationship Id="rId29" Type="http://schemas.openxmlformats.org/officeDocument/2006/relationships/hyperlink" Target="https://podminky.urs.cz/item/CS_URS_2024_02/776111331" TargetMode="External" /><Relationship Id="rId30" Type="http://schemas.openxmlformats.org/officeDocument/2006/relationships/hyperlink" Target="https://podminky.urs.cz/item/CS_URS_2024_02/776121324" TargetMode="External" /><Relationship Id="rId31" Type="http://schemas.openxmlformats.org/officeDocument/2006/relationships/hyperlink" Target="https://podminky.urs.cz/item/CS_URS_2024_02/776551111" TargetMode="External" /><Relationship Id="rId32" Type="http://schemas.openxmlformats.org/officeDocument/2006/relationships/hyperlink" Target="https://podminky.urs.cz/item/CS_URS_2024_02/776111331" TargetMode="External" /><Relationship Id="rId33" Type="http://schemas.openxmlformats.org/officeDocument/2006/relationships/hyperlink" Target="https://podminky.urs.cz/item/CS_URS_2024_02/776121324" TargetMode="External" /><Relationship Id="rId34" Type="http://schemas.openxmlformats.org/officeDocument/2006/relationships/hyperlink" Target="https://podminky.urs.cz/item/CS_URS_2024_02/776421711" TargetMode="External" /><Relationship Id="rId35" Type="http://schemas.openxmlformats.org/officeDocument/2006/relationships/hyperlink" Target="https://podminky.urs.cz/item/CS_URS_2024_02/776991121" TargetMode="External" /><Relationship Id="rId36" Type="http://schemas.openxmlformats.org/officeDocument/2006/relationships/hyperlink" Target="https://podminky.urs.cz/item/CS_URS_2024_02/998776121" TargetMode="External" /><Relationship Id="rId37" Type="http://schemas.openxmlformats.org/officeDocument/2006/relationships/hyperlink" Target="https://podminky.urs.cz/item/CS_URS_2024_02/784111031" TargetMode="External" /><Relationship Id="rId38" Type="http://schemas.openxmlformats.org/officeDocument/2006/relationships/hyperlink" Target="https://podminky.urs.cz/item/CS_URS_2024_02/784121001" TargetMode="External" /><Relationship Id="rId39" Type="http://schemas.openxmlformats.org/officeDocument/2006/relationships/hyperlink" Target="https://podminky.urs.cz/item/CS_URS_2024_02/784121011" TargetMode="External" /><Relationship Id="rId40" Type="http://schemas.openxmlformats.org/officeDocument/2006/relationships/hyperlink" Target="https://podminky.urs.cz/item/CS_URS_2024_02/784181101" TargetMode="External" /><Relationship Id="rId41" Type="http://schemas.openxmlformats.org/officeDocument/2006/relationships/hyperlink" Target="https://podminky.urs.cz/item/CS_URS_2024_02/784211001" TargetMode="External" /><Relationship Id="rId42" Type="http://schemas.openxmlformats.org/officeDocument/2006/relationships/hyperlink" Target="https://podminky.urs.cz/item/CS_URS_2024_02/HZS2122" TargetMode="External" /><Relationship Id="rId4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2210902" TargetMode="External" /><Relationship Id="rId2" Type="http://schemas.openxmlformats.org/officeDocument/2006/relationships/hyperlink" Target="https://podminky.urs.cz/item/CS_URS_2024_02/742210921" TargetMode="External" /><Relationship Id="rId3" Type="http://schemas.openxmlformats.org/officeDocument/2006/relationships/hyperlink" Target="https://podminky.urs.cz/item/CS_URS_2024_02/742210923" TargetMode="External" /><Relationship Id="rId4" Type="http://schemas.openxmlformats.org/officeDocument/2006/relationships/hyperlink" Target="https://podminky.urs.cz/item/CS_URS_2024_02/742210931" TargetMode="External" /><Relationship Id="rId5" Type="http://schemas.openxmlformats.org/officeDocument/2006/relationships/hyperlink" Target="https://podminky.urs.cz/item/CS_URS_2024_02/742210951" TargetMode="External" /><Relationship Id="rId6" Type="http://schemas.openxmlformats.org/officeDocument/2006/relationships/hyperlink" Target="https://podminky.urs.cz/item/CS_URS_2024_02/742210961" TargetMode="External" /><Relationship Id="rId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32002000" TargetMode="External" /><Relationship Id="rId2" Type="http://schemas.openxmlformats.org/officeDocument/2006/relationships/hyperlink" Target="https://podminky.urs.cz/item/CS_URS_2024_02/034503000" TargetMode="External" /><Relationship Id="rId3" Type="http://schemas.openxmlformats.org/officeDocument/2006/relationships/hyperlink" Target="https://podminky.urs.cz/item/CS_URS_2024_02/041403000.1" TargetMode="External" /><Relationship Id="rId4" Type="http://schemas.openxmlformats.org/officeDocument/2006/relationships/hyperlink" Target="https://podminky.urs.cz/item/CS_URS_2024_02/041414000" TargetMode="External" /><Relationship Id="rId5" Type="http://schemas.openxmlformats.org/officeDocument/2006/relationships/hyperlink" Target="https://podminky.urs.cz/item/CS_URS_2024_02/045303000" TargetMode="External" /><Relationship Id="rId6" Type="http://schemas.openxmlformats.org/officeDocument/2006/relationships/hyperlink" Target="https://podminky.urs.cz/item/CS_URS_2024_02/065002000" TargetMode="External" /><Relationship Id="rId7" Type="http://schemas.openxmlformats.org/officeDocument/2006/relationships/hyperlink" Target="https://podminky.urs.cz/item/CS_URS_2024_02/091002000" TargetMode="External" /><Relationship Id="rId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2024-085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ČZÚ-FLD-stavební úpravy -posluchárna 2.01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KAMÝCKÁ 1176, Praha 6-Suchdol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31. 10. 2024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ČZU v Praze, Fakulta lesnická a dřevařská, Praha 6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 xml:space="preserve"> Ing. Vladimír Čapka, Gerstnerova 5/658, Praha 7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>Ing. Dana Mlejnková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ROUND(SUM(AG55:AG58),2)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ROUND(SUM(AS55:AS58),2)</f>
        <v>0</v>
      </c>
      <c r="AT54" s="109">
        <f>ROUND(SUM(AV54:AW54),2)</f>
        <v>0</v>
      </c>
      <c r="AU54" s="110">
        <f>ROUND(SUM(AU55:AU58),5)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ROUND(SUM(AZ55:AZ58),2)</f>
        <v>0</v>
      </c>
      <c r="BA54" s="109">
        <f>ROUND(SUM(BA55:BA58),2)</f>
        <v>0</v>
      </c>
      <c r="BB54" s="109">
        <f>ROUND(SUM(BB55:BB58),2)</f>
        <v>0</v>
      </c>
      <c r="BC54" s="109">
        <f>ROUND(SUM(BC55:BC58),2)</f>
        <v>0</v>
      </c>
      <c r="BD54" s="111">
        <f>ROUND(SUM(BD55:BD58),2)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24.75" customHeight="1">
      <c r="A55" s="114" t="s">
        <v>76</v>
      </c>
      <c r="B55" s="115"/>
      <c r="C55" s="116"/>
      <c r="D55" s="117" t="s">
        <v>77</v>
      </c>
      <c r="E55" s="117"/>
      <c r="F55" s="117"/>
      <c r="G55" s="117"/>
      <c r="H55" s="117"/>
      <c r="I55" s="118"/>
      <c r="J55" s="117" t="s">
        <v>78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'2024-085-01 - Stavební úp...'!J30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79</v>
      </c>
      <c r="AR55" s="121"/>
      <c r="AS55" s="122">
        <v>0</v>
      </c>
      <c r="AT55" s="123">
        <f>ROUND(SUM(AV55:AW55),2)</f>
        <v>0</v>
      </c>
      <c r="AU55" s="124">
        <f>'2024-085-01 - Stavební úp...'!P92</f>
        <v>0</v>
      </c>
      <c r="AV55" s="123">
        <f>'2024-085-01 - Stavební úp...'!J33</f>
        <v>0</v>
      </c>
      <c r="AW55" s="123">
        <f>'2024-085-01 - Stavební úp...'!J34</f>
        <v>0</v>
      </c>
      <c r="AX55" s="123">
        <f>'2024-085-01 - Stavební úp...'!J35</f>
        <v>0</v>
      </c>
      <c r="AY55" s="123">
        <f>'2024-085-01 - Stavební úp...'!J36</f>
        <v>0</v>
      </c>
      <c r="AZ55" s="123">
        <f>'2024-085-01 - Stavební úp...'!F33</f>
        <v>0</v>
      </c>
      <c r="BA55" s="123">
        <f>'2024-085-01 - Stavební úp...'!F34</f>
        <v>0</v>
      </c>
      <c r="BB55" s="123">
        <f>'2024-085-01 - Stavební úp...'!F35</f>
        <v>0</v>
      </c>
      <c r="BC55" s="123">
        <f>'2024-085-01 - Stavební úp...'!F36</f>
        <v>0</v>
      </c>
      <c r="BD55" s="125">
        <f>'2024-085-01 - Stavební úp...'!F37</f>
        <v>0</v>
      </c>
      <c r="BE55" s="7"/>
      <c r="BT55" s="126" t="s">
        <v>80</v>
      </c>
      <c r="BV55" s="126" t="s">
        <v>74</v>
      </c>
      <c r="BW55" s="126" t="s">
        <v>81</v>
      </c>
      <c r="BX55" s="126" t="s">
        <v>5</v>
      </c>
      <c r="CL55" s="126" t="s">
        <v>19</v>
      </c>
      <c r="CM55" s="126" t="s">
        <v>82</v>
      </c>
    </row>
    <row r="56" s="7" customFormat="1" ht="24.75" customHeight="1">
      <c r="A56" s="114" t="s">
        <v>76</v>
      </c>
      <c r="B56" s="115"/>
      <c r="C56" s="116"/>
      <c r="D56" s="117" t="s">
        <v>83</v>
      </c>
      <c r="E56" s="117"/>
      <c r="F56" s="117"/>
      <c r="G56" s="117"/>
      <c r="H56" s="117"/>
      <c r="I56" s="118"/>
      <c r="J56" s="117" t="s">
        <v>84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'2024-085-02 - Profese - s...'!J30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79</v>
      </c>
      <c r="AR56" s="121"/>
      <c r="AS56" s="122">
        <v>0</v>
      </c>
      <c r="AT56" s="123">
        <f>ROUND(SUM(AV56:AW56),2)</f>
        <v>0</v>
      </c>
      <c r="AU56" s="124">
        <f>'2024-085-02 - Profese - s...'!P81</f>
        <v>0</v>
      </c>
      <c r="AV56" s="123">
        <f>'2024-085-02 - Profese - s...'!J33</f>
        <v>0</v>
      </c>
      <c r="AW56" s="123">
        <f>'2024-085-02 - Profese - s...'!J34</f>
        <v>0</v>
      </c>
      <c r="AX56" s="123">
        <f>'2024-085-02 - Profese - s...'!J35</f>
        <v>0</v>
      </c>
      <c r="AY56" s="123">
        <f>'2024-085-02 - Profese - s...'!J36</f>
        <v>0</v>
      </c>
      <c r="AZ56" s="123">
        <f>'2024-085-02 - Profese - s...'!F33</f>
        <v>0</v>
      </c>
      <c r="BA56" s="123">
        <f>'2024-085-02 - Profese - s...'!F34</f>
        <v>0</v>
      </c>
      <c r="BB56" s="123">
        <f>'2024-085-02 - Profese - s...'!F35</f>
        <v>0</v>
      </c>
      <c r="BC56" s="123">
        <f>'2024-085-02 - Profese - s...'!F36</f>
        <v>0</v>
      </c>
      <c r="BD56" s="125">
        <f>'2024-085-02 - Profese - s...'!F37</f>
        <v>0</v>
      </c>
      <c r="BE56" s="7"/>
      <c r="BT56" s="126" t="s">
        <v>80</v>
      </c>
      <c r="BV56" s="126" t="s">
        <v>74</v>
      </c>
      <c r="BW56" s="126" t="s">
        <v>85</v>
      </c>
      <c r="BX56" s="126" t="s">
        <v>5</v>
      </c>
      <c r="CL56" s="126" t="s">
        <v>19</v>
      </c>
      <c r="CM56" s="126" t="s">
        <v>82</v>
      </c>
    </row>
    <row r="57" s="7" customFormat="1" ht="24.75" customHeight="1">
      <c r="A57" s="114" t="s">
        <v>76</v>
      </c>
      <c r="B57" s="115"/>
      <c r="C57" s="116"/>
      <c r="D57" s="117" t="s">
        <v>86</v>
      </c>
      <c r="E57" s="117"/>
      <c r="F57" s="117"/>
      <c r="G57" s="117"/>
      <c r="H57" s="117"/>
      <c r="I57" s="118"/>
      <c r="J57" s="117" t="s">
        <v>87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'2024-085-03 - Ostatní - P...'!J30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79</v>
      </c>
      <c r="AR57" s="121"/>
      <c r="AS57" s="122">
        <v>0</v>
      </c>
      <c r="AT57" s="123">
        <f>ROUND(SUM(AV57:AW57),2)</f>
        <v>0</v>
      </c>
      <c r="AU57" s="124">
        <f>'2024-085-03 - Ostatní - P...'!P83</f>
        <v>0</v>
      </c>
      <c r="AV57" s="123">
        <f>'2024-085-03 - Ostatní - P...'!J33</f>
        <v>0</v>
      </c>
      <c r="AW57" s="123">
        <f>'2024-085-03 - Ostatní - P...'!J34</f>
        <v>0</v>
      </c>
      <c r="AX57" s="123">
        <f>'2024-085-03 - Ostatní - P...'!J35</f>
        <v>0</v>
      </c>
      <c r="AY57" s="123">
        <f>'2024-085-03 - Ostatní - P...'!J36</f>
        <v>0</v>
      </c>
      <c r="AZ57" s="123">
        <f>'2024-085-03 - Ostatní - P...'!F33</f>
        <v>0</v>
      </c>
      <c r="BA57" s="123">
        <f>'2024-085-03 - Ostatní - P...'!F34</f>
        <v>0</v>
      </c>
      <c r="BB57" s="123">
        <f>'2024-085-03 - Ostatní - P...'!F35</f>
        <v>0</v>
      </c>
      <c r="BC57" s="123">
        <f>'2024-085-03 - Ostatní - P...'!F36</f>
        <v>0</v>
      </c>
      <c r="BD57" s="125">
        <f>'2024-085-03 - Ostatní - P...'!F37</f>
        <v>0</v>
      </c>
      <c r="BE57" s="7"/>
      <c r="BT57" s="126" t="s">
        <v>80</v>
      </c>
      <c r="BV57" s="126" t="s">
        <v>74</v>
      </c>
      <c r="BW57" s="126" t="s">
        <v>88</v>
      </c>
      <c r="BX57" s="126" t="s">
        <v>5</v>
      </c>
      <c r="CL57" s="126" t="s">
        <v>19</v>
      </c>
      <c r="CM57" s="126" t="s">
        <v>82</v>
      </c>
    </row>
    <row r="58" s="7" customFormat="1" ht="24.75" customHeight="1">
      <c r="A58" s="114" t="s">
        <v>76</v>
      </c>
      <c r="B58" s="115"/>
      <c r="C58" s="116"/>
      <c r="D58" s="117" t="s">
        <v>89</v>
      </c>
      <c r="E58" s="117"/>
      <c r="F58" s="117"/>
      <c r="G58" s="117"/>
      <c r="H58" s="117"/>
      <c r="I58" s="118"/>
      <c r="J58" s="117" t="s">
        <v>90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'2024-085-04 - VRN - vedle...'!J30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79</v>
      </c>
      <c r="AR58" s="121"/>
      <c r="AS58" s="127">
        <v>0</v>
      </c>
      <c r="AT58" s="128">
        <f>ROUND(SUM(AV58:AW58),2)</f>
        <v>0</v>
      </c>
      <c r="AU58" s="129">
        <f>'2024-085-04 - VRN - vedle...'!P84</f>
        <v>0</v>
      </c>
      <c r="AV58" s="128">
        <f>'2024-085-04 - VRN - vedle...'!J33</f>
        <v>0</v>
      </c>
      <c r="AW58" s="128">
        <f>'2024-085-04 - VRN - vedle...'!J34</f>
        <v>0</v>
      </c>
      <c r="AX58" s="128">
        <f>'2024-085-04 - VRN - vedle...'!J35</f>
        <v>0</v>
      </c>
      <c r="AY58" s="128">
        <f>'2024-085-04 - VRN - vedle...'!J36</f>
        <v>0</v>
      </c>
      <c r="AZ58" s="128">
        <f>'2024-085-04 - VRN - vedle...'!F33</f>
        <v>0</v>
      </c>
      <c r="BA58" s="128">
        <f>'2024-085-04 - VRN - vedle...'!F34</f>
        <v>0</v>
      </c>
      <c r="BB58" s="128">
        <f>'2024-085-04 - VRN - vedle...'!F35</f>
        <v>0</v>
      </c>
      <c r="BC58" s="128">
        <f>'2024-085-04 - VRN - vedle...'!F36</f>
        <v>0</v>
      </c>
      <c r="BD58" s="130">
        <f>'2024-085-04 - VRN - vedle...'!F37</f>
        <v>0</v>
      </c>
      <c r="BE58" s="7"/>
      <c r="BT58" s="126" t="s">
        <v>80</v>
      </c>
      <c r="BV58" s="126" t="s">
        <v>74</v>
      </c>
      <c r="BW58" s="126" t="s">
        <v>91</v>
      </c>
      <c r="BX58" s="126" t="s">
        <v>5</v>
      </c>
      <c r="CL58" s="126" t="s">
        <v>19</v>
      </c>
      <c r="CM58" s="126" t="s">
        <v>82</v>
      </c>
    </row>
    <row r="59" s="2" customFormat="1" ht="30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7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</row>
    <row r="60" s="2" customFormat="1" ht="6.96" customHeight="1">
      <c r="A60" s="41"/>
      <c r="B60" s="62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47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</row>
  </sheetData>
  <sheetProtection sheet="1" formatColumns="0" formatRows="0" objects="1" scenarios="1" spinCount="100000" saltValue="fOsBXbYCyIUmozrW0SfQvupMnEsWM2v4qhPYXE3Hmic6++h9XhxSchKvmvtWYrs363511hJoWM91UFT0yKAsTQ==" hashValue="7PFnMd2KZDNTpvZtCqYXHZAPkCceCYcBbInxTaG2qWCruHyCl0+rU1lVcQH7w3Qp4g/G1foTZhngeeTyxc04Dg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2024-085-01 - Stavební úp...'!C2" display="/"/>
    <hyperlink ref="A56" location="'2024-085-02 - Profese - s...'!C2" display="/"/>
    <hyperlink ref="A57" location="'2024-085-03 - Ostatní - P...'!C2" display="/"/>
    <hyperlink ref="A58" location="'2024-085-04 - VRN - vedle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92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ČZÚ-FLD-stavební úpravy -posluchárna 2.01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31. 10. 2024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41"/>
      <c r="B27" s="142"/>
      <c r="C27" s="141"/>
      <c r="D27" s="141"/>
      <c r="E27" s="143" t="s">
        <v>95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ROUND((SUM(BE92:BE562)),  2)</f>
        <v>0</v>
      </c>
      <c r="G33" s="41"/>
      <c r="H33" s="41"/>
      <c r="I33" s="151">
        <v>0.20999999999999999</v>
      </c>
      <c r="J33" s="150">
        <f>ROUND(((SUM(BE92:BE562))*I33),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ROUND((SUM(BF92:BF562)),  2)</f>
        <v>0</v>
      </c>
      <c r="G34" s="41"/>
      <c r="H34" s="41"/>
      <c r="I34" s="151">
        <v>0.12</v>
      </c>
      <c r="J34" s="150">
        <f>ROUND(((SUM(BF92:BF562))*I34),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ROUND((SUM(BG92:BG562)),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ROUND((SUM(BH92:BH562)),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ROUND((SUM(BI92:BI562)),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ČZÚ-FLD-stavební úpravy -posluchárna 2.01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2024-085-01 - Stavební úpravy - Posluchárna 2.01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KAMÝCKÁ 1176, Praha 6-Suchdol</v>
      </c>
      <c r="G52" s="43"/>
      <c r="H52" s="43"/>
      <c r="I52" s="35" t="s">
        <v>23</v>
      </c>
      <c r="J52" s="75" t="str">
        <f>IF(J12="","",J12)</f>
        <v>31. 10. 2024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ČZU v Praze, Fakulta lesnická a dřevařská, Praha 6</v>
      </c>
      <c r="G54" s="43"/>
      <c r="H54" s="43"/>
      <c r="I54" s="35" t="s">
        <v>31</v>
      </c>
      <c r="J54" s="39" t="str">
        <f>E21</f>
        <v xml:space="preserve"> Ing. Vladimír Čapka, Gerstnerova 5/658, Praha 7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Ing. Dana Mlejnková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97</v>
      </c>
      <c r="D57" s="165"/>
      <c r="E57" s="165"/>
      <c r="F57" s="165"/>
      <c r="G57" s="165"/>
      <c r="H57" s="165"/>
      <c r="I57" s="165"/>
      <c r="J57" s="166" t="s">
        <v>98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99</v>
      </c>
    </row>
    <row r="60" s="9" customFormat="1" ht="24.96" customHeight="1">
      <c r="A60" s="9"/>
      <c r="B60" s="168"/>
      <c r="C60" s="169"/>
      <c r="D60" s="170" t="s">
        <v>100</v>
      </c>
      <c r="E60" s="171"/>
      <c r="F60" s="171"/>
      <c r="G60" s="171"/>
      <c r="H60" s="171"/>
      <c r="I60" s="171"/>
      <c r="J60" s="172">
        <f>J93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101</v>
      </c>
      <c r="E61" s="177"/>
      <c r="F61" s="177"/>
      <c r="G61" s="177"/>
      <c r="H61" s="177"/>
      <c r="I61" s="177"/>
      <c r="J61" s="178">
        <f>J94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102</v>
      </c>
      <c r="E62" s="177"/>
      <c r="F62" s="177"/>
      <c r="G62" s="177"/>
      <c r="H62" s="177"/>
      <c r="I62" s="177"/>
      <c r="J62" s="178">
        <f>J197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103</v>
      </c>
      <c r="E63" s="177"/>
      <c r="F63" s="177"/>
      <c r="G63" s="177"/>
      <c r="H63" s="177"/>
      <c r="I63" s="177"/>
      <c r="J63" s="178">
        <f>J212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104</v>
      </c>
      <c r="E64" s="177"/>
      <c r="F64" s="177"/>
      <c r="G64" s="177"/>
      <c r="H64" s="177"/>
      <c r="I64" s="177"/>
      <c r="J64" s="178">
        <f>J328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105</v>
      </c>
      <c r="E65" s="177"/>
      <c r="F65" s="177"/>
      <c r="G65" s="177"/>
      <c r="H65" s="177"/>
      <c r="I65" s="177"/>
      <c r="J65" s="178">
        <f>J336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106</v>
      </c>
      <c r="E66" s="177"/>
      <c r="F66" s="177"/>
      <c r="G66" s="177"/>
      <c r="H66" s="177"/>
      <c r="I66" s="177"/>
      <c r="J66" s="178">
        <f>J368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107</v>
      </c>
      <c r="E67" s="171"/>
      <c r="F67" s="171"/>
      <c r="G67" s="171"/>
      <c r="H67" s="171"/>
      <c r="I67" s="171"/>
      <c r="J67" s="172">
        <f>J371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4"/>
      <c r="C68" s="175"/>
      <c r="D68" s="176" t="s">
        <v>108</v>
      </c>
      <c r="E68" s="177"/>
      <c r="F68" s="177"/>
      <c r="G68" s="177"/>
      <c r="H68" s="177"/>
      <c r="I68" s="177"/>
      <c r="J68" s="178">
        <f>J372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109</v>
      </c>
      <c r="E69" s="177"/>
      <c r="F69" s="177"/>
      <c r="G69" s="177"/>
      <c r="H69" s="177"/>
      <c r="I69" s="177"/>
      <c r="J69" s="178">
        <f>J374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110</v>
      </c>
      <c r="E70" s="177"/>
      <c r="F70" s="177"/>
      <c r="G70" s="177"/>
      <c r="H70" s="177"/>
      <c r="I70" s="177"/>
      <c r="J70" s="178">
        <f>J390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111</v>
      </c>
      <c r="E71" s="177"/>
      <c r="F71" s="177"/>
      <c r="G71" s="177"/>
      <c r="H71" s="177"/>
      <c r="I71" s="177"/>
      <c r="J71" s="178">
        <f>J521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8"/>
      <c r="C72" s="169"/>
      <c r="D72" s="170" t="s">
        <v>112</v>
      </c>
      <c r="E72" s="171"/>
      <c r="F72" s="171"/>
      <c r="G72" s="171"/>
      <c r="H72" s="171"/>
      <c r="I72" s="171"/>
      <c r="J72" s="172">
        <f>J552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113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63" t="str">
        <f>E7</f>
        <v>ČZÚ-FLD-stavební úpravy -posluchárna 2.01</v>
      </c>
      <c r="F82" s="35"/>
      <c r="G82" s="35"/>
      <c r="H82" s="35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93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E9</f>
        <v>2024-085-01 - Stavební úpravy - Posluchárna 2.01</v>
      </c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F12</f>
        <v>KAMÝCKÁ 1176, Praha 6-Suchdol</v>
      </c>
      <c r="G86" s="43"/>
      <c r="H86" s="43"/>
      <c r="I86" s="35" t="s">
        <v>23</v>
      </c>
      <c r="J86" s="75" t="str">
        <f>IF(J12="","",J12)</f>
        <v>31. 10. 2024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40.05" customHeight="1">
      <c r="A88" s="41"/>
      <c r="B88" s="42"/>
      <c r="C88" s="35" t="s">
        <v>25</v>
      </c>
      <c r="D88" s="43"/>
      <c r="E88" s="43"/>
      <c r="F88" s="30" t="str">
        <f>E15</f>
        <v>ČZU v Praze, Fakulta lesnická a dřevařská, Praha 6</v>
      </c>
      <c r="G88" s="43"/>
      <c r="H88" s="43"/>
      <c r="I88" s="35" t="s">
        <v>31</v>
      </c>
      <c r="J88" s="39" t="str">
        <f>E21</f>
        <v xml:space="preserve"> Ing. Vladimír Čapka, Gerstnerova 5/658, Praha 7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29</v>
      </c>
      <c r="D89" s="43"/>
      <c r="E89" s="43"/>
      <c r="F89" s="30" t="str">
        <f>IF(E18="","",E18)</f>
        <v>Vyplň údaj</v>
      </c>
      <c r="G89" s="43"/>
      <c r="H89" s="43"/>
      <c r="I89" s="35" t="s">
        <v>34</v>
      </c>
      <c r="J89" s="39" t="str">
        <f>E24</f>
        <v>Ing. Dana Mlejnková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0"/>
      <c r="B91" s="181"/>
      <c r="C91" s="182" t="s">
        <v>114</v>
      </c>
      <c r="D91" s="183" t="s">
        <v>57</v>
      </c>
      <c r="E91" s="183" t="s">
        <v>53</v>
      </c>
      <c r="F91" s="183" t="s">
        <v>54</v>
      </c>
      <c r="G91" s="183" t="s">
        <v>115</v>
      </c>
      <c r="H91" s="183" t="s">
        <v>116</v>
      </c>
      <c r="I91" s="183" t="s">
        <v>117</v>
      </c>
      <c r="J91" s="183" t="s">
        <v>98</v>
      </c>
      <c r="K91" s="184" t="s">
        <v>118</v>
      </c>
      <c r="L91" s="185"/>
      <c r="M91" s="95" t="s">
        <v>19</v>
      </c>
      <c r="N91" s="96" t="s">
        <v>42</v>
      </c>
      <c r="O91" s="96" t="s">
        <v>119</v>
      </c>
      <c r="P91" s="96" t="s">
        <v>120</v>
      </c>
      <c r="Q91" s="96" t="s">
        <v>121</v>
      </c>
      <c r="R91" s="96" t="s">
        <v>122</v>
      </c>
      <c r="S91" s="96" t="s">
        <v>123</v>
      </c>
      <c r="T91" s="97" t="s">
        <v>124</v>
      </c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</row>
    <row r="92" s="2" customFormat="1" ht="22.8" customHeight="1">
      <c r="A92" s="41"/>
      <c r="B92" s="42"/>
      <c r="C92" s="102" t="s">
        <v>125</v>
      </c>
      <c r="D92" s="43"/>
      <c r="E92" s="43"/>
      <c r="F92" s="43"/>
      <c r="G92" s="43"/>
      <c r="H92" s="43"/>
      <c r="I92" s="43"/>
      <c r="J92" s="186">
        <f>BK92</f>
        <v>0</v>
      </c>
      <c r="K92" s="43"/>
      <c r="L92" s="47"/>
      <c r="M92" s="98"/>
      <c r="N92" s="187"/>
      <c r="O92" s="99"/>
      <c r="P92" s="188">
        <f>P93+P371+P552</f>
        <v>0</v>
      </c>
      <c r="Q92" s="99"/>
      <c r="R92" s="188">
        <f>R93+R371+R552</f>
        <v>2.58297168</v>
      </c>
      <c r="S92" s="99"/>
      <c r="T92" s="189">
        <f>T93+T371+T552</f>
        <v>1.1185828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71</v>
      </c>
      <c r="AU92" s="20" t="s">
        <v>99</v>
      </c>
      <c r="BK92" s="190">
        <f>BK93+BK371+BK552</f>
        <v>0</v>
      </c>
    </row>
    <row r="93" s="12" customFormat="1" ht="25.92" customHeight="1">
      <c r="A93" s="12"/>
      <c r="B93" s="191"/>
      <c r="C93" s="192"/>
      <c r="D93" s="193" t="s">
        <v>71</v>
      </c>
      <c r="E93" s="194" t="s">
        <v>126</v>
      </c>
      <c r="F93" s="194" t="s">
        <v>127</v>
      </c>
      <c r="G93" s="192"/>
      <c r="H93" s="192"/>
      <c r="I93" s="195"/>
      <c r="J93" s="196">
        <f>BK93</f>
        <v>0</v>
      </c>
      <c r="K93" s="192"/>
      <c r="L93" s="197"/>
      <c r="M93" s="198"/>
      <c r="N93" s="199"/>
      <c r="O93" s="199"/>
      <c r="P93" s="200">
        <f>P94+P197+P212+P328+P336+P368</f>
        <v>0</v>
      </c>
      <c r="Q93" s="199"/>
      <c r="R93" s="200">
        <f>R94+R197+R212+R328+R336+R368</f>
        <v>0.61321579999999998</v>
      </c>
      <c r="S93" s="199"/>
      <c r="T93" s="201">
        <f>T94+T197+T212+T328+T336+T368</f>
        <v>0.57408440000000005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80</v>
      </c>
      <c r="AT93" s="203" t="s">
        <v>71</v>
      </c>
      <c r="AU93" s="203" t="s">
        <v>72</v>
      </c>
      <c r="AY93" s="202" t="s">
        <v>128</v>
      </c>
      <c r="BK93" s="204">
        <f>BK94+BK197+BK212+BK328+BK336+BK368</f>
        <v>0</v>
      </c>
    </row>
    <row r="94" s="12" customFormat="1" ht="22.8" customHeight="1">
      <c r="A94" s="12"/>
      <c r="B94" s="191"/>
      <c r="C94" s="192"/>
      <c r="D94" s="193" t="s">
        <v>71</v>
      </c>
      <c r="E94" s="205" t="s">
        <v>129</v>
      </c>
      <c r="F94" s="205" t="s">
        <v>130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SUM(P95:P196)</f>
        <v>0</v>
      </c>
      <c r="Q94" s="199"/>
      <c r="R94" s="200">
        <f>SUM(R95:R196)</f>
        <v>0.60704959999999997</v>
      </c>
      <c r="S94" s="199"/>
      <c r="T94" s="201">
        <f>SUM(T95:T196)</f>
        <v>0.029714399999999998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80</v>
      </c>
      <c r="AT94" s="203" t="s">
        <v>71</v>
      </c>
      <c r="AU94" s="203" t="s">
        <v>80</v>
      </c>
      <c r="AY94" s="202" t="s">
        <v>128</v>
      </c>
      <c r="BK94" s="204">
        <f>SUM(BK95:BK196)</f>
        <v>0</v>
      </c>
    </row>
    <row r="95" s="2" customFormat="1" ht="16.5" customHeight="1">
      <c r="A95" s="41"/>
      <c r="B95" s="42"/>
      <c r="C95" s="207" t="s">
        <v>80</v>
      </c>
      <c r="D95" s="207" t="s">
        <v>131</v>
      </c>
      <c r="E95" s="208" t="s">
        <v>132</v>
      </c>
      <c r="F95" s="209" t="s">
        <v>133</v>
      </c>
      <c r="G95" s="210" t="s">
        <v>134</v>
      </c>
      <c r="H95" s="211">
        <v>173.47999999999999</v>
      </c>
      <c r="I95" s="212"/>
      <c r="J95" s="213">
        <f>ROUND(I95*H95,2)</f>
        <v>0</v>
      </c>
      <c r="K95" s="209" t="s">
        <v>135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0.00098999999999999999</v>
      </c>
      <c r="R95" s="216">
        <f>Q95*H95</f>
        <v>0.17174519999999999</v>
      </c>
      <c r="S95" s="216">
        <v>6.0000000000000002E-05</v>
      </c>
      <c r="T95" s="217">
        <f>S95*H95</f>
        <v>0.010408799999999999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136</v>
      </c>
      <c r="AT95" s="218" t="s">
        <v>131</v>
      </c>
      <c r="AU95" s="218" t="s">
        <v>82</v>
      </c>
      <c r="AY95" s="20" t="s">
        <v>128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80</v>
      </c>
      <c r="BK95" s="219">
        <f>ROUND(I95*H95,2)</f>
        <v>0</v>
      </c>
      <c r="BL95" s="20" t="s">
        <v>136</v>
      </c>
      <c r="BM95" s="218" t="s">
        <v>137</v>
      </c>
    </row>
    <row r="96" s="2" customFormat="1">
      <c r="A96" s="41"/>
      <c r="B96" s="42"/>
      <c r="C96" s="43"/>
      <c r="D96" s="220" t="s">
        <v>138</v>
      </c>
      <c r="E96" s="43"/>
      <c r="F96" s="221" t="s">
        <v>139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138</v>
      </c>
      <c r="AU96" s="20" t="s">
        <v>82</v>
      </c>
    </row>
    <row r="97" s="13" customFormat="1">
      <c r="A97" s="13"/>
      <c r="B97" s="225"/>
      <c r="C97" s="226"/>
      <c r="D97" s="227" t="s">
        <v>140</v>
      </c>
      <c r="E97" s="228" t="s">
        <v>19</v>
      </c>
      <c r="F97" s="229" t="s">
        <v>141</v>
      </c>
      <c r="G97" s="226"/>
      <c r="H97" s="228" t="s">
        <v>19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140</v>
      </c>
      <c r="AU97" s="235" t="s">
        <v>82</v>
      </c>
      <c r="AV97" s="13" t="s">
        <v>80</v>
      </c>
      <c r="AW97" s="13" t="s">
        <v>33</v>
      </c>
      <c r="AX97" s="13" t="s">
        <v>72</v>
      </c>
      <c r="AY97" s="235" t="s">
        <v>128</v>
      </c>
    </row>
    <row r="98" s="13" customFormat="1">
      <c r="A98" s="13"/>
      <c r="B98" s="225"/>
      <c r="C98" s="226"/>
      <c r="D98" s="227" t="s">
        <v>140</v>
      </c>
      <c r="E98" s="228" t="s">
        <v>19</v>
      </c>
      <c r="F98" s="229" t="s">
        <v>142</v>
      </c>
      <c r="G98" s="226"/>
      <c r="H98" s="228" t="s">
        <v>19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140</v>
      </c>
      <c r="AU98" s="235" t="s">
        <v>82</v>
      </c>
      <c r="AV98" s="13" t="s">
        <v>80</v>
      </c>
      <c r="AW98" s="13" t="s">
        <v>33</v>
      </c>
      <c r="AX98" s="13" t="s">
        <v>72</v>
      </c>
      <c r="AY98" s="235" t="s">
        <v>128</v>
      </c>
    </row>
    <row r="99" s="13" customFormat="1">
      <c r="A99" s="13"/>
      <c r="B99" s="225"/>
      <c r="C99" s="226"/>
      <c r="D99" s="227" t="s">
        <v>140</v>
      </c>
      <c r="E99" s="228" t="s">
        <v>19</v>
      </c>
      <c r="F99" s="229" t="s">
        <v>143</v>
      </c>
      <c r="G99" s="226"/>
      <c r="H99" s="228" t="s">
        <v>19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140</v>
      </c>
      <c r="AU99" s="235" t="s">
        <v>82</v>
      </c>
      <c r="AV99" s="13" t="s">
        <v>80</v>
      </c>
      <c r="AW99" s="13" t="s">
        <v>33</v>
      </c>
      <c r="AX99" s="13" t="s">
        <v>72</v>
      </c>
      <c r="AY99" s="235" t="s">
        <v>128</v>
      </c>
    </row>
    <row r="100" s="13" customFormat="1">
      <c r="A100" s="13"/>
      <c r="B100" s="225"/>
      <c r="C100" s="226"/>
      <c r="D100" s="227" t="s">
        <v>140</v>
      </c>
      <c r="E100" s="228" t="s">
        <v>19</v>
      </c>
      <c r="F100" s="229" t="s">
        <v>144</v>
      </c>
      <c r="G100" s="226"/>
      <c r="H100" s="228" t="s">
        <v>19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140</v>
      </c>
      <c r="AU100" s="235" t="s">
        <v>82</v>
      </c>
      <c r="AV100" s="13" t="s">
        <v>80</v>
      </c>
      <c r="AW100" s="13" t="s">
        <v>33</v>
      </c>
      <c r="AX100" s="13" t="s">
        <v>72</v>
      </c>
      <c r="AY100" s="235" t="s">
        <v>128</v>
      </c>
    </row>
    <row r="101" s="14" customFormat="1">
      <c r="A101" s="14"/>
      <c r="B101" s="236"/>
      <c r="C101" s="237"/>
      <c r="D101" s="227" t="s">
        <v>140</v>
      </c>
      <c r="E101" s="238" t="s">
        <v>19</v>
      </c>
      <c r="F101" s="239" t="s">
        <v>145</v>
      </c>
      <c r="G101" s="237"/>
      <c r="H101" s="240">
        <v>10.9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140</v>
      </c>
      <c r="AU101" s="246" t="s">
        <v>82</v>
      </c>
      <c r="AV101" s="14" t="s">
        <v>82</v>
      </c>
      <c r="AW101" s="14" t="s">
        <v>33</v>
      </c>
      <c r="AX101" s="14" t="s">
        <v>72</v>
      </c>
      <c r="AY101" s="246" t="s">
        <v>128</v>
      </c>
    </row>
    <row r="102" s="13" customFormat="1">
      <c r="A102" s="13"/>
      <c r="B102" s="225"/>
      <c r="C102" s="226"/>
      <c r="D102" s="227" t="s">
        <v>140</v>
      </c>
      <c r="E102" s="228" t="s">
        <v>19</v>
      </c>
      <c r="F102" s="229" t="s">
        <v>146</v>
      </c>
      <c r="G102" s="226"/>
      <c r="H102" s="228" t="s">
        <v>19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140</v>
      </c>
      <c r="AU102" s="235" t="s">
        <v>82</v>
      </c>
      <c r="AV102" s="13" t="s">
        <v>80</v>
      </c>
      <c r="AW102" s="13" t="s">
        <v>33</v>
      </c>
      <c r="AX102" s="13" t="s">
        <v>72</v>
      </c>
      <c r="AY102" s="235" t="s">
        <v>128</v>
      </c>
    </row>
    <row r="103" s="13" customFormat="1">
      <c r="A103" s="13"/>
      <c r="B103" s="225"/>
      <c r="C103" s="226"/>
      <c r="D103" s="227" t="s">
        <v>140</v>
      </c>
      <c r="E103" s="228" t="s">
        <v>19</v>
      </c>
      <c r="F103" s="229" t="s">
        <v>147</v>
      </c>
      <c r="G103" s="226"/>
      <c r="H103" s="228" t="s">
        <v>19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140</v>
      </c>
      <c r="AU103" s="235" t="s">
        <v>82</v>
      </c>
      <c r="AV103" s="13" t="s">
        <v>80</v>
      </c>
      <c r="AW103" s="13" t="s">
        <v>33</v>
      </c>
      <c r="AX103" s="13" t="s">
        <v>72</v>
      </c>
      <c r="AY103" s="235" t="s">
        <v>128</v>
      </c>
    </row>
    <row r="104" s="14" customFormat="1">
      <c r="A104" s="14"/>
      <c r="B104" s="236"/>
      <c r="C104" s="237"/>
      <c r="D104" s="227" t="s">
        <v>140</v>
      </c>
      <c r="E104" s="238" t="s">
        <v>19</v>
      </c>
      <c r="F104" s="239" t="s">
        <v>148</v>
      </c>
      <c r="G104" s="237"/>
      <c r="H104" s="240">
        <v>12.1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140</v>
      </c>
      <c r="AU104" s="246" t="s">
        <v>82</v>
      </c>
      <c r="AV104" s="14" t="s">
        <v>82</v>
      </c>
      <c r="AW104" s="14" t="s">
        <v>33</v>
      </c>
      <c r="AX104" s="14" t="s">
        <v>72</v>
      </c>
      <c r="AY104" s="246" t="s">
        <v>128</v>
      </c>
    </row>
    <row r="105" s="13" customFormat="1">
      <c r="A105" s="13"/>
      <c r="B105" s="225"/>
      <c r="C105" s="226"/>
      <c r="D105" s="227" t="s">
        <v>140</v>
      </c>
      <c r="E105" s="228" t="s">
        <v>19</v>
      </c>
      <c r="F105" s="229" t="s">
        <v>149</v>
      </c>
      <c r="G105" s="226"/>
      <c r="H105" s="228" t="s">
        <v>19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140</v>
      </c>
      <c r="AU105" s="235" t="s">
        <v>82</v>
      </c>
      <c r="AV105" s="13" t="s">
        <v>80</v>
      </c>
      <c r="AW105" s="13" t="s">
        <v>33</v>
      </c>
      <c r="AX105" s="13" t="s">
        <v>72</v>
      </c>
      <c r="AY105" s="235" t="s">
        <v>128</v>
      </c>
    </row>
    <row r="106" s="13" customFormat="1">
      <c r="A106" s="13"/>
      <c r="B106" s="225"/>
      <c r="C106" s="226"/>
      <c r="D106" s="227" t="s">
        <v>140</v>
      </c>
      <c r="E106" s="228" t="s">
        <v>19</v>
      </c>
      <c r="F106" s="229" t="s">
        <v>150</v>
      </c>
      <c r="G106" s="226"/>
      <c r="H106" s="228" t="s">
        <v>19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140</v>
      </c>
      <c r="AU106" s="235" t="s">
        <v>82</v>
      </c>
      <c r="AV106" s="13" t="s">
        <v>80</v>
      </c>
      <c r="AW106" s="13" t="s">
        <v>33</v>
      </c>
      <c r="AX106" s="13" t="s">
        <v>72</v>
      </c>
      <c r="AY106" s="235" t="s">
        <v>128</v>
      </c>
    </row>
    <row r="107" s="14" customFormat="1">
      <c r="A107" s="14"/>
      <c r="B107" s="236"/>
      <c r="C107" s="237"/>
      <c r="D107" s="227" t="s">
        <v>140</v>
      </c>
      <c r="E107" s="238" t="s">
        <v>19</v>
      </c>
      <c r="F107" s="239" t="s">
        <v>151</v>
      </c>
      <c r="G107" s="237"/>
      <c r="H107" s="240">
        <v>12.42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140</v>
      </c>
      <c r="AU107" s="246" t="s">
        <v>82</v>
      </c>
      <c r="AV107" s="14" t="s">
        <v>82</v>
      </c>
      <c r="AW107" s="14" t="s">
        <v>33</v>
      </c>
      <c r="AX107" s="14" t="s">
        <v>72</v>
      </c>
      <c r="AY107" s="246" t="s">
        <v>128</v>
      </c>
    </row>
    <row r="108" s="15" customFormat="1">
      <c r="A108" s="15"/>
      <c r="B108" s="247"/>
      <c r="C108" s="248"/>
      <c r="D108" s="227" t="s">
        <v>140</v>
      </c>
      <c r="E108" s="249" t="s">
        <v>19</v>
      </c>
      <c r="F108" s="250" t="s">
        <v>152</v>
      </c>
      <c r="G108" s="248"/>
      <c r="H108" s="251">
        <v>35.420000000000002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7" t="s">
        <v>140</v>
      </c>
      <c r="AU108" s="257" t="s">
        <v>82</v>
      </c>
      <c r="AV108" s="15" t="s">
        <v>153</v>
      </c>
      <c r="AW108" s="15" t="s">
        <v>33</v>
      </c>
      <c r="AX108" s="15" t="s">
        <v>72</v>
      </c>
      <c r="AY108" s="257" t="s">
        <v>128</v>
      </c>
    </row>
    <row r="109" s="13" customFormat="1">
      <c r="A109" s="13"/>
      <c r="B109" s="225"/>
      <c r="C109" s="226"/>
      <c r="D109" s="227" t="s">
        <v>140</v>
      </c>
      <c r="E109" s="228" t="s">
        <v>19</v>
      </c>
      <c r="F109" s="229" t="s">
        <v>154</v>
      </c>
      <c r="G109" s="226"/>
      <c r="H109" s="228" t="s">
        <v>19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140</v>
      </c>
      <c r="AU109" s="235" t="s">
        <v>82</v>
      </c>
      <c r="AV109" s="13" t="s">
        <v>80</v>
      </c>
      <c r="AW109" s="13" t="s">
        <v>33</v>
      </c>
      <c r="AX109" s="13" t="s">
        <v>72</v>
      </c>
      <c r="AY109" s="235" t="s">
        <v>128</v>
      </c>
    </row>
    <row r="110" s="13" customFormat="1">
      <c r="A110" s="13"/>
      <c r="B110" s="225"/>
      <c r="C110" s="226"/>
      <c r="D110" s="227" t="s">
        <v>140</v>
      </c>
      <c r="E110" s="228" t="s">
        <v>19</v>
      </c>
      <c r="F110" s="229" t="s">
        <v>142</v>
      </c>
      <c r="G110" s="226"/>
      <c r="H110" s="228" t="s">
        <v>19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140</v>
      </c>
      <c r="AU110" s="235" t="s">
        <v>82</v>
      </c>
      <c r="AV110" s="13" t="s">
        <v>80</v>
      </c>
      <c r="AW110" s="13" t="s">
        <v>33</v>
      </c>
      <c r="AX110" s="13" t="s">
        <v>72</v>
      </c>
      <c r="AY110" s="235" t="s">
        <v>128</v>
      </c>
    </row>
    <row r="111" s="13" customFormat="1">
      <c r="A111" s="13"/>
      <c r="B111" s="225"/>
      <c r="C111" s="226"/>
      <c r="D111" s="227" t="s">
        <v>140</v>
      </c>
      <c r="E111" s="228" t="s">
        <v>19</v>
      </c>
      <c r="F111" s="229" t="s">
        <v>155</v>
      </c>
      <c r="G111" s="226"/>
      <c r="H111" s="228" t="s">
        <v>19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140</v>
      </c>
      <c r="AU111" s="235" t="s">
        <v>82</v>
      </c>
      <c r="AV111" s="13" t="s">
        <v>80</v>
      </c>
      <c r="AW111" s="13" t="s">
        <v>33</v>
      </c>
      <c r="AX111" s="13" t="s">
        <v>72</v>
      </c>
      <c r="AY111" s="235" t="s">
        <v>128</v>
      </c>
    </row>
    <row r="112" s="13" customFormat="1">
      <c r="A112" s="13"/>
      <c r="B112" s="225"/>
      <c r="C112" s="226"/>
      <c r="D112" s="227" t="s">
        <v>140</v>
      </c>
      <c r="E112" s="228" t="s">
        <v>19</v>
      </c>
      <c r="F112" s="229" t="s">
        <v>156</v>
      </c>
      <c r="G112" s="226"/>
      <c r="H112" s="228" t="s">
        <v>19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140</v>
      </c>
      <c r="AU112" s="235" t="s">
        <v>82</v>
      </c>
      <c r="AV112" s="13" t="s">
        <v>80</v>
      </c>
      <c r="AW112" s="13" t="s">
        <v>33</v>
      </c>
      <c r="AX112" s="13" t="s">
        <v>72</v>
      </c>
      <c r="AY112" s="235" t="s">
        <v>128</v>
      </c>
    </row>
    <row r="113" s="14" customFormat="1">
      <c r="A113" s="14"/>
      <c r="B113" s="236"/>
      <c r="C113" s="237"/>
      <c r="D113" s="227" t="s">
        <v>140</v>
      </c>
      <c r="E113" s="238" t="s">
        <v>19</v>
      </c>
      <c r="F113" s="239" t="s">
        <v>157</v>
      </c>
      <c r="G113" s="237"/>
      <c r="H113" s="240">
        <v>95.730000000000004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140</v>
      </c>
      <c r="AU113" s="246" t="s">
        <v>82</v>
      </c>
      <c r="AV113" s="14" t="s">
        <v>82</v>
      </c>
      <c r="AW113" s="14" t="s">
        <v>33</v>
      </c>
      <c r="AX113" s="14" t="s">
        <v>72</v>
      </c>
      <c r="AY113" s="246" t="s">
        <v>128</v>
      </c>
    </row>
    <row r="114" s="13" customFormat="1">
      <c r="A114" s="13"/>
      <c r="B114" s="225"/>
      <c r="C114" s="226"/>
      <c r="D114" s="227" t="s">
        <v>140</v>
      </c>
      <c r="E114" s="228" t="s">
        <v>19</v>
      </c>
      <c r="F114" s="229" t="s">
        <v>158</v>
      </c>
      <c r="G114" s="226"/>
      <c r="H114" s="228" t="s">
        <v>19</v>
      </c>
      <c r="I114" s="230"/>
      <c r="J114" s="226"/>
      <c r="K114" s="226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140</v>
      </c>
      <c r="AU114" s="235" t="s">
        <v>82</v>
      </c>
      <c r="AV114" s="13" t="s">
        <v>80</v>
      </c>
      <c r="AW114" s="13" t="s">
        <v>33</v>
      </c>
      <c r="AX114" s="13" t="s">
        <v>72</v>
      </c>
      <c r="AY114" s="235" t="s">
        <v>128</v>
      </c>
    </row>
    <row r="115" s="13" customFormat="1">
      <c r="A115" s="13"/>
      <c r="B115" s="225"/>
      <c r="C115" s="226"/>
      <c r="D115" s="227" t="s">
        <v>140</v>
      </c>
      <c r="E115" s="228" t="s">
        <v>19</v>
      </c>
      <c r="F115" s="229" t="s">
        <v>159</v>
      </c>
      <c r="G115" s="226"/>
      <c r="H115" s="228" t="s">
        <v>19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140</v>
      </c>
      <c r="AU115" s="235" t="s">
        <v>82</v>
      </c>
      <c r="AV115" s="13" t="s">
        <v>80</v>
      </c>
      <c r="AW115" s="13" t="s">
        <v>33</v>
      </c>
      <c r="AX115" s="13" t="s">
        <v>72</v>
      </c>
      <c r="AY115" s="235" t="s">
        <v>128</v>
      </c>
    </row>
    <row r="116" s="14" customFormat="1">
      <c r="A116" s="14"/>
      <c r="B116" s="236"/>
      <c r="C116" s="237"/>
      <c r="D116" s="227" t="s">
        <v>140</v>
      </c>
      <c r="E116" s="238" t="s">
        <v>19</v>
      </c>
      <c r="F116" s="239" t="s">
        <v>160</v>
      </c>
      <c r="G116" s="237"/>
      <c r="H116" s="240">
        <v>16.079999999999998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140</v>
      </c>
      <c r="AU116" s="246" t="s">
        <v>82</v>
      </c>
      <c r="AV116" s="14" t="s">
        <v>82</v>
      </c>
      <c r="AW116" s="14" t="s">
        <v>33</v>
      </c>
      <c r="AX116" s="14" t="s">
        <v>72</v>
      </c>
      <c r="AY116" s="246" t="s">
        <v>128</v>
      </c>
    </row>
    <row r="117" s="13" customFormat="1">
      <c r="A117" s="13"/>
      <c r="B117" s="225"/>
      <c r="C117" s="226"/>
      <c r="D117" s="227" t="s">
        <v>140</v>
      </c>
      <c r="E117" s="228" t="s">
        <v>19</v>
      </c>
      <c r="F117" s="229" t="s">
        <v>161</v>
      </c>
      <c r="G117" s="226"/>
      <c r="H117" s="228" t="s">
        <v>19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140</v>
      </c>
      <c r="AU117" s="235" t="s">
        <v>82</v>
      </c>
      <c r="AV117" s="13" t="s">
        <v>80</v>
      </c>
      <c r="AW117" s="13" t="s">
        <v>33</v>
      </c>
      <c r="AX117" s="13" t="s">
        <v>72</v>
      </c>
      <c r="AY117" s="235" t="s">
        <v>128</v>
      </c>
    </row>
    <row r="118" s="13" customFormat="1">
      <c r="A118" s="13"/>
      <c r="B118" s="225"/>
      <c r="C118" s="226"/>
      <c r="D118" s="227" t="s">
        <v>140</v>
      </c>
      <c r="E118" s="228" t="s">
        <v>19</v>
      </c>
      <c r="F118" s="229" t="s">
        <v>162</v>
      </c>
      <c r="G118" s="226"/>
      <c r="H118" s="228" t="s">
        <v>19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140</v>
      </c>
      <c r="AU118" s="235" t="s">
        <v>82</v>
      </c>
      <c r="AV118" s="13" t="s">
        <v>80</v>
      </c>
      <c r="AW118" s="13" t="s">
        <v>33</v>
      </c>
      <c r="AX118" s="13" t="s">
        <v>72</v>
      </c>
      <c r="AY118" s="235" t="s">
        <v>128</v>
      </c>
    </row>
    <row r="119" s="14" customFormat="1">
      <c r="A119" s="14"/>
      <c r="B119" s="236"/>
      <c r="C119" s="237"/>
      <c r="D119" s="227" t="s">
        <v>140</v>
      </c>
      <c r="E119" s="238" t="s">
        <v>19</v>
      </c>
      <c r="F119" s="239" t="s">
        <v>163</v>
      </c>
      <c r="G119" s="237"/>
      <c r="H119" s="240">
        <v>26.25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140</v>
      </c>
      <c r="AU119" s="246" t="s">
        <v>82</v>
      </c>
      <c r="AV119" s="14" t="s">
        <v>82</v>
      </c>
      <c r="AW119" s="14" t="s">
        <v>33</v>
      </c>
      <c r="AX119" s="14" t="s">
        <v>72</v>
      </c>
      <c r="AY119" s="246" t="s">
        <v>128</v>
      </c>
    </row>
    <row r="120" s="15" customFormat="1">
      <c r="A120" s="15"/>
      <c r="B120" s="247"/>
      <c r="C120" s="248"/>
      <c r="D120" s="227" t="s">
        <v>140</v>
      </c>
      <c r="E120" s="249" t="s">
        <v>19</v>
      </c>
      <c r="F120" s="250" t="s">
        <v>152</v>
      </c>
      <c r="G120" s="248"/>
      <c r="H120" s="251">
        <v>138.06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7" t="s">
        <v>140</v>
      </c>
      <c r="AU120" s="257" t="s">
        <v>82</v>
      </c>
      <c r="AV120" s="15" t="s">
        <v>153</v>
      </c>
      <c r="AW120" s="15" t="s">
        <v>33</v>
      </c>
      <c r="AX120" s="15" t="s">
        <v>72</v>
      </c>
      <c r="AY120" s="257" t="s">
        <v>128</v>
      </c>
    </row>
    <row r="121" s="16" customFormat="1">
      <c r="A121" s="16"/>
      <c r="B121" s="258"/>
      <c r="C121" s="259"/>
      <c r="D121" s="227" t="s">
        <v>140</v>
      </c>
      <c r="E121" s="260" t="s">
        <v>19</v>
      </c>
      <c r="F121" s="261" t="s">
        <v>164</v>
      </c>
      <c r="G121" s="259"/>
      <c r="H121" s="262">
        <v>173.48000000000002</v>
      </c>
      <c r="I121" s="263"/>
      <c r="J121" s="259"/>
      <c r="K121" s="259"/>
      <c r="L121" s="264"/>
      <c r="M121" s="265"/>
      <c r="N121" s="266"/>
      <c r="O121" s="266"/>
      <c r="P121" s="266"/>
      <c r="Q121" s="266"/>
      <c r="R121" s="266"/>
      <c r="S121" s="266"/>
      <c r="T121" s="267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68" t="s">
        <v>140</v>
      </c>
      <c r="AU121" s="268" t="s">
        <v>82</v>
      </c>
      <c r="AV121" s="16" t="s">
        <v>136</v>
      </c>
      <c r="AW121" s="16" t="s">
        <v>33</v>
      </c>
      <c r="AX121" s="16" t="s">
        <v>80</v>
      </c>
      <c r="AY121" s="268" t="s">
        <v>128</v>
      </c>
    </row>
    <row r="122" s="2" customFormat="1" ht="16.5" customHeight="1">
      <c r="A122" s="41"/>
      <c r="B122" s="42"/>
      <c r="C122" s="207" t="s">
        <v>82</v>
      </c>
      <c r="D122" s="207" t="s">
        <v>131</v>
      </c>
      <c r="E122" s="208" t="s">
        <v>165</v>
      </c>
      <c r="F122" s="209" t="s">
        <v>166</v>
      </c>
      <c r="G122" s="210" t="s">
        <v>134</v>
      </c>
      <c r="H122" s="211">
        <v>214.66</v>
      </c>
      <c r="I122" s="212"/>
      <c r="J122" s="213">
        <f>ROUND(I122*H122,2)</f>
        <v>0</v>
      </c>
      <c r="K122" s="209" t="s">
        <v>135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0.0010399999999999999</v>
      </c>
      <c r="R122" s="216">
        <f>Q122*H122</f>
        <v>0.22324639999999998</v>
      </c>
      <c r="S122" s="216">
        <v>6.0000000000000002E-05</v>
      </c>
      <c r="T122" s="217">
        <f>S122*H122</f>
        <v>0.0128796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136</v>
      </c>
      <c r="AT122" s="218" t="s">
        <v>131</v>
      </c>
      <c r="AU122" s="218" t="s">
        <v>82</v>
      </c>
      <c r="AY122" s="20" t="s">
        <v>128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80</v>
      </c>
      <c r="BK122" s="219">
        <f>ROUND(I122*H122,2)</f>
        <v>0</v>
      </c>
      <c r="BL122" s="20" t="s">
        <v>136</v>
      </c>
      <c r="BM122" s="218" t="s">
        <v>167</v>
      </c>
    </row>
    <row r="123" s="2" customFormat="1">
      <c r="A123" s="41"/>
      <c r="B123" s="42"/>
      <c r="C123" s="43"/>
      <c r="D123" s="220" t="s">
        <v>138</v>
      </c>
      <c r="E123" s="43"/>
      <c r="F123" s="221" t="s">
        <v>168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138</v>
      </c>
      <c r="AU123" s="20" t="s">
        <v>82</v>
      </c>
    </row>
    <row r="124" s="13" customFormat="1">
      <c r="A124" s="13"/>
      <c r="B124" s="225"/>
      <c r="C124" s="226"/>
      <c r="D124" s="227" t="s">
        <v>140</v>
      </c>
      <c r="E124" s="228" t="s">
        <v>19</v>
      </c>
      <c r="F124" s="229" t="s">
        <v>141</v>
      </c>
      <c r="G124" s="226"/>
      <c r="H124" s="228" t="s">
        <v>19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140</v>
      </c>
      <c r="AU124" s="235" t="s">
        <v>82</v>
      </c>
      <c r="AV124" s="13" t="s">
        <v>80</v>
      </c>
      <c r="AW124" s="13" t="s">
        <v>33</v>
      </c>
      <c r="AX124" s="13" t="s">
        <v>72</v>
      </c>
      <c r="AY124" s="235" t="s">
        <v>128</v>
      </c>
    </row>
    <row r="125" s="13" customFormat="1">
      <c r="A125" s="13"/>
      <c r="B125" s="225"/>
      <c r="C125" s="226"/>
      <c r="D125" s="227" t="s">
        <v>140</v>
      </c>
      <c r="E125" s="228" t="s">
        <v>19</v>
      </c>
      <c r="F125" s="229" t="s">
        <v>169</v>
      </c>
      <c r="G125" s="226"/>
      <c r="H125" s="228" t="s">
        <v>19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140</v>
      </c>
      <c r="AU125" s="235" t="s">
        <v>82</v>
      </c>
      <c r="AV125" s="13" t="s">
        <v>80</v>
      </c>
      <c r="AW125" s="13" t="s">
        <v>33</v>
      </c>
      <c r="AX125" s="13" t="s">
        <v>72</v>
      </c>
      <c r="AY125" s="235" t="s">
        <v>128</v>
      </c>
    </row>
    <row r="126" s="13" customFormat="1">
      <c r="A126" s="13"/>
      <c r="B126" s="225"/>
      <c r="C126" s="226"/>
      <c r="D126" s="227" t="s">
        <v>140</v>
      </c>
      <c r="E126" s="228" t="s">
        <v>19</v>
      </c>
      <c r="F126" s="229" t="s">
        <v>143</v>
      </c>
      <c r="G126" s="226"/>
      <c r="H126" s="228" t="s">
        <v>19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140</v>
      </c>
      <c r="AU126" s="235" t="s">
        <v>82</v>
      </c>
      <c r="AV126" s="13" t="s">
        <v>80</v>
      </c>
      <c r="AW126" s="13" t="s">
        <v>33</v>
      </c>
      <c r="AX126" s="13" t="s">
        <v>72</v>
      </c>
      <c r="AY126" s="235" t="s">
        <v>128</v>
      </c>
    </row>
    <row r="127" s="13" customFormat="1">
      <c r="A127" s="13"/>
      <c r="B127" s="225"/>
      <c r="C127" s="226"/>
      <c r="D127" s="227" t="s">
        <v>140</v>
      </c>
      <c r="E127" s="228" t="s">
        <v>19</v>
      </c>
      <c r="F127" s="229" t="s">
        <v>170</v>
      </c>
      <c r="G127" s="226"/>
      <c r="H127" s="228" t="s">
        <v>19</v>
      </c>
      <c r="I127" s="230"/>
      <c r="J127" s="226"/>
      <c r="K127" s="226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140</v>
      </c>
      <c r="AU127" s="235" t="s">
        <v>82</v>
      </c>
      <c r="AV127" s="13" t="s">
        <v>80</v>
      </c>
      <c r="AW127" s="13" t="s">
        <v>33</v>
      </c>
      <c r="AX127" s="13" t="s">
        <v>72</v>
      </c>
      <c r="AY127" s="235" t="s">
        <v>128</v>
      </c>
    </row>
    <row r="128" s="14" customFormat="1">
      <c r="A128" s="14"/>
      <c r="B128" s="236"/>
      <c r="C128" s="237"/>
      <c r="D128" s="227" t="s">
        <v>140</v>
      </c>
      <c r="E128" s="238" t="s">
        <v>19</v>
      </c>
      <c r="F128" s="239" t="s">
        <v>171</v>
      </c>
      <c r="G128" s="237"/>
      <c r="H128" s="240">
        <v>7.4800000000000004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140</v>
      </c>
      <c r="AU128" s="246" t="s">
        <v>82</v>
      </c>
      <c r="AV128" s="14" t="s">
        <v>82</v>
      </c>
      <c r="AW128" s="14" t="s">
        <v>33</v>
      </c>
      <c r="AX128" s="14" t="s">
        <v>72</v>
      </c>
      <c r="AY128" s="246" t="s">
        <v>128</v>
      </c>
    </row>
    <row r="129" s="13" customFormat="1">
      <c r="A129" s="13"/>
      <c r="B129" s="225"/>
      <c r="C129" s="226"/>
      <c r="D129" s="227" t="s">
        <v>140</v>
      </c>
      <c r="E129" s="228" t="s">
        <v>19</v>
      </c>
      <c r="F129" s="229" t="s">
        <v>146</v>
      </c>
      <c r="G129" s="226"/>
      <c r="H129" s="228" t="s">
        <v>19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140</v>
      </c>
      <c r="AU129" s="235" t="s">
        <v>82</v>
      </c>
      <c r="AV129" s="13" t="s">
        <v>80</v>
      </c>
      <c r="AW129" s="13" t="s">
        <v>33</v>
      </c>
      <c r="AX129" s="13" t="s">
        <v>72</v>
      </c>
      <c r="AY129" s="235" t="s">
        <v>128</v>
      </c>
    </row>
    <row r="130" s="13" customFormat="1">
      <c r="A130" s="13"/>
      <c r="B130" s="225"/>
      <c r="C130" s="226"/>
      <c r="D130" s="227" t="s">
        <v>140</v>
      </c>
      <c r="E130" s="228" t="s">
        <v>19</v>
      </c>
      <c r="F130" s="229" t="s">
        <v>172</v>
      </c>
      <c r="G130" s="226"/>
      <c r="H130" s="228" t="s">
        <v>19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140</v>
      </c>
      <c r="AU130" s="235" t="s">
        <v>82</v>
      </c>
      <c r="AV130" s="13" t="s">
        <v>80</v>
      </c>
      <c r="AW130" s="13" t="s">
        <v>33</v>
      </c>
      <c r="AX130" s="13" t="s">
        <v>72</v>
      </c>
      <c r="AY130" s="235" t="s">
        <v>128</v>
      </c>
    </row>
    <row r="131" s="14" customFormat="1">
      <c r="A131" s="14"/>
      <c r="B131" s="236"/>
      <c r="C131" s="237"/>
      <c r="D131" s="227" t="s">
        <v>140</v>
      </c>
      <c r="E131" s="238" t="s">
        <v>19</v>
      </c>
      <c r="F131" s="239" t="s">
        <v>173</v>
      </c>
      <c r="G131" s="237"/>
      <c r="H131" s="240">
        <v>3.96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140</v>
      </c>
      <c r="AU131" s="246" t="s">
        <v>82</v>
      </c>
      <c r="AV131" s="14" t="s">
        <v>82</v>
      </c>
      <c r="AW131" s="14" t="s">
        <v>33</v>
      </c>
      <c r="AX131" s="14" t="s">
        <v>72</v>
      </c>
      <c r="AY131" s="246" t="s">
        <v>128</v>
      </c>
    </row>
    <row r="132" s="13" customFormat="1">
      <c r="A132" s="13"/>
      <c r="B132" s="225"/>
      <c r="C132" s="226"/>
      <c r="D132" s="227" t="s">
        <v>140</v>
      </c>
      <c r="E132" s="228" t="s">
        <v>19</v>
      </c>
      <c r="F132" s="229" t="s">
        <v>149</v>
      </c>
      <c r="G132" s="226"/>
      <c r="H132" s="228" t="s">
        <v>19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140</v>
      </c>
      <c r="AU132" s="235" t="s">
        <v>82</v>
      </c>
      <c r="AV132" s="13" t="s">
        <v>80</v>
      </c>
      <c r="AW132" s="13" t="s">
        <v>33</v>
      </c>
      <c r="AX132" s="13" t="s">
        <v>72</v>
      </c>
      <c r="AY132" s="235" t="s">
        <v>128</v>
      </c>
    </row>
    <row r="133" s="13" customFormat="1">
      <c r="A133" s="13"/>
      <c r="B133" s="225"/>
      <c r="C133" s="226"/>
      <c r="D133" s="227" t="s">
        <v>140</v>
      </c>
      <c r="E133" s="228" t="s">
        <v>19</v>
      </c>
      <c r="F133" s="229" t="s">
        <v>174</v>
      </c>
      <c r="G133" s="226"/>
      <c r="H133" s="228" t="s">
        <v>19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140</v>
      </c>
      <c r="AU133" s="235" t="s">
        <v>82</v>
      </c>
      <c r="AV133" s="13" t="s">
        <v>80</v>
      </c>
      <c r="AW133" s="13" t="s">
        <v>33</v>
      </c>
      <c r="AX133" s="13" t="s">
        <v>72</v>
      </c>
      <c r="AY133" s="235" t="s">
        <v>128</v>
      </c>
    </row>
    <row r="134" s="14" customFormat="1">
      <c r="A134" s="14"/>
      <c r="B134" s="236"/>
      <c r="C134" s="237"/>
      <c r="D134" s="227" t="s">
        <v>140</v>
      </c>
      <c r="E134" s="238" t="s">
        <v>19</v>
      </c>
      <c r="F134" s="239" t="s">
        <v>175</v>
      </c>
      <c r="G134" s="237"/>
      <c r="H134" s="240">
        <v>32.340000000000003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140</v>
      </c>
      <c r="AU134" s="246" t="s">
        <v>82</v>
      </c>
      <c r="AV134" s="14" t="s">
        <v>82</v>
      </c>
      <c r="AW134" s="14" t="s">
        <v>33</v>
      </c>
      <c r="AX134" s="14" t="s">
        <v>72</v>
      </c>
      <c r="AY134" s="246" t="s">
        <v>128</v>
      </c>
    </row>
    <row r="135" s="15" customFormat="1">
      <c r="A135" s="15"/>
      <c r="B135" s="247"/>
      <c r="C135" s="248"/>
      <c r="D135" s="227" t="s">
        <v>140</v>
      </c>
      <c r="E135" s="249" t="s">
        <v>19</v>
      </c>
      <c r="F135" s="250" t="s">
        <v>152</v>
      </c>
      <c r="G135" s="248"/>
      <c r="H135" s="251">
        <v>43.780000000000001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7" t="s">
        <v>140</v>
      </c>
      <c r="AU135" s="257" t="s">
        <v>82</v>
      </c>
      <c r="AV135" s="15" t="s">
        <v>153</v>
      </c>
      <c r="AW135" s="15" t="s">
        <v>33</v>
      </c>
      <c r="AX135" s="15" t="s">
        <v>72</v>
      </c>
      <c r="AY135" s="257" t="s">
        <v>128</v>
      </c>
    </row>
    <row r="136" s="13" customFormat="1">
      <c r="A136" s="13"/>
      <c r="B136" s="225"/>
      <c r="C136" s="226"/>
      <c r="D136" s="227" t="s">
        <v>140</v>
      </c>
      <c r="E136" s="228" t="s">
        <v>19</v>
      </c>
      <c r="F136" s="229" t="s">
        <v>154</v>
      </c>
      <c r="G136" s="226"/>
      <c r="H136" s="228" t="s">
        <v>19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140</v>
      </c>
      <c r="AU136" s="235" t="s">
        <v>82</v>
      </c>
      <c r="AV136" s="13" t="s">
        <v>80</v>
      </c>
      <c r="AW136" s="13" t="s">
        <v>33</v>
      </c>
      <c r="AX136" s="13" t="s">
        <v>72</v>
      </c>
      <c r="AY136" s="235" t="s">
        <v>128</v>
      </c>
    </row>
    <row r="137" s="13" customFormat="1">
      <c r="A137" s="13"/>
      <c r="B137" s="225"/>
      <c r="C137" s="226"/>
      <c r="D137" s="227" t="s">
        <v>140</v>
      </c>
      <c r="E137" s="228" t="s">
        <v>19</v>
      </c>
      <c r="F137" s="229" t="s">
        <v>169</v>
      </c>
      <c r="G137" s="226"/>
      <c r="H137" s="228" t="s">
        <v>19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140</v>
      </c>
      <c r="AU137" s="235" t="s">
        <v>82</v>
      </c>
      <c r="AV137" s="13" t="s">
        <v>80</v>
      </c>
      <c r="AW137" s="13" t="s">
        <v>33</v>
      </c>
      <c r="AX137" s="13" t="s">
        <v>72</v>
      </c>
      <c r="AY137" s="235" t="s">
        <v>128</v>
      </c>
    </row>
    <row r="138" s="13" customFormat="1">
      <c r="A138" s="13"/>
      <c r="B138" s="225"/>
      <c r="C138" s="226"/>
      <c r="D138" s="227" t="s">
        <v>140</v>
      </c>
      <c r="E138" s="228" t="s">
        <v>19</v>
      </c>
      <c r="F138" s="229" t="s">
        <v>155</v>
      </c>
      <c r="G138" s="226"/>
      <c r="H138" s="228" t="s">
        <v>19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140</v>
      </c>
      <c r="AU138" s="235" t="s">
        <v>82</v>
      </c>
      <c r="AV138" s="13" t="s">
        <v>80</v>
      </c>
      <c r="AW138" s="13" t="s">
        <v>33</v>
      </c>
      <c r="AX138" s="13" t="s">
        <v>72</v>
      </c>
      <c r="AY138" s="235" t="s">
        <v>128</v>
      </c>
    </row>
    <row r="139" s="13" customFormat="1">
      <c r="A139" s="13"/>
      <c r="B139" s="225"/>
      <c r="C139" s="226"/>
      <c r="D139" s="227" t="s">
        <v>140</v>
      </c>
      <c r="E139" s="228" t="s">
        <v>19</v>
      </c>
      <c r="F139" s="229" t="s">
        <v>176</v>
      </c>
      <c r="G139" s="226"/>
      <c r="H139" s="228" t="s">
        <v>19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140</v>
      </c>
      <c r="AU139" s="235" t="s">
        <v>82</v>
      </c>
      <c r="AV139" s="13" t="s">
        <v>80</v>
      </c>
      <c r="AW139" s="13" t="s">
        <v>33</v>
      </c>
      <c r="AX139" s="13" t="s">
        <v>72</v>
      </c>
      <c r="AY139" s="235" t="s">
        <v>128</v>
      </c>
    </row>
    <row r="140" s="14" customFormat="1">
      <c r="A140" s="14"/>
      <c r="B140" s="236"/>
      <c r="C140" s="237"/>
      <c r="D140" s="227" t="s">
        <v>140</v>
      </c>
      <c r="E140" s="238" t="s">
        <v>19</v>
      </c>
      <c r="F140" s="239" t="s">
        <v>177</v>
      </c>
      <c r="G140" s="237"/>
      <c r="H140" s="240">
        <v>42.670000000000002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140</v>
      </c>
      <c r="AU140" s="246" t="s">
        <v>82</v>
      </c>
      <c r="AV140" s="14" t="s">
        <v>82</v>
      </c>
      <c r="AW140" s="14" t="s">
        <v>33</v>
      </c>
      <c r="AX140" s="14" t="s">
        <v>72</v>
      </c>
      <c r="AY140" s="246" t="s">
        <v>128</v>
      </c>
    </row>
    <row r="141" s="13" customFormat="1">
      <c r="A141" s="13"/>
      <c r="B141" s="225"/>
      <c r="C141" s="226"/>
      <c r="D141" s="227" t="s">
        <v>140</v>
      </c>
      <c r="E141" s="228" t="s">
        <v>19</v>
      </c>
      <c r="F141" s="229" t="s">
        <v>161</v>
      </c>
      <c r="G141" s="226"/>
      <c r="H141" s="228" t="s">
        <v>19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140</v>
      </c>
      <c r="AU141" s="235" t="s">
        <v>82</v>
      </c>
      <c r="AV141" s="13" t="s">
        <v>80</v>
      </c>
      <c r="AW141" s="13" t="s">
        <v>33</v>
      </c>
      <c r="AX141" s="13" t="s">
        <v>72</v>
      </c>
      <c r="AY141" s="235" t="s">
        <v>128</v>
      </c>
    </row>
    <row r="142" s="13" customFormat="1">
      <c r="A142" s="13"/>
      <c r="B142" s="225"/>
      <c r="C142" s="226"/>
      <c r="D142" s="227" t="s">
        <v>140</v>
      </c>
      <c r="E142" s="228" t="s">
        <v>19</v>
      </c>
      <c r="F142" s="229" t="s">
        <v>178</v>
      </c>
      <c r="G142" s="226"/>
      <c r="H142" s="228" t="s">
        <v>19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140</v>
      </c>
      <c r="AU142" s="235" t="s">
        <v>82</v>
      </c>
      <c r="AV142" s="13" t="s">
        <v>80</v>
      </c>
      <c r="AW142" s="13" t="s">
        <v>33</v>
      </c>
      <c r="AX142" s="13" t="s">
        <v>72</v>
      </c>
      <c r="AY142" s="235" t="s">
        <v>128</v>
      </c>
    </row>
    <row r="143" s="14" customFormat="1">
      <c r="A143" s="14"/>
      <c r="B143" s="236"/>
      <c r="C143" s="237"/>
      <c r="D143" s="227" t="s">
        <v>140</v>
      </c>
      <c r="E143" s="238" t="s">
        <v>19</v>
      </c>
      <c r="F143" s="239" t="s">
        <v>179</v>
      </c>
      <c r="G143" s="237"/>
      <c r="H143" s="240">
        <v>11.539999999999999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140</v>
      </c>
      <c r="AU143" s="246" t="s">
        <v>82</v>
      </c>
      <c r="AV143" s="14" t="s">
        <v>82</v>
      </c>
      <c r="AW143" s="14" t="s">
        <v>33</v>
      </c>
      <c r="AX143" s="14" t="s">
        <v>72</v>
      </c>
      <c r="AY143" s="246" t="s">
        <v>128</v>
      </c>
    </row>
    <row r="144" s="13" customFormat="1">
      <c r="A144" s="13"/>
      <c r="B144" s="225"/>
      <c r="C144" s="226"/>
      <c r="D144" s="227" t="s">
        <v>140</v>
      </c>
      <c r="E144" s="228" t="s">
        <v>19</v>
      </c>
      <c r="F144" s="229" t="s">
        <v>158</v>
      </c>
      <c r="G144" s="226"/>
      <c r="H144" s="228" t="s">
        <v>19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140</v>
      </c>
      <c r="AU144" s="235" t="s">
        <v>82</v>
      </c>
      <c r="AV144" s="13" t="s">
        <v>80</v>
      </c>
      <c r="AW144" s="13" t="s">
        <v>33</v>
      </c>
      <c r="AX144" s="13" t="s">
        <v>72</v>
      </c>
      <c r="AY144" s="235" t="s">
        <v>128</v>
      </c>
    </row>
    <row r="145" s="13" customFormat="1">
      <c r="A145" s="13"/>
      <c r="B145" s="225"/>
      <c r="C145" s="226"/>
      <c r="D145" s="227" t="s">
        <v>140</v>
      </c>
      <c r="E145" s="228" t="s">
        <v>19</v>
      </c>
      <c r="F145" s="229" t="s">
        <v>180</v>
      </c>
      <c r="G145" s="226"/>
      <c r="H145" s="228" t="s">
        <v>19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140</v>
      </c>
      <c r="AU145" s="235" t="s">
        <v>82</v>
      </c>
      <c r="AV145" s="13" t="s">
        <v>80</v>
      </c>
      <c r="AW145" s="13" t="s">
        <v>33</v>
      </c>
      <c r="AX145" s="13" t="s">
        <v>72</v>
      </c>
      <c r="AY145" s="235" t="s">
        <v>128</v>
      </c>
    </row>
    <row r="146" s="14" customFormat="1">
      <c r="A146" s="14"/>
      <c r="B146" s="236"/>
      <c r="C146" s="237"/>
      <c r="D146" s="227" t="s">
        <v>140</v>
      </c>
      <c r="E146" s="238" t="s">
        <v>19</v>
      </c>
      <c r="F146" s="239" t="s">
        <v>181</v>
      </c>
      <c r="G146" s="237"/>
      <c r="H146" s="240">
        <v>16.829999999999998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140</v>
      </c>
      <c r="AU146" s="246" t="s">
        <v>82</v>
      </c>
      <c r="AV146" s="14" t="s">
        <v>82</v>
      </c>
      <c r="AW146" s="14" t="s">
        <v>33</v>
      </c>
      <c r="AX146" s="14" t="s">
        <v>72</v>
      </c>
      <c r="AY146" s="246" t="s">
        <v>128</v>
      </c>
    </row>
    <row r="147" s="13" customFormat="1">
      <c r="A147" s="13"/>
      <c r="B147" s="225"/>
      <c r="C147" s="226"/>
      <c r="D147" s="227" t="s">
        <v>140</v>
      </c>
      <c r="E147" s="228" t="s">
        <v>19</v>
      </c>
      <c r="F147" s="229" t="s">
        <v>182</v>
      </c>
      <c r="G147" s="226"/>
      <c r="H147" s="228" t="s">
        <v>19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140</v>
      </c>
      <c r="AU147" s="235" t="s">
        <v>82</v>
      </c>
      <c r="AV147" s="13" t="s">
        <v>80</v>
      </c>
      <c r="AW147" s="13" t="s">
        <v>33</v>
      </c>
      <c r="AX147" s="13" t="s">
        <v>72</v>
      </c>
      <c r="AY147" s="235" t="s">
        <v>128</v>
      </c>
    </row>
    <row r="148" s="13" customFormat="1">
      <c r="A148" s="13"/>
      <c r="B148" s="225"/>
      <c r="C148" s="226"/>
      <c r="D148" s="227" t="s">
        <v>140</v>
      </c>
      <c r="E148" s="228" t="s">
        <v>19</v>
      </c>
      <c r="F148" s="229" t="s">
        <v>183</v>
      </c>
      <c r="G148" s="226"/>
      <c r="H148" s="228" t="s">
        <v>19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140</v>
      </c>
      <c r="AU148" s="235" t="s">
        <v>82</v>
      </c>
      <c r="AV148" s="13" t="s">
        <v>80</v>
      </c>
      <c r="AW148" s="13" t="s">
        <v>33</v>
      </c>
      <c r="AX148" s="13" t="s">
        <v>72</v>
      </c>
      <c r="AY148" s="235" t="s">
        <v>128</v>
      </c>
    </row>
    <row r="149" s="14" customFormat="1">
      <c r="A149" s="14"/>
      <c r="B149" s="236"/>
      <c r="C149" s="237"/>
      <c r="D149" s="227" t="s">
        <v>140</v>
      </c>
      <c r="E149" s="238" t="s">
        <v>19</v>
      </c>
      <c r="F149" s="239" t="s">
        <v>184</v>
      </c>
      <c r="G149" s="237"/>
      <c r="H149" s="240">
        <v>99.840000000000003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140</v>
      </c>
      <c r="AU149" s="246" t="s">
        <v>82</v>
      </c>
      <c r="AV149" s="14" t="s">
        <v>82</v>
      </c>
      <c r="AW149" s="14" t="s">
        <v>33</v>
      </c>
      <c r="AX149" s="14" t="s">
        <v>72</v>
      </c>
      <c r="AY149" s="246" t="s">
        <v>128</v>
      </c>
    </row>
    <row r="150" s="15" customFormat="1">
      <c r="A150" s="15"/>
      <c r="B150" s="247"/>
      <c r="C150" s="248"/>
      <c r="D150" s="227" t="s">
        <v>140</v>
      </c>
      <c r="E150" s="249" t="s">
        <v>19</v>
      </c>
      <c r="F150" s="250" t="s">
        <v>152</v>
      </c>
      <c r="G150" s="248"/>
      <c r="H150" s="251">
        <v>170.88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7" t="s">
        <v>140</v>
      </c>
      <c r="AU150" s="257" t="s">
        <v>82</v>
      </c>
      <c r="AV150" s="15" t="s">
        <v>153</v>
      </c>
      <c r="AW150" s="15" t="s">
        <v>33</v>
      </c>
      <c r="AX150" s="15" t="s">
        <v>72</v>
      </c>
      <c r="AY150" s="257" t="s">
        <v>128</v>
      </c>
    </row>
    <row r="151" s="16" customFormat="1">
      <c r="A151" s="16"/>
      <c r="B151" s="258"/>
      <c r="C151" s="259"/>
      <c r="D151" s="227" t="s">
        <v>140</v>
      </c>
      <c r="E151" s="260" t="s">
        <v>19</v>
      </c>
      <c r="F151" s="261" t="s">
        <v>164</v>
      </c>
      <c r="G151" s="259"/>
      <c r="H151" s="262">
        <v>214.66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68" t="s">
        <v>140</v>
      </c>
      <c r="AU151" s="268" t="s">
        <v>82</v>
      </c>
      <c r="AV151" s="16" t="s">
        <v>136</v>
      </c>
      <c r="AW151" s="16" t="s">
        <v>33</v>
      </c>
      <c r="AX151" s="16" t="s">
        <v>80</v>
      </c>
      <c r="AY151" s="268" t="s">
        <v>128</v>
      </c>
    </row>
    <row r="152" s="2" customFormat="1" ht="21.75" customHeight="1">
      <c r="A152" s="41"/>
      <c r="B152" s="42"/>
      <c r="C152" s="207" t="s">
        <v>153</v>
      </c>
      <c r="D152" s="207" t="s">
        <v>131</v>
      </c>
      <c r="E152" s="208" t="s">
        <v>185</v>
      </c>
      <c r="F152" s="209" t="s">
        <v>186</v>
      </c>
      <c r="G152" s="210" t="s">
        <v>134</v>
      </c>
      <c r="H152" s="211">
        <v>107.09999999999999</v>
      </c>
      <c r="I152" s="212"/>
      <c r="J152" s="213">
        <f>ROUND(I152*H152,2)</f>
        <v>0</v>
      </c>
      <c r="K152" s="209" t="s">
        <v>135</v>
      </c>
      <c r="L152" s="47"/>
      <c r="M152" s="214" t="s">
        <v>19</v>
      </c>
      <c r="N152" s="215" t="s">
        <v>43</v>
      </c>
      <c r="O152" s="87"/>
      <c r="P152" s="216">
        <f>O152*H152</f>
        <v>0</v>
      </c>
      <c r="Q152" s="216">
        <v>0.00198</v>
      </c>
      <c r="R152" s="216">
        <f>Q152*H152</f>
        <v>0.212058</v>
      </c>
      <c r="S152" s="216">
        <v>6.0000000000000002E-05</v>
      </c>
      <c r="T152" s="217">
        <f>S152*H152</f>
        <v>0.0064259999999999994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136</v>
      </c>
      <c r="AT152" s="218" t="s">
        <v>131</v>
      </c>
      <c r="AU152" s="218" t="s">
        <v>82</v>
      </c>
      <c r="AY152" s="20" t="s">
        <v>128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80</v>
      </c>
      <c r="BK152" s="219">
        <f>ROUND(I152*H152,2)</f>
        <v>0</v>
      </c>
      <c r="BL152" s="20" t="s">
        <v>136</v>
      </c>
      <c r="BM152" s="218" t="s">
        <v>187</v>
      </c>
    </row>
    <row r="153" s="2" customFormat="1">
      <c r="A153" s="41"/>
      <c r="B153" s="42"/>
      <c r="C153" s="43"/>
      <c r="D153" s="220" t="s">
        <v>138</v>
      </c>
      <c r="E153" s="43"/>
      <c r="F153" s="221" t="s">
        <v>188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138</v>
      </c>
      <c r="AU153" s="20" t="s">
        <v>82</v>
      </c>
    </row>
    <row r="154" s="13" customFormat="1">
      <c r="A154" s="13"/>
      <c r="B154" s="225"/>
      <c r="C154" s="226"/>
      <c r="D154" s="227" t="s">
        <v>140</v>
      </c>
      <c r="E154" s="228" t="s">
        <v>19</v>
      </c>
      <c r="F154" s="229" t="s">
        <v>141</v>
      </c>
      <c r="G154" s="226"/>
      <c r="H154" s="228" t="s">
        <v>19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140</v>
      </c>
      <c r="AU154" s="235" t="s">
        <v>82</v>
      </c>
      <c r="AV154" s="13" t="s">
        <v>80</v>
      </c>
      <c r="AW154" s="13" t="s">
        <v>33</v>
      </c>
      <c r="AX154" s="13" t="s">
        <v>72</v>
      </c>
      <c r="AY154" s="235" t="s">
        <v>128</v>
      </c>
    </row>
    <row r="155" s="13" customFormat="1">
      <c r="A155" s="13"/>
      <c r="B155" s="225"/>
      <c r="C155" s="226"/>
      <c r="D155" s="227" t="s">
        <v>140</v>
      </c>
      <c r="E155" s="228" t="s">
        <v>19</v>
      </c>
      <c r="F155" s="229" t="s">
        <v>189</v>
      </c>
      <c r="G155" s="226"/>
      <c r="H155" s="228" t="s">
        <v>19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140</v>
      </c>
      <c r="AU155" s="235" t="s">
        <v>82</v>
      </c>
      <c r="AV155" s="13" t="s">
        <v>80</v>
      </c>
      <c r="AW155" s="13" t="s">
        <v>33</v>
      </c>
      <c r="AX155" s="13" t="s">
        <v>72</v>
      </c>
      <c r="AY155" s="235" t="s">
        <v>128</v>
      </c>
    </row>
    <row r="156" s="13" customFormat="1">
      <c r="A156" s="13"/>
      <c r="B156" s="225"/>
      <c r="C156" s="226"/>
      <c r="D156" s="227" t="s">
        <v>140</v>
      </c>
      <c r="E156" s="228" t="s">
        <v>19</v>
      </c>
      <c r="F156" s="229" t="s">
        <v>143</v>
      </c>
      <c r="G156" s="226"/>
      <c r="H156" s="228" t="s">
        <v>19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140</v>
      </c>
      <c r="AU156" s="235" t="s">
        <v>82</v>
      </c>
      <c r="AV156" s="13" t="s">
        <v>80</v>
      </c>
      <c r="AW156" s="13" t="s">
        <v>33</v>
      </c>
      <c r="AX156" s="13" t="s">
        <v>72</v>
      </c>
      <c r="AY156" s="235" t="s">
        <v>128</v>
      </c>
    </row>
    <row r="157" s="13" customFormat="1">
      <c r="A157" s="13"/>
      <c r="B157" s="225"/>
      <c r="C157" s="226"/>
      <c r="D157" s="227" t="s">
        <v>140</v>
      </c>
      <c r="E157" s="228" t="s">
        <v>19</v>
      </c>
      <c r="F157" s="229" t="s">
        <v>190</v>
      </c>
      <c r="G157" s="226"/>
      <c r="H157" s="228" t="s">
        <v>19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140</v>
      </c>
      <c r="AU157" s="235" t="s">
        <v>82</v>
      </c>
      <c r="AV157" s="13" t="s">
        <v>80</v>
      </c>
      <c r="AW157" s="13" t="s">
        <v>33</v>
      </c>
      <c r="AX157" s="13" t="s">
        <v>72</v>
      </c>
      <c r="AY157" s="235" t="s">
        <v>128</v>
      </c>
    </row>
    <row r="158" s="14" customFormat="1">
      <c r="A158" s="14"/>
      <c r="B158" s="236"/>
      <c r="C158" s="237"/>
      <c r="D158" s="227" t="s">
        <v>140</v>
      </c>
      <c r="E158" s="238" t="s">
        <v>19</v>
      </c>
      <c r="F158" s="239" t="s">
        <v>191</v>
      </c>
      <c r="G158" s="237"/>
      <c r="H158" s="240">
        <v>2.1000000000000001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140</v>
      </c>
      <c r="AU158" s="246" t="s">
        <v>82</v>
      </c>
      <c r="AV158" s="14" t="s">
        <v>82</v>
      </c>
      <c r="AW158" s="14" t="s">
        <v>33</v>
      </c>
      <c r="AX158" s="14" t="s">
        <v>72</v>
      </c>
      <c r="AY158" s="246" t="s">
        <v>128</v>
      </c>
    </row>
    <row r="159" s="13" customFormat="1">
      <c r="A159" s="13"/>
      <c r="B159" s="225"/>
      <c r="C159" s="226"/>
      <c r="D159" s="227" t="s">
        <v>140</v>
      </c>
      <c r="E159" s="228" t="s">
        <v>19</v>
      </c>
      <c r="F159" s="229" t="s">
        <v>146</v>
      </c>
      <c r="G159" s="226"/>
      <c r="H159" s="228" t="s">
        <v>19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140</v>
      </c>
      <c r="AU159" s="235" t="s">
        <v>82</v>
      </c>
      <c r="AV159" s="13" t="s">
        <v>80</v>
      </c>
      <c r="AW159" s="13" t="s">
        <v>33</v>
      </c>
      <c r="AX159" s="13" t="s">
        <v>72</v>
      </c>
      <c r="AY159" s="235" t="s">
        <v>128</v>
      </c>
    </row>
    <row r="160" s="13" customFormat="1">
      <c r="A160" s="13"/>
      <c r="B160" s="225"/>
      <c r="C160" s="226"/>
      <c r="D160" s="227" t="s">
        <v>140</v>
      </c>
      <c r="E160" s="228" t="s">
        <v>19</v>
      </c>
      <c r="F160" s="229" t="s">
        <v>192</v>
      </c>
      <c r="G160" s="226"/>
      <c r="H160" s="228" t="s">
        <v>19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140</v>
      </c>
      <c r="AU160" s="235" t="s">
        <v>82</v>
      </c>
      <c r="AV160" s="13" t="s">
        <v>80</v>
      </c>
      <c r="AW160" s="13" t="s">
        <v>33</v>
      </c>
      <c r="AX160" s="13" t="s">
        <v>72</v>
      </c>
      <c r="AY160" s="235" t="s">
        <v>128</v>
      </c>
    </row>
    <row r="161" s="14" customFormat="1">
      <c r="A161" s="14"/>
      <c r="B161" s="236"/>
      <c r="C161" s="237"/>
      <c r="D161" s="227" t="s">
        <v>140</v>
      </c>
      <c r="E161" s="238" t="s">
        <v>19</v>
      </c>
      <c r="F161" s="239" t="s">
        <v>191</v>
      </c>
      <c r="G161" s="237"/>
      <c r="H161" s="240">
        <v>2.1000000000000001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140</v>
      </c>
      <c r="AU161" s="246" t="s">
        <v>82</v>
      </c>
      <c r="AV161" s="14" t="s">
        <v>82</v>
      </c>
      <c r="AW161" s="14" t="s">
        <v>33</v>
      </c>
      <c r="AX161" s="14" t="s">
        <v>72</v>
      </c>
      <c r="AY161" s="246" t="s">
        <v>128</v>
      </c>
    </row>
    <row r="162" s="13" customFormat="1">
      <c r="A162" s="13"/>
      <c r="B162" s="225"/>
      <c r="C162" s="226"/>
      <c r="D162" s="227" t="s">
        <v>140</v>
      </c>
      <c r="E162" s="228" t="s">
        <v>19</v>
      </c>
      <c r="F162" s="229" t="s">
        <v>149</v>
      </c>
      <c r="G162" s="226"/>
      <c r="H162" s="228" t="s">
        <v>19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140</v>
      </c>
      <c r="AU162" s="235" t="s">
        <v>82</v>
      </c>
      <c r="AV162" s="13" t="s">
        <v>80</v>
      </c>
      <c r="AW162" s="13" t="s">
        <v>33</v>
      </c>
      <c r="AX162" s="13" t="s">
        <v>72</v>
      </c>
      <c r="AY162" s="235" t="s">
        <v>128</v>
      </c>
    </row>
    <row r="163" s="13" customFormat="1">
      <c r="A163" s="13"/>
      <c r="B163" s="225"/>
      <c r="C163" s="226"/>
      <c r="D163" s="227" t="s">
        <v>140</v>
      </c>
      <c r="E163" s="228" t="s">
        <v>19</v>
      </c>
      <c r="F163" s="229" t="s">
        <v>193</v>
      </c>
      <c r="G163" s="226"/>
      <c r="H163" s="228" t="s">
        <v>19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140</v>
      </c>
      <c r="AU163" s="235" t="s">
        <v>82</v>
      </c>
      <c r="AV163" s="13" t="s">
        <v>80</v>
      </c>
      <c r="AW163" s="13" t="s">
        <v>33</v>
      </c>
      <c r="AX163" s="13" t="s">
        <v>72</v>
      </c>
      <c r="AY163" s="235" t="s">
        <v>128</v>
      </c>
    </row>
    <row r="164" s="14" customFormat="1">
      <c r="A164" s="14"/>
      <c r="B164" s="236"/>
      <c r="C164" s="237"/>
      <c r="D164" s="227" t="s">
        <v>140</v>
      </c>
      <c r="E164" s="238" t="s">
        <v>19</v>
      </c>
      <c r="F164" s="239" t="s">
        <v>194</v>
      </c>
      <c r="G164" s="237"/>
      <c r="H164" s="240">
        <v>2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140</v>
      </c>
      <c r="AU164" s="246" t="s">
        <v>82</v>
      </c>
      <c r="AV164" s="14" t="s">
        <v>82</v>
      </c>
      <c r="AW164" s="14" t="s">
        <v>33</v>
      </c>
      <c r="AX164" s="14" t="s">
        <v>72</v>
      </c>
      <c r="AY164" s="246" t="s">
        <v>128</v>
      </c>
    </row>
    <row r="165" s="15" customFormat="1">
      <c r="A165" s="15"/>
      <c r="B165" s="247"/>
      <c r="C165" s="248"/>
      <c r="D165" s="227" t="s">
        <v>140</v>
      </c>
      <c r="E165" s="249" t="s">
        <v>19</v>
      </c>
      <c r="F165" s="250" t="s">
        <v>152</v>
      </c>
      <c r="G165" s="248"/>
      <c r="H165" s="251">
        <v>6.2000000000000002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7" t="s">
        <v>140</v>
      </c>
      <c r="AU165" s="257" t="s">
        <v>82</v>
      </c>
      <c r="AV165" s="15" t="s">
        <v>153</v>
      </c>
      <c r="AW165" s="15" t="s">
        <v>33</v>
      </c>
      <c r="AX165" s="15" t="s">
        <v>72</v>
      </c>
      <c r="AY165" s="257" t="s">
        <v>128</v>
      </c>
    </row>
    <row r="166" s="13" customFormat="1">
      <c r="A166" s="13"/>
      <c r="B166" s="225"/>
      <c r="C166" s="226"/>
      <c r="D166" s="227" t="s">
        <v>140</v>
      </c>
      <c r="E166" s="228" t="s">
        <v>19</v>
      </c>
      <c r="F166" s="229" t="s">
        <v>154</v>
      </c>
      <c r="G166" s="226"/>
      <c r="H166" s="228" t="s">
        <v>19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140</v>
      </c>
      <c r="AU166" s="235" t="s">
        <v>82</v>
      </c>
      <c r="AV166" s="13" t="s">
        <v>80</v>
      </c>
      <c r="AW166" s="13" t="s">
        <v>33</v>
      </c>
      <c r="AX166" s="13" t="s">
        <v>72</v>
      </c>
      <c r="AY166" s="235" t="s">
        <v>128</v>
      </c>
    </row>
    <row r="167" s="13" customFormat="1">
      <c r="A167" s="13"/>
      <c r="B167" s="225"/>
      <c r="C167" s="226"/>
      <c r="D167" s="227" t="s">
        <v>140</v>
      </c>
      <c r="E167" s="228" t="s">
        <v>19</v>
      </c>
      <c r="F167" s="229" t="s">
        <v>189</v>
      </c>
      <c r="G167" s="226"/>
      <c r="H167" s="228" t="s">
        <v>19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140</v>
      </c>
      <c r="AU167" s="235" t="s">
        <v>82</v>
      </c>
      <c r="AV167" s="13" t="s">
        <v>80</v>
      </c>
      <c r="AW167" s="13" t="s">
        <v>33</v>
      </c>
      <c r="AX167" s="13" t="s">
        <v>72</v>
      </c>
      <c r="AY167" s="235" t="s">
        <v>128</v>
      </c>
    </row>
    <row r="168" s="13" customFormat="1">
      <c r="A168" s="13"/>
      <c r="B168" s="225"/>
      <c r="C168" s="226"/>
      <c r="D168" s="227" t="s">
        <v>140</v>
      </c>
      <c r="E168" s="228" t="s">
        <v>19</v>
      </c>
      <c r="F168" s="229" t="s">
        <v>155</v>
      </c>
      <c r="G168" s="226"/>
      <c r="H168" s="228" t="s">
        <v>19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140</v>
      </c>
      <c r="AU168" s="235" t="s">
        <v>82</v>
      </c>
      <c r="AV168" s="13" t="s">
        <v>80</v>
      </c>
      <c r="AW168" s="13" t="s">
        <v>33</v>
      </c>
      <c r="AX168" s="13" t="s">
        <v>72</v>
      </c>
      <c r="AY168" s="235" t="s">
        <v>128</v>
      </c>
    </row>
    <row r="169" s="13" customFormat="1">
      <c r="A169" s="13"/>
      <c r="B169" s="225"/>
      <c r="C169" s="226"/>
      <c r="D169" s="227" t="s">
        <v>140</v>
      </c>
      <c r="E169" s="228" t="s">
        <v>19</v>
      </c>
      <c r="F169" s="229" t="s">
        <v>195</v>
      </c>
      <c r="G169" s="226"/>
      <c r="H169" s="228" t="s">
        <v>19</v>
      </c>
      <c r="I169" s="230"/>
      <c r="J169" s="226"/>
      <c r="K169" s="226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140</v>
      </c>
      <c r="AU169" s="235" t="s">
        <v>82</v>
      </c>
      <c r="AV169" s="13" t="s">
        <v>80</v>
      </c>
      <c r="AW169" s="13" t="s">
        <v>33</v>
      </c>
      <c r="AX169" s="13" t="s">
        <v>72</v>
      </c>
      <c r="AY169" s="235" t="s">
        <v>128</v>
      </c>
    </row>
    <row r="170" s="14" customFormat="1">
      <c r="A170" s="14"/>
      <c r="B170" s="236"/>
      <c r="C170" s="237"/>
      <c r="D170" s="227" t="s">
        <v>140</v>
      </c>
      <c r="E170" s="238" t="s">
        <v>19</v>
      </c>
      <c r="F170" s="239" t="s">
        <v>196</v>
      </c>
      <c r="G170" s="237"/>
      <c r="H170" s="240">
        <v>7.2000000000000002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140</v>
      </c>
      <c r="AU170" s="246" t="s">
        <v>82</v>
      </c>
      <c r="AV170" s="14" t="s">
        <v>82</v>
      </c>
      <c r="AW170" s="14" t="s">
        <v>33</v>
      </c>
      <c r="AX170" s="14" t="s">
        <v>72</v>
      </c>
      <c r="AY170" s="246" t="s">
        <v>128</v>
      </c>
    </row>
    <row r="171" s="13" customFormat="1">
      <c r="A171" s="13"/>
      <c r="B171" s="225"/>
      <c r="C171" s="226"/>
      <c r="D171" s="227" t="s">
        <v>140</v>
      </c>
      <c r="E171" s="228" t="s">
        <v>19</v>
      </c>
      <c r="F171" s="229" t="s">
        <v>161</v>
      </c>
      <c r="G171" s="226"/>
      <c r="H171" s="228" t="s">
        <v>19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140</v>
      </c>
      <c r="AU171" s="235" t="s">
        <v>82</v>
      </c>
      <c r="AV171" s="13" t="s">
        <v>80</v>
      </c>
      <c r="AW171" s="13" t="s">
        <v>33</v>
      </c>
      <c r="AX171" s="13" t="s">
        <v>72</v>
      </c>
      <c r="AY171" s="235" t="s">
        <v>128</v>
      </c>
    </row>
    <row r="172" s="13" customFormat="1">
      <c r="A172" s="13"/>
      <c r="B172" s="225"/>
      <c r="C172" s="226"/>
      <c r="D172" s="227" t="s">
        <v>140</v>
      </c>
      <c r="E172" s="228" t="s">
        <v>19</v>
      </c>
      <c r="F172" s="229" t="s">
        <v>197</v>
      </c>
      <c r="G172" s="226"/>
      <c r="H172" s="228" t="s">
        <v>19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140</v>
      </c>
      <c r="AU172" s="235" t="s">
        <v>82</v>
      </c>
      <c r="AV172" s="13" t="s">
        <v>80</v>
      </c>
      <c r="AW172" s="13" t="s">
        <v>33</v>
      </c>
      <c r="AX172" s="13" t="s">
        <v>72</v>
      </c>
      <c r="AY172" s="235" t="s">
        <v>128</v>
      </c>
    </row>
    <row r="173" s="14" customFormat="1">
      <c r="A173" s="14"/>
      <c r="B173" s="236"/>
      <c r="C173" s="237"/>
      <c r="D173" s="227" t="s">
        <v>140</v>
      </c>
      <c r="E173" s="238" t="s">
        <v>19</v>
      </c>
      <c r="F173" s="239" t="s">
        <v>198</v>
      </c>
      <c r="G173" s="237"/>
      <c r="H173" s="240">
        <v>4.7999999999999998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140</v>
      </c>
      <c r="AU173" s="246" t="s">
        <v>82</v>
      </c>
      <c r="AV173" s="14" t="s">
        <v>82</v>
      </c>
      <c r="AW173" s="14" t="s">
        <v>33</v>
      </c>
      <c r="AX173" s="14" t="s">
        <v>72</v>
      </c>
      <c r="AY173" s="246" t="s">
        <v>128</v>
      </c>
    </row>
    <row r="174" s="13" customFormat="1">
      <c r="A174" s="13"/>
      <c r="B174" s="225"/>
      <c r="C174" s="226"/>
      <c r="D174" s="227" t="s">
        <v>140</v>
      </c>
      <c r="E174" s="228" t="s">
        <v>19</v>
      </c>
      <c r="F174" s="229" t="s">
        <v>182</v>
      </c>
      <c r="G174" s="226"/>
      <c r="H174" s="228" t="s">
        <v>19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140</v>
      </c>
      <c r="AU174" s="235" t="s">
        <v>82</v>
      </c>
      <c r="AV174" s="13" t="s">
        <v>80</v>
      </c>
      <c r="AW174" s="13" t="s">
        <v>33</v>
      </c>
      <c r="AX174" s="13" t="s">
        <v>72</v>
      </c>
      <c r="AY174" s="235" t="s">
        <v>128</v>
      </c>
    </row>
    <row r="175" s="13" customFormat="1">
      <c r="A175" s="13"/>
      <c r="B175" s="225"/>
      <c r="C175" s="226"/>
      <c r="D175" s="227" t="s">
        <v>140</v>
      </c>
      <c r="E175" s="228" t="s">
        <v>19</v>
      </c>
      <c r="F175" s="229" t="s">
        <v>195</v>
      </c>
      <c r="G175" s="226"/>
      <c r="H175" s="228" t="s">
        <v>19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140</v>
      </c>
      <c r="AU175" s="235" t="s">
        <v>82</v>
      </c>
      <c r="AV175" s="13" t="s">
        <v>80</v>
      </c>
      <c r="AW175" s="13" t="s">
        <v>33</v>
      </c>
      <c r="AX175" s="13" t="s">
        <v>72</v>
      </c>
      <c r="AY175" s="235" t="s">
        <v>128</v>
      </c>
    </row>
    <row r="176" s="14" customFormat="1">
      <c r="A176" s="14"/>
      <c r="B176" s="236"/>
      <c r="C176" s="237"/>
      <c r="D176" s="227" t="s">
        <v>140</v>
      </c>
      <c r="E176" s="238" t="s">
        <v>19</v>
      </c>
      <c r="F176" s="239" t="s">
        <v>196</v>
      </c>
      <c r="G176" s="237"/>
      <c r="H176" s="240">
        <v>7.2000000000000002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140</v>
      </c>
      <c r="AU176" s="246" t="s">
        <v>82</v>
      </c>
      <c r="AV176" s="14" t="s">
        <v>82</v>
      </c>
      <c r="AW176" s="14" t="s">
        <v>33</v>
      </c>
      <c r="AX176" s="14" t="s">
        <v>72</v>
      </c>
      <c r="AY176" s="246" t="s">
        <v>128</v>
      </c>
    </row>
    <row r="177" s="15" customFormat="1">
      <c r="A177" s="15"/>
      <c r="B177" s="247"/>
      <c r="C177" s="248"/>
      <c r="D177" s="227" t="s">
        <v>140</v>
      </c>
      <c r="E177" s="249" t="s">
        <v>19</v>
      </c>
      <c r="F177" s="250" t="s">
        <v>152</v>
      </c>
      <c r="G177" s="248"/>
      <c r="H177" s="251">
        <v>19.199999999999999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7" t="s">
        <v>140</v>
      </c>
      <c r="AU177" s="257" t="s">
        <v>82</v>
      </c>
      <c r="AV177" s="15" t="s">
        <v>153</v>
      </c>
      <c r="AW177" s="15" t="s">
        <v>33</v>
      </c>
      <c r="AX177" s="15" t="s">
        <v>72</v>
      </c>
      <c r="AY177" s="257" t="s">
        <v>128</v>
      </c>
    </row>
    <row r="178" s="13" customFormat="1">
      <c r="A178" s="13"/>
      <c r="B178" s="225"/>
      <c r="C178" s="226"/>
      <c r="D178" s="227" t="s">
        <v>140</v>
      </c>
      <c r="E178" s="228" t="s">
        <v>19</v>
      </c>
      <c r="F178" s="229" t="s">
        <v>141</v>
      </c>
      <c r="G178" s="226"/>
      <c r="H178" s="228" t="s">
        <v>19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140</v>
      </c>
      <c r="AU178" s="235" t="s">
        <v>82</v>
      </c>
      <c r="AV178" s="13" t="s">
        <v>80</v>
      </c>
      <c r="AW178" s="13" t="s">
        <v>33</v>
      </c>
      <c r="AX178" s="13" t="s">
        <v>72</v>
      </c>
      <c r="AY178" s="235" t="s">
        <v>128</v>
      </c>
    </row>
    <row r="179" s="13" customFormat="1">
      <c r="A179" s="13"/>
      <c r="B179" s="225"/>
      <c r="C179" s="226"/>
      <c r="D179" s="227" t="s">
        <v>140</v>
      </c>
      <c r="E179" s="228" t="s">
        <v>19</v>
      </c>
      <c r="F179" s="229" t="s">
        <v>199</v>
      </c>
      <c r="G179" s="226"/>
      <c r="H179" s="228" t="s">
        <v>19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140</v>
      </c>
      <c r="AU179" s="235" t="s">
        <v>82</v>
      </c>
      <c r="AV179" s="13" t="s">
        <v>80</v>
      </c>
      <c r="AW179" s="13" t="s">
        <v>33</v>
      </c>
      <c r="AX179" s="13" t="s">
        <v>72</v>
      </c>
      <c r="AY179" s="235" t="s">
        <v>128</v>
      </c>
    </row>
    <row r="180" s="13" customFormat="1">
      <c r="A180" s="13"/>
      <c r="B180" s="225"/>
      <c r="C180" s="226"/>
      <c r="D180" s="227" t="s">
        <v>140</v>
      </c>
      <c r="E180" s="228" t="s">
        <v>19</v>
      </c>
      <c r="F180" s="229" t="s">
        <v>143</v>
      </c>
      <c r="G180" s="226"/>
      <c r="H180" s="228" t="s">
        <v>19</v>
      </c>
      <c r="I180" s="230"/>
      <c r="J180" s="226"/>
      <c r="K180" s="226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140</v>
      </c>
      <c r="AU180" s="235" t="s">
        <v>82</v>
      </c>
      <c r="AV180" s="13" t="s">
        <v>80</v>
      </c>
      <c r="AW180" s="13" t="s">
        <v>33</v>
      </c>
      <c r="AX180" s="13" t="s">
        <v>72</v>
      </c>
      <c r="AY180" s="235" t="s">
        <v>128</v>
      </c>
    </row>
    <row r="181" s="13" customFormat="1">
      <c r="A181" s="13"/>
      <c r="B181" s="225"/>
      <c r="C181" s="226"/>
      <c r="D181" s="227" t="s">
        <v>140</v>
      </c>
      <c r="E181" s="228" t="s">
        <v>19</v>
      </c>
      <c r="F181" s="229" t="s">
        <v>200</v>
      </c>
      <c r="G181" s="226"/>
      <c r="H181" s="228" t="s">
        <v>19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140</v>
      </c>
      <c r="AU181" s="235" t="s">
        <v>82</v>
      </c>
      <c r="AV181" s="13" t="s">
        <v>80</v>
      </c>
      <c r="AW181" s="13" t="s">
        <v>33</v>
      </c>
      <c r="AX181" s="13" t="s">
        <v>72</v>
      </c>
      <c r="AY181" s="235" t="s">
        <v>128</v>
      </c>
    </row>
    <row r="182" s="14" customFormat="1">
      <c r="A182" s="14"/>
      <c r="B182" s="236"/>
      <c r="C182" s="237"/>
      <c r="D182" s="227" t="s">
        <v>140</v>
      </c>
      <c r="E182" s="238" t="s">
        <v>19</v>
      </c>
      <c r="F182" s="239" t="s">
        <v>201</v>
      </c>
      <c r="G182" s="237"/>
      <c r="H182" s="240">
        <v>5.1900000000000004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140</v>
      </c>
      <c r="AU182" s="246" t="s">
        <v>82</v>
      </c>
      <c r="AV182" s="14" t="s">
        <v>82</v>
      </c>
      <c r="AW182" s="14" t="s">
        <v>33</v>
      </c>
      <c r="AX182" s="14" t="s">
        <v>72</v>
      </c>
      <c r="AY182" s="246" t="s">
        <v>128</v>
      </c>
    </row>
    <row r="183" s="13" customFormat="1">
      <c r="A183" s="13"/>
      <c r="B183" s="225"/>
      <c r="C183" s="226"/>
      <c r="D183" s="227" t="s">
        <v>140</v>
      </c>
      <c r="E183" s="228" t="s">
        <v>19</v>
      </c>
      <c r="F183" s="229" t="s">
        <v>146</v>
      </c>
      <c r="G183" s="226"/>
      <c r="H183" s="228" t="s">
        <v>19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140</v>
      </c>
      <c r="AU183" s="235" t="s">
        <v>82</v>
      </c>
      <c r="AV183" s="13" t="s">
        <v>80</v>
      </c>
      <c r="AW183" s="13" t="s">
        <v>33</v>
      </c>
      <c r="AX183" s="13" t="s">
        <v>72</v>
      </c>
      <c r="AY183" s="235" t="s">
        <v>128</v>
      </c>
    </row>
    <row r="184" s="13" customFormat="1">
      <c r="A184" s="13"/>
      <c r="B184" s="225"/>
      <c r="C184" s="226"/>
      <c r="D184" s="227" t="s">
        <v>140</v>
      </c>
      <c r="E184" s="228" t="s">
        <v>19</v>
      </c>
      <c r="F184" s="229" t="s">
        <v>202</v>
      </c>
      <c r="G184" s="226"/>
      <c r="H184" s="228" t="s">
        <v>19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140</v>
      </c>
      <c r="AU184" s="235" t="s">
        <v>82</v>
      </c>
      <c r="AV184" s="13" t="s">
        <v>80</v>
      </c>
      <c r="AW184" s="13" t="s">
        <v>33</v>
      </c>
      <c r="AX184" s="13" t="s">
        <v>72</v>
      </c>
      <c r="AY184" s="235" t="s">
        <v>128</v>
      </c>
    </row>
    <row r="185" s="14" customFormat="1">
      <c r="A185" s="14"/>
      <c r="B185" s="236"/>
      <c r="C185" s="237"/>
      <c r="D185" s="227" t="s">
        <v>140</v>
      </c>
      <c r="E185" s="238" t="s">
        <v>19</v>
      </c>
      <c r="F185" s="239" t="s">
        <v>203</v>
      </c>
      <c r="G185" s="237"/>
      <c r="H185" s="240">
        <v>8.7100000000000009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140</v>
      </c>
      <c r="AU185" s="246" t="s">
        <v>82</v>
      </c>
      <c r="AV185" s="14" t="s">
        <v>82</v>
      </c>
      <c r="AW185" s="14" t="s">
        <v>33</v>
      </c>
      <c r="AX185" s="14" t="s">
        <v>72</v>
      </c>
      <c r="AY185" s="246" t="s">
        <v>128</v>
      </c>
    </row>
    <row r="186" s="15" customFormat="1">
      <c r="A186" s="15"/>
      <c r="B186" s="247"/>
      <c r="C186" s="248"/>
      <c r="D186" s="227" t="s">
        <v>140</v>
      </c>
      <c r="E186" s="249" t="s">
        <v>19</v>
      </c>
      <c r="F186" s="250" t="s">
        <v>152</v>
      </c>
      <c r="G186" s="248"/>
      <c r="H186" s="251">
        <v>13.9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7" t="s">
        <v>140</v>
      </c>
      <c r="AU186" s="257" t="s">
        <v>82</v>
      </c>
      <c r="AV186" s="15" t="s">
        <v>153</v>
      </c>
      <c r="AW186" s="15" t="s">
        <v>33</v>
      </c>
      <c r="AX186" s="15" t="s">
        <v>72</v>
      </c>
      <c r="AY186" s="257" t="s">
        <v>128</v>
      </c>
    </row>
    <row r="187" s="13" customFormat="1">
      <c r="A187" s="13"/>
      <c r="B187" s="225"/>
      <c r="C187" s="226"/>
      <c r="D187" s="227" t="s">
        <v>140</v>
      </c>
      <c r="E187" s="228" t="s">
        <v>19</v>
      </c>
      <c r="F187" s="229" t="s">
        <v>154</v>
      </c>
      <c r="G187" s="226"/>
      <c r="H187" s="228" t="s">
        <v>19</v>
      </c>
      <c r="I187" s="230"/>
      <c r="J187" s="226"/>
      <c r="K187" s="226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140</v>
      </c>
      <c r="AU187" s="235" t="s">
        <v>82</v>
      </c>
      <c r="AV187" s="13" t="s">
        <v>80</v>
      </c>
      <c r="AW187" s="13" t="s">
        <v>33</v>
      </c>
      <c r="AX187" s="13" t="s">
        <v>72</v>
      </c>
      <c r="AY187" s="235" t="s">
        <v>128</v>
      </c>
    </row>
    <row r="188" s="13" customFormat="1">
      <c r="A188" s="13"/>
      <c r="B188" s="225"/>
      <c r="C188" s="226"/>
      <c r="D188" s="227" t="s">
        <v>140</v>
      </c>
      <c r="E188" s="228" t="s">
        <v>19</v>
      </c>
      <c r="F188" s="229" t="s">
        <v>204</v>
      </c>
      <c r="G188" s="226"/>
      <c r="H188" s="228" t="s">
        <v>19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140</v>
      </c>
      <c r="AU188" s="235" t="s">
        <v>82</v>
      </c>
      <c r="AV188" s="13" t="s">
        <v>80</v>
      </c>
      <c r="AW188" s="13" t="s">
        <v>33</v>
      </c>
      <c r="AX188" s="13" t="s">
        <v>72</v>
      </c>
      <c r="AY188" s="235" t="s">
        <v>128</v>
      </c>
    </row>
    <row r="189" s="13" customFormat="1">
      <c r="A189" s="13"/>
      <c r="B189" s="225"/>
      <c r="C189" s="226"/>
      <c r="D189" s="227" t="s">
        <v>140</v>
      </c>
      <c r="E189" s="228" t="s">
        <v>19</v>
      </c>
      <c r="F189" s="229" t="s">
        <v>155</v>
      </c>
      <c r="G189" s="226"/>
      <c r="H189" s="228" t="s">
        <v>19</v>
      </c>
      <c r="I189" s="230"/>
      <c r="J189" s="226"/>
      <c r="K189" s="226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140</v>
      </c>
      <c r="AU189" s="235" t="s">
        <v>82</v>
      </c>
      <c r="AV189" s="13" t="s">
        <v>80</v>
      </c>
      <c r="AW189" s="13" t="s">
        <v>33</v>
      </c>
      <c r="AX189" s="13" t="s">
        <v>72</v>
      </c>
      <c r="AY189" s="235" t="s">
        <v>128</v>
      </c>
    </row>
    <row r="190" s="13" customFormat="1">
      <c r="A190" s="13"/>
      <c r="B190" s="225"/>
      <c r="C190" s="226"/>
      <c r="D190" s="227" t="s">
        <v>140</v>
      </c>
      <c r="E190" s="228" t="s">
        <v>19</v>
      </c>
      <c r="F190" s="229" t="s">
        <v>205</v>
      </c>
      <c r="G190" s="226"/>
      <c r="H190" s="228" t="s">
        <v>19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140</v>
      </c>
      <c r="AU190" s="235" t="s">
        <v>82</v>
      </c>
      <c r="AV190" s="13" t="s">
        <v>80</v>
      </c>
      <c r="AW190" s="13" t="s">
        <v>33</v>
      </c>
      <c r="AX190" s="13" t="s">
        <v>72</v>
      </c>
      <c r="AY190" s="235" t="s">
        <v>128</v>
      </c>
    </row>
    <row r="191" s="14" customFormat="1">
      <c r="A191" s="14"/>
      <c r="B191" s="236"/>
      <c r="C191" s="237"/>
      <c r="D191" s="227" t="s">
        <v>140</v>
      </c>
      <c r="E191" s="238" t="s">
        <v>19</v>
      </c>
      <c r="F191" s="239" t="s">
        <v>206</v>
      </c>
      <c r="G191" s="237"/>
      <c r="H191" s="240">
        <v>31.800000000000001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140</v>
      </c>
      <c r="AU191" s="246" t="s">
        <v>82</v>
      </c>
      <c r="AV191" s="14" t="s">
        <v>82</v>
      </c>
      <c r="AW191" s="14" t="s">
        <v>33</v>
      </c>
      <c r="AX191" s="14" t="s">
        <v>72</v>
      </c>
      <c r="AY191" s="246" t="s">
        <v>128</v>
      </c>
    </row>
    <row r="192" s="13" customFormat="1">
      <c r="A192" s="13"/>
      <c r="B192" s="225"/>
      <c r="C192" s="226"/>
      <c r="D192" s="227" t="s">
        <v>140</v>
      </c>
      <c r="E192" s="228" t="s">
        <v>19</v>
      </c>
      <c r="F192" s="229" t="s">
        <v>182</v>
      </c>
      <c r="G192" s="226"/>
      <c r="H192" s="228" t="s">
        <v>19</v>
      </c>
      <c r="I192" s="230"/>
      <c r="J192" s="226"/>
      <c r="K192" s="226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140</v>
      </c>
      <c r="AU192" s="235" t="s">
        <v>82</v>
      </c>
      <c r="AV192" s="13" t="s">
        <v>80</v>
      </c>
      <c r="AW192" s="13" t="s">
        <v>33</v>
      </c>
      <c r="AX192" s="13" t="s">
        <v>72</v>
      </c>
      <c r="AY192" s="235" t="s">
        <v>128</v>
      </c>
    </row>
    <row r="193" s="13" customFormat="1">
      <c r="A193" s="13"/>
      <c r="B193" s="225"/>
      <c r="C193" s="226"/>
      <c r="D193" s="227" t="s">
        <v>140</v>
      </c>
      <c r="E193" s="228" t="s">
        <v>19</v>
      </c>
      <c r="F193" s="229" t="s">
        <v>207</v>
      </c>
      <c r="G193" s="226"/>
      <c r="H193" s="228" t="s">
        <v>19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140</v>
      </c>
      <c r="AU193" s="235" t="s">
        <v>82</v>
      </c>
      <c r="AV193" s="13" t="s">
        <v>80</v>
      </c>
      <c r="AW193" s="13" t="s">
        <v>33</v>
      </c>
      <c r="AX193" s="13" t="s">
        <v>72</v>
      </c>
      <c r="AY193" s="235" t="s">
        <v>128</v>
      </c>
    </row>
    <row r="194" s="14" customFormat="1">
      <c r="A194" s="14"/>
      <c r="B194" s="236"/>
      <c r="C194" s="237"/>
      <c r="D194" s="227" t="s">
        <v>140</v>
      </c>
      <c r="E194" s="238" t="s">
        <v>19</v>
      </c>
      <c r="F194" s="239" t="s">
        <v>208</v>
      </c>
      <c r="G194" s="237"/>
      <c r="H194" s="240">
        <v>36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140</v>
      </c>
      <c r="AU194" s="246" t="s">
        <v>82</v>
      </c>
      <c r="AV194" s="14" t="s">
        <v>82</v>
      </c>
      <c r="AW194" s="14" t="s">
        <v>33</v>
      </c>
      <c r="AX194" s="14" t="s">
        <v>72</v>
      </c>
      <c r="AY194" s="246" t="s">
        <v>128</v>
      </c>
    </row>
    <row r="195" s="15" customFormat="1">
      <c r="A195" s="15"/>
      <c r="B195" s="247"/>
      <c r="C195" s="248"/>
      <c r="D195" s="227" t="s">
        <v>140</v>
      </c>
      <c r="E195" s="249" t="s">
        <v>19</v>
      </c>
      <c r="F195" s="250" t="s">
        <v>152</v>
      </c>
      <c r="G195" s="248"/>
      <c r="H195" s="251">
        <v>67.799999999999997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7" t="s">
        <v>140</v>
      </c>
      <c r="AU195" s="257" t="s">
        <v>82</v>
      </c>
      <c r="AV195" s="15" t="s">
        <v>153</v>
      </c>
      <c r="AW195" s="15" t="s">
        <v>33</v>
      </c>
      <c r="AX195" s="15" t="s">
        <v>72</v>
      </c>
      <c r="AY195" s="257" t="s">
        <v>128</v>
      </c>
    </row>
    <row r="196" s="16" customFormat="1">
      <c r="A196" s="16"/>
      <c r="B196" s="258"/>
      <c r="C196" s="259"/>
      <c r="D196" s="227" t="s">
        <v>140</v>
      </c>
      <c r="E196" s="260" t="s">
        <v>19</v>
      </c>
      <c r="F196" s="261" t="s">
        <v>164</v>
      </c>
      <c r="G196" s="259"/>
      <c r="H196" s="262">
        <v>107.09999999999999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68" t="s">
        <v>140</v>
      </c>
      <c r="AU196" s="268" t="s">
        <v>82</v>
      </c>
      <c r="AV196" s="16" t="s">
        <v>136</v>
      </c>
      <c r="AW196" s="16" t="s">
        <v>33</v>
      </c>
      <c r="AX196" s="16" t="s">
        <v>80</v>
      </c>
      <c r="AY196" s="268" t="s">
        <v>128</v>
      </c>
    </row>
    <row r="197" s="12" customFormat="1" ht="22.8" customHeight="1">
      <c r="A197" s="12"/>
      <c r="B197" s="191"/>
      <c r="C197" s="192"/>
      <c r="D197" s="193" t="s">
        <v>71</v>
      </c>
      <c r="E197" s="205" t="s">
        <v>209</v>
      </c>
      <c r="F197" s="205" t="s">
        <v>210</v>
      </c>
      <c r="G197" s="192"/>
      <c r="H197" s="192"/>
      <c r="I197" s="195"/>
      <c r="J197" s="206">
        <f>BK197</f>
        <v>0</v>
      </c>
      <c r="K197" s="192"/>
      <c r="L197" s="197"/>
      <c r="M197" s="198"/>
      <c r="N197" s="199"/>
      <c r="O197" s="199"/>
      <c r="P197" s="200">
        <f>SUM(P198:P211)</f>
        <v>0</v>
      </c>
      <c r="Q197" s="199"/>
      <c r="R197" s="200">
        <f>SUM(R198:R211)</f>
        <v>0.0016995000000000003</v>
      </c>
      <c r="S197" s="199"/>
      <c r="T197" s="201">
        <f>SUM(T198:T211)</f>
        <v>0.10197000000000001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2" t="s">
        <v>80</v>
      </c>
      <c r="AT197" s="203" t="s">
        <v>71</v>
      </c>
      <c r="AU197" s="203" t="s">
        <v>80</v>
      </c>
      <c r="AY197" s="202" t="s">
        <v>128</v>
      </c>
      <c r="BK197" s="204">
        <f>SUM(BK198:BK211)</f>
        <v>0</v>
      </c>
    </row>
    <row r="198" s="2" customFormat="1" ht="16.5" customHeight="1">
      <c r="A198" s="41"/>
      <c r="B198" s="42"/>
      <c r="C198" s="207" t="s">
        <v>136</v>
      </c>
      <c r="D198" s="207" t="s">
        <v>131</v>
      </c>
      <c r="E198" s="208" t="s">
        <v>211</v>
      </c>
      <c r="F198" s="209" t="s">
        <v>212</v>
      </c>
      <c r="G198" s="210" t="s">
        <v>213</v>
      </c>
      <c r="H198" s="211">
        <v>33.990000000000002</v>
      </c>
      <c r="I198" s="212"/>
      <c r="J198" s="213">
        <f>ROUND(I198*H198,2)</f>
        <v>0</v>
      </c>
      <c r="K198" s="209" t="s">
        <v>19</v>
      </c>
      <c r="L198" s="47"/>
      <c r="M198" s="214" t="s">
        <v>19</v>
      </c>
      <c r="N198" s="215" t="s">
        <v>43</v>
      </c>
      <c r="O198" s="87"/>
      <c r="P198" s="216">
        <f>O198*H198</f>
        <v>0</v>
      </c>
      <c r="Q198" s="216">
        <v>5.0000000000000002E-05</v>
      </c>
      <c r="R198" s="216">
        <f>Q198*H198</f>
        <v>0.0016995000000000003</v>
      </c>
      <c r="S198" s="216">
        <v>0.0030000000000000001</v>
      </c>
      <c r="T198" s="217">
        <f>S198*H198</f>
        <v>0.10197000000000001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136</v>
      </c>
      <c r="AT198" s="218" t="s">
        <v>131</v>
      </c>
      <c r="AU198" s="218" t="s">
        <v>82</v>
      </c>
      <c r="AY198" s="20" t="s">
        <v>128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80</v>
      </c>
      <c r="BK198" s="219">
        <f>ROUND(I198*H198,2)</f>
        <v>0</v>
      </c>
      <c r="BL198" s="20" t="s">
        <v>136</v>
      </c>
      <c r="BM198" s="218" t="s">
        <v>214</v>
      </c>
    </row>
    <row r="199" s="13" customFormat="1">
      <c r="A199" s="13"/>
      <c r="B199" s="225"/>
      <c r="C199" s="226"/>
      <c r="D199" s="227" t="s">
        <v>140</v>
      </c>
      <c r="E199" s="228" t="s">
        <v>19</v>
      </c>
      <c r="F199" s="229" t="s">
        <v>215</v>
      </c>
      <c r="G199" s="226"/>
      <c r="H199" s="228" t="s">
        <v>19</v>
      </c>
      <c r="I199" s="230"/>
      <c r="J199" s="226"/>
      <c r="K199" s="226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140</v>
      </c>
      <c r="AU199" s="235" t="s">
        <v>82</v>
      </c>
      <c r="AV199" s="13" t="s">
        <v>80</v>
      </c>
      <c r="AW199" s="13" t="s">
        <v>33</v>
      </c>
      <c r="AX199" s="13" t="s">
        <v>72</v>
      </c>
      <c r="AY199" s="235" t="s">
        <v>128</v>
      </c>
    </row>
    <row r="200" s="13" customFormat="1">
      <c r="A200" s="13"/>
      <c r="B200" s="225"/>
      <c r="C200" s="226"/>
      <c r="D200" s="227" t="s">
        <v>140</v>
      </c>
      <c r="E200" s="228" t="s">
        <v>19</v>
      </c>
      <c r="F200" s="229" t="s">
        <v>216</v>
      </c>
      <c r="G200" s="226"/>
      <c r="H200" s="228" t="s">
        <v>19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140</v>
      </c>
      <c r="AU200" s="235" t="s">
        <v>82</v>
      </c>
      <c r="AV200" s="13" t="s">
        <v>80</v>
      </c>
      <c r="AW200" s="13" t="s">
        <v>33</v>
      </c>
      <c r="AX200" s="13" t="s">
        <v>72</v>
      </c>
      <c r="AY200" s="235" t="s">
        <v>128</v>
      </c>
    </row>
    <row r="201" s="13" customFormat="1">
      <c r="A201" s="13"/>
      <c r="B201" s="225"/>
      <c r="C201" s="226"/>
      <c r="D201" s="227" t="s">
        <v>140</v>
      </c>
      <c r="E201" s="228" t="s">
        <v>19</v>
      </c>
      <c r="F201" s="229" t="s">
        <v>217</v>
      </c>
      <c r="G201" s="226"/>
      <c r="H201" s="228" t="s">
        <v>19</v>
      </c>
      <c r="I201" s="230"/>
      <c r="J201" s="226"/>
      <c r="K201" s="226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140</v>
      </c>
      <c r="AU201" s="235" t="s">
        <v>82</v>
      </c>
      <c r="AV201" s="13" t="s">
        <v>80</v>
      </c>
      <c r="AW201" s="13" t="s">
        <v>33</v>
      </c>
      <c r="AX201" s="13" t="s">
        <v>72</v>
      </c>
      <c r="AY201" s="235" t="s">
        <v>128</v>
      </c>
    </row>
    <row r="202" s="14" customFormat="1">
      <c r="A202" s="14"/>
      <c r="B202" s="236"/>
      <c r="C202" s="237"/>
      <c r="D202" s="227" t="s">
        <v>140</v>
      </c>
      <c r="E202" s="238" t="s">
        <v>19</v>
      </c>
      <c r="F202" s="239" t="s">
        <v>218</v>
      </c>
      <c r="G202" s="237"/>
      <c r="H202" s="240">
        <v>14.23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6" t="s">
        <v>140</v>
      </c>
      <c r="AU202" s="246" t="s">
        <v>82</v>
      </c>
      <c r="AV202" s="14" t="s">
        <v>82</v>
      </c>
      <c r="AW202" s="14" t="s">
        <v>33</v>
      </c>
      <c r="AX202" s="14" t="s">
        <v>72</v>
      </c>
      <c r="AY202" s="246" t="s">
        <v>128</v>
      </c>
    </row>
    <row r="203" s="13" customFormat="1">
      <c r="A203" s="13"/>
      <c r="B203" s="225"/>
      <c r="C203" s="226"/>
      <c r="D203" s="227" t="s">
        <v>140</v>
      </c>
      <c r="E203" s="228" t="s">
        <v>19</v>
      </c>
      <c r="F203" s="229" t="s">
        <v>219</v>
      </c>
      <c r="G203" s="226"/>
      <c r="H203" s="228" t="s">
        <v>19</v>
      </c>
      <c r="I203" s="230"/>
      <c r="J203" s="226"/>
      <c r="K203" s="226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140</v>
      </c>
      <c r="AU203" s="235" t="s">
        <v>82</v>
      </c>
      <c r="AV203" s="13" t="s">
        <v>80</v>
      </c>
      <c r="AW203" s="13" t="s">
        <v>33</v>
      </c>
      <c r="AX203" s="13" t="s">
        <v>72</v>
      </c>
      <c r="AY203" s="235" t="s">
        <v>128</v>
      </c>
    </row>
    <row r="204" s="13" customFormat="1">
      <c r="A204" s="13"/>
      <c r="B204" s="225"/>
      <c r="C204" s="226"/>
      <c r="D204" s="227" t="s">
        <v>140</v>
      </c>
      <c r="E204" s="228" t="s">
        <v>19</v>
      </c>
      <c r="F204" s="229" t="s">
        <v>220</v>
      </c>
      <c r="G204" s="226"/>
      <c r="H204" s="228" t="s">
        <v>19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140</v>
      </c>
      <c r="AU204" s="235" t="s">
        <v>82</v>
      </c>
      <c r="AV204" s="13" t="s">
        <v>80</v>
      </c>
      <c r="AW204" s="13" t="s">
        <v>33</v>
      </c>
      <c r="AX204" s="13" t="s">
        <v>72</v>
      </c>
      <c r="AY204" s="235" t="s">
        <v>128</v>
      </c>
    </row>
    <row r="205" s="14" customFormat="1">
      <c r="A205" s="14"/>
      <c r="B205" s="236"/>
      <c r="C205" s="237"/>
      <c r="D205" s="227" t="s">
        <v>140</v>
      </c>
      <c r="E205" s="238" t="s">
        <v>19</v>
      </c>
      <c r="F205" s="239" t="s">
        <v>221</v>
      </c>
      <c r="G205" s="237"/>
      <c r="H205" s="240">
        <v>19.760000000000002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140</v>
      </c>
      <c r="AU205" s="246" t="s">
        <v>82</v>
      </c>
      <c r="AV205" s="14" t="s">
        <v>82</v>
      </c>
      <c r="AW205" s="14" t="s">
        <v>33</v>
      </c>
      <c r="AX205" s="14" t="s">
        <v>72</v>
      </c>
      <c r="AY205" s="246" t="s">
        <v>128</v>
      </c>
    </row>
    <row r="206" s="16" customFormat="1">
      <c r="A206" s="16"/>
      <c r="B206" s="258"/>
      <c r="C206" s="259"/>
      <c r="D206" s="227" t="s">
        <v>140</v>
      </c>
      <c r="E206" s="260" t="s">
        <v>19</v>
      </c>
      <c r="F206" s="261" t="s">
        <v>164</v>
      </c>
      <c r="G206" s="259"/>
      <c r="H206" s="262">
        <v>33.990000000000002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68" t="s">
        <v>140</v>
      </c>
      <c r="AU206" s="268" t="s">
        <v>82</v>
      </c>
      <c r="AV206" s="16" t="s">
        <v>136</v>
      </c>
      <c r="AW206" s="16" t="s">
        <v>33</v>
      </c>
      <c r="AX206" s="16" t="s">
        <v>80</v>
      </c>
      <c r="AY206" s="268" t="s">
        <v>128</v>
      </c>
    </row>
    <row r="207" s="2" customFormat="1" ht="16.5" customHeight="1">
      <c r="A207" s="41"/>
      <c r="B207" s="42"/>
      <c r="C207" s="207" t="s">
        <v>222</v>
      </c>
      <c r="D207" s="207" t="s">
        <v>131</v>
      </c>
      <c r="E207" s="208" t="s">
        <v>223</v>
      </c>
      <c r="F207" s="209" t="s">
        <v>224</v>
      </c>
      <c r="G207" s="210" t="s">
        <v>134</v>
      </c>
      <c r="H207" s="211">
        <v>0.72999999999999998</v>
      </c>
      <c r="I207" s="212"/>
      <c r="J207" s="213">
        <f>ROUND(I207*H207,2)</f>
        <v>0</v>
      </c>
      <c r="K207" s="209" t="s">
        <v>135</v>
      </c>
      <c r="L207" s="47"/>
      <c r="M207" s="214" t="s">
        <v>19</v>
      </c>
      <c r="N207" s="215" t="s">
        <v>43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136</v>
      </c>
      <c r="AT207" s="218" t="s">
        <v>131</v>
      </c>
      <c r="AU207" s="218" t="s">
        <v>82</v>
      </c>
      <c r="AY207" s="20" t="s">
        <v>128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80</v>
      </c>
      <c r="BK207" s="219">
        <f>ROUND(I207*H207,2)</f>
        <v>0</v>
      </c>
      <c r="BL207" s="20" t="s">
        <v>136</v>
      </c>
      <c r="BM207" s="218" t="s">
        <v>225</v>
      </c>
    </row>
    <row r="208" s="2" customFormat="1">
      <c r="A208" s="41"/>
      <c r="B208" s="42"/>
      <c r="C208" s="43"/>
      <c r="D208" s="220" t="s">
        <v>138</v>
      </c>
      <c r="E208" s="43"/>
      <c r="F208" s="221" t="s">
        <v>226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138</v>
      </c>
      <c r="AU208" s="20" t="s">
        <v>82</v>
      </c>
    </row>
    <row r="209" s="13" customFormat="1">
      <c r="A209" s="13"/>
      <c r="B209" s="225"/>
      <c r="C209" s="226"/>
      <c r="D209" s="227" t="s">
        <v>140</v>
      </c>
      <c r="E209" s="228" t="s">
        <v>19</v>
      </c>
      <c r="F209" s="229" t="s">
        <v>227</v>
      </c>
      <c r="G209" s="226"/>
      <c r="H209" s="228" t="s">
        <v>19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140</v>
      </c>
      <c r="AU209" s="235" t="s">
        <v>82</v>
      </c>
      <c r="AV209" s="13" t="s">
        <v>80</v>
      </c>
      <c r="AW209" s="13" t="s">
        <v>33</v>
      </c>
      <c r="AX209" s="13" t="s">
        <v>72</v>
      </c>
      <c r="AY209" s="235" t="s">
        <v>128</v>
      </c>
    </row>
    <row r="210" s="14" customFormat="1">
      <c r="A210" s="14"/>
      <c r="B210" s="236"/>
      <c r="C210" s="237"/>
      <c r="D210" s="227" t="s">
        <v>140</v>
      </c>
      <c r="E210" s="238" t="s">
        <v>19</v>
      </c>
      <c r="F210" s="239" t="s">
        <v>228</v>
      </c>
      <c r="G210" s="237"/>
      <c r="H210" s="240">
        <v>0.72999999999999998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140</v>
      </c>
      <c r="AU210" s="246" t="s">
        <v>82</v>
      </c>
      <c r="AV210" s="14" t="s">
        <v>82</v>
      </c>
      <c r="AW210" s="14" t="s">
        <v>33</v>
      </c>
      <c r="AX210" s="14" t="s">
        <v>72</v>
      </c>
      <c r="AY210" s="246" t="s">
        <v>128</v>
      </c>
    </row>
    <row r="211" s="16" customFormat="1">
      <c r="A211" s="16"/>
      <c r="B211" s="258"/>
      <c r="C211" s="259"/>
      <c r="D211" s="227" t="s">
        <v>140</v>
      </c>
      <c r="E211" s="260" t="s">
        <v>19</v>
      </c>
      <c r="F211" s="261" t="s">
        <v>164</v>
      </c>
      <c r="G211" s="259"/>
      <c r="H211" s="262">
        <v>0.72999999999999998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68" t="s">
        <v>140</v>
      </c>
      <c r="AU211" s="268" t="s">
        <v>82</v>
      </c>
      <c r="AV211" s="16" t="s">
        <v>136</v>
      </c>
      <c r="AW211" s="16" t="s">
        <v>33</v>
      </c>
      <c r="AX211" s="16" t="s">
        <v>80</v>
      </c>
      <c r="AY211" s="268" t="s">
        <v>128</v>
      </c>
    </row>
    <row r="212" s="12" customFormat="1" ht="22.8" customHeight="1">
      <c r="A212" s="12"/>
      <c r="B212" s="191"/>
      <c r="C212" s="192"/>
      <c r="D212" s="193" t="s">
        <v>71</v>
      </c>
      <c r="E212" s="205" t="s">
        <v>229</v>
      </c>
      <c r="F212" s="205" t="s">
        <v>230</v>
      </c>
      <c r="G212" s="192"/>
      <c r="H212" s="192"/>
      <c r="I212" s="195"/>
      <c r="J212" s="206">
        <f>BK212</f>
        <v>0</v>
      </c>
      <c r="K212" s="192"/>
      <c r="L212" s="197"/>
      <c r="M212" s="198"/>
      <c r="N212" s="199"/>
      <c r="O212" s="199"/>
      <c r="P212" s="200">
        <f>SUM(P213:P327)</f>
        <v>0</v>
      </c>
      <c r="Q212" s="199"/>
      <c r="R212" s="200">
        <f>SUM(R213:R327)</f>
        <v>0.0044667000000000005</v>
      </c>
      <c r="S212" s="199"/>
      <c r="T212" s="201">
        <f>SUM(T213:T327)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2" t="s">
        <v>80</v>
      </c>
      <c r="AT212" s="203" t="s">
        <v>71</v>
      </c>
      <c r="AU212" s="203" t="s">
        <v>80</v>
      </c>
      <c r="AY212" s="202" t="s">
        <v>128</v>
      </c>
      <c r="BK212" s="204">
        <f>SUM(BK213:BK327)</f>
        <v>0</v>
      </c>
    </row>
    <row r="213" s="2" customFormat="1" ht="24.15" customHeight="1">
      <c r="A213" s="41"/>
      <c r="B213" s="42"/>
      <c r="C213" s="207" t="s">
        <v>231</v>
      </c>
      <c r="D213" s="207" t="s">
        <v>131</v>
      </c>
      <c r="E213" s="208" t="s">
        <v>232</v>
      </c>
      <c r="F213" s="209" t="s">
        <v>233</v>
      </c>
      <c r="G213" s="210" t="s">
        <v>134</v>
      </c>
      <c r="H213" s="211">
        <v>81.700000000000003</v>
      </c>
      <c r="I213" s="212"/>
      <c r="J213" s="213">
        <f>ROUND(I213*H213,2)</f>
        <v>0</v>
      </c>
      <c r="K213" s="209" t="s">
        <v>135</v>
      </c>
      <c r="L213" s="47"/>
      <c r="M213" s="214" t="s">
        <v>19</v>
      </c>
      <c r="N213" s="215" t="s">
        <v>43</v>
      </c>
      <c r="O213" s="87"/>
      <c r="P213" s="216">
        <f>O213*H213</f>
        <v>0</v>
      </c>
      <c r="Q213" s="216">
        <v>1.0000000000000001E-05</v>
      </c>
      <c r="R213" s="216">
        <f>Q213*H213</f>
        <v>0.00081700000000000013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136</v>
      </c>
      <c r="AT213" s="218" t="s">
        <v>131</v>
      </c>
      <c r="AU213" s="218" t="s">
        <v>82</v>
      </c>
      <c r="AY213" s="20" t="s">
        <v>128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80</v>
      </c>
      <c r="BK213" s="219">
        <f>ROUND(I213*H213,2)</f>
        <v>0</v>
      </c>
      <c r="BL213" s="20" t="s">
        <v>136</v>
      </c>
      <c r="BM213" s="218" t="s">
        <v>234</v>
      </c>
    </row>
    <row r="214" s="2" customFormat="1">
      <c r="A214" s="41"/>
      <c r="B214" s="42"/>
      <c r="C214" s="43"/>
      <c r="D214" s="220" t="s">
        <v>138</v>
      </c>
      <c r="E214" s="43"/>
      <c r="F214" s="221" t="s">
        <v>235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138</v>
      </c>
      <c r="AU214" s="20" t="s">
        <v>82</v>
      </c>
    </row>
    <row r="215" s="13" customFormat="1">
      <c r="A215" s="13"/>
      <c r="B215" s="225"/>
      <c r="C215" s="226"/>
      <c r="D215" s="227" t="s">
        <v>140</v>
      </c>
      <c r="E215" s="228" t="s">
        <v>19</v>
      </c>
      <c r="F215" s="229" t="s">
        <v>141</v>
      </c>
      <c r="G215" s="226"/>
      <c r="H215" s="228" t="s">
        <v>19</v>
      </c>
      <c r="I215" s="230"/>
      <c r="J215" s="226"/>
      <c r="K215" s="226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140</v>
      </c>
      <c r="AU215" s="235" t="s">
        <v>82</v>
      </c>
      <c r="AV215" s="13" t="s">
        <v>80</v>
      </c>
      <c r="AW215" s="13" t="s">
        <v>33</v>
      </c>
      <c r="AX215" s="13" t="s">
        <v>72</v>
      </c>
      <c r="AY215" s="235" t="s">
        <v>128</v>
      </c>
    </row>
    <row r="216" s="13" customFormat="1">
      <c r="A216" s="13"/>
      <c r="B216" s="225"/>
      <c r="C216" s="226"/>
      <c r="D216" s="227" t="s">
        <v>140</v>
      </c>
      <c r="E216" s="228" t="s">
        <v>19</v>
      </c>
      <c r="F216" s="229" t="s">
        <v>236</v>
      </c>
      <c r="G216" s="226"/>
      <c r="H216" s="228" t="s">
        <v>19</v>
      </c>
      <c r="I216" s="230"/>
      <c r="J216" s="226"/>
      <c r="K216" s="226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140</v>
      </c>
      <c r="AU216" s="235" t="s">
        <v>82</v>
      </c>
      <c r="AV216" s="13" t="s">
        <v>80</v>
      </c>
      <c r="AW216" s="13" t="s">
        <v>33</v>
      </c>
      <c r="AX216" s="13" t="s">
        <v>72</v>
      </c>
      <c r="AY216" s="235" t="s">
        <v>128</v>
      </c>
    </row>
    <row r="217" s="13" customFormat="1">
      <c r="A217" s="13"/>
      <c r="B217" s="225"/>
      <c r="C217" s="226"/>
      <c r="D217" s="227" t="s">
        <v>140</v>
      </c>
      <c r="E217" s="228" t="s">
        <v>19</v>
      </c>
      <c r="F217" s="229" t="s">
        <v>143</v>
      </c>
      <c r="G217" s="226"/>
      <c r="H217" s="228" t="s">
        <v>19</v>
      </c>
      <c r="I217" s="230"/>
      <c r="J217" s="226"/>
      <c r="K217" s="226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140</v>
      </c>
      <c r="AU217" s="235" t="s">
        <v>82</v>
      </c>
      <c r="AV217" s="13" t="s">
        <v>80</v>
      </c>
      <c r="AW217" s="13" t="s">
        <v>33</v>
      </c>
      <c r="AX217" s="13" t="s">
        <v>72</v>
      </c>
      <c r="AY217" s="235" t="s">
        <v>128</v>
      </c>
    </row>
    <row r="218" s="13" customFormat="1">
      <c r="A218" s="13"/>
      <c r="B218" s="225"/>
      <c r="C218" s="226"/>
      <c r="D218" s="227" t="s">
        <v>140</v>
      </c>
      <c r="E218" s="228" t="s">
        <v>19</v>
      </c>
      <c r="F218" s="229" t="s">
        <v>200</v>
      </c>
      <c r="G218" s="226"/>
      <c r="H218" s="228" t="s">
        <v>19</v>
      </c>
      <c r="I218" s="230"/>
      <c r="J218" s="226"/>
      <c r="K218" s="226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140</v>
      </c>
      <c r="AU218" s="235" t="s">
        <v>82</v>
      </c>
      <c r="AV218" s="13" t="s">
        <v>80</v>
      </c>
      <c r="AW218" s="13" t="s">
        <v>33</v>
      </c>
      <c r="AX218" s="13" t="s">
        <v>72</v>
      </c>
      <c r="AY218" s="235" t="s">
        <v>128</v>
      </c>
    </row>
    <row r="219" s="14" customFormat="1">
      <c r="A219" s="14"/>
      <c r="B219" s="236"/>
      <c r="C219" s="237"/>
      <c r="D219" s="227" t="s">
        <v>140</v>
      </c>
      <c r="E219" s="238" t="s">
        <v>19</v>
      </c>
      <c r="F219" s="239" t="s">
        <v>201</v>
      </c>
      <c r="G219" s="237"/>
      <c r="H219" s="240">
        <v>5.1900000000000004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6" t="s">
        <v>140</v>
      </c>
      <c r="AU219" s="246" t="s">
        <v>82</v>
      </c>
      <c r="AV219" s="14" t="s">
        <v>82</v>
      </c>
      <c r="AW219" s="14" t="s">
        <v>33</v>
      </c>
      <c r="AX219" s="14" t="s">
        <v>72</v>
      </c>
      <c r="AY219" s="246" t="s">
        <v>128</v>
      </c>
    </row>
    <row r="220" s="13" customFormat="1">
      <c r="A220" s="13"/>
      <c r="B220" s="225"/>
      <c r="C220" s="226"/>
      <c r="D220" s="227" t="s">
        <v>140</v>
      </c>
      <c r="E220" s="228" t="s">
        <v>19</v>
      </c>
      <c r="F220" s="229" t="s">
        <v>146</v>
      </c>
      <c r="G220" s="226"/>
      <c r="H220" s="228" t="s">
        <v>19</v>
      </c>
      <c r="I220" s="230"/>
      <c r="J220" s="226"/>
      <c r="K220" s="226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140</v>
      </c>
      <c r="AU220" s="235" t="s">
        <v>82</v>
      </c>
      <c r="AV220" s="13" t="s">
        <v>80</v>
      </c>
      <c r="AW220" s="13" t="s">
        <v>33</v>
      </c>
      <c r="AX220" s="13" t="s">
        <v>72</v>
      </c>
      <c r="AY220" s="235" t="s">
        <v>128</v>
      </c>
    </row>
    <row r="221" s="13" customFormat="1">
      <c r="A221" s="13"/>
      <c r="B221" s="225"/>
      <c r="C221" s="226"/>
      <c r="D221" s="227" t="s">
        <v>140</v>
      </c>
      <c r="E221" s="228" t="s">
        <v>19</v>
      </c>
      <c r="F221" s="229" t="s">
        <v>237</v>
      </c>
      <c r="G221" s="226"/>
      <c r="H221" s="228" t="s">
        <v>19</v>
      </c>
      <c r="I221" s="230"/>
      <c r="J221" s="226"/>
      <c r="K221" s="226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140</v>
      </c>
      <c r="AU221" s="235" t="s">
        <v>82</v>
      </c>
      <c r="AV221" s="13" t="s">
        <v>80</v>
      </c>
      <c r="AW221" s="13" t="s">
        <v>33</v>
      </c>
      <c r="AX221" s="13" t="s">
        <v>72</v>
      </c>
      <c r="AY221" s="235" t="s">
        <v>128</v>
      </c>
    </row>
    <row r="222" s="14" customFormat="1">
      <c r="A222" s="14"/>
      <c r="B222" s="236"/>
      <c r="C222" s="237"/>
      <c r="D222" s="227" t="s">
        <v>140</v>
      </c>
      <c r="E222" s="238" t="s">
        <v>19</v>
      </c>
      <c r="F222" s="239" t="s">
        <v>203</v>
      </c>
      <c r="G222" s="237"/>
      <c r="H222" s="240">
        <v>8.7100000000000009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140</v>
      </c>
      <c r="AU222" s="246" t="s">
        <v>82</v>
      </c>
      <c r="AV222" s="14" t="s">
        <v>82</v>
      </c>
      <c r="AW222" s="14" t="s">
        <v>33</v>
      </c>
      <c r="AX222" s="14" t="s">
        <v>72</v>
      </c>
      <c r="AY222" s="246" t="s">
        <v>128</v>
      </c>
    </row>
    <row r="223" s="15" customFormat="1">
      <c r="A223" s="15"/>
      <c r="B223" s="247"/>
      <c r="C223" s="248"/>
      <c r="D223" s="227" t="s">
        <v>140</v>
      </c>
      <c r="E223" s="249" t="s">
        <v>19</v>
      </c>
      <c r="F223" s="250" t="s">
        <v>152</v>
      </c>
      <c r="G223" s="248"/>
      <c r="H223" s="251">
        <v>13.9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7" t="s">
        <v>140</v>
      </c>
      <c r="AU223" s="257" t="s">
        <v>82</v>
      </c>
      <c r="AV223" s="15" t="s">
        <v>153</v>
      </c>
      <c r="AW223" s="15" t="s">
        <v>33</v>
      </c>
      <c r="AX223" s="15" t="s">
        <v>72</v>
      </c>
      <c r="AY223" s="257" t="s">
        <v>128</v>
      </c>
    </row>
    <row r="224" s="13" customFormat="1">
      <c r="A224" s="13"/>
      <c r="B224" s="225"/>
      <c r="C224" s="226"/>
      <c r="D224" s="227" t="s">
        <v>140</v>
      </c>
      <c r="E224" s="228" t="s">
        <v>19</v>
      </c>
      <c r="F224" s="229" t="s">
        <v>154</v>
      </c>
      <c r="G224" s="226"/>
      <c r="H224" s="228" t="s">
        <v>19</v>
      </c>
      <c r="I224" s="230"/>
      <c r="J224" s="226"/>
      <c r="K224" s="226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140</v>
      </c>
      <c r="AU224" s="235" t="s">
        <v>82</v>
      </c>
      <c r="AV224" s="13" t="s">
        <v>80</v>
      </c>
      <c r="AW224" s="13" t="s">
        <v>33</v>
      </c>
      <c r="AX224" s="13" t="s">
        <v>72</v>
      </c>
      <c r="AY224" s="235" t="s">
        <v>128</v>
      </c>
    </row>
    <row r="225" s="13" customFormat="1">
      <c r="A225" s="13"/>
      <c r="B225" s="225"/>
      <c r="C225" s="226"/>
      <c r="D225" s="227" t="s">
        <v>140</v>
      </c>
      <c r="E225" s="228" t="s">
        <v>19</v>
      </c>
      <c r="F225" s="229" t="s">
        <v>238</v>
      </c>
      <c r="G225" s="226"/>
      <c r="H225" s="228" t="s">
        <v>19</v>
      </c>
      <c r="I225" s="230"/>
      <c r="J225" s="226"/>
      <c r="K225" s="226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140</v>
      </c>
      <c r="AU225" s="235" t="s">
        <v>82</v>
      </c>
      <c r="AV225" s="13" t="s">
        <v>80</v>
      </c>
      <c r="AW225" s="13" t="s">
        <v>33</v>
      </c>
      <c r="AX225" s="13" t="s">
        <v>72</v>
      </c>
      <c r="AY225" s="235" t="s">
        <v>128</v>
      </c>
    </row>
    <row r="226" s="13" customFormat="1">
      <c r="A226" s="13"/>
      <c r="B226" s="225"/>
      <c r="C226" s="226"/>
      <c r="D226" s="227" t="s">
        <v>140</v>
      </c>
      <c r="E226" s="228" t="s">
        <v>19</v>
      </c>
      <c r="F226" s="229" t="s">
        <v>155</v>
      </c>
      <c r="G226" s="226"/>
      <c r="H226" s="228" t="s">
        <v>19</v>
      </c>
      <c r="I226" s="230"/>
      <c r="J226" s="226"/>
      <c r="K226" s="226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140</v>
      </c>
      <c r="AU226" s="235" t="s">
        <v>82</v>
      </c>
      <c r="AV226" s="13" t="s">
        <v>80</v>
      </c>
      <c r="AW226" s="13" t="s">
        <v>33</v>
      </c>
      <c r="AX226" s="13" t="s">
        <v>72</v>
      </c>
      <c r="AY226" s="235" t="s">
        <v>128</v>
      </c>
    </row>
    <row r="227" s="13" customFormat="1">
      <c r="A227" s="13"/>
      <c r="B227" s="225"/>
      <c r="C227" s="226"/>
      <c r="D227" s="227" t="s">
        <v>140</v>
      </c>
      <c r="E227" s="228" t="s">
        <v>19</v>
      </c>
      <c r="F227" s="229" t="s">
        <v>239</v>
      </c>
      <c r="G227" s="226"/>
      <c r="H227" s="228" t="s">
        <v>19</v>
      </c>
      <c r="I227" s="230"/>
      <c r="J227" s="226"/>
      <c r="K227" s="226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140</v>
      </c>
      <c r="AU227" s="235" t="s">
        <v>82</v>
      </c>
      <c r="AV227" s="13" t="s">
        <v>80</v>
      </c>
      <c r="AW227" s="13" t="s">
        <v>33</v>
      </c>
      <c r="AX227" s="13" t="s">
        <v>72</v>
      </c>
      <c r="AY227" s="235" t="s">
        <v>128</v>
      </c>
    </row>
    <row r="228" s="14" customFormat="1">
      <c r="A228" s="14"/>
      <c r="B228" s="236"/>
      <c r="C228" s="237"/>
      <c r="D228" s="227" t="s">
        <v>140</v>
      </c>
      <c r="E228" s="238" t="s">
        <v>19</v>
      </c>
      <c r="F228" s="239" t="s">
        <v>206</v>
      </c>
      <c r="G228" s="237"/>
      <c r="H228" s="240">
        <v>31.800000000000001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6" t="s">
        <v>140</v>
      </c>
      <c r="AU228" s="246" t="s">
        <v>82</v>
      </c>
      <c r="AV228" s="14" t="s">
        <v>82</v>
      </c>
      <c r="AW228" s="14" t="s">
        <v>33</v>
      </c>
      <c r="AX228" s="14" t="s">
        <v>72</v>
      </c>
      <c r="AY228" s="246" t="s">
        <v>128</v>
      </c>
    </row>
    <row r="229" s="13" customFormat="1">
      <c r="A229" s="13"/>
      <c r="B229" s="225"/>
      <c r="C229" s="226"/>
      <c r="D229" s="227" t="s">
        <v>140</v>
      </c>
      <c r="E229" s="228" t="s">
        <v>19</v>
      </c>
      <c r="F229" s="229" t="s">
        <v>182</v>
      </c>
      <c r="G229" s="226"/>
      <c r="H229" s="228" t="s">
        <v>19</v>
      </c>
      <c r="I229" s="230"/>
      <c r="J229" s="226"/>
      <c r="K229" s="226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140</v>
      </c>
      <c r="AU229" s="235" t="s">
        <v>82</v>
      </c>
      <c r="AV229" s="13" t="s">
        <v>80</v>
      </c>
      <c r="AW229" s="13" t="s">
        <v>33</v>
      </c>
      <c r="AX229" s="13" t="s">
        <v>72</v>
      </c>
      <c r="AY229" s="235" t="s">
        <v>128</v>
      </c>
    </row>
    <row r="230" s="13" customFormat="1">
      <c r="A230" s="13"/>
      <c r="B230" s="225"/>
      <c r="C230" s="226"/>
      <c r="D230" s="227" t="s">
        <v>140</v>
      </c>
      <c r="E230" s="228" t="s">
        <v>19</v>
      </c>
      <c r="F230" s="229" t="s">
        <v>240</v>
      </c>
      <c r="G230" s="226"/>
      <c r="H230" s="228" t="s">
        <v>19</v>
      </c>
      <c r="I230" s="230"/>
      <c r="J230" s="226"/>
      <c r="K230" s="226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140</v>
      </c>
      <c r="AU230" s="235" t="s">
        <v>82</v>
      </c>
      <c r="AV230" s="13" t="s">
        <v>80</v>
      </c>
      <c r="AW230" s="13" t="s">
        <v>33</v>
      </c>
      <c r="AX230" s="13" t="s">
        <v>72</v>
      </c>
      <c r="AY230" s="235" t="s">
        <v>128</v>
      </c>
    </row>
    <row r="231" s="14" customFormat="1">
      <c r="A231" s="14"/>
      <c r="B231" s="236"/>
      <c r="C231" s="237"/>
      <c r="D231" s="227" t="s">
        <v>140</v>
      </c>
      <c r="E231" s="238" t="s">
        <v>19</v>
      </c>
      <c r="F231" s="239" t="s">
        <v>208</v>
      </c>
      <c r="G231" s="237"/>
      <c r="H231" s="240">
        <v>36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140</v>
      </c>
      <c r="AU231" s="246" t="s">
        <v>82</v>
      </c>
      <c r="AV231" s="14" t="s">
        <v>82</v>
      </c>
      <c r="AW231" s="14" t="s">
        <v>33</v>
      </c>
      <c r="AX231" s="14" t="s">
        <v>72</v>
      </c>
      <c r="AY231" s="246" t="s">
        <v>128</v>
      </c>
    </row>
    <row r="232" s="13" customFormat="1">
      <c r="A232" s="13"/>
      <c r="B232" s="225"/>
      <c r="C232" s="226"/>
      <c r="D232" s="227" t="s">
        <v>140</v>
      </c>
      <c r="E232" s="228" t="s">
        <v>19</v>
      </c>
      <c r="F232" s="229" t="s">
        <v>154</v>
      </c>
      <c r="G232" s="226"/>
      <c r="H232" s="228" t="s">
        <v>19</v>
      </c>
      <c r="I232" s="230"/>
      <c r="J232" s="226"/>
      <c r="K232" s="226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140</v>
      </c>
      <c r="AU232" s="235" t="s">
        <v>82</v>
      </c>
      <c r="AV232" s="13" t="s">
        <v>80</v>
      </c>
      <c r="AW232" s="13" t="s">
        <v>33</v>
      </c>
      <c r="AX232" s="13" t="s">
        <v>72</v>
      </c>
      <c r="AY232" s="235" t="s">
        <v>128</v>
      </c>
    </row>
    <row r="233" s="15" customFormat="1">
      <c r="A233" s="15"/>
      <c r="B233" s="247"/>
      <c r="C233" s="248"/>
      <c r="D233" s="227" t="s">
        <v>140</v>
      </c>
      <c r="E233" s="249" t="s">
        <v>19</v>
      </c>
      <c r="F233" s="250" t="s">
        <v>152</v>
      </c>
      <c r="G233" s="248"/>
      <c r="H233" s="251">
        <v>67.799999999999997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7" t="s">
        <v>140</v>
      </c>
      <c r="AU233" s="257" t="s">
        <v>82</v>
      </c>
      <c r="AV233" s="15" t="s">
        <v>153</v>
      </c>
      <c r="AW233" s="15" t="s">
        <v>33</v>
      </c>
      <c r="AX233" s="15" t="s">
        <v>72</v>
      </c>
      <c r="AY233" s="257" t="s">
        <v>128</v>
      </c>
    </row>
    <row r="234" s="16" customFormat="1">
      <c r="A234" s="16"/>
      <c r="B234" s="258"/>
      <c r="C234" s="259"/>
      <c r="D234" s="227" t="s">
        <v>140</v>
      </c>
      <c r="E234" s="260" t="s">
        <v>19</v>
      </c>
      <c r="F234" s="261" t="s">
        <v>164</v>
      </c>
      <c r="G234" s="259"/>
      <c r="H234" s="262">
        <v>81.700000000000003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68" t="s">
        <v>140</v>
      </c>
      <c r="AU234" s="268" t="s">
        <v>82</v>
      </c>
      <c r="AV234" s="16" t="s">
        <v>136</v>
      </c>
      <c r="AW234" s="16" t="s">
        <v>33</v>
      </c>
      <c r="AX234" s="16" t="s">
        <v>80</v>
      </c>
      <c r="AY234" s="268" t="s">
        <v>128</v>
      </c>
    </row>
    <row r="235" s="2" customFormat="1" ht="21.75" customHeight="1">
      <c r="A235" s="41"/>
      <c r="B235" s="42"/>
      <c r="C235" s="207" t="s">
        <v>241</v>
      </c>
      <c r="D235" s="207" t="s">
        <v>131</v>
      </c>
      <c r="E235" s="208" t="s">
        <v>242</v>
      </c>
      <c r="F235" s="209" t="s">
        <v>243</v>
      </c>
      <c r="G235" s="210" t="s">
        <v>134</v>
      </c>
      <c r="H235" s="211">
        <v>25.399999999999999</v>
      </c>
      <c r="I235" s="212"/>
      <c r="J235" s="213">
        <f>ROUND(I235*H235,2)</f>
        <v>0</v>
      </c>
      <c r="K235" s="209" t="s">
        <v>135</v>
      </c>
      <c r="L235" s="47"/>
      <c r="M235" s="214" t="s">
        <v>19</v>
      </c>
      <c r="N235" s="215" t="s">
        <v>43</v>
      </c>
      <c r="O235" s="87"/>
      <c r="P235" s="216">
        <f>O235*H235</f>
        <v>0</v>
      </c>
      <c r="Q235" s="216">
        <v>1.0000000000000001E-05</v>
      </c>
      <c r="R235" s="216">
        <f>Q235*H235</f>
        <v>0.00025399999999999999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136</v>
      </c>
      <c r="AT235" s="218" t="s">
        <v>131</v>
      </c>
      <c r="AU235" s="218" t="s">
        <v>82</v>
      </c>
      <c r="AY235" s="20" t="s">
        <v>128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80</v>
      </c>
      <c r="BK235" s="219">
        <f>ROUND(I235*H235,2)</f>
        <v>0</v>
      </c>
      <c r="BL235" s="20" t="s">
        <v>136</v>
      </c>
      <c r="BM235" s="218" t="s">
        <v>244</v>
      </c>
    </row>
    <row r="236" s="2" customFormat="1">
      <c r="A236" s="41"/>
      <c r="B236" s="42"/>
      <c r="C236" s="43"/>
      <c r="D236" s="220" t="s">
        <v>138</v>
      </c>
      <c r="E236" s="43"/>
      <c r="F236" s="221" t="s">
        <v>245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138</v>
      </c>
      <c r="AU236" s="20" t="s">
        <v>82</v>
      </c>
    </row>
    <row r="237" s="13" customFormat="1">
      <c r="A237" s="13"/>
      <c r="B237" s="225"/>
      <c r="C237" s="226"/>
      <c r="D237" s="227" t="s">
        <v>140</v>
      </c>
      <c r="E237" s="228" t="s">
        <v>19</v>
      </c>
      <c r="F237" s="229" t="s">
        <v>141</v>
      </c>
      <c r="G237" s="226"/>
      <c r="H237" s="228" t="s">
        <v>19</v>
      </c>
      <c r="I237" s="230"/>
      <c r="J237" s="226"/>
      <c r="K237" s="226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140</v>
      </c>
      <c r="AU237" s="235" t="s">
        <v>82</v>
      </c>
      <c r="AV237" s="13" t="s">
        <v>80</v>
      </c>
      <c r="AW237" s="13" t="s">
        <v>33</v>
      </c>
      <c r="AX237" s="13" t="s">
        <v>72</v>
      </c>
      <c r="AY237" s="235" t="s">
        <v>128</v>
      </c>
    </row>
    <row r="238" s="13" customFormat="1">
      <c r="A238" s="13"/>
      <c r="B238" s="225"/>
      <c r="C238" s="226"/>
      <c r="D238" s="227" t="s">
        <v>140</v>
      </c>
      <c r="E238" s="228" t="s">
        <v>19</v>
      </c>
      <c r="F238" s="229" t="s">
        <v>246</v>
      </c>
      <c r="G238" s="226"/>
      <c r="H238" s="228" t="s">
        <v>19</v>
      </c>
      <c r="I238" s="230"/>
      <c r="J238" s="226"/>
      <c r="K238" s="226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140</v>
      </c>
      <c r="AU238" s="235" t="s">
        <v>82</v>
      </c>
      <c r="AV238" s="13" t="s">
        <v>80</v>
      </c>
      <c r="AW238" s="13" t="s">
        <v>33</v>
      </c>
      <c r="AX238" s="13" t="s">
        <v>72</v>
      </c>
      <c r="AY238" s="235" t="s">
        <v>128</v>
      </c>
    </row>
    <row r="239" s="13" customFormat="1">
      <c r="A239" s="13"/>
      <c r="B239" s="225"/>
      <c r="C239" s="226"/>
      <c r="D239" s="227" t="s">
        <v>140</v>
      </c>
      <c r="E239" s="228" t="s">
        <v>19</v>
      </c>
      <c r="F239" s="229" t="s">
        <v>143</v>
      </c>
      <c r="G239" s="226"/>
      <c r="H239" s="228" t="s">
        <v>19</v>
      </c>
      <c r="I239" s="230"/>
      <c r="J239" s="226"/>
      <c r="K239" s="226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140</v>
      </c>
      <c r="AU239" s="235" t="s">
        <v>82</v>
      </c>
      <c r="AV239" s="13" t="s">
        <v>80</v>
      </c>
      <c r="AW239" s="13" t="s">
        <v>33</v>
      </c>
      <c r="AX239" s="13" t="s">
        <v>72</v>
      </c>
      <c r="AY239" s="235" t="s">
        <v>128</v>
      </c>
    </row>
    <row r="240" s="13" customFormat="1">
      <c r="A240" s="13"/>
      <c r="B240" s="225"/>
      <c r="C240" s="226"/>
      <c r="D240" s="227" t="s">
        <v>140</v>
      </c>
      <c r="E240" s="228" t="s">
        <v>19</v>
      </c>
      <c r="F240" s="229" t="s">
        <v>247</v>
      </c>
      <c r="G240" s="226"/>
      <c r="H240" s="228" t="s">
        <v>19</v>
      </c>
      <c r="I240" s="230"/>
      <c r="J240" s="226"/>
      <c r="K240" s="226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140</v>
      </c>
      <c r="AU240" s="235" t="s">
        <v>82</v>
      </c>
      <c r="AV240" s="13" t="s">
        <v>80</v>
      </c>
      <c r="AW240" s="13" t="s">
        <v>33</v>
      </c>
      <c r="AX240" s="13" t="s">
        <v>72</v>
      </c>
      <c r="AY240" s="235" t="s">
        <v>128</v>
      </c>
    </row>
    <row r="241" s="14" customFormat="1">
      <c r="A241" s="14"/>
      <c r="B241" s="236"/>
      <c r="C241" s="237"/>
      <c r="D241" s="227" t="s">
        <v>140</v>
      </c>
      <c r="E241" s="238" t="s">
        <v>19</v>
      </c>
      <c r="F241" s="239" t="s">
        <v>191</v>
      </c>
      <c r="G241" s="237"/>
      <c r="H241" s="240">
        <v>2.1000000000000001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6" t="s">
        <v>140</v>
      </c>
      <c r="AU241" s="246" t="s">
        <v>82</v>
      </c>
      <c r="AV241" s="14" t="s">
        <v>82</v>
      </c>
      <c r="AW241" s="14" t="s">
        <v>33</v>
      </c>
      <c r="AX241" s="14" t="s">
        <v>72</v>
      </c>
      <c r="AY241" s="246" t="s">
        <v>128</v>
      </c>
    </row>
    <row r="242" s="13" customFormat="1">
      <c r="A242" s="13"/>
      <c r="B242" s="225"/>
      <c r="C242" s="226"/>
      <c r="D242" s="227" t="s">
        <v>140</v>
      </c>
      <c r="E242" s="228" t="s">
        <v>19</v>
      </c>
      <c r="F242" s="229" t="s">
        <v>146</v>
      </c>
      <c r="G242" s="226"/>
      <c r="H242" s="228" t="s">
        <v>19</v>
      </c>
      <c r="I242" s="230"/>
      <c r="J242" s="226"/>
      <c r="K242" s="226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140</v>
      </c>
      <c r="AU242" s="235" t="s">
        <v>82</v>
      </c>
      <c r="AV242" s="13" t="s">
        <v>80</v>
      </c>
      <c r="AW242" s="13" t="s">
        <v>33</v>
      </c>
      <c r="AX242" s="13" t="s">
        <v>72</v>
      </c>
      <c r="AY242" s="235" t="s">
        <v>128</v>
      </c>
    </row>
    <row r="243" s="13" customFormat="1">
      <c r="A243" s="13"/>
      <c r="B243" s="225"/>
      <c r="C243" s="226"/>
      <c r="D243" s="227" t="s">
        <v>140</v>
      </c>
      <c r="E243" s="228" t="s">
        <v>19</v>
      </c>
      <c r="F243" s="229" t="s">
        <v>248</v>
      </c>
      <c r="G243" s="226"/>
      <c r="H243" s="228" t="s">
        <v>19</v>
      </c>
      <c r="I243" s="230"/>
      <c r="J243" s="226"/>
      <c r="K243" s="226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140</v>
      </c>
      <c r="AU243" s="235" t="s">
        <v>82</v>
      </c>
      <c r="AV243" s="13" t="s">
        <v>80</v>
      </c>
      <c r="AW243" s="13" t="s">
        <v>33</v>
      </c>
      <c r="AX243" s="13" t="s">
        <v>72</v>
      </c>
      <c r="AY243" s="235" t="s">
        <v>128</v>
      </c>
    </row>
    <row r="244" s="14" customFormat="1">
      <c r="A244" s="14"/>
      <c r="B244" s="236"/>
      <c r="C244" s="237"/>
      <c r="D244" s="227" t="s">
        <v>140</v>
      </c>
      <c r="E244" s="238" t="s">
        <v>19</v>
      </c>
      <c r="F244" s="239" t="s">
        <v>191</v>
      </c>
      <c r="G244" s="237"/>
      <c r="H244" s="240">
        <v>2.1000000000000001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140</v>
      </c>
      <c r="AU244" s="246" t="s">
        <v>82</v>
      </c>
      <c r="AV244" s="14" t="s">
        <v>82</v>
      </c>
      <c r="AW244" s="14" t="s">
        <v>33</v>
      </c>
      <c r="AX244" s="14" t="s">
        <v>72</v>
      </c>
      <c r="AY244" s="246" t="s">
        <v>128</v>
      </c>
    </row>
    <row r="245" s="13" customFormat="1">
      <c r="A245" s="13"/>
      <c r="B245" s="225"/>
      <c r="C245" s="226"/>
      <c r="D245" s="227" t="s">
        <v>140</v>
      </c>
      <c r="E245" s="228" t="s">
        <v>19</v>
      </c>
      <c r="F245" s="229" t="s">
        <v>149</v>
      </c>
      <c r="G245" s="226"/>
      <c r="H245" s="228" t="s">
        <v>19</v>
      </c>
      <c r="I245" s="230"/>
      <c r="J245" s="226"/>
      <c r="K245" s="226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140</v>
      </c>
      <c r="AU245" s="235" t="s">
        <v>82</v>
      </c>
      <c r="AV245" s="13" t="s">
        <v>80</v>
      </c>
      <c r="AW245" s="13" t="s">
        <v>33</v>
      </c>
      <c r="AX245" s="13" t="s">
        <v>72</v>
      </c>
      <c r="AY245" s="235" t="s">
        <v>128</v>
      </c>
    </row>
    <row r="246" s="13" customFormat="1">
      <c r="A246" s="13"/>
      <c r="B246" s="225"/>
      <c r="C246" s="226"/>
      <c r="D246" s="227" t="s">
        <v>140</v>
      </c>
      <c r="E246" s="228" t="s">
        <v>19</v>
      </c>
      <c r="F246" s="229" t="s">
        <v>249</v>
      </c>
      <c r="G246" s="226"/>
      <c r="H246" s="228" t="s">
        <v>19</v>
      </c>
      <c r="I246" s="230"/>
      <c r="J246" s="226"/>
      <c r="K246" s="226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140</v>
      </c>
      <c r="AU246" s="235" t="s">
        <v>82</v>
      </c>
      <c r="AV246" s="13" t="s">
        <v>80</v>
      </c>
      <c r="AW246" s="13" t="s">
        <v>33</v>
      </c>
      <c r="AX246" s="13" t="s">
        <v>72</v>
      </c>
      <c r="AY246" s="235" t="s">
        <v>128</v>
      </c>
    </row>
    <row r="247" s="14" customFormat="1">
      <c r="A247" s="14"/>
      <c r="B247" s="236"/>
      <c r="C247" s="237"/>
      <c r="D247" s="227" t="s">
        <v>140</v>
      </c>
      <c r="E247" s="238" t="s">
        <v>19</v>
      </c>
      <c r="F247" s="239" t="s">
        <v>194</v>
      </c>
      <c r="G247" s="237"/>
      <c r="H247" s="240">
        <v>2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140</v>
      </c>
      <c r="AU247" s="246" t="s">
        <v>82</v>
      </c>
      <c r="AV247" s="14" t="s">
        <v>82</v>
      </c>
      <c r="AW247" s="14" t="s">
        <v>33</v>
      </c>
      <c r="AX247" s="14" t="s">
        <v>72</v>
      </c>
      <c r="AY247" s="246" t="s">
        <v>128</v>
      </c>
    </row>
    <row r="248" s="15" customFormat="1">
      <c r="A248" s="15"/>
      <c r="B248" s="247"/>
      <c r="C248" s="248"/>
      <c r="D248" s="227" t="s">
        <v>140</v>
      </c>
      <c r="E248" s="249" t="s">
        <v>19</v>
      </c>
      <c r="F248" s="250" t="s">
        <v>152</v>
      </c>
      <c r="G248" s="248"/>
      <c r="H248" s="251">
        <v>6.2000000000000002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7" t="s">
        <v>140</v>
      </c>
      <c r="AU248" s="257" t="s">
        <v>82</v>
      </c>
      <c r="AV248" s="15" t="s">
        <v>153</v>
      </c>
      <c r="AW248" s="15" t="s">
        <v>33</v>
      </c>
      <c r="AX248" s="15" t="s">
        <v>72</v>
      </c>
      <c r="AY248" s="257" t="s">
        <v>128</v>
      </c>
    </row>
    <row r="249" s="13" customFormat="1">
      <c r="A249" s="13"/>
      <c r="B249" s="225"/>
      <c r="C249" s="226"/>
      <c r="D249" s="227" t="s">
        <v>140</v>
      </c>
      <c r="E249" s="228" t="s">
        <v>19</v>
      </c>
      <c r="F249" s="229" t="s">
        <v>154</v>
      </c>
      <c r="G249" s="226"/>
      <c r="H249" s="228" t="s">
        <v>19</v>
      </c>
      <c r="I249" s="230"/>
      <c r="J249" s="226"/>
      <c r="K249" s="226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140</v>
      </c>
      <c r="AU249" s="235" t="s">
        <v>82</v>
      </c>
      <c r="AV249" s="13" t="s">
        <v>80</v>
      </c>
      <c r="AW249" s="13" t="s">
        <v>33</v>
      </c>
      <c r="AX249" s="13" t="s">
        <v>72</v>
      </c>
      <c r="AY249" s="235" t="s">
        <v>128</v>
      </c>
    </row>
    <row r="250" s="13" customFormat="1">
      <c r="A250" s="13"/>
      <c r="B250" s="225"/>
      <c r="C250" s="226"/>
      <c r="D250" s="227" t="s">
        <v>140</v>
      </c>
      <c r="E250" s="228" t="s">
        <v>19</v>
      </c>
      <c r="F250" s="229" t="s">
        <v>246</v>
      </c>
      <c r="G250" s="226"/>
      <c r="H250" s="228" t="s">
        <v>19</v>
      </c>
      <c r="I250" s="230"/>
      <c r="J250" s="226"/>
      <c r="K250" s="226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140</v>
      </c>
      <c r="AU250" s="235" t="s">
        <v>82</v>
      </c>
      <c r="AV250" s="13" t="s">
        <v>80</v>
      </c>
      <c r="AW250" s="13" t="s">
        <v>33</v>
      </c>
      <c r="AX250" s="13" t="s">
        <v>72</v>
      </c>
      <c r="AY250" s="235" t="s">
        <v>128</v>
      </c>
    </row>
    <row r="251" s="13" customFormat="1">
      <c r="A251" s="13"/>
      <c r="B251" s="225"/>
      <c r="C251" s="226"/>
      <c r="D251" s="227" t="s">
        <v>140</v>
      </c>
      <c r="E251" s="228" t="s">
        <v>19</v>
      </c>
      <c r="F251" s="229" t="s">
        <v>155</v>
      </c>
      <c r="G251" s="226"/>
      <c r="H251" s="228" t="s">
        <v>19</v>
      </c>
      <c r="I251" s="230"/>
      <c r="J251" s="226"/>
      <c r="K251" s="226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140</v>
      </c>
      <c r="AU251" s="235" t="s">
        <v>82</v>
      </c>
      <c r="AV251" s="13" t="s">
        <v>80</v>
      </c>
      <c r="AW251" s="13" t="s">
        <v>33</v>
      </c>
      <c r="AX251" s="13" t="s">
        <v>72</v>
      </c>
      <c r="AY251" s="235" t="s">
        <v>128</v>
      </c>
    </row>
    <row r="252" s="13" customFormat="1">
      <c r="A252" s="13"/>
      <c r="B252" s="225"/>
      <c r="C252" s="226"/>
      <c r="D252" s="227" t="s">
        <v>140</v>
      </c>
      <c r="E252" s="228" t="s">
        <v>19</v>
      </c>
      <c r="F252" s="229" t="s">
        <v>250</v>
      </c>
      <c r="G252" s="226"/>
      <c r="H252" s="228" t="s">
        <v>19</v>
      </c>
      <c r="I252" s="230"/>
      <c r="J252" s="226"/>
      <c r="K252" s="226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140</v>
      </c>
      <c r="AU252" s="235" t="s">
        <v>82</v>
      </c>
      <c r="AV252" s="13" t="s">
        <v>80</v>
      </c>
      <c r="AW252" s="13" t="s">
        <v>33</v>
      </c>
      <c r="AX252" s="13" t="s">
        <v>72</v>
      </c>
      <c r="AY252" s="235" t="s">
        <v>128</v>
      </c>
    </row>
    <row r="253" s="14" customFormat="1">
      <c r="A253" s="14"/>
      <c r="B253" s="236"/>
      <c r="C253" s="237"/>
      <c r="D253" s="227" t="s">
        <v>140</v>
      </c>
      <c r="E253" s="238" t="s">
        <v>19</v>
      </c>
      <c r="F253" s="239" t="s">
        <v>196</v>
      </c>
      <c r="G253" s="237"/>
      <c r="H253" s="240">
        <v>7.2000000000000002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6" t="s">
        <v>140</v>
      </c>
      <c r="AU253" s="246" t="s">
        <v>82</v>
      </c>
      <c r="AV253" s="14" t="s">
        <v>82</v>
      </c>
      <c r="AW253" s="14" t="s">
        <v>33</v>
      </c>
      <c r="AX253" s="14" t="s">
        <v>72</v>
      </c>
      <c r="AY253" s="246" t="s">
        <v>128</v>
      </c>
    </row>
    <row r="254" s="13" customFormat="1">
      <c r="A254" s="13"/>
      <c r="B254" s="225"/>
      <c r="C254" s="226"/>
      <c r="D254" s="227" t="s">
        <v>140</v>
      </c>
      <c r="E254" s="228" t="s">
        <v>19</v>
      </c>
      <c r="F254" s="229" t="s">
        <v>161</v>
      </c>
      <c r="G254" s="226"/>
      <c r="H254" s="228" t="s">
        <v>19</v>
      </c>
      <c r="I254" s="230"/>
      <c r="J254" s="226"/>
      <c r="K254" s="226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140</v>
      </c>
      <c r="AU254" s="235" t="s">
        <v>82</v>
      </c>
      <c r="AV254" s="13" t="s">
        <v>80</v>
      </c>
      <c r="AW254" s="13" t="s">
        <v>33</v>
      </c>
      <c r="AX254" s="13" t="s">
        <v>72</v>
      </c>
      <c r="AY254" s="235" t="s">
        <v>128</v>
      </c>
    </row>
    <row r="255" s="13" customFormat="1">
      <c r="A255" s="13"/>
      <c r="B255" s="225"/>
      <c r="C255" s="226"/>
      <c r="D255" s="227" t="s">
        <v>140</v>
      </c>
      <c r="E255" s="228" t="s">
        <v>19</v>
      </c>
      <c r="F255" s="229" t="s">
        <v>251</v>
      </c>
      <c r="G255" s="226"/>
      <c r="H255" s="228" t="s">
        <v>19</v>
      </c>
      <c r="I255" s="230"/>
      <c r="J255" s="226"/>
      <c r="K255" s="226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140</v>
      </c>
      <c r="AU255" s="235" t="s">
        <v>82</v>
      </c>
      <c r="AV255" s="13" t="s">
        <v>80</v>
      </c>
      <c r="AW255" s="13" t="s">
        <v>33</v>
      </c>
      <c r="AX255" s="13" t="s">
        <v>72</v>
      </c>
      <c r="AY255" s="235" t="s">
        <v>128</v>
      </c>
    </row>
    <row r="256" s="14" customFormat="1">
      <c r="A256" s="14"/>
      <c r="B256" s="236"/>
      <c r="C256" s="237"/>
      <c r="D256" s="227" t="s">
        <v>140</v>
      </c>
      <c r="E256" s="238" t="s">
        <v>19</v>
      </c>
      <c r="F256" s="239" t="s">
        <v>198</v>
      </c>
      <c r="G256" s="237"/>
      <c r="H256" s="240">
        <v>4.7999999999999998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140</v>
      </c>
      <c r="AU256" s="246" t="s">
        <v>82</v>
      </c>
      <c r="AV256" s="14" t="s">
        <v>82</v>
      </c>
      <c r="AW256" s="14" t="s">
        <v>33</v>
      </c>
      <c r="AX256" s="14" t="s">
        <v>72</v>
      </c>
      <c r="AY256" s="246" t="s">
        <v>128</v>
      </c>
    </row>
    <row r="257" s="13" customFormat="1">
      <c r="A257" s="13"/>
      <c r="B257" s="225"/>
      <c r="C257" s="226"/>
      <c r="D257" s="227" t="s">
        <v>140</v>
      </c>
      <c r="E257" s="228" t="s">
        <v>19</v>
      </c>
      <c r="F257" s="229" t="s">
        <v>182</v>
      </c>
      <c r="G257" s="226"/>
      <c r="H257" s="228" t="s">
        <v>19</v>
      </c>
      <c r="I257" s="230"/>
      <c r="J257" s="226"/>
      <c r="K257" s="226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140</v>
      </c>
      <c r="AU257" s="235" t="s">
        <v>82</v>
      </c>
      <c r="AV257" s="13" t="s">
        <v>80</v>
      </c>
      <c r="AW257" s="13" t="s">
        <v>33</v>
      </c>
      <c r="AX257" s="13" t="s">
        <v>72</v>
      </c>
      <c r="AY257" s="235" t="s">
        <v>128</v>
      </c>
    </row>
    <row r="258" s="13" customFormat="1">
      <c r="A258" s="13"/>
      <c r="B258" s="225"/>
      <c r="C258" s="226"/>
      <c r="D258" s="227" t="s">
        <v>140</v>
      </c>
      <c r="E258" s="228" t="s">
        <v>19</v>
      </c>
      <c r="F258" s="229" t="s">
        <v>250</v>
      </c>
      <c r="G258" s="226"/>
      <c r="H258" s="228" t="s">
        <v>19</v>
      </c>
      <c r="I258" s="230"/>
      <c r="J258" s="226"/>
      <c r="K258" s="226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140</v>
      </c>
      <c r="AU258" s="235" t="s">
        <v>82</v>
      </c>
      <c r="AV258" s="13" t="s">
        <v>80</v>
      </c>
      <c r="AW258" s="13" t="s">
        <v>33</v>
      </c>
      <c r="AX258" s="13" t="s">
        <v>72</v>
      </c>
      <c r="AY258" s="235" t="s">
        <v>128</v>
      </c>
    </row>
    <row r="259" s="14" customFormat="1">
      <c r="A259" s="14"/>
      <c r="B259" s="236"/>
      <c r="C259" s="237"/>
      <c r="D259" s="227" t="s">
        <v>140</v>
      </c>
      <c r="E259" s="238" t="s">
        <v>19</v>
      </c>
      <c r="F259" s="239" t="s">
        <v>196</v>
      </c>
      <c r="G259" s="237"/>
      <c r="H259" s="240">
        <v>7.2000000000000002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6" t="s">
        <v>140</v>
      </c>
      <c r="AU259" s="246" t="s">
        <v>82</v>
      </c>
      <c r="AV259" s="14" t="s">
        <v>82</v>
      </c>
      <c r="AW259" s="14" t="s">
        <v>33</v>
      </c>
      <c r="AX259" s="14" t="s">
        <v>72</v>
      </c>
      <c r="AY259" s="246" t="s">
        <v>128</v>
      </c>
    </row>
    <row r="260" s="15" customFormat="1">
      <c r="A260" s="15"/>
      <c r="B260" s="247"/>
      <c r="C260" s="248"/>
      <c r="D260" s="227" t="s">
        <v>140</v>
      </c>
      <c r="E260" s="249" t="s">
        <v>19</v>
      </c>
      <c r="F260" s="250" t="s">
        <v>152</v>
      </c>
      <c r="G260" s="248"/>
      <c r="H260" s="251">
        <v>19.199999999999999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7" t="s">
        <v>140</v>
      </c>
      <c r="AU260" s="257" t="s">
        <v>82</v>
      </c>
      <c r="AV260" s="15" t="s">
        <v>153</v>
      </c>
      <c r="AW260" s="15" t="s">
        <v>33</v>
      </c>
      <c r="AX260" s="15" t="s">
        <v>72</v>
      </c>
      <c r="AY260" s="257" t="s">
        <v>128</v>
      </c>
    </row>
    <row r="261" s="16" customFormat="1">
      <c r="A261" s="16"/>
      <c r="B261" s="258"/>
      <c r="C261" s="259"/>
      <c r="D261" s="227" t="s">
        <v>140</v>
      </c>
      <c r="E261" s="260" t="s">
        <v>19</v>
      </c>
      <c r="F261" s="261" t="s">
        <v>164</v>
      </c>
      <c r="G261" s="259"/>
      <c r="H261" s="262">
        <v>25.399999999999999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68" t="s">
        <v>140</v>
      </c>
      <c r="AU261" s="268" t="s">
        <v>82</v>
      </c>
      <c r="AV261" s="16" t="s">
        <v>136</v>
      </c>
      <c r="AW261" s="16" t="s">
        <v>33</v>
      </c>
      <c r="AX261" s="16" t="s">
        <v>80</v>
      </c>
      <c r="AY261" s="268" t="s">
        <v>128</v>
      </c>
    </row>
    <row r="262" s="2" customFormat="1" ht="16.5" customHeight="1">
      <c r="A262" s="41"/>
      <c r="B262" s="42"/>
      <c r="C262" s="207" t="s">
        <v>252</v>
      </c>
      <c r="D262" s="207" t="s">
        <v>131</v>
      </c>
      <c r="E262" s="208" t="s">
        <v>253</v>
      </c>
      <c r="F262" s="209" t="s">
        <v>254</v>
      </c>
      <c r="G262" s="210" t="s">
        <v>134</v>
      </c>
      <c r="H262" s="211">
        <v>339.56999999999999</v>
      </c>
      <c r="I262" s="212"/>
      <c r="J262" s="213">
        <f>ROUND(I262*H262,2)</f>
        <v>0</v>
      </c>
      <c r="K262" s="209" t="s">
        <v>135</v>
      </c>
      <c r="L262" s="47"/>
      <c r="M262" s="214" t="s">
        <v>19</v>
      </c>
      <c r="N262" s="215" t="s">
        <v>43</v>
      </c>
      <c r="O262" s="87"/>
      <c r="P262" s="216">
        <f>O262*H262</f>
        <v>0</v>
      </c>
      <c r="Q262" s="216">
        <v>1.0000000000000001E-05</v>
      </c>
      <c r="R262" s="216">
        <f>Q262*H262</f>
        <v>0.0033957000000000002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136</v>
      </c>
      <c r="AT262" s="218" t="s">
        <v>131</v>
      </c>
      <c r="AU262" s="218" t="s">
        <v>82</v>
      </c>
      <c r="AY262" s="20" t="s">
        <v>128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80</v>
      </c>
      <c r="BK262" s="219">
        <f>ROUND(I262*H262,2)</f>
        <v>0</v>
      </c>
      <c r="BL262" s="20" t="s">
        <v>136</v>
      </c>
      <c r="BM262" s="218" t="s">
        <v>255</v>
      </c>
    </row>
    <row r="263" s="2" customFormat="1">
      <c r="A263" s="41"/>
      <c r="B263" s="42"/>
      <c r="C263" s="43"/>
      <c r="D263" s="220" t="s">
        <v>138</v>
      </c>
      <c r="E263" s="43"/>
      <c r="F263" s="221" t="s">
        <v>256</v>
      </c>
      <c r="G263" s="43"/>
      <c r="H263" s="43"/>
      <c r="I263" s="222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138</v>
      </c>
      <c r="AU263" s="20" t="s">
        <v>82</v>
      </c>
    </row>
    <row r="264" s="13" customFormat="1">
      <c r="A264" s="13"/>
      <c r="B264" s="225"/>
      <c r="C264" s="226"/>
      <c r="D264" s="227" t="s">
        <v>140</v>
      </c>
      <c r="E264" s="228" t="s">
        <v>19</v>
      </c>
      <c r="F264" s="229" t="s">
        <v>141</v>
      </c>
      <c r="G264" s="226"/>
      <c r="H264" s="228" t="s">
        <v>19</v>
      </c>
      <c r="I264" s="230"/>
      <c r="J264" s="226"/>
      <c r="K264" s="226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140</v>
      </c>
      <c r="AU264" s="235" t="s">
        <v>82</v>
      </c>
      <c r="AV264" s="13" t="s">
        <v>80</v>
      </c>
      <c r="AW264" s="13" t="s">
        <v>33</v>
      </c>
      <c r="AX264" s="13" t="s">
        <v>72</v>
      </c>
      <c r="AY264" s="235" t="s">
        <v>128</v>
      </c>
    </row>
    <row r="265" s="13" customFormat="1">
      <c r="A265" s="13"/>
      <c r="B265" s="225"/>
      <c r="C265" s="226"/>
      <c r="D265" s="227" t="s">
        <v>140</v>
      </c>
      <c r="E265" s="228" t="s">
        <v>19</v>
      </c>
      <c r="F265" s="229" t="s">
        <v>257</v>
      </c>
      <c r="G265" s="226"/>
      <c r="H265" s="228" t="s">
        <v>19</v>
      </c>
      <c r="I265" s="230"/>
      <c r="J265" s="226"/>
      <c r="K265" s="226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140</v>
      </c>
      <c r="AU265" s="235" t="s">
        <v>82</v>
      </c>
      <c r="AV265" s="13" t="s">
        <v>80</v>
      </c>
      <c r="AW265" s="13" t="s">
        <v>33</v>
      </c>
      <c r="AX265" s="13" t="s">
        <v>72</v>
      </c>
      <c r="AY265" s="235" t="s">
        <v>128</v>
      </c>
    </row>
    <row r="266" s="13" customFormat="1">
      <c r="A266" s="13"/>
      <c r="B266" s="225"/>
      <c r="C266" s="226"/>
      <c r="D266" s="227" t="s">
        <v>140</v>
      </c>
      <c r="E266" s="228" t="s">
        <v>19</v>
      </c>
      <c r="F266" s="229" t="s">
        <v>143</v>
      </c>
      <c r="G266" s="226"/>
      <c r="H266" s="228" t="s">
        <v>19</v>
      </c>
      <c r="I266" s="230"/>
      <c r="J266" s="226"/>
      <c r="K266" s="226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140</v>
      </c>
      <c r="AU266" s="235" t="s">
        <v>82</v>
      </c>
      <c r="AV266" s="13" t="s">
        <v>80</v>
      </c>
      <c r="AW266" s="13" t="s">
        <v>33</v>
      </c>
      <c r="AX266" s="13" t="s">
        <v>72</v>
      </c>
      <c r="AY266" s="235" t="s">
        <v>128</v>
      </c>
    </row>
    <row r="267" s="13" customFormat="1">
      <c r="A267" s="13"/>
      <c r="B267" s="225"/>
      <c r="C267" s="226"/>
      <c r="D267" s="227" t="s">
        <v>140</v>
      </c>
      <c r="E267" s="228" t="s">
        <v>19</v>
      </c>
      <c r="F267" s="229" t="s">
        <v>258</v>
      </c>
      <c r="G267" s="226"/>
      <c r="H267" s="228" t="s">
        <v>19</v>
      </c>
      <c r="I267" s="230"/>
      <c r="J267" s="226"/>
      <c r="K267" s="226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140</v>
      </c>
      <c r="AU267" s="235" t="s">
        <v>82</v>
      </c>
      <c r="AV267" s="13" t="s">
        <v>80</v>
      </c>
      <c r="AW267" s="13" t="s">
        <v>33</v>
      </c>
      <c r="AX267" s="13" t="s">
        <v>72</v>
      </c>
      <c r="AY267" s="235" t="s">
        <v>128</v>
      </c>
    </row>
    <row r="268" s="14" customFormat="1">
      <c r="A268" s="14"/>
      <c r="B268" s="236"/>
      <c r="C268" s="237"/>
      <c r="D268" s="227" t="s">
        <v>140</v>
      </c>
      <c r="E268" s="238" t="s">
        <v>19</v>
      </c>
      <c r="F268" s="239" t="s">
        <v>145</v>
      </c>
      <c r="G268" s="237"/>
      <c r="H268" s="240">
        <v>10.9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6" t="s">
        <v>140</v>
      </c>
      <c r="AU268" s="246" t="s">
        <v>82</v>
      </c>
      <c r="AV268" s="14" t="s">
        <v>82</v>
      </c>
      <c r="AW268" s="14" t="s">
        <v>33</v>
      </c>
      <c r="AX268" s="14" t="s">
        <v>72</v>
      </c>
      <c r="AY268" s="246" t="s">
        <v>128</v>
      </c>
    </row>
    <row r="269" s="13" customFormat="1">
      <c r="A269" s="13"/>
      <c r="B269" s="225"/>
      <c r="C269" s="226"/>
      <c r="D269" s="227" t="s">
        <v>140</v>
      </c>
      <c r="E269" s="228" t="s">
        <v>19</v>
      </c>
      <c r="F269" s="229" t="s">
        <v>146</v>
      </c>
      <c r="G269" s="226"/>
      <c r="H269" s="228" t="s">
        <v>19</v>
      </c>
      <c r="I269" s="230"/>
      <c r="J269" s="226"/>
      <c r="K269" s="226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140</v>
      </c>
      <c r="AU269" s="235" t="s">
        <v>82</v>
      </c>
      <c r="AV269" s="13" t="s">
        <v>80</v>
      </c>
      <c r="AW269" s="13" t="s">
        <v>33</v>
      </c>
      <c r="AX269" s="13" t="s">
        <v>72</v>
      </c>
      <c r="AY269" s="235" t="s">
        <v>128</v>
      </c>
    </row>
    <row r="270" s="13" customFormat="1">
      <c r="A270" s="13"/>
      <c r="B270" s="225"/>
      <c r="C270" s="226"/>
      <c r="D270" s="227" t="s">
        <v>140</v>
      </c>
      <c r="E270" s="228" t="s">
        <v>19</v>
      </c>
      <c r="F270" s="229" t="s">
        <v>259</v>
      </c>
      <c r="G270" s="226"/>
      <c r="H270" s="228" t="s">
        <v>19</v>
      </c>
      <c r="I270" s="230"/>
      <c r="J270" s="226"/>
      <c r="K270" s="226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140</v>
      </c>
      <c r="AU270" s="235" t="s">
        <v>82</v>
      </c>
      <c r="AV270" s="13" t="s">
        <v>80</v>
      </c>
      <c r="AW270" s="13" t="s">
        <v>33</v>
      </c>
      <c r="AX270" s="13" t="s">
        <v>72</v>
      </c>
      <c r="AY270" s="235" t="s">
        <v>128</v>
      </c>
    </row>
    <row r="271" s="14" customFormat="1">
      <c r="A271" s="14"/>
      <c r="B271" s="236"/>
      <c r="C271" s="237"/>
      <c r="D271" s="227" t="s">
        <v>140</v>
      </c>
      <c r="E271" s="238" t="s">
        <v>19</v>
      </c>
      <c r="F271" s="239" t="s">
        <v>148</v>
      </c>
      <c r="G271" s="237"/>
      <c r="H271" s="240">
        <v>12.1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6" t="s">
        <v>140</v>
      </c>
      <c r="AU271" s="246" t="s">
        <v>82</v>
      </c>
      <c r="AV271" s="14" t="s">
        <v>82</v>
      </c>
      <c r="AW271" s="14" t="s">
        <v>33</v>
      </c>
      <c r="AX271" s="14" t="s">
        <v>72</v>
      </c>
      <c r="AY271" s="246" t="s">
        <v>128</v>
      </c>
    </row>
    <row r="272" s="13" customFormat="1">
      <c r="A272" s="13"/>
      <c r="B272" s="225"/>
      <c r="C272" s="226"/>
      <c r="D272" s="227" t="s">
        <v>140</v>
      </c>
      <c r="E272" s="228" t="s">
        <v>19</v>
      </c>
      <c r="F272" s="229" t="s">
        <v>149</v>
      </c>
      <c r="G272" s="226"/>
      <c r="H272" s="228" t="s">
        <v>19</v>
      </c>
      <c r="I272" s="230"/>
      <c r="J272" s="226"/>
      <c r="K272" s="226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140</v>
      </c>
      <c r="AU272" s="235" t="s">
        <v>82</v>
      </c>
      <c r="AV272" s="13" t="s">
        <v>80</v>
      </c>
      <c r="AW272" s="13" t="s">
        <v>33</v>
      </c>
      <c r="AX272" s="13" t="s">
        <v>72</v>
      </c>
      <c r="AY272" s="235" t="s">
        <v>128</v>
      </c>
    </row>
    <row r="273" s="13" customFormat="1">
      <c r="A273" s="13"/>
      <c r="B273" s="225"/>
      <c r="C273" s="226"/>
      <c r="D273" s="227" t="s">
        <v>140</v>
      </c>
      <c r="E273" s="228" t="s">
        <v>19</v>
      </c>
      <c r="F273" s="229" t="s">
        <v>260</v>
      </c>
      <c r="G273" s="226"/>
      <c r="H273" s="228" t="s">
        <v>19</v>
      </c>
      <c r="I273" s="230"/>
      <c r="J273" s="226"/>
      <c r="K273" s="226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140</v>
      </c>
      <c r="AU273" s="235" t="s">
        <v>82</v>
      </c>
      <c r="AV273" s="13" t="s">
        <v>80</v>
      </c>
      <c r="AW273" s="13" t="s">
        <v>33</v>
      </c>
      <c r="AX273" s="13" t="s">
        <v>72</v>
      </c>
      <c r="AY273" s="235" t="s">
        <v>128</v>
      </c>
    </row>
    <row r="274" s="14" customFormat="1">
      <c r="A274" s="14"/>
      <c r="B274" s="236"/>
      <c r="C274" s="237"/>
      <c r="D274" s="227" t="s">
        <v>140</v>
      </c>
      <c r="E274" s="238" t="s">
        <v>19</v>
      </c>
      <c r="F274" s="239" t="s">
        <v>151</v>
      </c>
      <c r="G274" s="237"/>
      <c r="H274" s="240">
        <v>12.42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6" t="s">
        <v>140</v>
      </c>
      <c r="AU274" s="246" t="s">
        <v>82</v>
      </c>
      <c r="AV274" s="14" t="s">
        <v>82</v>
      </c>
      <c r="AW274" s="14" t="s">
        <v>33</v>
      </c>
      <c r="AX274" s="14" t="s">
        <v>72</v>
      </c>
      <c r="AY274" s="246" t="s">
        <v>128</v>
      </c>
    </row>
    <row r="275" s="15" customFormat="1">
      <c r="A275" s="15"/>
      <c r="B275" s="247"/>
      <c r="C275" s="248"/>
      <c r="D275" s="227" t="s">
        <v>140</v>
      </c>
      <c r="E275" s="249" t="s">
        <v>19</v>
      </c>
      <c r="F275" s="250" t="s">
        <v>152</v>
      </c>
      <c r="G275" s="248"/>
      <c r="H275" s="251">
        <v>35.420000000000002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7" t="s">
        <v>140</v>
      </c>
      <c r="AU275" s="257" t="s">
        <v>82</v>
      </c>
      <c r="AV275" s="15" t="s">
        <v>153</v>
      </c>
      <c r="AW275" s="15" t="s">
        <v>33</v>
      </c>
      <c r="AX275" s="15" t="s">
        <v>72</v>
      </c>
      <c r="AY275" s="257" t="s">
        <v>128</v>
      </c>
    </row>
    <row r="276" s="13" customFormat="1">
      <c r="A276" s="13"/>
      <c r="B276" s="225"/>
      <c r="C276" s="226"/>
      <c r="D276" s="227" t="s">
        <v>140</v>
      </c>
      <c r="E276" s="228" t="s">
        <v>19</v>
      </c>
      <c r="F276" s="229" t="s">
        <v>154</v>
      </c>
      <c r="G276" s="226"/>
      <c r="H276" s="228" t="s">
        <v>19</v>
      </c>
      <c r="I276" s="230"/>
      <c r="J276" s="226"/>
      <c r="K276" s="226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140</v>
      </c>
      <c r="AU276" s="235" t="s">
        <v>82</v>
      </c>
      <c r="AV276" s="13" t="s">
        <v>80</v>
      </c>
      <c r="AW276" s="13" t="s">
        <v>33</v>
      </c>
      <c r="AX276" s="13" t="s">
        <v>72</v>
      </c>
      <c r="AY276" s="235" t="s">
        <v>128</v>
      </c>
    </row>
    <row r="277" s="13" customFormat="1">
      <c r="A277" s="13"/>
      <c r="B277" s="225"/>
      <c r="C277" s="226"/>
      <c r="D277" s="227" t="s">
        <v>140</v>
      </c>
      <c r="E277" s="228" t="s">
        <v>19</v>
      </c>
      <c r="F277" s="229" t="s">
        <v>257</v>
      </c>
      <c r="G277" s="226"/>
      <c r="H277" s="228" t="s">
        <v>19</v>
      </c>
      <c r="I277" s="230"/>
      <c r="J277" s="226"/>
      <c r="K277" s="226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140</v>
      </c>
      <c r="AU277" s="235" t="s">
        <v>82</v>
      </c>
      <c r="AV277" s="13" t="s">
        <v>80</v>
      </c>
      <c r="AW277" s="13" t="s">
        <v>33</v>
      </c>
      <c r="AX277" s="13" t="s">
        <v>72</v>
      </c>
      <c r="AY277" s="235" t="s">
        <v>128</v>
      </c>
    </row>
    <row r="278" s="13" customFormat="1">
      <c r="A278" s="13"/>
      <c r="B278" s="225"/>
      <c r="C278" s="226"/>
      <c r="D278" s="227" t="s">
        <v>140</v>
      </c>
      <c r="E278" s="228" t="s">
        <v>19</v>
      </c>
      <c r="F278" s="229" t="s">
        <v>155</v>
      </c>
      <c r="G278" s="226"/>
      <c r="H278" s="228" t="s">
        <v>19</v>
      </c>
      <c r="I278" s="230"/>
      <c r="J278" s="226"/>
      <c r="K278" s="226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140</v>
      </c>
      <c r="AU278" s="235" t="s">
        <v>82</v>
      </c>
      <c r="AV278" s="13" t="s">
        <v>80</v>
      </c>
      <c r="AW278" s="13" t="s">
        <v>33</v>
      </c>
      <c r="AX278" s="13" t="s">
        <v>72</v>
      </c>
      <c r="AY278" s="235" t="s">
        <v>128</v>
      </c>
    </row>
    <row r="279" s="13" customFormat="1">
      <c r="A279" s="13"/>
      <c r="B279" s="225"/>
      <c r="C279" s="226"/>
      <c r="D279" s="227" t="s">
        <v>140</v>
      </c>
      <c r="E279" s="228" t="s">
        <v>19</v>
      </c>
      <c r="F279" s="229" t="s">
        <v>261</v>
      </c>
      <c r="G279" s="226"/>
      <c r="H279" s="228" t="s">
        <v>19</v>
      </c>
      <c r="I279" s="230"/>
      <c r="J279" s="226"/>
      <c r="K279" s="226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140</v>
      </c>
      <c r="AU279" s="235" t="s">
        <v>82</v>
      </c>
      <c r="AV279" s="13" t="s">
        <v>80</v>
      </c>
      <c r="AW279" s="13" t="s">
        <v>33</v>
      </c>
      <c r="AX279" s="13" t="s">
        <v>72</v>
      </c>
      <c r="AY279" s="235" t="s">
        <v>128</v>
      </c>
    </row>
    <row r="280" s="14" customFormat="1">
      <c r="A280" s="14"/>
      <c r="B280" s="236"/>
      <c r="C280" s="237"/>
      <c r="D280" s="227" t="s">
        <v>140</v>
      </c>
      <c r="E280" s="238" t="s">
        <v>19</v>
      </c>
      <c r="F280" s="239" t="s">
        <v>157</v>
      </c>
      <c r="G280" s="237"/>
      <c r="H280" s="240">
        <v>95.730000000000004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140</v>
      </c>
      <c r="AU280" s="246" t="s">
        <v>82</v>
      </c>
      <c r="AV280" s="14" t="s">
        <v>82</v>
      </c>
      <c r="AW280" s="14" t="s">
        <v>33</v>
      </c>
      <c r="AX280" s="14" t="s">
        <v>72</v>
      </c>
      <c r="AY280" s="246" t="s">
        <v>128</v>
      </c>
    </row>
    <row r="281" s="13" customFormat="1">
      <c r="A281" s="13"/>
      <c r="B281" s="225"/>
      <c r="C281" s="226"/>
      <c r="D281" s="227" t="s">
        <v>140</v>
      </c>
      <c r="E281" s="228" t="s">
        <v>19</v>
      </c>
      <c r="F281" s="229" t="s">
        <v>158</v>
      </c>
      <c r="G281" s="226"/>
      <c r="H281" s="228" t="s">
        <v>19</v>
      </c>
      <c r="I281" s="230"/>
      <c r="J281" s="226"/>
      <c r="K281" s="226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140</v>
      </c>
      <c r="AU281" s="235" t="s">
        <v>82</v>
      </c>
      <c r="AV281" s="13" t="s">
        <v>80</v>
      </c>
      <c r="AW281" s="13" t="s">
        <v>33</v>
      </c>
      <c r="AX281" s="13" t="s">
        <v>72</v>
      </c>
      <c r="AY281" s="235" t="s">
        <v>128</v>
      </c>
    </row>
    <row r="282" s="13" customFormat="1">
      <c r="A282" s="13"/>
      <c r="B282" s="225"/>
      <c r="C282" s="226"/>
      <c r="D282" s="227" t="s">
        <v>140</v>
      </c>
      <c r="E282" s="228" t="s">
        <v>19</v>
      </c>
      <c r="F282" s="229" t="s">
        <v>262</v>
      </c>
      <c r="G282" s="226"/>
      <c r="H282" s="228" t="s">
        <v>19</v>
      </c>
      <c r="I282" s="230"/>
      <c r="J282" s="226"/>
      <c r="K282" s="226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140</v>
      </c>
      <c r="AU282" s="235" t="s">
        <v>82</v>
      </c>
      <c r="AV282" s="13" t="s">
        <v>80</v>
      </c>
      <c r="AW282" s="13" t="s">
        <v>33</v>
      </c>
      <c r="AX282" s="13" t="s">
        <v>72</v>
      </c>
      <c r="AY282" s="235" t="s">
        <v>128</v>
      </c>
    </row>
    <row r="283" s="14" customFormat="1">
      <c r="A283" s="14"/>
      <c r="B283" s="236"/>
      <c r="C283" s="237"/>
      <c r="D283" s="227" t="s">
        <v>140</v>
      </c>
      <c r="E283" s="238" t="s">
        <v>19</v>
      </c>
      <c r="F283" s="239" t="s">
        <v>160</v>
      </c>
      <c r="G283" s="237"/>
      <c r="H283" s="240">
        <v>16.079999999999998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140</v>
      </c>
      <c r="AU283" s="246" t="s">
        <v>82</v>
      </c>
      <c r="AV283" s="14" t="s">
        <v>82</v>
      </c>
      <c r="AW283" s="14" t="s">
        <v>33</v>
      </c>
      <c r="AX283" s="14" t="s">
        <v>72</v>
      </c>
      <c r="AY283" s="246" t="s">
        <v>128</v>
      </c>
    </row>
    <row r="284" s="13" customFormat="1">
      <c r="A284" s="13"/>
      <c r="B284" s="225"/>
      <c r="C284" s="226"/>
      <c r="D284" s="227" t="s">
        <v>140</v>
      </c>
      <c r="E284" s="228" t="s">
        <v>19</v>
      </c>
      <c r="F284" s="229" t="s">
        <v>161</v>
      </c>
      <c r="G284" s="226"/>
      <c r="H284" s="228" t="s">
        <v>19</v>
      </c>
      <c r="I284" s="230"/>
      <c r="J284" s="226"/>
      <c r="K284" s="226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140</v>
      </c>
      <c r="AU284" s="235" t="s">
        <v>82</v>
      </c>
      <c r="AV284" s="13" t="s">
        <v>80</v>
      </c>
      <c r="AW284" s="13" t="s">
        <v>33</v>
      </c>
      <c r="AX284" s="13" t="s">
        <v>72</v>
      </c>
      <c r="AY284" s="235" t="s">
        <v>128</v>
      </c>
    </row>
    <row r="285" s="13" customFormat="1">
      <c r="A285" s="13"/>
      <c r="B285" s="225"/>
      <c r="C285" s="226"/>
      <c r="D285" s="227" t="s">
        <v>140</v>
      </c>
      <c r="E285" s="228" t="s">
        <v>19</v>
      </c>
      <c r="F285" s="229" t="s">
        <v>263</v>
      </c>
      <c r="G285" s="226"/>
      <c r="H285" s="228" t="s">
        <v>19</v>
      </c>
      <c r="I285" s="230"/>
      <c r="J285" s="226"/>
      <c r="K285" s="226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140</v>
      </c>
      <c r="AU285" s="235" t="s">
        <v>82</v>
      </c>
      <c r="AV285" s="13" t="s">
        <v>80</v>
      </c>
      <c r="AW285" s="13" t="s">
        <v>33</v>
      </c>
      <c r="AX285" s="13" t="s">
        <v>72</v>
      </c>
      <c r="AY285" s="235" t="s">
        <v>128</v>
      </c>
    </row>
    <row r="286" s="14" customFormat="1">
      <c r="A286" s="14"/>
      <c r="B286" s="236"/>
      <c r="C286" s="237"/>
      <c r="D286" s="227" t="s">
        <v>140</v>
      </c>
      <c r="E286" s="238" t="s">
        <v>19</v>
      </c>
      <c r="F286" s="239" t="s">
        <v>163</v>
      </c>
      <c r="G286" s="237"/>
      <c r="H286" s="240">
        <v>26.25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6" t="s">
        <v>140</v>
      </c>
      <c r="AU286" s="246" t="s">
        <v>82</v>
      </c>
      <c r="AV286" s="14" t="s">
        <v>82</v>
      </c>
      <c r="AW286" s="14" t="s">
        <v>33</v>
      </c>
      <c r="AX286" s="14" t="s">
        <v>72</v>
      </c>
      <c r="AY286" s="246" t="s">
        <v>128</v>
      </c>
    </row>
    <row r="287" s="15" customFormat="1">
      <c r="A287" s="15"/>
      <c r="B287" s="247"/>
      <c r="C287" s="248"/>
      <c r="D287" s="227" t="s">
        <v>140</v>
      </c>
      <c r="E287" s="249" t="s">
        <v>19</v>
      </c>
      <c r="F287" s="250" t="s">
        <v>152</v>
      </c>
      <c r="G287" s="248"/>
      <c r="H287" s="251">
        <v>138.06</v>
      </c>
      <c r="I287" s="252"/>
      <c r="J287" s="248"/>
      <c r="K287" s="248"/>
      <c r="L287" s="253"/>
      <c r="M287" s="254"/>
      <c r="N287" s="255"/>
      <c r="O287" s="255"/>
      <c r="P287" s="255"/>
      <c r="Q287" s="255"/>
      <c r="R287" s="255"/>
      <c r="S287" s="255"/>
      <c r="T287" s="25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7" t="s">
        <v>140</v>
      </c>
      <c r="AU287" s="257" t="s">
        <v>82</v>
      </c>
      <c r="AV287" s="15" t="s">
        <v>153</v>
      </c>
      <c r="AW287" s="15" t="s">
        <v>33</v>
      </c>
      <c r="AX287" s="15" t="s">
        <v>72</v>
      </c>
      <c r="AY287" s="257" t="s">
        <v>128</v>
      </c>
    </row>
    <row r="288" s="13" customFormat="1">
      <c r="A288" s="13"/>
      <c r="B288" s="225"/>
      <c r="C288" s="226"/>
      <c r="D288" s="227" t="s">
        <v>140</v>
      </c>
      <c r="E288" s="228" t="s">
        <v>19</v>
      </c>
      <c r="F288" s="229" t="s">
        <v>264</v>
      </c>
      <c r="G288" s="226"/>
      <c r="H288" s="228" t="s">
        <v>19</v>
      </c>
      <c r="I288" s="230"/>
      <c r="J288" s="226"/>
      <c r="K288" s="226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140</v>
      </c>
      <c r="AU288" s="235" t="s">
        <v>82</v>
      </c>
      <c r="AV288" s="13" t="s">
        <v>80</v>
      </c>
      <c r="AW288" s="13" t="s">
        <v>33</v>
      </c>
      <c r="AX288" s="13" t="s">
        <v>72</v>
      </c>
      <c r="AY288" s="235" t="s">
        <v>128</v>
      </c>
    </row>
    <row r="289" s="13" customFormat="1">
      <c r="A289" s="13"/>
      <c r="B289" s="225"/>
      <c r="C289" s="226"/>
      <c r="D289" s="227" t="s">
        <v>140</v>
      </c>
      <c r="E289" s="228" t="s">
        <v>19</v>
      </c>
      <c r="F289" s="229" t="s">
        <v>182</v>
      </c>
      <c r="G289" s="226"/>
      <c r="H289" s="228" t="s">
        <v>19</v>
      </c>
      <c r="I289" s="230"/>
      <c r="J289" s="226"/>
      <c r="K289" s="226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140</v>
      </c>
      <c r="AU289" s="235" t="s">
        <v>82</v>
      </c>
      <c r="AV289" s="13" t="s">
        <v>80</v>
      </c>
      <c r="AW289" s="13" t="s">
        <v>33</v>
      </c>
      <c r="AX289" s="13" t="s">
        <v>72</v>
      </c>
      <c r="AY289" s="235" t="s">
        <v>128</v>
      </c>
    </row>
    <row r="290" s="13" customFormat="1">
      <c r="A290" s="13"/>
      <c r="B290" s="225"/>
      <c r="C290" s="226"/>
      <c r="D290" s="227" t="s">
        <v>140</v>
      </c>
      <c r="E290" s="228" t="s">
        <v>19</v>
      </c>
      <c r="F290" s="229" t="s">
        <v>265</v>
      </c>
      <c r="G290" s="226"/>
      <c r="H290" s="228" t="s">
        <v>19</v>
      </c>
      <c r="I290" s="230"/>
      <c r="J290" s="226"/>
      <c r="K290" s="226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140</v>
      </c>
      <c r="AU290" s="235" t="s">
        <v>82</v>
      </c>
      <c r="AV290" s="13" t="s">
        <v>80</v>
      </c>
      <c r="AW290" s="13" t="s">
        <v>33</v>
      </c>
      <c r="AX290" s="13" t="s">
        <v>72</v>
      </c>
      <c r="AY290" s="235" t="s">
        <v>128</v>
      </c>
    </row>
    <row r="291" s="14" customFormat="1">
      <c r="A291" s="14"/>
      <c r="B291" s="236"/>
      <c r="C291" s="237"/>
      <c r="D291" s="227" t="s">
        <v>140</v>
      </c>
      <c r="E291" s="238" t="s">
        <v>19</v>
      </c>
      <c r="F291" s="239" t="s">
        <v>266</v>
      </c>
      <c r="G291" s="237"/>
      <c r="H291" s="240">
        <v>166.09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6" t="s">
        <v>140</v>
      </c>
      <c r="AU291" s="246" t="s">
        <v>82</v>
      </c>
      <c r="AV291" s="14" t="s">
        <v>82</v>
      </c>
      <c r="AW291" s="14" t="s">
        <v>33</v>
      </c>
      <c r="AX291" s="14" t="s">
        <v>72</v>
      </c>
      <c r="AY291" s="246" t="s">
        <v>128</v>
      </c>
    </row>
    <row r="292" s="15" customFormat="1">
      <c r="A292" s="15"/>
      <c r="B292" s="247"/>
      <c r="C292" s="248"/>
      <c r="D292" s="227" t="s">
        <v>140</v>
      </c>
      <c r="E292" s="249" t="s">
        <v>19</v>
      </c>
      <c r="F292" s="250" t="s">
        <v>152</v>
      </c>
      <c r="G292" s="248"/>
      <c r="H292" s="251">
        <v>166.09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7" t="s">
        <v>140</v>
      </c>
      <c r="AU292" s="257" t="s">
        <v>82</v>
      </c>
      <c r="AV292" s="15" t="s">
        <v>153</v>
      </c>
      <c r="AW292" s="15" t="s">
        <v>33</v>
      </c>
      <c r="AX292" s="15" t="s">
        <v>72</v>
      </c>
      <c r="AY292" s="257" t="s">
        <v>128</v>
      </c>
    </row>
    <row r="293" s="16" customFormat="1">
      <c r="A293" s="16"/>
      <c r="B293" s="258"/>
      <c r="C293" s="259"/>
      <c r="D293" s="227" t="s">
        <v>140</v>
      </c>
      <c r="E293" s="260" t="s">
        <v>19</v>
      </c>
      <c r="F293" s="261" t="s">
        <v>164</v>
      </c>
      <c r="G293" s="259"/>
      <c r="H293" s="262">
        <v>339.57000000000005</v>
      </c>
      <c r="I293" s="263"/>
      <c r="J293" s="259"/>
      <c r="K293" s="259"/>
      <c r="L293" s="264"/>
      <c r="M293" s="265"/>
      <c r="N293" s="266"/>
      <c r="O293" s="266"/>
      <c r="P293" s="266"/>
      <c r="Q293" s="266"/>
      <c r="R293" s="266"/>
      <c r="S293" s="266"/>
      <c r="T293" s="267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68" t="s">
        <v>140</v>
      </c>
      <c r="AU293" s="268" t="s">
        <v>82</v>
      </c>
      <c r="AV293" s="16" t="s">
        <v>136</v>
      </c>
      <c r="AW293" s="16" t="s">
        <v>33</v>
      </c>
      <c r="AX293" s="16" t="s">
        <v>80</v>
      </c>
      <c r="AY293" s="268" t="s">
        <v>128</v>
      </c>
    </row>
    <row r="294" s="2" customFormat="1" ht="16.5" customHeight="1">
      <c r="A294" s="41"/>
      <c r="B294" s="42"/>
      <c r="C294" s="207" t="s">
        <v>209</v>
      </c>
      <c r="D294" s="207" t="s">
        <v>131</v>
      </c>
      <c r="E294" s="208" t="s">
        <v>267</v>
      </c>
      <c r="F294" s="209" t="s">
        <v>268</v>
      </c>
      <c r="G294" s="210" t="s">
        <v>134</v>
      </c>
      <c r="H294" s="211">
        <v>245.27000000000001</v>
      </c>
      <c r="I294" s="212"/>
      <c r="J294" s="213">
        <f>ROUND(I294*H294,2)</f>
        <v>0</v>
      </c>
      <c r="K294" s="209" t="s">
        <v>135</v>
      </c>
      <c r="L294" s="47"/>
      <c r="M294" s="214" t="s">
        <v>19</v>
      </c>
      <c r="N294" s="215" t="s">
        <v>43</v>
      </c>
      <c r="O294" s="87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136</v>
      </c>
      <c r="AT294" s="218" t="s">
        <v>131</v>
      </c>
      <c r="AU294" s="218" t="s">
        <v>82</v>
      </c>
      <c r="AY294" s="20" t="s">
        <v>128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80</v>
      </c>
      <c r="BK294" s="219">
        <f>ROUND(I294*H294,2)</f>
        <v>0</v>
      </c>
      <c r="BL294" s="20" t="s">
        <v>136</v>
      </c>
      <c r="BM294" s="218" t="s">
        <v>269</v>
      </c>
    </row>
    <row r="295" s="2" customFormat="1">
      <c r="A295" s="41"/>
      <c r="B295" s="42"/>
      <c r="C295" s="43"/>
      <c r="D295" s="220" t="s">
        <v>138</v>
      </c>
      <c r="E295" s="43"/>
      <c r="F295" s="221" t="s">
        <v>270</v>
      </c>
      <c r="G295" s="43"/>
      <c r="H295" s="43"/>
      <c r="I295" s="222"/>
      <c r="J295" s="43"/>
      <c r="K295" s="43"/>
      <c r="L295" s="47"/>
      <c r="M295" s="223"/>
      <c r="N295" s="22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138</v>
      </c>
      <c r="AU295" s="20" t="s">
        <v>82</v>
      </c>
    </row>
    <row r="296" s="13" customFormat="1">
      <c r="A296" s="13"/>
      <c r="B296" s="225"/>
      <c r="C296" s="226"/>
      <c r="D296" s="227" t="s">
        <v>140</v>
      </c>
      <c r="E296" s="228" t="s">
        <v>19</v>
      </c>
      <c r="F296" s="229" t="s">
        <v>141</v>
      </c>
      <c r="G296" s="226"/>
      <c r="H296" s="228" t="s">
        <v>19</v>
      </c>
      <c r="I296" s="230"/>
      <c r="J296" s="226"/>
      <c r="K296" s="226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140</v>
      </c>
      <c r="AU296" s="235" t="s">
        <v>82</v>
      </c>
      <c r="AV296" s="13" t="s">
        <v>80</v>
      </c>
      <c r="AW296" s="13" t="s">
        <v>33</v>
      </c>
      <c r="AX296" s="13" t="s">
        <v>72</v>
      </c>
      <c r="AY296" s="235" t="s">
        <v>128</v>
      </c>
    </row>
    <row r="297" s="13" customFormat="1">
      <c r="A297" s="13"/>
      <c r="B297" s="225"/>
      <c r="C297" s="226"/>
      <c r="D297" s="227" t="s">
        <v>140</v>
      </c>
      <c r="E297" s="228" t="s">
        <v>19</v>
      </c>
      <c r="F297" s="229" t="s">
        <v>271</v>
      </c>
      <c r="G297" s="226"/>
      <c r="H297" s="228" t="s">
        <v>19</v>
      </c>
      <c r="I297" s="230"/>
      <c r="J297" s="226"/>
      <c r="K297" s="226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140</v>
      </c>
      <c r="AU297" s="235" t="s">
        <v>82</v>
      </c>
      <c r="AV297" s="13" t="s">
        <v>80</v>
      </c>
      <c r="AW297" s="13" t="s">
        <v>33</v>
      </c>
      <c r="AX297" s="13" t="s">
        <v>72</v>
      </c>
      <c r="AY297" s="235" t="s">
        <v>128</v>
      </c>
    </row>
    <row r="298" s="13" customFormat="1">
      <c r="A298" s="13"/>
      <c r="B298" s="225"/>
      <c r="C298" s="226"/>
      <c r="D298" s="227" t="s">
        <v>140</v>
      </c>
      <c r="E298" s="228" t="s">
        <v>19</v>
      </c>
      <c r="F298" s="229" t="s">
        <v>143</v>
      </c>
      <c r="G298" s="226"/>
      <c r="H298" s="228" t="s">
        <v>19</v>
      </c>
      <c r="I298" s="230"/>
      <c r="J298" s="226"/>
      <c r="K298" s="226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140</v>
      </c>
      <c r="AU298" s="235" t="s">
        <v>82</v>
      </c>
      <c r="AV298" s="13" t="s">
        <v>80</v>
      </c>
      <c r="AW298" s="13" t="s">
        <v>33</v>
      </c>
      <c r="AX298" s="13" t="s">
        <v>72</v>
      </c>
      <c r="AY298" s="235" t="s">
        <v>128</v>
      </c>
    </row>
    <row r="299" s="13" customFormat="1">
      <c r="A299" s="13"/>
      <c r="B299" s="225"/>
      <c r="C299" s="226"/>
      <c r="D299" s="227" t="s">
        <v>140</v>
      </c>
      <c r="E299" s="228" t="s">
        <v>19</v>
      </c>
      <c r="F299" s="229" t="s">
        <v>272</v>
      </c>
      <c r="G299" s="226"/>
      <c r="H299" s="228" t="s">
        <v>19</v>
      </c>
      <c r="I299" s="230"/>
      <c r="J299" s="226"/>
      <c r="K299" s="226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140</v>
      </c>
      <c r="AU299" s="235" t="s">
        <v>82</v>
      </c>
      <c r="AV299" s="13" t="s">
        <v>80</v>
      </c>
      <c r="AW299" s="13" t="s">
        <v>33</v>
      </c>
      <c r="AX299" s="13" t="s">
        <v>72</v>
      </c>
      <c r="AY299" s="235" t="s">
        <v>128</v>
      </c>
    </row>
    <row r="300" s="14" customFormat="1">
      <c r="A300" s="14"/>
      <c r="B300" s="236"/>
      <c r="C300" s="237"/>
      <c r="D300" s="227" t="s">
        <v>140</v>
      </c>
      <c r="E300" s="238" t="s">
        <v>19</v>
      </c>
      <c r="F300" s="239" t="s">
        <v>171</v>
      </c>
      <c r="G300" s="237"/>
      <c r="H300" s="240">
        <v>7.4800000000000004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140</v>
      </c>
      <c r="AU300" s="246" t="s">
        <v>82</v>
      </c>
      <c r="AV300" s="14" t="s">
        <v>82</v>
      </c>
      <c r="AW300" s="14" t="s">
        <v>33</v>
      </c>
      <c r="AX300" s="14" t="s">
        <v>72</v>
      </c>
      <c r="AY300" s="246" t="s">
        <v>128</v>
      </c>
    </row>
    <row r="301" s="13" customFormat="1">
      <c r="A301" s="13"/>
      <c r="B301" s="225"/>
      <c r="C301" s="226"/>
      <c r="D301" s="227" t="s">
        <v>140</v>
      </c>
      <c r="E301" s="228" t="s">
        <v>19</v>
      </c>
      <c r="F301" s="229" t="s">
        <v>146</v>
      </c>
      <c r="G301" s="226"/>
      <c r="H301" s="228" t="s">
        <v>19</v>
      </c>
      <c r="I301" s="230"/>
      <c r="J301" s="226"/>
      <c r="K301" s="226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140</v>
      </c>
      <c r="AU301" s="235" t="s">
        <v>82</v>
      </c>
      <c r="AV301" s="13" t="s">
        <v>80</v>
      </c>
      <c r="AW301" s="13" t="s">
        <v>33</v>
      </c>
      <c r="AX301" s="13" t="s">
        <v>72</v>
      </c>
      <c r="AY301" s="235" t="s">
        <v>128</v>
      </c>
    </row>
    <row r="302" s="13" customFormat="1">
      <c r="A302" s="13"/>
      <c r="B302" s="225"/>
      <c r="C302" s="226"/>
      <c r="D302" s="227" t="s">
        <v>140</v>
      </c>
      <c r="E302" s="228" t="s">
        <v>19</v>
      </c>
      <c r="F302" s="229" t="s">
        <v>273</v>
      </c>
      <c r="G302" s="226"/>
      <c r="H302" s="228" t="s">
        <v>19</v>
      </c>
      <c r="I302" s="230"/>
      <c r="J302" s="226"/>
      <c r="K302" s="226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140</v>
      </c>
      <c r="AU302" s="235" t="s">
        <v>82</v>
      </c>
      <c r="AV302" s="13" t="s">
        <v>80</v>
      </c>
      <c r="AW302" s="13" t="s">
        <v>33</v>
      </c>
      <c r="AX302" s="13" t="s">
        <v>72</v>
      </c>
      <c r="AY302" s="235" t="s">
        <v>128</v>
      </c>
    </row>
    <row r="303" s="14" customFormat="1">
      <c r="A303" s="14"/>
      <c r="B303" s="236"/>
      <c r="C303" s="237"/>
      <c r="D303" s="227" t="s">
        <v>140</v>
      </c>
      <c r="E303" s="238" t="s">
        <v>19</v>
      </c>
      <c r="F303" s="239" t="s">
        <v>173</v>
      </c>
      <c r="G303" s="237"/>
      <c r="H303" s="240">
        <v>3.96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6" t="s">
        <v>140</v>
      </c>
      <c r="AU303" s="246" t="s">
        <v>82</v>
      </c>
      <c r="AV303" s="14" t="s">
        <v>82</v>
      </c>
      <c r="AW303" s="14" t="s">
        <v>33</v>
      </c>
      <c r="AX303" s="14" t="s">
        <v>72</v>
      </c>
      <c r="AY303" s="246" t="s">
        <v>128</v>
      </c>
    </row>
    <row r="304" s="13" customFormat="1">
      <c r="A304" s="13"/>
      <c r="B304" s="225"/>
      <c r="C304" s="226"/>
      <c r="D304" s="227" t="s">
        <v>140</v>
      </c>
      <c r="E304" s="228" t="s">
        <v>19</v>
      </c>
      <c r="F304" s="229" t="s">
        <v>149</v>
      </c>
      <c r="G304" s="226"/>
      <c r="H304" s="228" t="s">
        <v>19</v>
      </c>
      <c r="I304" s="230"/>
      <c r="J304" s="226"/>
      <c r="K304" s="226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140</v>
      </c>
      <c r="AU304" s="235" t="s">
        <v>82</v>
      </c>
      <c r="AV304" s="13" t="s">
        <v>80</v>
      </c>
      <c r="AW304" s="13" t="s">
        <v>33</v>
      </c>
      <c r="AX304" s="13" t="s">
        <v>72</v>
      </c>
      <c r="AY304" s="235" t="s">
        <v>128</v>
      </c>
    </row>
    <row r="305" s="13" customFormat="1">
      <c r="A305" s="13"/>
      <c r="B305" s="225"/>
      <c r="C305" s="226"/>
      <c r="D305" s="227" t="s">
        <v>140</v>
      </c>
      <c r="E305" s="228" t="s">
        <v>19</v>
      </c>
      <c r="F305" s="229" t="s">
        <v>274</v>
      </c>
      <c r="G305" s="226"/>
      <c r="H305" s="228" t="s">
        <v>19</v>
      </c>
      <c r="I305" s="230"/>
      <c r="J305" s="226"/>
      <c r="K305" s="226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140</v>
      </c>
      <c r="AU305" s="235" t="s">
        <v>82</v>
      </c>
      <c r="AV305" s="13" t="s">
        <v>80</v>
      </c>
      <c r="AW305" s="13" t="s">
        <v>33</v>
      </c>
      <c r="AX305" s="13" t="s">
        <v>72</v>
      </c>
      <c r="AY305" s="235" t="s">
        <v>128</v>
      </c>
    </row>
    <row r="306" s="14" customFormat="1">
      <c r="A306" s="14"/>
      <c r="B306" s="236"/>
      <c r="C306" s="237"/>
      <c r="D306" s="227" t="s">
        <v>140</v>
      </c>
      <c r="E306" s="238" t="s">
        <v>19</v>
      </c>
      <c r="F306" s="239" t="s">
        <v>175</v>
      </c>
      <c r="G306" s="237"/>
      <c r="H306" s="240">
        <v>32.340000000000003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6" t="s">
        <v>140</v>
      </c>
      <c r="AU306" s="246" t="s">
        <v>82</v>
      </c>
      <c r="AV306" s="14" t="s">
        <v>82</v>
      </c>
      <c r="AW306" s="14" t="s">
        <v>33</v>
      </c>
      <c r="AX306" s="14" t="s">
        <v>72</v>
      </c>
      <c r="AY306" s="246" t="s">
        <v>128</v>
      </c>
    </row>
    <row r="307" s="15" customFormat="1">
      <c r="A307" s="15"/>
      <c r="B307" s="247"/>
      <c r="C307" s="248"/>
      <c r="D307" s="227" t="s">
        <v>140</v>
      </c>
      <c r="E307" s="249" t="s">
        <v>19</v>
      </c>
      <c r="F307" s="250" t="s">
        <v>152</v>
      </c>
      <c r="G307" s="248"/>
      <c r="H307" s="251">
        <v>43.780000000000001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57" t="s">
        <v>140</v>
      </c>
      <c r="AU307" s="257" t="s">
        <v>82</v>
      </c>
      <c r="AV307" s="15" t="s">
        <v>153</v>
      </c>
      <c r="AW307" s="15" t="s">
        <v>33</v>
      </c>
      <c r="AX307" s="15" t="s">
        <v>72</v>
      </c>
      <c r="AY307" s="257" t="s">
        <v>128</v>
      </c>
    </row>
    <row r="308" s="13" customFormat="1">
      <c r="A308" s="13"/>
      <c r="B308" s="225"/>
      <c r="C308" s="226"/>
      <c r="D308" s="227" t="s">
        <v>140</v>
      </c>
      <c r="E308" s="228" t="s">
        <v>19</v>
      </c>
      <c r="F308" s="229" t="s">
        <v>154</v>
      </c>
      <c r="G308" s="226"/>
      <c r="H308" s="228" t="s">
        <v>19</v>
      </c>
      <c r="I308" s="230"/>
      <c r="J308" s="226"/>
      <c r="K308" s="226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140</v>
      </c>
      <c r="AU308" s="235" t="s">
        <v>82</v>
      </c>
      <c r="AV308" s="13" t="s">
        <v>80</v>
      </c>
      <c r="AW308" s="13" t="s">
        <v>33</v>
      </c>
      <c r="AX308" s="13" t="s">
        <v>72</v>
      </c>
      <c r="AY308" s="235" t="s">
        <v>128</v>
      </c>
    </row>
    <row r="309" s="13" customFormat="1">
      <c r="A309" s="13"/>
      <c r="B309" s="225"/>
      <c r="C309" s="226"/>
      <c r="D309" s="227" t="s">
        <v>140</v>
      </c>
      <c r="E309" s="228" t="s">
        <v>19</v>
      </c>
      <c r="F309" s="229" t="s">
        <v>275</v>
      </c>
      <c r="G309" s="226"/>
      <c r="H309" s="228" t="s">
        <v>19</v>
      </c>
      <c r="I309" s="230"/>
      <c r="J309" s="226"/>
      <c r="K309" s="226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140</v>
      </c>
      <c r="AU309" s="235" t="s">
        <v>82</v>
      </c>
      <c r="AV309" s="13" t="s">
        <v>80</v>
      </c>
      <c r="AW309" s="13" t="s">
        <v>33</v>
      </c>
      <c r="AX309" s="13" t="s">
        <v>72</v>
      </c>
      <c r="AY309" s="235" t="s">
        <v>128</v>
      </c>
    </row>
    <row r="310" s="13" customFormat="1">
      <c r="A310" s="13"/>
      <c r="B310" s="225"/>
      <c r="C310" s="226"/>
      <c r="D310" s="227" t="s">
        <v>140</v>
      </c>
      <c r="E310" s="228" t="s">
        <v>19</v>
      </c>
      <c r="F310" s="229" t="s">
        <v>155</v>
      </c>
      <c r="G310" s="226"/>
      <c r="H310" s="228" t="s">
        <v>19</v>
      </c>
      <c r="I310" s="230"/>
      <c r="J310" s="226"/>
      <c r="K310" s="226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140</v>
      </c>
      <c r="AU310" s="235" t="s">
        <v>82</v>
      </c>
      <c r="AV310" s="13" t="s">
        <v>80</v>
      </c>
      <c r="AW310" s="13" t="s">
        <v>33</v>
      </c>
      <c r="AX310" s="13" t="s">
        <v>72</v>
      </c>
      <c r="AY310" s="235" t="s">
        <v>128</v>
      </c>
    </row>
    <row r="311" s="13" customFormat="1">
      <c r="A311" s="13"/>
      <c r="B311" s="225"/>
      <c r="C311" s="226"/>
      <c r="D311" s="227" t="s">
        <v>140</v>
      </c>
      <c r="E311" s="228" t="s">
        <v>19</v>
      </c>
      <c r="F311" s="229" t="s">
        <v>276</v>
      </c>
      <c r="G311" s="226"/>
      <c r="H311" s="228" t="s">
        <v>19</v>
      </c>
      <c r="I311" s="230"/>
      <c r="J311" s="226"/>
      <c r="K311" s="226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140</v>
      </c>
      <c r="AU311" s="235" t="s">
        <v>82</v>
      </c>
      <c r="AV311" s="13" t="s">
        <v>80</v>
      </c>
      <c r="AW311" s="13" t="s">
        <v>33</v>
      </c>
      <c r="AX311" s="13" t="s">
        <v>72</v>
      </c>
      <c r="AY311" s="235" t="s">
        <v>128</v>
      </c>
    </row>
    <row r="312" s="14" customFormat="1">
      <c r="A312" s="14"/>
      <c r="B312" s="236"/>
      <c r="C312" s="237"/>
      <c r="D312" s="227" t="s">
        <v>140</v>
      </c>
      <c r="E312" s="238" t="s">
        <v>19</v>
      </c>
      <c r="F312" s="239" t="s">
        <v>177</v>
      </c>
      <c r="G312" s="237"/>
      <c r="H312" s="240">
        <v>42.670000000000002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6" t="s">
        <v>140</v>
      </c>
      <c r="AU312" s="246" t="s">
        <v>82</v>
      </c>
      <c r="AV312" s="14" t="s">
        <v>82</v>
      </c>
      <c r="AW312" s="14" t="s">
        <v>33</v>
      </c>
      <c r="AX312" s="14" t="s">
        <v>72</v>
      </c>
      <c r="AY312" s="246" t="s">
        <v>128</v>
      </c>
    </row>
    <row r="313" s="13" customFormat="1">
      <c r="A313" s="13"/>
      <c r="B313" s="225"/>
      <c r="C313" s="226"/>
      <c r="D313" s="227" t="s">
        <v>140</v>
      </c>
      <c r="E313" s="228" t="s">
        <v>19</v>
      </c>
      <c r="F313" s="229" t="s">
        <v>161</v>
      </c>
      <c r="G313" s="226"/>
      <c r="H313" s="228" t="s">
        <v>19</v>
      </c>
      <c r="I313" s="230"/>
      <c r="J313" s="226"/>
      <c r="K313" s="226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140</v>
      </c>
      <c r="AU313" s="235" t="s">
        <v>82</v>
      </c>
      <c r="AV313" s="13" t="s">
        <v>80</v>
      </c>
      <c r="AW313" s="13" t="s">
        <v>33</v>
      </c>
      <c r="AX313" s="13" t="s">
        <v>72</v>
      </c>
      <c r="AY313" s="235" t="s">
        <v>128</v>
      </c>
    </row>
    <row r="314" s="13" customFormat="1">
      <c r="A314" s="13"/>
      <c r="B314" s="225"/>
      <c r="C314" s="226"/>
      <c r="D314" s="227" t="s">
        <v>140</v>
      </c>
      <c r="E314" s="228" t="s">
        <v>19</v>
      </c>
      <c r="F314" s="229" t="s">
        <v>277</v>
      </c>
      <c r="G314" s="226"/>
      <c r="H314" s="228" t="s">
        <v>19</v>
      </c>
      <c r="I314" s="230"/>
      <c r="J314" s="226"/>
      <c r="K314" s="226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140</v>
      </c>
      <c r="AU314" s="235" t="s">
        <v>82</v>
      </c>
      <c r="AV314" s="13" t="s">
        <v>80</v>
      </c>
      <c r="AW314" s="13" t="s">
        <v>33</v>
      </c>
      <c r="AX314" s="13" t="s">
        <v>72</v>
      </c>
      <c r="AY314" s="235" t="s">
        <v>128</v>
      </c>
    </row>
    <row r="315" s="14" customFormat="1">
      <c r="A315" s="14"/>
      <c r="B315" s="236"/>
      <c r="C315" s="237"/>
      <c r="D315" s="227" t="s">
        <v>140</v>
      </c>
      <c r="E315" s="238" t="s">
        <v>19</v>
      </c>
      <c r="F315" s="239" t="s">
        <v>181</v>
      </c>
      <c r="G315" s="237"/>
      <c r="H315" s="240">
        <v>16.829999999999998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6" t="s">
        <v>140</v>
      </c>
      <c r="AU315" s="246" t="s">
        <v>82</v>
      </c>
      <c r="AV315" s="14" t="s">
        <v>82</v>
      </c>
      <c r="AW315" s="14" t="s">
        <v>33</v>
      </c>
      <c r="AX315" s="14" t="s">
        <v>72</v>
      </c>
      <c r="AY315" s="246" t="s">
        <v>128</v>
      </c>
    </row>
    <row r="316" s="13" customFormat="1">
      <c r="A316" s="13"/>
      <c r="B316" s="225"/>
      <c r="C316" s="226"/>
      <c r="D316" s="227" t="s">
        <v>140</v>
      </c>
      <c r="E316" s="228" t="s">
        <v>19</v>
      </c>
      <c r="F316" s="229" t="s">
        <v>158</v>
      </c>
      <c r="G316" s="226"/>
      <c r="H316" s="228" t="s">
        <v>19</v>
      </c>
      <c r="I316" s="230"/>
      <c r="J316" s="226"/>
      <c r="K316" s="226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140</v>
      </c>
      <c r="AU316" s="235" t="s">
        <v>82</v>
      </c>
      <c r="AV316" s="13" t="s">
        <v>80</v>
      </c>
      <c r="AW316" s="13" t="s">
        <v>33</v>
      </c>
      <c r="AX316" s="13" t="s">
        <v>72</v>
      </c>
      <c r="AY316" s="235" t="s">
        <v>128</v>
      </c>
    </row>
    <row r="317" s="13" customFormat="1">
      <c r="A317" s="13"/>
      <c r="B317" s="225"/>
      <c r="C317" s="226"/>
      <c r="D317" s="227" t="s">
        <v>140</v>
      </c>
      <c r="E317" s="228" t="s">
        <v>19</v>
      </c>
      <c r="F317" s="229" t="s">
        <v>278</v>
      </c>
      <c r="G317" s="226"/>
      <c r="H317" s="228" t="s">
        <v>19</v>
      </c>
      <c r="I317" s="230"/>
      <c r="J317" s="226"/>
      <c r="K317" s="226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140</v>
      </c>
      <c r="AU317" s="235" t="s">
        <v>82</v>
      </c>
      <c r="AV317" s="13" t="s">
        <v>80</v>
      </c>
      <c r="AW317" s="13" t="s">
        <v>33</v>
      </c>
      <c r="AX317" s="13" t="s">
        <v>72</v>
      </c>
      <c r="AY317" s="235" t="s">
        <v>128</v>
      </c>
    </row>
    <row r="318" s="14" customFormat="1">
      <c r="A318" s="14"/>
      <c r="B318" s="236"/>
      <c r="C318" s="237"/>
      <c r="D318" s="227" t="s">
        <v>140</v>
      </c>
      <c r="E318" s="238" t="s">
        <v>19</v>
      </c>
      <c r="F318" s="239" t="s">
        <v>179</v>
      </c>
      <c r="G318" s="237"/>
      <c r="H318" s="240">
        <v>11.539999999999999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6" t="s">
        <v>140</v>
      </c>
      <c r="AU318" s="246" t="s">
        <v>82</v>
      </c>
      <c r="AV318" s="14" t="s">
        <v>82</v>
      </c>
      <c r="AW318" s="14" t="s">
        <v>33</v>
      </c>
      <c r="AX318" s="14" t="s">
        <v>72</v>
      </c>
      <c r="AY318" s="246" t="s">
        <v>128</v>
      </c>
    </row>
    <row r="319" s="13" customFormat="1">
      <c r="A319" s="13"/>
      <c r="B319" s="225"/>
      <c r="C319" s="226"/>
      <c r="D319" s="227" t="s">
        <v>140</v>
      </c>
      <c r="E319" s="228" t="s">
        <v>19</v>
      </c>
      <c r="F319" s="229" t="s">
        <v>182</v>
      </c>
      <c r="G319" s="226"/>
      <c r="H319" s="228" t="s">
        <v>19</v>
      </c>
      <c r="I319" s="230"/>
      <c r="J319" s="226"/>
      <c r="K319" s="226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140</v>
      </c>
      <c r="AU319" s="235" t="s">
        <v>82</v>
      </c>
      <c r="AV319" s="13" t="s">
        <v>80</v>
      </c>
      <c r="AW319" s="13" t="s">
        <v>33</v>
      </c>
      <c r="AX319" s="13" t="s">
        <v>72</v>
      </c>
      <c r="AY319" s="235" t="s">
        <v>128</v>
      </c>
    </row>
    <row r="320" s="13" customFormat="1">
      <c r="A320" s="13"/>
      <c r="B320" s="225"/>
      <c r="C320" s="226"/>
      <c r="D320" s="227" t="s">
        <v>140</v>
      </c>
      <c r="E320" s="228" t="s">
        <v>19</v>
      </c>
      <c r="F320" s="229" t="s">
        <v>279</v>
      </c>
      <c r="G320" s="226"/>
      <c r="H320" s="228" t="s">
        <v>19</v>
      </c>
      <c r="I320" s="230"/>
      <c r="J320" s="226"/>
      <c r="K320" s="226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140</v>
      </c>
      <c r="AU320" s="235" t="s">
        <v>82</v>
      </c>
      <c r="AV320" s="13" t="s">
        <v>80</v>
      </c>
      <c r="AW320" s="13" t="s">
        <v>33</v>
      </c>
      <c r="AX320" s="13" t="s">
        <v>72</v>
      </c>
      <c r="AY320" s="235" t="s">
        <v>128</v>
      </c>
    </row>
    <row r="321" s="14" customFormat="1">
      <c r="A321" s="14"/>
      <c r="B321" s="236"/>
      <c r="C321" s="237"/>
      <c r="D321" s="227" t="s">
        <v>140</v>
      </c>
      <c r="E321" s="238" t="s">
        <v>19</v>
      </c>
      <c r="F321" s="239" t="s">
        <v>184</v>
      </c>
      <c r="G321" s="237"/>
      <c r="H321" s="240">
        <v>99.840000000000003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6" t="s">
        <v>140</v>
      </c>
      <c r="AU321" s="246" t="s">
        <v>82</v>
      </c>
      <c r="AV321" s="14" t="s">
        <v>82</v>
      </c>
      <c r="AW321" s="14" t="s">
        <v>33</v>
      </c>
      <c r="AX321" s="14" t="s">
        <v>72</v>
      </c>
      <c r="AY321" s="246" t="s">
        <v>128</v>
      </c>
    </row>
    <row r="322" s="15" customFormat="1">
      <c r="A322" s="15"/>
      <c r="B322" s="247"/>
      <c r="C322" s="248"/>
      <c r="D322" s="227" t="s">
        <v>140</v>
      </c>
      <c r="E322" s="249" t="s">
        <v>19</v>
      </c>
      <c r="F322" s="250" t="s">
        <v>152</v>
      </c>
      <c r="G322" s="248"/>
      <c r="H322" s="251">
        <v>170.88</v>
      </c>
      <c r="I322" s="252"/>
      <c r="J322" s="248"/>
      <c r="K322" s="248"/>
      <c r="L322" s="253"/>
      <c r="M322" s="254"/>
      <c r="N322" s="255"/>
      <c r="O322" s="255"/>
      <c r="P322" s="255"/>
      <c r="Q322" s="255"/>
      <c r="R322" s="255"/>
      <c r="S322" s="255"/>
      <c r="T322" s="256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7" t="s">
        <v>140</v>
      </c>
      <c r="AU322" s="257" t="s">
        <v>82</v>
      </c>
      <c r="AV322" s="15" t="s">
        <v>153</v>
      </c>
      <c r="AW322" s="15" t="s">
        <v>33</v>
      </c>
      <c r="AX322" s="15" t="s">
        <v>72</v>
      </c>
      <c r="AY322" s="257" t="s">
        <v>128</v>
      </c>
    </row>
    <row r="323" s="13" customFormat="1">
      <c r="A323" s="13"/>
      <c r="B323" s="225"/>
      <c r="C323" s="226"/>
      <c r="D323" s="227" t="s">
        <v>140</v>
      </c>
      <c r="E323" s="228" t="s">
        <v>19</v>
      </c>
      <c r="F323" s="229" t="s">
        <v>280</v>
      </c>
      <c r="G323" s="226"/>
      <c r="H323" s="228" t="s">
        <v>19</v>
      </c>
      <c r="I323" s="230"/>
      <c r="J323" s="226"/>
      <c r="K323" s="226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140</v>
      </c>
      <c r="AU323" s="235" t="s">
        <v>82</v>
      </c>
      <c r="AV323" s="13" t="s">
        <v>80</v>
      </c>
      <c r="AW323" s="13" t="s">
        <v>33</v>
      </c>
      <c r="AX323" s="13" t="s">
        <v>72</v>
      </c>
      <c r="AY323" s="235" t="s">
        <v>128</v>
      </c>
    </row>
    <row r="324" s="13" customFormat="1">
      <c r="A324" s="13"/>
      <c r="B324" s="225"/>
      <c r="C324" s="226"/>
      <c r="D324" s="227" t="s">
        <v>140</v>
      </c>
      <c r="E324" s="228" t="s">
        <v>19</v>
      </c>
      <c r="F324" s="229" t="s">
        <v>281</v>
      </c>
      <c r="G324" s="226"/>
      <c r="H324" s="228" t="s">
        <v>19</v>
      </c>
      <c r="I324" s="230"/>
      <c r="J324" s="226"/>
      <c r="K324" s="226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140</v>
      </c>
      <c r="AU324" s="235" t="s">
        <v>82</v>
      </c>
      <c r="AV324" s="13" t="s">
        <v>80</v>
      </c>
      <c r="AW324" s="13" t="s">
        <v>33</v>
      </c>
      <c r="AX324" s="13" t="s">
        <v>72</v>
      </c>
      <c r="AY324" s="235" t="s">
        <v>128</v>
      </c>
    </row>
    <row r="325" s="14" customFormat="1">
      <c r="A325" s="14"/>
      <c r="B325" s="236"/>
      <c r="C325" s="237"/>
      <c r="D325" s="227" t="s">
        <v>140</v>
      </c>
      <c r="E325" s="238" t="s">
        <v>19</v>
      </c>
      <c r="F325" s="239" t="s">
        <v>282</v>
      </c>
      <c r="G325" s="237"/>
      <c r="H325" s="240">
        <v>30.609999999999999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6" t="s">
        <v>140</v>
      </c>
      <c r="AU325" s="246" t="s">
        <v>82</v>
      </c>
      <c r="AV325" s="14" t="s">
        <v>82</v>
      </c>
      <c r="AW325" s="14" t="s">
        <v>33</v>
      </c>
      <c r="AX325" s="14" t="s">
        <v>72</v>
      </c>
      <c r="AY325" s="246" t="s">
        <v>128</v>
      </c>
    </row>
    <row r="326" s="15" customFormat="1">
      <c r="A326" s="15"/>
      <c r="B326" s="247"/>
      <c r="C326" s="248"/>
      <c r="D326" s="227" t="s">
        <v>140</v>
      </c>
      <c r="E326" s="249" t="s">
        <v>19</v>
      </c>
      <c r="F326" s="250" t="s">
        <v>152</v>
      </c>
      <c r="G326" s="248"/>
      <c r="H326" s="251">
        <v>30.609999999999999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7" t="s">
        <v>140</v>
      </c>
      <c r="AU326" s="257" t="s">
        <v>82</v>
      </c>
      <c r="AV326" s="15" t="s">
        <v>153</v>
      </c>
      <c r="AW326" s="15" t="s">
        <v>33</v>
      </c>
      <c r="AX326" s="15" t="s">
        <v>72</v>
      </c>
      <c r="AY326" s="257" t="s">
        <v>128</v>
      </c>
    </row>
    <row r="327" s="16" customFormat="1">
      <c r="A327" s="16"/>
      <c r="B327" s="258"/>
      <c r="C327" s="259"/>
      <c r="D327" s="227" t="s">
        <v>140</v>
      </c>
      <c r="E327" s="260" t="s">
        <v>19</v>
      </c>
      <c r="F327" s="261" t="s">
        <v>164</v>
      </c>
      <c r="G327" s="259"/>
      <c r="H327" s="262">
        <v>245.27000000000001</v>
      </c>
      <c r="I327" s="263"/>
      <c r="J327" s="259"/>
      <c r="K327" s="259"/>
      <c r="L327" s="264"/>
      <c r="M327" s="265"/>
      <c r="N327" s="266"/>
      <c r="O327" s="266"/>
      <c r="P327" s="266"/>
      <c r="Q327" s="266"/>
      <c r="R327" s="266"/>
      <c r="S327" s="266"/>
      <c r="T327" s="267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68" t="s">
        <v>140</v>
      </c>
      <c r="AU327" s="268" t="s">
        <v>82</v>
      </c>
      <c r="AV327" s="16" t="s">
        <v>136</v>
      </c>
      <c r="AW327" s="16" t="s">
        <v>33</v>
      </c>
      <c r="AX327" s="16" t="s">
        <v>80</v>
      </c>
      <c r="AY327" s="268" t="s">
        <v>128</v>
      </c>
    </row>
    <row r="328" s="12" customFormat="1" ht="22.8" customHeight="1">
      <c r="A328" s="12"/>
      <c r="B328" s="191"/>
      <c r="C328" s="192"/>
      <c r="D328" s="193" t="s">
        <v>71</v>
      </c>
      <c r="E328" s="205" t="s">
        <v>283</v>
      </c>
      <c r="F328" s="205" t="s">
        <v>284</v>
      </c>
      <c r="G328" s="192"/>
      <c r="H328" s="192"/>
      <c r="I328" s="195"/>
      <c r="J328" s="206">
        <f>BK328</f>
        <v>0</v>
      </c>
      <c r="K328" s="192"/>
      <c r="L328" s="197"/>
      <c r="M328" s="198"/>
      <c r="N328" s="199"/>
      <c r="O328" s="199"/>
      <c r="P328" s="200">
        <f>SUM(P329:P335)</f>
        <v>0</v>
      </c>
      <c r="Q328" s="199"/>
      <c r="R328" s="200">
        <f>SUM(R329:R335)</f>
        <v>0</v>
      </c>
      <c r="S328" s="199"/>
      <c r="T328" s="201">
        <f>SUM(T329:T335)</f>
        <v>0.44240000000000007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2" t="s">
        <v>80</v>
      </c>
      <c r="AT328" s="203" t="s">
        <v>71</v>
      </c>
      <c r="AU328" s="203" t="s">
        <v>80</v>
      </c>
      <c r="AY328" s="202" t="s">
        <v>128</v>
      </c>
      <c r="BK328" s="204">
        <f>SUM(BK329:BK335)</f>
        <v>0</v>
      </c>
    </row>
    <row r="329" s="2" customFormat="1" ht="16.5" customHeight="1">
      <c r="A329" s="41"/>
      <c r="B329" s="42"/>
      <c r="C329" s="207" t="s">
        <v>285</v>
      </c>
      <c r="D329" s="207" t="s">
        <v>131</v>
      </c>
      <c r="E329" s="208" t="s">
        <v>286</v>
      </c>
      <c r="F329" s="209" t="s">
        <v>287</v>
      </c>
      <c r="G329" s="210" t="s">
        <v>213</v>
      </c>
      <c r="H329" s="211">
        <v>6.3200000000000003</v>
      </c>
      <c r="I329" s="212"/>
      <c r="J329" s="213">
        <f>ROUND(I329*H329,2)</f>
        <v>0</v>
      </c>
      <c r="K329" s="209" t="s">
        <v>135</v>
      </c>
      <c r="L329" s="47"/>
      <c r="M329" s="214" t="s">
        <v>19</v>
      </c>
      <c r="N329" s="215" t="s">
        <v>43</v>
      </c>
      <c r="O329" s="87"/>
      <c r="P329" s="216">
        <f>O329*H329</f>
        <v>0</v>
      </c>
      <c r="Q329" s="216">
        <v>0</v>
      </c>
      <c r="R329" s="216">
        <f>Q329*H329</f>
        <v>0</v>
      </c>
      <c r="S329" s="216">
        <v>0.070000000000000007</v>
      </c>
      <c r="T329" s="217">
        <f>S329*H329</f>
        <v>0.44240000000000007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8" t="s">
        <v>136</v>
      </c>
      <c r="AT329" s="218" t="s">
        <v>131</v>
      </c>
      <c r="AU329" s="218" t="s">
        <v>82</v>
      </c>
      <c r="AY329" s="20" t="s">
        <v>128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20" t="s">
        <v>80</v>
      </c>
      <c r="BK329" s="219">
        <f>ROUND(I329*H329,2)</f>
        <v>0</v>
      </c>
      <c r="BL329" s="20" t="s">
        <v>136</v>
      </c>
      <c r="BM329" s="218" t="s">
        <v>288</v>
      </c>
    </row>
    <row r="330" s="2" customFormat="1">
      <c r="A330" s="41"/>
      <c r="B330" s="42"/>
      <c r="C330" s="43"/>
      <c r="D330" s="220" t="s">
        <v>138</v>
      </c>
      <c r="E330" s="43"/>
      <c r="F330" s="221" t="s">
        <v>289</v>
      </c>
      <c r="G330" s="43"/>
      <c r="H330" s="43"/>
      <c r="I330" s="222"/>
      <c r="J330" s="43"/>
      <c r="K330" s="43"/>
      <c r="L330" s="47"/>
      <c r="M330" s="223"/>
      <c r="N330" s="224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138</v>
      </c>
      <c r="AU330" s="20" t="s">
        <v>82</v>
      </c>
    </row>
    <row r="331" s="13" customFormat="1">
      <c r="A331" s="13"/>
      <c r="B331" s="225"/>
      <c r="C331" s="226"/>
      <c r="D331" s="227" t="s">
        <v>140</v>
      </c>
      <c r="E331" s="228" t="s">
        <v>19</v>
      </c>
      <c r="F331" s="229" t="s">
        <v>290</v>
      </c>
      <c r="G331" s="226"/>
      <c r="H331" s="228" t="s">
        <v>19</v>
      </c>
      <c r="I331" s="230"/>
      <c r="J331" s="226"/>
      <c r="K331" s="226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140</v>
      </c>
      <c r="AU331" s="235" t="s">
        <v>82</v>
      </c>
      <c r="AV331" s="13" t="s">
        <v>80</v>
      </c>
      <c r="AW331" s="13" t="s">
        <v>33</v>
      </c>
      <c r="AX331" s="13" t="s">
        <v>72</v>
      </c>
      <c r="AY331" s="235" t="s">
        <v>128</v>
      </c>
    </row>
    <row r="332" s="14" customFormat="1">
      <c r="A332" s="14"/>
      <c r="B332" s="236"/>
      <c r="C332" s="237"/>
      <c r="D332" s="227" t="s">
        <v>140</v>
      </c>
      <c r="E332" s="238" t="s">
        <v>19</v>
      </c>
      <c r="F332" s="239" t="s">
        <v>291</v>
      </c>
      <c r="G332" s="237"/>
      <c r="H332" s="240">
        <v>3.1200000000000001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6" t="s">
        <v>140</v>
      </c>
      <c r="AU332" s="246" t="s">
        <v>82</v>
      </c>
      <c r="AV332" s="14" t="s">
        <v>82</v>
      </c>
      <c r="AW332" s="14" t="s">
        <v>33</v>
      </c>
      <c r="AX332" s="14" t="s">
        <v>72</v>
      </c>
      <c r="AY332" s="246" t="s">
        <v>128</v>
      </c>
    </row>
    <row r="333" s="13" customFormat="1">
      <c r="A333" s="13"/>
      <c r="B333" s="225"/>
      <c r="C333" s="226"/>
      <c r="D333" s="227" t="s">
        <v>140</v>
      </c>
      <c r="E333" s="228" t="s">
        <v>19</v>
      </c>
      <c r="F333" s="229" t="s">
        <v>292</v>
      </c>
      <c r="G333" s="226"/>
      <c r="H333" s="228" t="s">
        <v>19</v>
      </c>
      <c r="I333" s="230"/>
      <c r="J333" s="226"/>
      <c r="K333" s="226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140</v>
      </c>
      <c r="AU333" s="235" t="s">
        <v>82</v>
      </c>
      <c r="AV333" s="13" t="s">
        <v>80</v>
      </c>
      <c r="AW333" s="13" t="s">
        <v>33</v>
      </c>
      <c r="AX333" s="13" t="s">
        <v>72</v>
      </c>
      <c r="AY333" s="235" t="s">
        <v>128</v>
      </c>
    </row>
    <row r="334" s="14" customFormat="1">
      <c r="A334" s="14"/>
      <c r="B334" s="236"/>
      <c r="C334" s="237"/>
      <c r="D334" s="227" t="s">
        <v>140</v>
      </c>
      <c r="E334" s="238" t="s">
        <v>19</v>
      </c>
      <c r="F334" s="239" t="s">
        <v>293</v>
      </c>
      <c r="G334" s="237"/>
      <c r="H334" s="240">
        <v>3.2000000000000002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6" t="s">
        <v>140</v>
      </c>
      <c r="AU334" s="246" t="s">
        <v>82</v>
      </c>
      <c r="AV334" s="14" t="s">
        <v>82</v>
      </c>
      <c r="AW334" s="14" t="s">
        <v>33</v>
      </c>
      <c r="AX334" s="14" t="s">
        <v>72</v>
      </c>
      <c r="AY334" s="246" t="s">
        <v>128</v>
      </c>
    </row>
    <row r="335" s="16" customFormat="1">
      <c r="A335" s="16"/>
      <c r="B335" s="258"/>
      <c r="C335" s="259"/>
      <c r="D335" s="227" t="s">
        <v>140</v>
      </c>
      <c r="E335" s="260" t="s">
        <v>19</v>
      </c>
      <c r="F335" s="261" t="s">
        <v>164</v>
      </c>
      <c r="G335" s="259"/>
      <c r="H335" s="262">
        <v>6.3200000000000003</v>
      </c>
      <c r="I335" s="263"/>
      <c r="J335" s="259"/>
      <c r="K335" s="259"/>
      <c r="L335" s="264"/>
      <c r="M335" s="265"/>
      <c r="N335" s="266"/>
      <c r="O335" s="266"/>
      <c r="P335" s="266"/>
      <c r="Q335" s="266"/>
      <c r="R335" s="266"/>
      <c r="S335" s="266"/>
      <c r="T335" s="267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68" t="s">
        <v>140</v>
      </c>
      <c r="AU335" s="268" t="s">
        <v>82</v>
      </c>
      <c r="AV335" s="16" t="s">
        <v>136</v>
      </c>
      <c r="AW335" s="16" t="s">
        <v>33</v>
      </c>
      <c r="AX335" s="16" t="s">
        <v>80</v>
      </c>
      <c r="AY335" s="268" t="s">
        <v>128</v>
      </c>
    </row>
    <row r="336" s="12" customFormat="1" ht="22.8" customHeight="1">
      <c r="A336" s="12"/>
      <c r="B336" s="191"/>
      <c r="C336" s="192"/>
      <c r="D336" s="193" t="s">
        <v>71</v>
      </c>
      <c r="E336" s="205" t="s">
        <v>294</v>
      </c>
      <c r="F336" s="205" t="s">
        <v>295</v>
      </c>
      <c r="G336" s="192"/>
      <c r="H336" s="192"/>
      <c r="I336" s="195"/>
      <c r="J336" s="206">
        <f>BK336</f>
        <v>0</v>
      </c>
      <c r="K336" s="192"/>
      <c r="L336" s="197"/>
      <c r="M336" s="198"/>
      <c r="N336" s="199"/>
      <c r="O336" s="199"/>
      <c r="P336" s="200">
        <f>SUM(P337:P367)</f>
        <v>0</v>
      </c>
      <c r="Q336" s="199"/>
      <c r="R336" s="200">
        <f>SUM(R337:R367)</f>
        <v>0</v>
      </c>
      <c r="S336" s="199"/>
      <c r="T336" s="201">
        <f>SUM(T337:T367)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2" t="s">
        <v>80</v>
      </c>
      <c r="AT336" s="203" t="s">
        <v>71</v>
      </c>
      <c r="AU336" s="203" t="s">
        <v>80</v>
      </c>
      <c r="AY336" s="202" t="s">
        <v>128</v>
      </c>
      <c r="BK336" s="204">
        <f>SUM(BK337:BK367)</f>
        <v>0</v>
      </c>
    </row>
    <row r="337" s="2" customFormat="1" ht="24.15" customHeight="1">
      <c r="A337" s="41"/>
      <c r="B337" s="42"/>
      <c r="C337" s="207" t="s">
        <v>296</v>
      </c>
      <c r="D337" s="207" t="s">
        <v>131</v>
      </c>
      <c r="E337" s="208" t="s">
        <v>297</v>
      </c>
      <c r="F337" s="209" t="s">
        <v>298</v>
      </c>
      <c r="G337" s="210" t="s">
        <v>299</v>
      </c>
      <c r="H337" s="211">
        <v>1.119</v>
      </c>
      <c r="I337" s="212"/>
      <c r="J337" s="213">
        <f>ROUND(I337*H337,2)</f>
        <v>0</v>
      </c>
      <c r="K337" s="209" t="s">
        <v>135</v>
      </c>
      <c r="L337" s="47"/>
      <c r="M337" s="214" t="s">
        <v>19</v>
      </c>
      <c r="N337" s="215" t="s">
        <v>43</v>
      </c>
      <c r="O337" s="87"/>
      <c r="P337" s="216">
        <f>O337*H337</f>
        <v>0</v>
      </c>
      <c r="Q337" s="216">
        <v>0</v>
      </c>
      <c r="R337" s="216">
        <f>Q337*H337</f>
        <v>0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136</v>
      </c>
      <c r="AT337" s="218" t="s">
        <v>131</v>
      </c>
      <c r="AU337" s="218" t="s">
        <v>82</v>
      </c>
      <c r="AY337" s="20" t="s">
        <v>128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20" t="s">
        <v>80</v>
      </c>
      <c r="BK337" s="219">
        <f>ROUND(I337*H337,2)</f>
        <v>0</v>
      </c>
      <c r="BL337" s="20" t="s">
        <v>136</v>
      </c>
      <c r="BM337" s="218" t="s">
        <v>300</v>
      </c>
    </row>
    <row r="338" s="2" customFormat="1">
      <c r="A338" s="41"/>
      <c r="B338" s="42"/>
      <c r="C338" s="43"/>
      <c r="D338" s="220" t="s">
        <v>138</v>
      </c>
      <c r="E338" s="43"/>
      <c r="F338" s="221" t="s">
        <v>301</v>
      </c>
      <c r="G338" s="43"/>
      <c r="H338" s="43"/>
      <c r="I338" s="222"/>
      <c r="J338" s="43"/>
      <c r="K338" s="43"/>
      <c r="L338" s="47"/>
      <c r="M338" s="223"/>
      <c r="N338" s="224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138</v>
      </c>
      <c r="AU338" s="20" t="s">
        <v>82</v>
      </c>
    </row>
    <row r="339" s="2" customFormat="1" ht="21.75" customHeight="1">
      <c r="A339" s="41"/>
      <c r="B339" s="42"/>
      <c r="C339" s="207" t="s">
        <v>8</v>
      </c>
      <c r="D339" s="207" t="s">
        <v>131</v>
      </c>
      <c r="E339" s="208" t="s">
        <v>302</v>
      </c>
      <c r="F339" s="209" t="s">
        <v>303</v>
      </c>
      <c r="G339" s="210" t="s">
        <v>299</v>
      </c>
      <c r="H339" s="211">
        <v>1.119</v>
      </c>
      <c r="I339" s="212"/>
      <c r="J339" s="213">
        <f>ROUND(I339*H339,2)</f>
        <v>0</v>
      </c>
      <c r="K339" s="209" t="s">
        <v>135</v>
      </c>
      <c r="L339" s="47"/>
      <c r="M339" s="214" t="s">
        <v>19</v>
      </c>
      <c r="N339" s="215" t="s">
        <v>43</v>
      </c>
      <c r="O339" s="87"/>
      <c r="P339" s="216">
        <f>O339*H339</f>
        <v>0</v>
      </c>
      <c r="Q339" s="216">
        <v>0</v>
      </c>
      <c r="R339" s="216">
        <f>Q339*H339</f>
        <v>0</v>
      </c>
      <c r="S339" s="216">
        <v>0</v>
      </c>
      <c r="T339" s="217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18" t="s">
        <v>136</v>
      </c>
      <c r="AT339" s="218" t="s">
        <v>131</v>
      </c>
      <c r="AU339" s="218" t="s">
        <v>82</v>
      </c>
      <c r="AY339" s="20" t="s">
        <v>128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20" t="s">
        <v>80</v>
      </c>
      <c r="BK339" s="219">
        <f>ROUND(I339*H339,2)</f>
        <v>0</v>
      </c>
      <c r="BL339" s="20" t="s">
        <v>136</v>
      </c>
      <c r="BM339" s="218" t="s">
        <v>304</v>
      </c>
    </row>
    <row r="340" s="2" customFormat="1">
      <c r="A340" s="41"/>
      <c r="B340" s="42"/>
      <c r="C340" s="43"/>
      <c r="D340" s="220" t="s">
        <v>138</v>
      </c>
      <c r="E340" s="43"/>
      <c r="F340" s="221" t="s">
        <v>305</v>
      </c>
      <c r="G340" s="43"/>
      <c r="H340" s="43"/>
      <c r="I340" s="222"/>
      <c r="J340" s="43"/>
      <c r="K340" s="43"/>
      <c r="L340" s="47"/>
      <c r="M340" s="223"/>
      <c r="N340" s="224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138</v>
      </c>
      <c r="AU340" s="20" t="s">
        <v>82</v>
      </c>
    </row>
    <row r="341" s="2" customFormat="1" ht="24.15" customHeight="1">
      <c r="A341" s="41"/>
      <c r="B341" s="42"/>
      <c r="C341" s="207" t="s">
        <v>306</v>
      </c>
      <c r="D341" s="207" t="s">
        <v>131</v>
      </c>
      <c r="E341" s="208" t="s">
        <v>307</v>
      </c>
      <c r="F341" s="209" t="s">
        <v>308</v>
      </c>
      <c r="G341" s="210" t="s">
        <v>299</v>
      </c>
      <c r="H341" s="211">
        <v>1.119</v>
      </c>
      <c r="I341" s="212"/>
      <c r="J341" s="213">
        <f>ROUND(I341*H341,2)</f>
        <v>0</v>
      </c>
      <c r="K341" s="209" t="s">
        <v>135</v>
      </c>
      <c r="L341" s="47"/>
      <c r="M341" s="214" t="s">
        <v>19</v>
      </c>
      <c r="N341" s="215" t="s">
        <v>43</v>
      </c>
      <c r="O341" s="87"/>
      <c r="P341" s="216">
        <f>O341*H341</f>
        <v>0</v>
      </c>
      <c r="Q341" s="216">
        <v>0</v>
      </c>
      <c r="R341" s="216">
        <f>Q341*H341</f>
        <v>0</v>
      </c>
      <c r="S341" s="216">
        <v>0</v>
      </c>
      <c r="T341" s="217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8" t="s">
        <v>136</v>
      </c>
      <c r="AT341" s="218" t="s">
        <v>131</v>
      </c>
      <c r="AU341" s="218" t="s">
        <v>82</v>
      </c>
      <c r="AY341" s="20" t="s">
        <v>128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20" t="s">
        <v>80</v>
      </c>
      <c r="BK341" s="219">
        <f>ROUND(I341*H341,2)</f>
        <v>0</v>
      </c>
      <c r="BL341" s="20" t="s">
        <v>136</v>
      </c>
      <c r="BM341" s="218" t="s">
        <v>309</v>
      </c>
    </row>
    <row r="342" s="2" customFormat="1">
      <c r="A342" s="41"/>
      <c r="B342" s="42"/>
      <c r="C342" s="43"/>
      <c r="D342" s="220" t="s">
        <v>138</v>
      </c>
      <c r="E342" s="43"/>
      <c r="F342" s="221" t="s">
        <v>310</v>
      </c>
      <c r="G342" s="43"/>
      <c r="H342" s="43"/>
      <c r="I342" s="222"/>
      <c r="J342" s="43"/>
      <c r="K342" s="43"/>
      <c r="L342" s="47"/>
      <c r="M342" s="223"/>
      <c r="N342" s="224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138</v>
      </c>
      <c r="AU342" s="20" t="s">
        <v>82</v>
      </c>
    </row>
    <row r="343" s="2" customFormat="1" ht="24.15" customHeight="1">
      <c r="A343" s="41"/>
      <c r="B343" s="42"/>
      <c r="C343" s="207" t="s">
        <v>311</v>
      </c>
      <c r="D343" s="207" t="s">
        <v>131</v>
      </c>
      <c r="E343" s="208" t="s">
        <v>307</v>
      </c>
      <c r="F343" s="209" t="s">
        <v>308</v>
      </c>
      <c r="G343" s="210" t="s">
        <v>299</v>
      </c>
      <c r="H343" s="211">
        <v>21.260999999999999</v>
      </c>
      <c r="I343" s="212"/>
      <c r="J343" s="213">
        <f>ROUND(I343*H343,2)</f>
        <v>0</v>
      </c>
      <c r="K343" s="209" t="s">
        <v>135</v>
      </c>
      <c r="L343" s="47"/>
      <c r="M343" s="214" t="s">
        <v>19</v>
      </c>
      <c r="N343" s="215" t="s">
        <v>43</v>
      </c>
      <c r="O343" s="87"/>
      <c r="P343" s="216">
        <f>O343*H343</f>
        <v>0</v>
      </c>
      <c r="Q343" s="216">
        <v>0</v>
      </c>
      <c r="R343" s="216">
        <f>Q343*H343</f>
        <v>0</v>
      </c>
      <c r="S343" s="216">
        <v>0</v>
      </c>
      <c r="T343" s="217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18" t="s">
        <v>136</v>
      </c>
      <c r="AT343" s="218" t="s">
        <v>131</v>
      </c>
      <c r="AU343" s="218" t="s">
        <v>82</v>
      </c>
      <c r="AY343" s="20" t="s">
        <v>128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20" t="s">
        <v>80</v>
      </c>
      <c r="BK343" s="219">
        <f>ROUND(I343*H343,2)</f>
        <v>0</v>
      </c>
      <c r="BL343" s="20" t="s">
        <v>136</v>
      </c>
      <c r="BM343" s="218" t="s">
        <v>312</v>
      </c>
    </row>
    <row r="344" s="2" customFormat="1">
      <c r="A344" s="41"/>
      <c r="B344" s="42"/>
      <c r="C344" s="43"/>
      <c r="D344" s="220" t="s">
        <v>138</v>
      </c>
      <c r="E344" s="43"/>
      <c r="F344" s="221" t="s">
        <v>310</v>
      </c>
      <c r="G344" s="43"/>
      <c r="H344" s="43"/>
      <c r="I344" s="222"/>
      <c r="J344" s="43"/>
      <c r="K344" s="43"/>
      <c r="L344" s="47"/>
      <c r="M344" s="223"/>
      <c r="N344" s="224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138</v>
      </c>
      <c r="AU344" s="20" t="s">
        <v>82</v>
      </c>
    </row>
    <row r="345" s="14" customFormat="1">
      <c r="A345" s="14"/>
      <c r="B345" s="236"/>
      <c r="C345" s="237"/>
      <c r="D345" s="227" t="s">
        <v>140</v>
      </c>
      <c r="E345" s="237"/>
      <c r="F345" s="239" t="s">
        <v>313</v>
      </c>
      <c r="G345" s="237"/>
      <c r="H345" s="240">
        <v>21.260999999999999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6" t="s">
        <v>140</v>
      </c>
      <c r="AU345" s="246" t="s">
        <v>82</v>
      </c>
      <c r="AV345" s="14" t="s">
        <v>82</v>
      </c>
      <c r="AW345" s="14" t="s">
        <v>4</v>
      </c>
      <c r="AX345" s="14" t="s">
        <v>80</v>
      </c>
      <c r="AY345" s="246" t="s">
        <v>128</v>
      </c>
    </row>
    <row r="346" s="2" customFormat="1" ht="24.15" customHeight="1">
      <c r="A346" s="41"/>
      <c r="B346" s="42"/>
      <c r="C346" s="207" t="s">
        <v>314</v>
      </c>
      <c r="D346" s="207" t="s">
        <v>131</v>
      </c>
      <c r="E346" s="208" t="s">
        <v>315</v>
      </c>
      <c r="F346" s="209" t="s">
        <v>316</v>
      </c>
      <c r="G346" s="210" t="s">
        <v>299</v>
      </c>
      <c r="H346" s="211">
        <v>0.54500000000000004</v>
      </c>
      <c r="I346" s="212"/>
      <c r="J346" s="213">
        <f>ROUND(I346*H346,2)</f>
        <v>0</v>
      </c>
      <c r="K346" s="209" t="s">
        <v>135</v>
      </c>
      <c r="L346" s="47"/>
      <c r="M346" s="214" t="s">
        <v>19</v>
      </c>
      <c r="N346" s="215" t="s">
        <v>43</v>
      </c>
      <c r="O346" s="87"/>
      <c r="P346" s="216">
        <f>O346*H346</f>
        <v>0</v>
      </c>
      <c r="Q346" s="216">
        <v>0</v>
      </c>
      <c r="R346" s="216">
        <f>Q346*H346</f>
        <v>0</v>
      </c>
      <c r="S346" s="216">
        <v>0</v>
      </c>
      <c r="T346" s="217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18" t="s">
        <v>136</v>
      </c>
      <c r="AT346" s="218" t="s">
        <v>131</v>
      </c>
      <c r="AU346" s="218" t="s">
        <v>82</v>
      </c>
      <c r="AY346" s="20" t="s">
        <v>128</v>
      </c>
      <c r="BE346" s="219">
        <f>IF(N346="základní",J346,0)</f>
        <v>0</v>
      </c>
      <c r="BF346" s="219">
        <f>IF(N346="snížená",J346,0)</f>
        <v>0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20" t="s">
        <v>80</v>
      </c>
      <c r="BK346" s="219">
        <f>ROUND(I346*H346,2)</f>
        <v>0</v>
      </c>
      <c r="BL346" s="20" t="s">
        <v>136</v>
      </c>
      <c r="BM346" s="218" t="s">
        <v>317</v>
      </c>
    </row>
    <row r="347" s="2" customFormat="1">
      <c r="A347" s="41"/>
      <c r="B347" s="42"/>
      <c r="C347" s="43"/>
      <c r="D347" s="220" t="s">
        <v>138</v>
      </c>
      <c r="E347" s="43"/>
      <c r="F347" s="221" t="s">
        <v>318</v>
      </c>
      <c r="G347" s="43"/>
      <c r="H347" s="43"/>
      <c r="I347" s="222"/>
      <c r="J347" s="43"/>
      <c r="K347" s="43"/>
      <c r="L347" s="47"/>
      <c r="M347" s="223"/>
      <c r="N347" s="224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138</v>
      </c>
      <c r="AU347" s="20" t="s">
        <v>82</v>
      </c>
    </row>
    <row r="348" s="13" customFormat="1">
      <c r="A348" s="13"/>
      <c r="B348" s="225"/>
      <c r="C348" s="226"/>
      <c r="D348" s="227" t="s">
        <v>140</v>
      </c>
      <c r="E348" s="228" t="s">
        <v>19</v>
      </c>
      <c r="F348" s="229" t="s">
        <v>215</v>
      </c>
      <c r="G348" s="226"/>
      <c r="H348" s="228" t="s">
        <v>19</v>
      </c>
      <c r="I348" s="230"/>
      <c r="J348" s="226"/>
      <c r="K348" s="226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140</v>
      </c>
      <c r="AU348" s="235" t="s">
        <v>82</v>
      </c>
      <c r="AV348" s="13" t="s">
        <v>80</v>
      </c>
      <c r="AW348" s="13" t="s">
        <v>33</v>
      </c>
      <c r="AX348" s="13" t="s">
        <v>72</v>
      </c>
      <c r="AY348" s="235" t="s">
        <v>128</v>
      </c>
    </row>
    <row r="349" s="14" customFormat="1">
      <c r="A349" s="14"/>
      <c r="B349" s="236"/>
      <c r="C349" s="237"/>
      <c r="D349" s="227" t="s">
        <v>140</v>
      </c>
      <c r="E349" s="238" t="s">
        <v>19</v>
      </c>
      <c r="F349" s="239" t="s">
        <v>319</v>
      </c>
      <c r="G349" s="237"/>
      <c r="H349" s="240">
        <v>0.10199999999999999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6" t="s">
        <v>140</v>
      </c>
      <c r="AU349" s="246" t="s">
        <v>82</v>
      </c>
      <c r="AV349" s="14" t="s">
        <v>82</v>
      </c>
      <c r="AW349" s="14" t="s">
        <v>33</v>
      </c>
      <c r="AX349" s="14" t="s">
        <v>72</v>
      </c>
      <c r="AY349" s="246" t="s">
        <v>128</v>
      </c>
    </row>
    <row r="350" s="13" customFormat="1">
      <c r="A350" s="13"/>
      <c r="B350" s="225"/>
      <c r="C350" s="226"/>
      <c r="D350" s="227" t="s">
        <v>140</v>
      </c>
      <c r="E350" s="228" t="s">
        <v>19</v>
      </c>
      <c r="F350" s="229" t="s">
        <v>287</v>
      </c>
      <c r="G350" s="226"/>
      <c r="H350" s="228" t="s">
        <v>19</v>
      </c>
      <c r="I350" s="230"/>
      <c r="J350" s="226"/>
      <c r="K350" s="226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140</v>
      </c>
      <c r="AU350" s="235" t="s">
        <v>82</v>
      </c>
      <c r="AV350" s="13" t="s">
        <v>80</v>
      </c>
      <c r="AW350" s="13" t="s">
        <v>33</v>
      </c>
      <c r="AX350" s="13" t="s">
        <v>72</v>
      </c>
      <c r="AY350" s="235" t="s">
        <v>128</v>
      </c>
    </row>
    <row r="351" s="14" customFormat="1">
      <c r="A351" s="14"/>
      <c r="B351" s="236"/>
      <c r="C351" s="237"/>
      <c r="D351" s="227" t="s">
        <v>140</v>
      </c>
      <c r="E351" s="238" t="s">
        <v>19</v>
      </c>
      <c r="F351" s="239" t="s">
        <v>320</v>
      </c>
      <c r="G351" s="237"/>
      <c r="H351" s="240">
        <v>0.443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6" t="s">
        <v>140</v>
      </c>
      <c r="AU351" s="246" t="s">
        <v>82</v>
      </c>
      <c r="AV351" s="14" t="s">
        <v>82</v>
      </c>
      <c r="AW351" s="14" t="s">
        <v>33</v>
      </c>
      <c r="AX351" s="14" t="s">
        <v>72</v>
      </c>
      <c r="AY351" s="246" t="s">
        <v>128</v>
      </c>
    </row>
    <row r="352" s="16" customFormat="1">
      <c r="A352" s="16"/>
      <c r="B352" s="258"/>
      <c r="C352" s="259"/>
      <c r="D352" s="227" t="s">
        <v>140</v>
      </c>
      <c r="E352" s="260" t="s">
        <v>19</v>
      </c>
      <c r="F352" s="261" t="s">
        <v>164</v>
      </c>
      <c r="G352" s="259"/>
      <c r="H352" s="262">
        <v>0.54500000000000004</v>
      </c>
      <c r="I352" s="263"/>
      <c r="J352" s="259"/>
      <c r="K352" s="259"/>
      <c r="L352" s="264"/>
      <c r="M352" s="265"/>
      <c r="N352" s="266"/>
      <c r="O352" s="266"/>
      <c r="P352" s="266"/>
      <c r="Q352" s="266"/>
      <c r="R352" s="266"/>
      <c r="S352" s="266"/>
      <c r="T352" s="267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T352" s="268" t="s">
        <v>140</v>
      </c>
      <c r="AU352" s="268" t="s">
        <v>82</v>
      </c>
      <c r="AV352" s="16" t="s">
        <v>136</v>
      </c>
      <c r="AW352" s="16" t="s">
        <v>33</v>
      </c>
      <c r="AX352" s="16" t="s">
        <v>80</v>
      </c>
      <c r="AY352" s="268" t="s">
        <v>128</v>
      </c>
    </row>
    <row r="353" s="2" customFormat="1" ht="24.15" customHeight="1">
      <c r="A353" s="41"/>
      <c r="B353" s="42"/>
      <c r="C353" s="207" t="s">
        <v>321</v>
      </c>
      <c r="D353" s="207" t="s">
        <v>131</v>
      </c>
      <c r="E353" s="208" t="s">
        <v>322</v>
      </c>
      <c r="F353" s="209" t="s">
        <v>323</v>
      </c>
      <c r="G353" s="210" t="s">
        <v>299</v>
      </c>
      <c r="H353" s="211">
        <v>0.54300000000000004</v>
      </c>
      <c r="I353" s="212"/>
      <c r="J353" s="213">
        <f>ROUND(I353*H353,2)</f>
        <v>0</v>
      </c>
      <c r="K353" s="209" t="s">
        <v>135</v>
      </c>
      <c r="L353" s="47"/>
      <c r="M353" s="214" t="s">
        <v>19</v>
      </c>
      <c r="N353" s="215" t="s">
        <v>43</v>
      </c>
      <c r="O353" s="87"/>
      <c r="P353" s="216">
        <f>O353*H353</f>
        <v>0</v>
      </c>
      <c r="Q353" s="216">
        <v>0</v>
      </c>
      <c r="R353" s="216">
        <f>Q353*H353</f>
        <v>0</v>
      </c>
      <c r="S353" s="216">
        <v>0</v>
      </c>
      <c r="T353" s="217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8" t="s">
        <v>136</v>
      </c>
      <c r="AT353" s="218" t="s">
        <v>131</v>
      </c>
      <c r="AU353" s="218" t="s">
        <v>82</v>
      </c>
      <c r="AY353" s="20" t="s">
        <v>128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20" t="s">
        <v>80</v>
      </c>
      <c r="BK353" s="219">
        <f>ROUND(I353*H353,2)</f>
        <v>0</v>
      </c>
      <c r="BL353" s="20" t="s">
        <v>136</v>
      </c>
      <c r="BM353" s="218" t="s">
        <v>324</v>
      </c>
    </row>
    <row r="354" s="2" customFormat="1">
      <c r="A354" s="41"/>
      <c r="B354" s="42"/>
      <c r="C354" s="43"/>
      <c r="D354" s="220" t="s">
        <v>138</v>
      </c>
      <c r="E354" s="43"/>
      <c r="F354" s="221" t="s">
        <v>325</v>
      </c>
      <c r="G354" s="43"/>
      <c r="H354" s="43"/>
      <c r="I354" s="222"/>
      <c r="J354" s="43"/>
      <c r="K354" s="43"/>
      <c r="L354" s="47"/>
      <c r="M354" s="223"/>
      <c r="N354" s="224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138</v>
      </c>
      <c r="AU354" s="20" t="s">
        <v>82</v>
      </c>
    </row>
    <row r="355" s="13" customFormat="1">
      <c r="A355" s="13"/>
      <c r="B355" s="225"/>
      <c r="C355" s="226"/>
      <c r="D355" s="227" t="s">
        <v>140</v>
      </c>
      <c r="E355" s="228" t="s">
        <v>19</v>
      </c>
      <c r="F355" s="229" t="s">
        <v>133</v>
      </c>
      <c r="G355" s="226"/>
      <c r="H355" s="228" t="s">
        <v>19</v>
      </c>
      <c r="I355" s="230"/>
      <c r="J355" s="226"/>
      <c r="K355" s="226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140</v>
      </c>
      <c r="AU355" s="235" t="s">
        <v>82</v>
      </c>
      <c r="AV355" s="13" t="s">
        <v>80</v>
      </c>
      <c r="AW355" s="13" t="s">
        <v>33</v>
      </c>
      <c r="AX355" s="13" t="s">
        <v>72</v>
      </c>
      <c r="AY355" s="235" t="s">
        <v>128</v>
      </c>
    </row>
    <row r="356" s="14" customFormat="1">
      <c r="A356" s="14"/>
      <c r="B356" s="236"/>
      <c r="C356" s="237"/>
      <c r="D356" s="227" t="s">
        <v>140</v>
      </c>
      <c r="E356" s="238" t="s">
        <v>19</v>
      </c>
      <c r="F356" s="239" t="s">
        <v>326</v>
      </c>
      <c r="G356" s="237"/>
      <c r="H356" s="240">
        <v>0.01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6" t="s">
        <v>140</v>
      </c>
      <c r="AU356" s="246" t="s">
        <v>82</v>
      </c>
      <c r="AV356" s="14" t="s">
        <v>82</v>
      </c>
      <c r="AW356" s="14" t="s">
        <v>33</v>
      </c>
      <c r="AX356" s="14" t="s">
        <v>72</v>
      </c>
      <c r="AY356" s="246" t="s">
        <v>128</v>
      </c>
    </row>
    <row r="357" s="13" customFormat="1">
      <c r="A357" s="13"/>
      <c r="B357" s="225"/>
      <c r="C357" s="226"/>
      <c r="D357" s="227" t="s">
        <v>140</v>
      </c>
      <c r="E357" s="228" t="s">
        <v>19</v>
      </c>
      <c r="F357" s="229" t="s">
        <v>166</v>
      </c>
      <c r="G357" s="226"/>
      <c r="H357" s="228" t="s">
        <v>19</v>
      </c>
      <c r="I357" s="230"/>
      <c r="J357" s="226"/>
      <c r="K357" s="226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140</v>
      </c>
      <c r="AU357" s="235" t="s">
        <v>82</v>
      </c>
      <c r="AV357" s="13" t="s">
        <v>80</v>
      </c>
      <c r="AW357" s="13" t="s">
        <v>33</v>
      </c>
      <c r="AX357" s="13" t="s">
        <v>72</v>
      </c>
      <c r="AY357" s="235" t="s">
        <v>128</v>
      </c>
    </row>
    <row r="358" s="14" customFormat="1">
      <c r="A358" s="14"/>
      <c r="B358" s="236"/>
      <c r="C358" s="237"/>
      <c r="D358" s="227" t="s">
        <v>140</v>
      </c>
      <c r="E358" s="238" t="s">
        <v>19</v>
      </c>
      <c r="F358" s="239" t="s">
        <v>327</v>
      </c>
      <c r="G358" s="237"/>
      <c r="H358" s="240">
        <v>0.012999999999999999</v>
      </c>
      <c r="I358" s="241"/>
      <c r="J358" s="237"/>
      <c r="K358" s="237"/>
      <c r="L358" s="242"/>
      <c r="M358" s="243"/>
      <c r="N358" s="244"/>
      <c r="O358" s="244"/>
      <c r="P358" s="244"/>
      <c r="Q358" s="244"/>
      <c r="R358" s="244"/>
      <c r="S358" s="244"/>
      <c r="T358" s="24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6" t="s">
        <v>140</v>
      </c>
      <c r="AU358" s="246" t="s">
        <v>82</v>
      </c>
      <c r="AV358" s="14" t="s">
        <v>82</v>
      </c>
      <c r="AW358" s="14" t="s">
        <v>33</v>
      </c>
      <c r="AX358" s="14" t="s">
        <v>72</v>
      </c>
      <c r="AY358" s="246" t="s">
        <v>128</v>
      </c>
    </row>
    <row r="359" s="13" customFormat="1">
      <c r="A359" s="13"/>
      <c r="B359" s="225"/>
      <c r="C359" s="226"/>
      <c r="D359" s="227" t="s">
        <v>140</v>
      </c>
      <c r="E359" s="228" t="s">
        <v>19</v>
      </c>
      <c r="F359" s="229" t="s">
        <v>186</v>
      </c>
      <c r="G359" s="226"/>
      <c r="H359" s="228" t="s">
        <v>19</v>
      </c>
      <c r="I359" s="230"/>
      <c r="J359" s="226"/>
      <c r="K359" s="226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140</v>
      </c>
      <c r="AU359" s="235" t="s">
        <v>82</v>
      </c>
      <c r="AV359" s="13" t="s">
        <v>80</v>
      </c>
      <c r="AW359" s="13" t="s">
        <v>33</v>
      </c>
      <c r="AX359" s="13" t="s">
        <v>72</v>
      </c>
      <c r="AY359" s="235" t="s">
        <v>128</v>
      </c>
    </row>
    <row r="360" s="14" customFormat="1">
      <c r="A360" s="14"/>
      <c r="B360" s="236"/>
      <c r="C360" s="237"/>
      <c r="D360" s="227" t="s">
        <v>140</v>
      </c>
      <c r="E360" s="238" t="s">
        <v>19</v>
      </c>
      <c r="F360" s="239" t="s">
        <v>328</v>
      </c>
      <c r="G360" s="237"/>
      <c r="H360" s="240">
        <v>0.0070000000000000001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6" t="s">
        <v>140</v>
      </c>
      <c r="AU360" s="246" t="s">
        <v>82</v>
      </c>
      <c r="AV360" s="14" t="s">
        <v>82</v>
      </c>
      <c r="AW360" s="14" t="s">
        <v>33</v>
      </c>
      <c r="AX360" s="14" t="s">
        <v>72</v>
      </c>
      <c r="AY360" s="246" t="s">
        <v>128</v>
      </c>
    </row>
    <row r="361" s="15" customFormat="1">
      <c r="A361" s="15"/>
      <c r="B361" s="247"/>
      <c r="C361" s="248"/>
      <c r="D361" s="227" t="s">
        <v>140</v>
      </c>
      <c r="E361" s="249" t="s">
        <v>19</v>
      </c>
      <c r="F361" s="250" t="s">
        <v>152</v>
      </c>
      <c r="G361" s="248"/>
      <c r="H361" s="251">
        <v>0.029999999999999999</v>
      </c>
      <c r="I361" s="252"/>
      <c r="J361" s="248"/>
      <c r="K361" s="248"/>
      <c r="L361" s="253"/>
      <c r="M361" s="254"/>
      <c r="N361" s="255"/>
      <c r="O361" s="255"/>
      <c r="P361" s="255"/>
      <c r="Q361" s="255"/>
      <c r="R361" s="255"/>
      <c r="S361" s="255"/>
      <c r="T361" s="256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7" t="s">
        <v>140</v>
      </c>
      <c r="AU361" s="257" t="s">
        <v>82</v>
      </c>
      <c r="AV361" s="15" t="s">
        <v>153</v>
      </c>
      <c r="AW361" s="15" t="s">
        <v>33</v>
      </c>
      <c r="AX361" s="15" t="s">
        <v>72</v>
      </c>
      <c r="AY361" s="257" t="s">
        <v>128</v>
      </c>
    </row>
    <row r="362" s="13" customFormat="1">
      <c r="A362" s="13"/>
      <c r="B362" s="225"/>
      <c r="C362" s="226"/>
      <c r="D362" s="227" t="s">
        <v>140</v>
      </c>
      <c r="E362" s="228" t="s">
        <v>19</v>
      </c>
      <c r="F362" s="229" t="s">
        <v>329</v>
      </c>
      <c r="G362" s="226"/>
      <c r="H362" s="228" t="s">
        <v>19</v>
      </c>
      <c r="I362" s="230"/>
      <c r="J362" s="226"/>
      <c r="K362" s="226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140</v>
      </c>
      <c r="AU362" s="235" t="s">
        <v>82</v>
      </c>
      <c r="AV362" s="13" t="s">
        <v>80</v>
      </c>
      <c r="AW362" s="13" t="s">
        <v>33</v>
      </c>
      <c r="AX362" s="13" t="s">
        <v>72</v>
      </c>
      <c r="AY362" s="235" t="s">
        <v>128</v>
      </c>
    </row>
    <row r="363" s="14" customFormat="1">
      <c r="A363" s="14"/>
      <c r="B363" s="236"/>
      <c r="C363" s="237"/>
      <c r="D363" s="227" t="s">
        <v>140</v>
      </c>
      <c r="E363" s="238" t="s">
        <v>19</v>
      </c>
      <c r="F363" s="239" t="s">
        <v>330</v>
      </c>
      <c r="G363" s="237"/>
      <c r="H363" s="240">
        <v>0.49299999999999999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6" t="s">
        <v>140</v>
      </c>
      <c r="AU363" s="246" t="s">
        <v>82</v>
      </c>
      <c r="AV363" s="14" t="s">
        <v>82</v>
      </c>
      <c r="AW363" s="14" t="s">
        <v>33</v>
      </c>
      <c r="AX363" s="14" t="s">
        <v>72</v>
      </c>
      <c r="AY363" s="246" t="s">
        <v>128</v>
      </c>
    </row>
    <row r="364" s="13" customFormat="1">
      <c r="A364" s="13"/>
      <c r="B364" s="225"/>
      <c r="C364" s="226"/>
      <c r="D364" s="227" t="s">
        <v>140</v>
      </c>
      <c r="E364" s="228" t="s">
        <v>19</v>
      </c>
      <c r="F364" s="229" t="s">
        <v>331</v>
      </c>
      <c r="G364" s="226"/>
      <c r="H364" s="228" t="s">
        <v>19</v>
      </c>
      <c r="I364" s="230"/>
      <c r="J364" s="226"/>
      <c r="K364" s="226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140</v>
      </c>
      <c r="AU364" s="235" t="s">
        <v>82</v>
      </c>
      <c r="AV364" s="13" t="s">
        <v>80</v>
      </c>
      <c r="AW364" s="13" t="s">
        <v>33</v>
      </c>
      <c r="AX364" s="13" t="s">
        <v>72</v>
      </c>
      <c r="AY364" s="235" t="s">
        <v>128</v>
      </c>
    </row>
    <row r="365" s="14" customFormat="1">
      <c r="A365" s="14"/>
      <c r="B365" s="236"/>
      <c r="C365" s="237"/>
      <c r="D365" s="227" t="s">
        <v>140</v>
      </c>
      <c r="E365" s="238" t="s">
        <v>19</v>
      </c>
      <c r="F365" s="239" t="s">
        <v>332</v>
      </c>
      <c r="G365" s="237"/>
      <c r="H365" s="240">
        <v>0.02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6" t="s">
        <v>140</v>
      </c>
      <c r="AU365" s="246" t="s">
        <v>82</v>
      </c>
      <c r="AV365" s="14" t="s">
        <v>82</v>
      </c>
      <c r="AW365" s="14" t="s">
        <v>33</v>
      </c>
      <c r="AX365" s="14" t="s">
        <v>72</v>
      </c>
      <c r="AY365" s="246" t="s">
        <v>128</v>
      </c>
    </row>
    <row r="366" s="15" customFormat="1">
      <c r="A366" s="15"/>
      <c r="B366" s="247"/>
      <c r="C366" s="248"/>
      <c r="D366" s="227" t="s">
        <v>140</v>
      </c>
      <c r="E366" s="249" t="s">
        <v>19</v>
      </c>
      <c r="F366" s="250" t="s">
        <v>152</v>
      </c>
      <c r="G366" s="248"/>
      <c r="H366" s="251">
        <v>0.51300000000000001</v>
      </c>
      <c r="I366" s="252"/>
      <c r="J366" s="248"/>
      <c r="K366" s="248"/>
      <c r="L366" s="253"/>
      <c r="M366" s="254"/>
      <c r="N366" s="255"/>
      <c r="O366" s="255"/>
      <c r="P366" s="255"/>
      <c r="Q366" s="255"/>
      <c r="R366" s="255"/>
      <c r="S366" s="255"/>
      <c r="T366" s="256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7" t="s">
        <v>140</v>
      </c>
      <c r="AU366" s="257" t="s">
        <v>82</v>
      </c>
      <c r="AV366" s="15" t="s">
        <v>153</v>
      </c>
      <c r="AW366" s="15" t="s">
        <v>33</v>
      </c>
      <c r="AX366" s="15" t="s">
        <v>72</v>
      </c>
      <c r="AY366" s="257" t="s">
        <v>128</v>
      </c>
    </row>
    <row r="367" s="16" customFormat="1">
      <c r="A367" s="16"/>
      <c r="B367" s="258"/>
      <c r="C367" s="259"/>
      <c r="D367" s="227" t="s">
        <v>140</v>
      </c>
      <c r="E367" s="260" t="s">
        <v>19</v>
      </c>
      <c r="F367" s="261" t="s">
        <v>164</v>
      </c>
      <c r="G367" s="259"/>
      <c r="H367" s="262">
        <v>0.54300000000000004</v>
      </c>
      <c r="I367" s="263"/>
      <c r="J367" s="259"/>
      <c r="K367" s="259"/>
      <c r="L367" s="264"/>
      <c r="M367" s="265"/>
      <c r="N367" s="266"/>
      <c r="O367" s="266"/>
      <c r="P367" s="266"/>
      <c r="Q367" s="266"/>
      <c r="R367" s="266"/>
      <c r="S367" s="266"/>
      <c r="T367" s="267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68" t="s">
        <v>140</v>
      </c>
      <c r="AU367" s="268" t="s">
        <v>82</v>
      </c>
      <c r="AV367" s="16" t="s">
        <v>136</v>
      </c>
      <c r="AW367" s="16" t="s">
        <v>33</v>
      </c>
      <c r="AX367" s="16" t="s">
        <v>80</v>
      </c>
      <c r="AY367" s="268" t="s">
        <v>128</v>
      </c>
    </row>
    <row r="368" s="12" customFormat="1" ht="22.8" customHeight="1">
      <c r="A368" s="12"/>
      <c r="B368" s="191"/>
      <c r="C368" s="192"/>
      <c r="D368" s="193" t="s">
        <v>71</v>
      </c>
      <c r="E368" s="205" t="s">
        <v>333</v>
      </c>
      <c r="F368" s="205" t="s">
        <v>334</v>
      </c>
      <c r="G368" s="192"/>
      <c r="H368" s="192"/>
      <c r="I368" s="195"/>
      <c r="J368" s="206">
        <f>BK368</f>
        <v>0</v>
      </c>
      <c r="K368" s="192"/>
      <c r="L368" s="197"/>
      <c r="M368" s="198"/>
      <c r="N368" s="199"/>
      <c r="O368" s="199"/>
      <c r="P368" s="200">
        <f>SUM(P369:P370)</f>
        <v>0</v>
      </c>
      <c r="Q368" s="199"/>
      <c r="R368" s="200">
        <f>SUM(R369:R370)</f>
        <v>0</v>
      </c>
      <c r="S368" s="199"/>
      <c r="T368" s="201">
        <f>SUM(T369:T370)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02" t="s">
        <v>80</v>
      </c>
      <c r="AT368" s="203" t="s">
        <v>71</v>
      </c>
      <c r="AU368" s="203" t="s">
        <v>80</v>
      </c>
      <c r="AY368" s="202" t="s">
        <v>128</v>
      </c>
      <c r="BK368" s="204">
        <f>SUM(BK369:BK370)</f>
        <v>0</v>
      </c>
    </row>
    <row r="369" s="2" customFormat="1" ht="33" customHeight="1">
      <c r="A369" s="41"/>
      <c r="B369" s="42"/>
      <c r="C369" s="207" t="s">
        <v>335</v>
      </c>
      <c r="D369" s="207" t="s">
        <v>131</v>
      </c>
      <c r="E369" s="208" t="s">
        <v>336</v>
      </c>
      <c r="F369" s="209" t="s">
        <v>337</v>
      </c>
      <c r="G369" s="210" t="s">
        <v>299</v>
      </c>
      <c r="H369" s="211">
        <v>0.67500000000000004</v>
      </c>
      <c r="I369" s="212"/>
      <c r="J369" s="213">
        <f>ROUND(I369*H369,2)</f>
        <v>0</v>
      </c>
      <c r="K369" s="209" t="s">
        <v>135</v>
      </c>
      <c r="L369" s="47"/>
      <c r="M369" s="214" t="s">
        <v>19</v>
      </c>
      <c r="N369" s="215" t="s">
        <v>43</v>
      </c>
      <c r="O369" s="87"/>
      <c r="P369" s="216">
        <f>O369*H369</f>
        <v>0</v>
      </c>
      <c r="Q369" s="216">
        <v>0</v>
      </c>
      <c r="R369" s="216">
        <f>Q369*H369</f>
        <v>0</v>
      </c>
      <c r="S369" s="216">
        <v>0</v>
      </c>
      <c r="T369" s="217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18" t="s">
        <v>136</v>
      </c>
      <c r="AT369" s="218" t="s">
        <v>131</v>
      </c>
      <c r="AU369" s="218" t="s">
        <v>82</v>
      </c>
      <c r="AY369" s="20" t="s">
        <v>128</v>
      </c>
      <c r="BE369" s="219">
        <f>IF(N369="základní",J369,0)</f>
        <v>0</v>
      </c>
      <c r="BF369" s="219">
        <f>IF(N369="snížená",J369,0)</f>
        <v>0</v>
      </c>
      <c r="BG369" s="219">
        <f>IF(N369="zákl. přenesená",J369,0)</f>
        <v>0</v>
      </c>
      <c r="BH369" s="219">
        <f>IF(N369="sníž. přenesená",J369,0)</f>
        <v>0</v>
      </c>
      <c r="BI369" s="219">
        <f>IF(N369="nulová",J369,0)</f>
        <v>0</v>
      </c>
      <c r="BJ369" s="20" t="s">
        <v>80</v>
      </c>
      <c r="BK369" s="219">
        <f>ROUND(I369*H369,2)</f>
        <v>0</v>
      </c>
      <c r="BL369" s="20" t="s">
        <v>136</v>
      </c>
      <c r="BM369" s="218" t="s">
        <v>338</v>
      </c>
    </row>
    <row r="370" s="2" customFormat="1">
      <c r="A370" s="41"/>
      <c r="B370" s="42"/>
      <c r="C370" s="43"/>
      <c r="D370" s="220" t="s">
        <v>138</v>
      </c>
      <c r="E370" s="43"/>
      <c r="F370" s="221" t="s">
        <v>339</v>
      </c>
      <c r="G370" s="43"/>
      <c r="H370" s="43"/>
      <c r="I370" s="222"/>
      <c r="J370" s="43"/>
      <c r="K370" s="43"/>
      <c r="L370" s="47"/>
      <c r="M370" s="223"/>
      <c r="N370" s="224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138</v>
      </c>
      <c r="AU370" s="20" t="s">
        <v>82</v>
      </c>
    </row>
    <row r="371" s="12" customFormat="1" ht="25.92" customHeight="1">
      <c r="A371" s="12"/>
      <c r="B371" s="191"/>
      <c r="C371" s="192"/>
      <c r="D371" s="193" t="s">
        <v>71</v>
      </c>
      <c r="E371" s="194" t="s">
        <v>340</v>
      </c>
      <c r="F371" s="194" t="s">
        <v>341</v>
      </c>
      <c r="G371" s="192"/>
      <c r="H371" s="192"/>
      <c r="I371" s="195"/>
      <c r="J371" s="196">
        <f>BK371</f>
        <v>0</v>
      </c>
      <c r="K371" s="192"/>
      <c r="L371" s="197"/>
      <c r="M371" s="198"/>
      <c r="N371" s="199"/>
      <c r="O371" s="199"/>
      <c r="P371" s="200">
        <f>P372+P374+P390+P521</f>
        <v>0</v>
      </c>
      <c r="Q371" s="199"/>
      <c r="R371" s="200">
        <f>R372+R374+R390+R521</f>
        <v>1.9697558800000001</v>
      </c>
      <c r="S371" s="199"/>
      <c r="T371" s="201">
        <f>T372+T374+T390+T521</f>
        <v>0.54449840000000005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2" t="s">
        <v>82</v>
      </c>
      <c r="AT371" s="203" t="s">
        <v>71</v>
      </c>
      <c r="AU371" s="203" t="s">
        <v>72</v>
      </c>
      <c r="AY371" s="202" t="s">
        <v>128</v>
      </c>
      <c r="BK371" s="204">
        <f>BK372+BK374+BK390+BK521</f>
        <v>0</v>
      </c>
    </row>
    <row r="372" s="12" customFormat="1" ht="22.8" customHeight="1">
      <c r="A372" s="12"/>
      <c r="B372" s="191"/>
      <c r="C372" s="192"/>
      <c r="D372" s="193" t="s">
        <v>71</v>
      </c>
      <c r="E372" s="205" t="s">
        <v>342</v>
      </c>
      <c r="F372" s="205" t="s">
        <v>343</v>
      </c>
      <c r="G372" s="192"/>
      <c r="H372" s="192"/>
      <c r="I372" s="195"/>
      <c r="J372" s="206">
        <f>BK372</f>
        <v>0</v>
      </c>
      <c r="K372" s="192"/>
      <c r="L372" s="197"/>
      <c r="M372" s="198"/>
      <c r="N372" s="199"/>
      <c r="O372" s="199"/>
      <c r="P372" s="200">
        <f>P373</f>
        <v>0</v>
      </c>
      <c r="Q372" s="199"/>
      <c r="R372" s="200">
        <f>R373</f>
        <v>0</v>
      </c>
      <c r="S372" s="199"/>
      <c r="T372" s="201">
        <f>T373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2" t="s">
        <v>82</v>
      </c>
      <c r="AT372" s="203" t="s">
        <v>71</v>
      </c>
      <c r="AU372" s="203" t="s">
        <v>80</v>
      </c>
      <c r="AY372" s="202" t="s">
        <v>128</v>
      </c>
      <c r="BK372" s="204">
        <f>BK373</f>
        <v>0</v>
      </c>
    </row>
    <row r="373" s="2" customFormat="1" ht="16.5" customHeight="1">
      <c r="A373" s="41"/>
      <c r="B373" s="42"/>
      <c r="C373" s="207" t="s">
        <v>344</v>
      </c>
      <c r="D373" s="207" t="s">
        <v>131</v>
      </c>
      <c r="E373" s="208" t="s">
        <v>345</v>
      </c>
      <c r="F373" s="209" t="s">
        <v>346</v>
      </c>
      <c r="G373" s="210" t="s">
        <v>347</v>
      </c>
      <c r="H373" s="211">
        <v>1</v>
      </c>
      <c r="I373" s="212"/>
      <c r="J373" s="213">
        <f>ROUND(I373*H373,2)</f>
        <v>0</v>
      </c>
      <c r="K373" s="209" t="s">
        <v>19</v>
      </c>
      <c r="L373" s="47"/>
      <c r="M373" s="214" t="s">
        <v>19</v>
      </c>
      <c r="N373" s="215" t="s">
        <v>43</v>
      </c>
      <c r="O373" s="87"/>
      <c r="P373" s="216">
        <f>O373*H373</f>
        <v>0</v>
      </c>
      <c r="Q373" s="216">
        <v>0</v>
      </c>
      <c r="R373" s="216">
        <f>Q373*H373</f>
        <v>0</v>
      </c>
      <c r="S373" s="216">
        <v>0</v>
      </c>
      <c r="T373" s="217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18" t="s">
        <v>321</v>
      </c>
      <c r="AT373" s="218" t="s">
        <v>131</v>
      </c>
      <c r="AU373" s="218" t="s">
        <v>82</v>
      </c>
      <c r="AY373" s="20" t="s">
        <v>128</v>
      </c>
      <c r="BE373" s="219">
        <f>IF(N373="základní",J373,0)</f>
        <v>0</v>
      </c>
      <c r="BF373" s="219">
        <f>IF(N373="snížená",J373,0)</f>
        <v>0</v>
      </c>
      <c r="BG373" s="219">
        <f>IF(N373="zákl. přenesená",J373,0)</f>
        <v>0</v>
      </c>
      <c r="BH373" s="219">
        <f>IF(N373="sníž. přenesená",J373,0)</f>
        <v>0</v>
      </c>
      <c r="BI373" s="219">
        <f>IF(N373="nulová",J373,0)</f>
        <v>0</v>
      </c>
      <c r="BJ373" s="20" t="s">
        <v>80</v>
      </c>
      <c r="BK373" s="219">
        <f>ROUND(I373*H373,2)</f>
        <v>0</v>
      </c>
      <c r="BL373" s="20" t="s">
        <v>321</v>
      </c>
      <c r="BM373" s="218" t="s">
        <v>348</v>
      </c>
    </row>
    <row r="374" s="12" customFormat="1" ht="22.8" customHeight="1">
      <c r="A374" s="12"/>
      <c r="B374" s="191"/>
      <c r="C374" s="192"/>
      <c r="D374" s="193" t="s">
        <v>71</v>
      </c>
      <c r="E374" s="205" t="s">
        <v>349</v>
      </c>
      <c r="F374" s="205" t="s">
        <v>350</v>
      </c>
      <c r="G374" s="192"/>
      <c r="H374" s="192"/>
      <c r="I374" s="195"/>
      <c r="J374" s="206">
        <f>BK374</f>
        <v>0</v>
      </c>
      <c r="K374" s="192"/>
      <c r="L374" s="197"/>
      <c r="M374" s="198"/>
      <c r="N374" s="199"/>
      <c r="O374" s="199"/>
      <c r="P374" s="200">
        <f>SUM(P375:P389)</f>
        <v>0</v>
      </c>
      <c r="Q374" s="199"/>
      <c r="R374" s="200">
        <f>SUM(R375:R389)</f>
        <v>0.059406899999999999</v>
      </c>
      <c r="S374" s="199"/>
      <c r="T374" s="201">
        <f>SUM(T375:T389)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02" t="s">
        <v>82</v>
      </c>
      <c r="AT374" s="203" t="s">
        <v>71</v>
      </c>
      <c r="AU374" s="203" t="s">
        <v>80</v>
      </c>
      <c r="AY374" s="202" t="s">
        <v>128</v>
      </c>
      <c r="BK374" s="204">
        <f>SUM(BK375:BK389)</f>
        <v>0</v>
      </c>
    </row>
    <row r="375" s="2" customFormat="1" ht="16.5" customHeight="1">
      <c r="A375" s="41"/>
      <c r="B375" s="42"/>
      <c r="C375" s="207" t="s">
        <v>351</v>
      </c>
      <c r="D375" s="207" t="s">
        <v>131</v>
      </c>
      <c r="E375" s="208" t="s">
        <v>352</v>
      </c>
      <c r="F375" s="209" t="s">
        <v>353</v>
      </c>
      <c r="G375" s="210" t="s">
        <v>213</v>
      </c>
      <c r="H375" s="211">
        <v>6.6500000000000004</v>
      </c>
      <c r="I375" s="212"/>
      <c r="J375" s="213">
        <f>ROUND(I375*H375,2)</f>
        <v>0</v>
      </c>
      <c r="K375" s="209" t="s">
        <v>135</v>
      </c>
      <c r="L375" s="47"/>
      <c r="M375" s="214" t="s">
        <v>19</v>
      </c>
      <c r="N375" s="215" t="s">
        <v>43</v>
      </c>
      <c r="O375" s="87"/>
      <c r="P375" s="216">
        <f>O375*H375</f>
        <v>0</v>
      </c>
      <c r="Q375" s="216">
        <v>0.00093000000000000005</v>
      </c>
      <c r="R375" s="216">
        <f>Q375*H375</f>
        <v>0.0061845000000000008</v>
      </c>
      <c r="S375" s="216">
        <v>0</v>
      </c>
      <c r="T375" s="217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18" t="s">
        <v>321</v>
      </c>
      <c r="AT375" s="218" t="s">
        <v>131</v>
      </c>
      <c r="AU375" s="218" t="s">
        <v>82</v>
      </c>
      <c r="AY375" s="20" t="s">
        <v>128</v>
      </c>
      <c r="BE375" s="219">
        <f>IF(N375="základní",J375,0)</f>
        <v>0</v>
      </c>
      <c r="BF375" s="219">
        <f>IF(N375="snížená",J375,0)</f>
        <v>0</v>
      </c>
      <c r="BG375" s="219">
        <f>IF(N375="zákl. přenesená",J375,0)</f>
        <v>0</v>
      </c>
      <c r="BH375" s="219">
        <f>IF(N375="sníž. přenesená",J375,0)</f>
        <v>0</v>
      </c>
      <c r="BI375" s="219">
        <f>IF(N375="nulová",J375,0)</f>
        <v>0</v>
      </c>
      <c r="BJ375" s="20" t="s">
        <v>80</v>
      </c>
      <c r="BK375" s="219">
        <f>ROUND(I375*H375,2)</f>
        <v>0</v>
      </c>
      <c r="BL375" s="20" t="s">
        <v>321</v>
      </c>
      <c r="BM375" s="218" t="s">
        <v>354</v>
      </c>
    </row>
    <row r="376" s="2" customFormat="1">
      <c r="A376" s="41"/>
      <c r="B376" s="42"/>
      <c r="C376" s="43"/>
      <c r="D376" s="220" t="s">
        <v>138</v>
      </c>
      <c r="E376" s="43"/>
      <c r="F376" s="221" t="s">
        <v>355</v>
      </c>
      <c r="G376" s="43"/>
      <c r="H376" s="43"/>
      <c r="I376" s="222"/>
      <c r="J376" s="43"/>
      <c r="K376" s="43"/>
      <c r="L376" s="47"/>
      <c r="M376" s="223"/>
      <c r="N376" s="224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138</v>
      </c>
      <c r="AU376" s="20" t="s">
        <v>82</v>
      </c>
    </row>
    <row r="377" s="13" customFormat="1">
      <c r="A377" s="13"/>
      <c r="B377" s="225"/>
      <c r="C377" s="226"/>
      <c r="D377" s="227" t="s">
        <v>140</v>
      </c>
      <c r="E377" s="228" t="s">
        <v>19</v>
      </c>
      <c r="F377" s="229" t="s">
        <v>356</v>
      </c>
      <c r="G377" s="226"/>
      <c r="H377" s="228" t="s">
        <v>19</v>
      </c>
      <c r="I377" s="230"/>
      <c r="J377" s="226"/>
      <c r="K377" s="226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140</v>
      </c>
      <c r="AU377" s="235" t="s">
        <v>82</v>
      </c>
      <c r="AV377" s="13" t="s">
        <v>80</v>
      </c>
      <c r="AW377" s="13" t="s">
        <v>33</v>
      </c>
      <c r="AX377" s="13" t="s">
        <v>72</v>
      </c>
      <c r="AY377" s="235" t="s">
        <v>128</v>
      </c>
    </row>
    <row r="378" s="13" customFormat="1">
      <c r="A378" s="13"/>
      <c r="B378" s="225"/>
      <c r="C378" s="226"/>
      <c r="D378" s="227" t="s">
        <v>140</v>
      </c>
      <c r="E378" s="228" t="s">
        <v>19</v>
      </c>
      <c r="F378" s="229" t="s">
        <v>357</v>
      </c>
      <c r="G378" s="226"/>
      <c r="H378" s="228" t="s">
        <v>19</v>
      </c>
      <c r="I378" s="230"/>
      <c r="J378" s="226"/>
      <c r="K378" s="226"/>
      <c r="L378" s="231"/>
      <c r="M378" s="232"/>
      <c r="N378" s="233"/>
      <c r="O378" s="233"/>
      <c r="P378" s="233"/>
      <c r="Q378" s="233"/>
      <c r="R378" s="233"/>
      <c r="S378" s="233"/>
      <c r="T378" s="23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140</v>
      </c>
      <c r="AU378" s="235" t="s">
        <v>82</v>
      </c>
      <c r="AV378" s="13" t="s">
        <v>80</v>
      </c>
      <c r="AW378" s="13" t="s">
        <v>33</v>
      </c>
      <c r="AX378" s="13" t="s">
        <v>72</v>
      </c>
      <c r="AY378" s="235" t="s">
        <v>128</v>
      </c>
    </row>
    <row r="379" s="14" customFormat="1">
      <c r="A379" s="14"/>
      <c r="B379" s="236"/>
      <c r="C379" s="237"/>
      <c r="D379" s="227" t="s">
        <v>140</v>
      </c>
      <c r="E379" s="238" t="s">
        <v>19</v>
      </c>
      <c r="F379" s="239" t="s">
        <v>358</v>
      </c>
      <c r="G379" s="237"/>
      <c r="H379" s="240">
        <v>6.6500000000000004</v>
      </c>
      <c r="I379" s="241"/>
      <c r="J379" s="237"/>
      <c r="K379" s="237"/>
      <c r="L379" s="242"/>
      <c r="M379" s="243"/>
      <c r="N379" s="244"/>
      <c r="O379" s="244"/>
      <c r="P379" s="244"/>
      <c r="Q379" s="244"/>
      <c r="R379" s="244"/>
      <c r="S379" s="244"/>
      <c r="T379" s="24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6" t="s">
        <v>140</v>
      </c>
      <c r="AU379" s="246" t="s">
        <v>82</v>
      </c>
      <c r="AV379" s="14" t="s">
        <v>82</v>
      </c>
      <c r="AW379" s="14" t="s">
        <v>33</v>
      </c>
      <c r="AX379" s="14" t="s">
        <v>72</v>
      </c>
      <c r="AY379" s="246" t="s">
        <v>128</v>
      </c>
    </row>
    <row r="380" s="16" customFormat="1">
      <c r="A380" s="16"/>
      <c r="B380" s="258"/>
      <c r="C380" s="259"/>
      <c r="D380" s="227" t="s">
        <v>140</v>
      </c>
      <c r="E380" s="260" t="s">
        <v>19</v>
      </c>
      <c r="F380" s="261" t="s">
        <v>164</v>
      </c>
      <c r="G380" s="259"/>
      <c r="H380" s="262">
        <v>6.6500000000000004</v>
      </c>
      <c r="I380" s="263"/>
      <c r="J380" s="259"/>
      <c r="K380" s="259"/>
      <c r="L380" s="264"/>
      <c r="M380" s="265"/>
      <c r="N380" s="266"/>
      <c r="O380" s="266"/>
      <c r="P380" s="266"/>
      <c r="Q380" s="266"/>
      <c r="R380" s="266"/>
      <c r="S380" s="266"/>
      <c r="T380" s="267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268" t="s">
        <v>140</v>
      </c>
      <c r="AU380" s="268" t="s">
        <v>82</v>
      </c>
      <c r="AV380" s="16" t="s">
        <v>136</v>
      </c>
      <c r="AW380" s="16" t="s">
        <v>33</v>
      </c>
      <c r="AX380" s="16" t="s">
        <v>80</v>
      </c>
      <c r="AY380" s="268" t="s">
        <v>128</v>
      </c>
    </row>
    <row r="381" s="2" customFormat="1" ht="16.5" customHeight="1">
      <c r="A381" s="41"/>
      <c r="B381" s="42"/>
      <c r="C381" s="269" t="s">
        <v>359</v>
      </c>
      <c r="D381" s="269" t="s">
        <v>360</v>
      </c>
      <c r="E381" s="270" t="s">
        <v>361</v>
      </c>
      <c r="F381" s="271" t="s">
        <v>362</v>
      </c>
      <c r="G381" s="272" t="s">
        <v>134</v>
      </c>
      <c r="H381" s="273">
        <v>3.1680000000000001</v>
      </c>
      <c r="I381" s="274"/>
      <c r="J381" s="275">
        <f>ROUND(I381*H381,2)</f>
        <v>0</v>
      </c>
      <c r="K381" s="271" t="s">
        <v>19</v>
      </c>
      <c r="L381" s="276"/>
      <c r="M381" s="277" t="s">
        <v>19</v>
      </c>
      <c r="N381" s="278" t="s">
        <v>43</v>
      </c>
      <c r="O381" s="87"/>
      <c r="P381" s="216">
        <f>O381*H381</f>
        <v>0</v>
      </c>
      <c r="Q381" s="216">
        <v>0.016799999999999999</v>
      </c>
      <c r="R381" s="216">
        <f>Q381*H381</f>
        <v>0.053222399999999996</v>
      </c>
      <c r="S381" s="216">
        <v>0</v>
      </c>
      <c r="T381" s="217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18" t="s">
        <v>363</v>
      </c>
      <c r="AT381" s="218" t="s">
        <v>360</v>
      </c>
      <c r="AU381" s="218" t="s">
        <v>82</v>
      </c>
      <c r="AY381" s="20" t="s">
        <v>128</v>
      </c>
      <c r="BE381" s="219">
        <f>IF(N381="základní",J381,0)</f>
        <v>0</v>
      </c>
      <c r="BF381" s="219">
        <f>IF(N381="snížená",J381,0)</f>
        <v>0</v>
      </c>
      <c r="BG381" s="219">
        <f>IF(N381="zákl. přenesená",J381,0)</f>
        <v>0</v>
      </c>
      <c r="BH381" s="219">
        <f>IF(N381="sníž. přenesená",J381,0)</f>
        <v>0</v>
      </c>
      <c r="BI381" s="219">
        <f>IF(N381="nulová",J381,0)</f>
        <v>0</v>
      </c>
      <c r="BJ381" s="20" t="s">
        <v>80</v>
      </c>
      <c r="BK381" s="219">
        <f>ROUND(I381*H381,2)</f>
        <v>0</v>
      </c>
      <c r="BL381" s="20" t="s">
        <v>321</v>
      </c>
      <c r="BM381" s="218" t="s">
        <v>364</v>
      </c>
    </row>
    <row r="382" s="13" customFormat="1">
      <c r="A382" s="13"/>
      <c r="B382" s="225"/>
      <c r="C382" s="226"/>
      <c r="D382" s="227" t="s">
        <v>140</v>
      </c>
      <c r="E382" s="228" t="s">
        <v>19</v>
      </c>
      <c r="F382" s="229" t="s">
        <v>365</v>
      </c>
      <c r="G382" s="226"/>
      <c r="H382" s="228" t="s">
        <v>19</v>
      </c>
      <c r="I382" s="230"/>
      <c r="J382" s="226"/>
      <c r="K382" s="226"/>
      <c r="L382" s="231"/>
      <c r="M382" s="232"/>
      <c r="N382" s="233"/>
      <c r="O382" s="233"/>
      <c r="P382" s="233"/>
      <c r="Q382" s="233"/>
      <c r="R382" s="233"/>
      <c r="S382" s="233"/>
      <c r="T382" s="23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5" t="s">
        <v>140</v>
      </c>
      <c r="AU382" s="235" t="s">
        <v>82</v>
      </c>
      <c r="AV382" s="13" t="s">
        <v>80</v>
      </c>
      <c r="AW382" s="13" t="s">
        <v>33</v>
      </c>
      <c r="AX382" s="13" t="s">
        <v>72</v>
      </c>
      <c r="AY382" s="235" t="s">
        <v>128</v>
      </c>
    </row>
    <row r="383" s="13" customFormat="1">
      <c r="A383" s="13"/>
      <c r="B383" s="225"/>
      <c r="C383" s="226"/>
      <c r="D383" s="227" t="s">
        <v>140</v>
      </c>
      <c r="E383" s="228" t="s">
        <v>19</v>
      </c>
      <c r="F383" s="229" t="s">
        <v>356</v>
      </c>
      <c r="G383" s="226"/>
      <c r="H383" s="228" t="s">
        <v>19</v>
      </c>
      <c r="I383" s="230"/>
      <c r="J383" s="226"/>
      <c r="K383" s="226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140</v>
      </c>
      <c r="AU383" s="235" t="s">
        <v>82</v>
      </c>
      <c r="AV383" s="13" t="s">
        <v>80</v>
      </c>
      <c r="AW383" s="13" t="s">
        <v>33</v>
      </c>
      <c r="AX383" s="13" t="s">
        <v>72</v>
      </c>
      <c r="AY383" s="235" t="s">
        <v>128</v>
      </c>
    </row>
    <row r="384" s="13" customFormat="1">
      <c r="A384" s="13"/>
      <c r="B384" s="225"/>
      <c r="C384" s="226"/>
      <c r="D384" s="227" t="s">
        <v>140</v>
      </c>
      <c r="E384" s="228" t="s">
        <v>19</v>
      </c>
      <c r="F384" s="229" t="s">
        <v>357</v>
      </c>
      <c r="G384" s="226"/>
      <c r="H384" s="228" t="s">
        <v>19</v>
      </c>
      <c r="I384" s="230"/>
      <c r="J384" s="226"/>
      <c r="K384" s="226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140</v>
      </c>
      <c r="AU384" s="235" t="s">
        <v>82</v>
      </c>
      <c r="AV384" s="13" t="s">
        <v>80</v>
      </c>
      <c r="AW384" s="13" t="s">
        <v>33</v>
      </c>
      <c r="AX384" s="13" t="s">
        <v>72</v>
      </c>
      <c r="AY384" s="235" t="s">
        <v>128</v>
      </c>
    </row>
    <row r="385" s="14" customFormat="1">
      <c r="A385" s="14"/>
      <c r="B385" s="236"/>
      <c r="C385" s="237"/>
      <c r="D385" s="227" t="s">
        <v>140</v>
      </c>
      <c r="E385" s="238" t="s">
        <v>19</v>
      </c>
      <c r="F385" s="239" t="s">
        <v>366</v>
      </c>
      <c r="G385" s="237"/>
      <c r="H385" s="240">
        <v>2.6400000000000001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6" t="s">
        <v>140</v>
      </c>
      <c r="AU385" s="246" t="s">
        <v>82</v>
      </c>
      <c r="AV385" s="14" t="s">
        <v>82</v>
      </c>
      <c r="AW385" s="14" t="s">
        <v>33</v>
      </c>
      <c r="AX385" s="14" t="s">
        <v>72</v>
      </c>
      <c r="AY385" s="246" t="s">
        <v>128</v>
      </c>
    </row>
    <row r="386" s="16" customFormat="1">
      <c r="A386" s="16"/>
      <c r="B386" s="258"/>
      <c r="C386" s="259"/>
      <c r="D386" s="227" t="s">
        <v>140</v>
      </c>
      <c r="E386" s="260" t="s">
        <v>19</v>
      </c>
      <c r="F386" s="261" t="s">
        <v>164</v>
      </c>
      <c r="G386" s="259"/>
      <c r="H386" s="262">
        <v>2.6400000000000001</v>
      </c>
      <c r="I386" s="263"/>
      <c r="J386" s="259"/>
      <c r="K386" s="259"/>
      <c r="L386" s="264"/>
      <c r="M386" s="265"/>
      <c r="N386" s="266"/>
      <c r="O386" s="266"/>
      <c r="P386" s="266"/>
      <c r="Q386" s="266"/>
      <c r="R386" s="266"/>
      <c r="S386" s="266"/>
      <c r="T386" s="267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T386" s="268" t="s">
        <v>140</v>
      </c>
      <c r="AU386" s="268" t="s">
        <v>82</v>
      </c>
      <c r="AV386" s="16" t="s">
        <v>136</v>
      </c>
      <c r="AW386" s="16" t="s">
        <v>33</v>
      </c>
      <c r="AX386" s="16" t="s">
        <v>80</v>
      </c>
      <c r="AY386" s="268" t="s">
        <v>128</v>
      </c>
    </row>
    <row r="387" s="14" customFormat="1">
      <c r="A387" s="14"/>
      <c r="B387" s="236"/>
      <c r="C387" s="237"/>
      <c r="D387" s="227" t="s">
        <v>140</v>
      </c>
      <c r="E387" s="237"/>
      <c r="F387" s="239" t="s">
        <v>367</v>
      </c>
      <c r="G387" s="237"/>
      <c r="H387" s="240">
        <v>3.1680000000000001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6" t="s">
        <v>140</v>
      </c>
      <c r="AU387" s="246" t="s">
        <v>82</v>
      </c>
      <c r="AV387" s="14" t="s">
        <v>82</v>
      </c>
      <c r="AW387" s="14" t="s">
        <v>4</v>
      </c>
      <c r="AX387" s="14" t="s">
        <v>80</v>
      </c>
      <c r="AY387" s="246" t="s">
        <v>128</v>
      </c>
    </row>
    <row r="388" s="2" customFormat="1" ht="24.15" customHeight="1">
      <c r="A388" s="41"/>
      <c r="B388" s="42"/>
      <c r="C388" s="207" t="s">
        <v>7</v>
      </c>
      <c r="D388" s="207" t="s">
        <v>131</v>
      </c>
      <c r="E388" s="208" t="s">
        <v>368</v>
      </c>
      <c r="F388" s="209" t="s">
        <v>369</v>
      </c>
      <c r="G388" s="210" t="s">
        <v>299</v>
      </c>
      <c r="H388" s="211">
        <v>0.058999999999999997</v>
      </c>
      <c r="I388" s="212"/>
      <c r="J388" s="213">
        <f>ROUND(I388*H388,2)</f>
        <v>0</v>
      </c>
      <c r="K388" s="209" t="s">
        <v>135</v>
      </c>
      <c r="L388" s="47"/>
      <c r="M388" s="214" t="s">
        <v>19</v>
      </c>
      <c r="N388" s="215" t="s">
        <v>43</v>
      </c>
      <c r="O388" s="87"/>
      <c r="P388" s="216">
        <f>O388*H388</f>
        <v>0</v>
      </c>
      <c r="Q388" s="216">
        <v>0</v>
      </c>
      <c r="R388" s="216">
        <f>Q388*H388</f>
        <v>0</v>
      </c>
      <c r="S388" s="216">
        <v>0</v>
      </c>
      <c r="T388" s="217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8" t="s">
        <v>321</v>
      </c>
      <c r="AT388" s="218" t="s">
        <v>131</v>
      </c>
      <c r="AU388" s="218" t="s">
        <v>82</v>
      </c>
      <c r="AY388" s="20" t="s">
        <v>128</v>
      </c>
      <c r="BE388" s="219">
        <f>IF(N388="základní",J388,0)</f>
        <v>0</v>
      </c>
      <c r="BF388" s="219">
        <f>IF(N388="snížená",J388,0)</f>
        <v>0</v>
      </c>
      <c r="BG388" s="219">
        <f>IF(N388="zákl. přenesená",J388,0)</f>
        <v>0</v>
      </c>
      <c r="BH388" s="219">
        <f>IF(N388="sníž. přenesená",J388,0)</f>
        <v>0</v>
      </c>
      <c r="BI388" s="219">
        <f>IF(N388="nulová",J388,0)</f>
        <v>0</v>
      </c>
      <c r="BJ388" s="20" t="s">
        <v>80</v>
      </c>
      <c r="BK388" s="219">
        <f>ROUND(I388*H388,2)</f>
        <v>0</v>
      </c>
      <c r="BL388" s="20" t="s">
        <v>321</v>
      </c>
      <c r="BM388" s="218" t="s">
        <v>370</v>
      </c>
    </row>
    <row r="389" s="2" customFormat="1">
      <c r="A389" s="41"/>
      <c r="B389" s="42"/>
      <c r="C389" s="43"/>
      <c r="D389" s="220" t="s">
        <v>138</v>
      </c>
      <c r="E389" s="43"/>
      <c r="F389" s="221" t="s">
        <v>371</v>
      </c>
      <c r="G389" s="43"/>
      <c r="H389" s="43"/>
      <c r="I389" s="222"/>
      <c r="J389" s="43"/>
      <c r="K389" s="43"/>
      <c r="L389" s="47"/>
      <c r="M389" s="223"/>
      <c r="N389" s="224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138</v>
      </c>
      <c r="AU389" s="20" t="s">
        <v>82</v>
      </c>
    </row>
    <row r="390" s="12" customFormat="1" ht="22.8" customHeight="1">
      <c r="A390" s="12"/>
      <c r="B390" s="191"/>
      <c r="C390" s="192"/>
      <c r="D390" s="193" t="s">
        <v>71</v>
      </c>
      <c r="E390" s="205" t="s">
        <v>372</v>
      </c>
      <c r="F390" s="205" t="s">
        <v>373</v>
      </c>
      <c r="G390" s="192"/>
      <c r="H390" s="192"/>
      <c r="I390" s="195"/>
      <c r="J390" s="206">
        <f>BK390</f>
        <v>0</v>
      </c>
      <c r="K390" s="192"/>
      <c r="L390" s="197"/>
      <c r="M390" s="198"/>
      <c r="N390" s="199"/>
      <c r="O390" s="199"/>
      <c r="P390" s="200">
        <f>SUM(P391:P520)</f>
        <v>0</v>
      </c>
      <c r="Q390" s="199"/>
      <c r="R390" s="200">
        <f>SUM(R391:R520)</f>
        <v>1.7755649800000002</v>
      </c>
      <c r="S390" s="199"/>
      <c r="T390" s="201">
        <f>SUM(T391:T520)</f>
        <v>0.513548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02" t="s">
        <v>82</v>
      </c>
      <c r="AT390" s="203" t="s">
        <v>71</v>
      </c>
      <c r="AU390" s="203" t="s">
        <v>80</v>
      </c>
      <c r="AY390" s="202" t="s">
        <v>128</v>
      </c>
      <c r="BK390" s="204">
        <f>SUM(BK391:BK520)</f>
        <v>0</v>
      </c>
    </row>
    <row r="391" s="2" customFormat="1" ht="16.5" customHeight="1">
      <c r="A391" s="41"/>
      <c r="B391" s="42"/>
      <c r="C391" s="207" t="s">
        <v>374</v>
      </c>
      <c r="D391" s="207" t="s">
        <v>131</v>
      </c>
      <c r="E391" s="208" t="s">
        <v>375</v>
      </c>
      <c r="F391" s="209" t="s">
        <v>329</v>
      </c>
      <c r="G391" s="210" t="s">
        <v>134</v>
      </c>
      <c r="H391" s="211">
        <v>197.38999999999999</v>
      </c>
      <c r="I391" s="212"/>
      <c r="J391" s="213">
        <f>ROUND(I391*H391,2)</f>
        <v>0</v>
      </c>
      <c r="K391" s="209" t="s">
        <v>135</v>
      </c>
      <c r="L391" s="47"/>
      <c r="M391" s="214" t="s">
        <v>19</v>
      </c>
      <c r="N391" s="215" t="s">
        <v>43</v>
      </c>
      <c r="O391" s="87"/>
      <c r="P391" s="216">
        <f>O391*H391</f>
        <v>0</v>
      </c>
      <c r="Q391" s="216">
        <v>0</v>
      </c>
      <c r="R391" s="216">
        <f>Q391*H391</f>
        <v>0</v>
      </c>
      <c r="S391" s="216">
        <v>0.0025000000000000001</v>
      </c>
      <c r="T391" s="217">
        <f>S391*H391</f>
        <v>0.493475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18" t="s">
        <v>321</v>
      </c>
      <c r="AT391" s="218" t="s">
        <v>131</v>
      </c>
      <c r="AU391" s="218" t="s">
        <v>82</v>
      </c>
      <c r="AY391" s="20" t="s">
        <v>128</v>
      </c>
      <c r="BE391" s="219">
        <f>IF(N391="základní",J391,0)</f>
        <v>0</v>
      </c>
      <c r="BF391" s="219">
        <f>IF(N391="snížená",J391,0)</f>
        <v>0</v>
      </c>
      <c r="BG391" s="219">
        <f>IF(N391="zákl. přenesená",J391,0)</f>
        <v>0</v>
      </c>
      <c r="BH391" s="219">
        <f>IF(N391="sníž. přenesená",J391,0)</f>
        <v>0</v>
      </c>
      <c r="BI391" s="219">
        <f>IF(N391="nulová",J391,0)</f>
        <v>0</v>
      </c>
      <c r="BJ391" s="20" t="s">
        <v>80</v>
      </c>
      <c r="BK391" s="219">
        <f>ROUND(I391*H391,2)</f>
        <v>0</v>
      </c>
      <c r="BL391" s="20" t="s">
        <v>321</v>
      </c>
      <c r="BM391" s="218" t="s">
        <v>376</v>
      </c>
    </row>
    <row r="392" s="2" customFormat="1">
      <c r="A392" s="41"/>
      <c r="B392" s="42"/>
      <c r="C392" s="43"/>
      <c r="D392" s="220" t="s">
        <v>138</v>
      </c>
      <c r="E392" s="43"/>
      <c r="F392" s="221" t="s">
        <v>377</v>
      </c>
      <c r="G392" s="43"/>
      <c r="H392" s="43"/>
      <c r="I392" s="222"/>
      <c r="J392" s="43"/>
      <c r="K392" s="43"/>
      <c r="L392" s="47"/>
      <c r="M392" s="223"/>
      <c r="N392" s="224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138</v>
      </c>
      <c r="AU392" s="20" t="s">
        <v>82</v>
      </c>
    </row>
    <row r="393" s="13" customFormat="1">
      <c r="A393" s="13"/>
      <c r="B393" s="225"/>
      <c r="C393" s="226"/>
      <c r="D393" s="227" t="s">
        <v>140</v>
      </c>
      <c r="E393" s="228" t="s">
        <v>19</v>
      </c>
      <c r="F393" s="229" t="s">
        <v>378</v>
      </c>
      <c r="G393" s="226"/>
      <c r="H393" s="228" t="s">
        <v>19</v>
      </c>
      <c r="I393" s="230"/>
      <c r="J393" s="226"/>
      <c r="K393" s="226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140</v>
      </c>
      <c r="AU393" s="235" t="s">
        <v>82</v>
      </c>
      <c r="AV393" s="13" t="s">
        <v>80</v>
      </c>
      <c r="AW393" s="13" t="s">
        <v>33</v>
      </c>
      <c r="AX393" s="13" t="s">
        <v>72</v>
      </c>
      <c r="AY393" s="235" t="s">
        <v>128</v>
      </c>
    </row>
    <row r="394" s="14" customFormat="1">
      <c r="A394" s="14"/>
      <c r="B394" s="236"/>
      <c r="C394" s="237"/>
      <c r="D394" s="227" t="s">
        <v>140</v>
      </c>
      <c r="E394" s="238" t="s">
        <v>19</v>
      </c>
      <c r="F394" s="239" t="s">
        <v>266</v>
      </c>
      <c r="G394" s="237"/>
      <c r="H394" s="240">
        <v>166.09</v>
      </c>
      <c r="I394" s="241"/>
      <c r="J394" s="237"/>
      <c r="K394" s="237"/>
      <c r="L394" s="242"/>
      <c r="M394" s="243"/>
      <c r="N394" s="244"/>
      <c r="O394" s="244"/>
      <c r="P394" s="244"/>
      <c r="Q394" s="244"/>
      <c r="R394" s="244"/>
      <c r="S394" s="244"/>
      <c r="T394" s="24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6" t="s">
        <v>140</v>
      </c>
      <c r="AU394" s="246" t="s">
        <v>82</v>
      </c>
      <c r="AV394" s="14" t="s">
        <v>82</v>
      </c>
      <c r="AW394" s="14" t="s">
        <v>33</v>
      </c>
      <c r="AX394" s="14" t="s">
        <v>72</v>
      </c>
      <c r="AY394" s="246" t="s">
        <v>128</v>
      </c>
    </row>
    <row r="395" s="15" customFormat="1">
      <c r="A395" s="15"/>
      <c r="B395" s="247"/>
      <c r="C395" s="248"/>
      <c r="D395" s="227" t="s">
        <v>140</v>
      </c>
      <c r="E395" s="249" t="s">
        <v>19</v>
      </c>
      <c r="F395" s="250" t="s">
        <v>152</v>
      </c>
      <c r="G395" s="248"/>
      <c r="H395" s="251">
        <v>166.09</v>
      </c>
      <c r="I395" s="252"/>
      <c r="J395" s="248"/>
      <c r="K395" s="248"/>
      <c r="L395" s="253"/>
      <c r="M395" s="254"/>
      <c r="N395" s="255"/>
      <c r="O395" s="255"/>
      <c r="P395" s="255"/>
      <c r="Q395" s="255"/>
      <c r="R395" s="255"/>
      <c r="S395" s="255"/>
      <c r="T395" s="256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57" t="s">
        <v>140</v>
      </c>
      <c r="AU395" s="257" t="s">
        <v>82</v>
      </c>
      <c r="AV395" s="15" t="s">
        <v>153</v>
      </c>
      <c r="AW395" s="15" t="s">
        <v>33</v>
      </c>
      <c r="AX395" s="15" t="s">
        <v>72</v>
      </c>
      <c r="AY395" s="257" t="s">
        <v>128</v>
      </c>
    </row>
    <row r="396" s="13" customFormat="1">
      <c r="A396" s="13"/>
      <c r="B396" s="225"/>
      <c r="C396" s="226"/>
      <c r="D396" s="227" t="s">
        <v>140</v>
      </c>
      <c r="E396" s="228" t="s">
        <v>19</v>
      </c>
      <c r="F396" s="229" t="s">
        <v>379</v>
      </c>
      <c r="G396" s="226"/>
      <c r="H396" s="228" t="s">
        <v>19</v>
      </c>
      <c r="I396" s="230"/>
      <c r="J396" s="226"/>
      <c r="K396" s="226"/>
      <c r="L396" s="231"/>
      <c r="M396" s="232"/>
      <c r="N396" s="233"/>
      <c r="O396" s="233"/>
      <c r="P396" s="233"/>
      <c r="Q396" s="233"/>
      <c r="R396" s="233"/>
      <c r="S396" s="233"/>
      <c r="T396" s="23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5" t="s">
        <v>140</v>
      </c>
      <c r="AU396" s="235" t="s">
        <v>82</v>
      </c>
      <c r="AV396" s="13" t="s">
        <v>80</v>
      </c>
      <c r="AW396" s="13" t="s">
        <v>33</v>
      </c>
      <c r="AX396" s="13" t="s">
        <v>72</v>
      </c>
      <c r="AY396" s="235" t="s">
        <v>128</v>
      </c>
    </row>
    <row r="397" s="14" customFormat="1">
      <c r="A397" s="14"/>
      <c r="B397" s="236"/>
      <c r="C397" s="237"/>
      <c r="D397" s="227" t="s">
        <v>140</v>
      </c>
      <c r="E397" s="238" t="s">
        <v>19</v>
      </c>
      <c r="F397" s="239" t="s">
        <v>380</v>
      </c>
      <c r="G397" s="237"/>
      <c r="H397" s="240">
        <v>31.300000000000001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6" t="s">
        <v>140</v>
      </c>
      <c r="AU397" s="246" t="s">
        <v>82</v>
      </c>
      <c r="AV397" s="14" t="s">
        <v>82</v>
      </c>
      <c r="AW397" s="14" t="s">
        <v>33</v>
      </c>
      <c r="AX397" s="14" t="s">
        <v>72</v>
      </c>
      <c r="AY397" s="246" t="s">
        <v>128</v>
      </c>
    </row>
    <row r="398" s="15" customFormat="1">
      <c r="A398" s="15"/>
      <c r="B398" s="247"/>
      <c r="C398" s="248"/>
      <c r="D398" s="227" t="s">
        <v>140</v>
      </c>
      <c r="E398" s="249" t="s">
        <v>19</v>
      </c>
      <c r="F398" s="250" t="s">
        <v>152</v>
      </c>
      <c r="G398" s="248"/>
      <c r="H398" s="251">
        <v>31.300000000000001</v>
      </c>
      <c r="I398" s="252"/>
      <c r="J398" s="248"/>
      <c r="K398" s="248"/>
      <c r="L398" s="253"/>
      <c r="M398" s="254"/>
      <c r="N398" s="255"/>
      <c r="O398" s="255"/>
      <c r="P398" s="255"/>
      <c r="Q398" s="255"/>
      <c r="R398" s="255"/>
      <c r="S398" s="255"/>
      <c r="T398" s="256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7" t="s">
        <v>140</v>
      </c>
      <c r="AU398" s="257" t="s">
        <v>82</v>
      </c>
      <c r="AV398" s="15" t="s">
        <v>153</v>
      </c>
      <c r="AW398" s="15" t="s">
        <v>33</v>
      </c>
      <c r="AX398" s="15" t="s">
        <v>72</v>
      </c>
      <c r="AY398" s="257" t="s">
        <v>128</v>
      </c>
    </row>
    <row r="399" s="16" customFormat="1">
      <c r="A399" s="16"/>
      <c r="B399" s="258"/>
      <c r="C399" s="259"/>
      <c r="D399" s="227" t="s">
        <v>140</v>
      </c>
      <c r="E399" s="260" t="s">
        <v>19</v>
      </c>
      <c r="F399" s="261" t="s">
        <v>164</v>
      </c>
      <c r="G399" s="259"/>
      <c r="H399" s="262">
        <v>197.39000000000002</v>
      </c>
      <c r="I399" s="263"/>
      <c r="J399" s="259"/>
      <c r="K399" s="259"/>
      <c r="L399" s="264"/>
      <c r="M399" s="265"/>
      <c r="N399" s="266"/>
      <c r="O399" s="266"/>
      <c r="P399" s="266"/>
      <c r="Q399" s="266"/>
      <c r="R399" s="266"/>
      <c r="S399" s="266"/>
      <c r="T399" s="267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T399" s="268" t="s">
        <v>140</v>
      </c>
      <c r="AU399" s="268" t="s">
        <v>82</v>
      </c>
      <c r="AV399" s="16" t="s">
        <v>136</v>
      </c>
      <c r="AW399" s="16" t="s">
        <v>33</v>
      </c>
      <c r="AX399" s="16" t="s">
        <v>80</v>
      </c>
      <c r="AY399" s="268" t="s">
        <v>128</v>
      </c>
    </row>
    <row r="400" s="2" customFormat="1" ht="16.5" customHeight="1">
      <c r="A400" s="41"/>
      <c r="B400" s="42"/>
      <c r="C400" s="207" t="s">
        <v>381</v>
      </c>
      <c r="D400" s="207" t="s">
        <v>131</v>
      </c>
      <c r="E400" s="208" t="s">
        <v>382</v>
      </c>
      <c r="F400" s="209" t="s">
        <v>331</v>
      </c>
      <c r="G400" s="210" t="s">
        <v>213</v>
      </c>
      <c r="H400" s="211">
        <v>66.909999999999997</v>
      </c>
      <c r="I400" s="212"/>
      <c r="J400" s="213">
        <f>ROUND(I400*H400,2)</f>
        <v>0</v>
      </c>
      <c r="K400" s="209" t="s">
        <v>135</v>
      </c>
      <c r="L400" s="47"/>
      <c r="M400" s="214" t="s">
        <v>19</v>
      </c>
      <c r="N400" s="215" t="s">
        <v>43</v>
      </c>
      <c r="O400" s="87"/>
      <c r="P400" s="216">
        <f>O400*H400</f>
        <v>0</v>
      </c>
      <c r="Q400" s="216">
        <v>0</v>
      </c>
      <c r="R400" s="216">
        <f>Q400*H400</f>
        <v>0</v>
      </c>
      <c r="S400" s="216">
        <v>0.00029999999999999997</v>
      </c>
      <c r="T400" s="217">
        <f>S400*H400</f>
        <v>0.020072999999999997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8" t="s">
        <v>321</v>
      </c>
      <c r="AT400" s="218" t="s">
        <v>131</v>
      </c>
      <c r="AU400" s="218" t="s">
        <v>82</v>
      </c>
      <c r="AY400" s="20" t="s">
        <v>128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20" t="s">
        <v>80</v>
      </c>
      <c r="BK400" s="219">
        <f>ROUND(I400*H400,2)</f>
        <v>0</v>
      </c>
      <c r="BL400" s="20" t="s">
        <v>321</v>
      </c>
      <c r="BM400" s="218" t="s">
        <v>383</v>
      </c>
    </row>
    <row r="401" s="2" customFormat="1">
      <c r="A401" s="41"/>
      <c r="B401" s="42"/>
      <c r="C401" s="43"/>
      <c r="D401" s="220" t="s">
        <v>138</v>
      </c>
      <c r="E401" s="43"/>
      <c r="F401" s="221" t="s">
        <v>384</v>
      </c>
      <c r="G401" s="43"/>
      <c r="H401" s="43"/>
      <c r="I401" s="222"/>
      <c r="J401" s="43"/>
      <c r="K401" s="43"/>
      <c r="L401" s="47"/>
      <c r="M401" s="223"/>
      <c r="N401" s="224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138</v>
      </c>
      <c r="AU401" s="20" t="s">
        <v>82</v>
      </c>
    </row>
    <row r="402" s="13" customFormat="1">
      <c r="A402" s="13"/>
      <c r="B402" s="225"/>
      <c r="C402" s="226"/>
      <c r="D402" s="227" t="s">
        <v>140</v>
      </c>
      <c r="E402" s="228" t="s">
        <v>19</v>
      </c>
      <c r="F402" s="229" t="s">
        <v>385</v>
      </c>
      <c r="G402" s="226"/>
      <c r="H402" s="228" t="s">
        <v>19</v>
      </c>
      <c r="I402" s="230"/>
      <c r="J402" s="226"/>
      <c r="K402" s="226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140</v>
      </c>
      <c r="AU402" s="235" t="s">
        <v>82</v>
      </c>
      <c r="AV402" s="13" t="s">
        <v>80</v>
      </c>
      <c r="AW402" s="13" t="s">
        <v>33</v>
      </c>
      <c r="AX402" s="13" t="s">
        <v>72</v>
      </c>
      <c r="AY402" s="235" t="s">
        <v>128</v>
      </c>
    </row>
    <row r="403" s="14" customFormat="1">
      <c r="A403" s="14"/>
      <c r="B403" s="236"/>
      <c r="C403" s="237"/>
      <c r="D403" s="227" t="s">
        <v>140</v>
      </c>
      <c r="E403" s="238" t="s">
        <v>19</v>
      </c>
      <c r="F403" s="239" t="s">
        <v>386</v>
      </c>
      <c r="G403" s="237"/>
      <c r="H403" s="240">
        <v>66.909999999999997</v>
      </c>
      <c r="I403" s="241"/>
      <c r="J403" s="237"/>
      <c r="K403" s="237"/>
      <c r="L403" s="242"/>
      <c r="M403" s="243"/>
      <c r="N403" s="244"/>
      <c r="O403" s="244"/>
      <c r="P403" s="244"/>
      <c r="Q403" s="244"/>
      <c r="R403" s="244"/>
      <c r="S403" s="244"/>
      <c r="T403" s="24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6" t="s">
        <v>140</v>
      </c>
      <c r="AU403" s="246" t="s">
        <v>82</v>
      </c>
      <c r="AV403" s="14" t="s">
        <v>82</v>
      </c>
      <c r="AW403" s="14" t="s">
        <v>33</v>
      </c>
      <c r="AX403" s="14" t="s">
        <v>72</v>
      </c>
      <c r="AY403" s="246" t="s">
        <v>128</v>
      </c>
    </row>
    <row r="404" s="16" customFormat="1">
      <c r="A404" s="16"/>
      <c r="B404" s="258"/>
      <c r="C404" s="259"/>
      <c r="D404" s="227" t="s">
        <v>140</v>
      </c>
      <c r="E404" s="260" t="s">
        <v>19</v>
      </c>
      <c r="F404" s="261" t="s">
        <v>164</v>
      </c>
      <c r="G404" s="259"/>
      <c r="H404" s="262">
        <v>66.909999999999997</v>
      </c>
      <c r="I404" s="263"/>
      <c r="J404" s="259"/>
      <c r="K404" s="259"/>
      <c r="L404" s="264"/>
      <c r="M404" s="265"/>
      <c r="N404" s="266"/>
      <c r="O404" s="266"/>
      <c r="P404" s="266"/>
      <c r="Q404" s="266"/>
      <c r="R404" s="266"/>
      <c r="S404" s="266"/>
      <c r="T404" s="267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T404" s="268" t="s">
        <v>140</v>
      </c>
      <c r="AU404" s="268" t="s">
        <v>82</v>
      </c>
      <c r="AV404" s="16" t="s">
        <v>136</v>
      </c>
      <c r="AW404" s="16" t="s">
        <v>33</v>
      </c>
      <c r="AX404" s="16" t="s">
        <v>80</v>
      </c>
      <c r="AY404" s="268" t="s">
        <v>128</v>
      </c>
    </row>
    <row r="405" s="2" customFormat="1" ht="16.5" customHeight="1">
      <c r="A405" s="41"/>
      <c r="B405" s="42"/>
      <c r="C405" s="207" t="s">
        <v>387</v>
      </c>
      <c r="D405" s="207" t="s">
        <v>131</v>
      </c>
      <c r="E405" s="208" t="s">
        <v>388</v>
      </c>
      <c r="F405" s="209" t="s">
        <v>389</v>
      </c>
      <c r="G405" s="210" t="s">
        <v>134</v>
      </c>
      <c r="H405" s="211">
        <v>197.38999999999999</v>
      </c>
      <c r="I405" s="212"/>
      <c r="J405" s="213">
        <f>ROUND(I405*H405,2)</f>
        <v>0</v>
      </c>
      <c r="K405" s="209" t="s">
        <v>135</v>
      </c>
      <c r="L405" s="47"/>
      <c r="M405" s="214" t="s">
        <v>19</v>
      </c>
      <c r="N405" s="215" t="s">
        <v>43</v>
      </c>
      <c r="O405" s="87"/>
      <c r="P405" s="216">
        <f>O405*H405</f>
        <v>0</v>
      </c>
      <c r="Q405" s="216">
        <v>0</v>
      </c>
      <c r="R405" s="216">
        <f>Q405*H405</f>
        <v>0</v>
      </c>
      <c r="S405" s="216">
        <v>0</v>
      </c>
      <c r="T405" s="217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18" t="s">
        <v>321</v>
      </c>
      <c r="AT405" s="218" t="s">
        <v>131</v>
      </c>
      <c r="AU405" s="218" t="s">
        <v>82</v>
      </c>
      <c r="AY405" s="20" t="s">
        <v>128</v>
      </c>
      <c r="BE405" s="219">
        <f>IF(N405="základní",J405,0)</f>
        <v>0</v>
      </c>
      <c r="BF405" s="219">
        <f>IF(N405="snížená",J405,0)</f>
        <v>0</v>
      </c>
      <c r="BG405" s="219">
        <f>IF(N405="zákl. přenesená",J405,0)</f>
        <v>0</v>
      </c>
      <c r="BH405" s="219">
        <f>IF(N405="sníž. přenesená",J405,0)</f>
        <v>0</v>
      </c>
      <c r="BI405" s="219">
        <f>IF(N405="nulová",J405,0)</f>
        <v>0</v>
      </c>
      <c r="BJ405" s="20" t="s">
        <v>80</v>
      </c>
      <c r="BK405" s="219">
        <f>ROUND(I405*H405,2)</f>
        <v>0</v>
      </c>
      <c r="BL405" s="20" t="s">
        <v>321</v>
      </c>
      <c r="BM405" s="218" t="s">
        <v>390</v>
      </c>
    </row>
    <row r="406" s="2" customFormat="1">
      <c r="A406" s="41"/>
      <c r="B406" s="42"/>
      <c r="C406" s="43"/>
      <c r="D406" s="220" t="s">
        <v>138</v>
      </c>
      <c r="E406" s="43"/>
      <c r="F406" s="221" t="s">
        <v>391</v>
      </c>
      <c r="G406" s="43"/>
      <c r="H406" s="43"/>
      <c r="I406" s="222"/>
      <c r="J406" s="43"/>
      <c r="K406" s="43"/>
      <c r="L406" s="47"/>
      <c r="M406" s="223"/>
      <c r="N406" s="224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138</v>
      </c>
      <c r="AU406" s="20" t="s">
        <v>82</v>
      </c>
    </row>
    <row r="407" s="13" customFormat="1">
      <c r="A407" s="13"/>
      <c r="B407" s="225"/>
      <c r="C407" s="226"/>
      <c r="D407" s="227" t="s">
        <v>140</v>
      </c>
      <c r="E407" s="228" t="s">
        <v>19</v>
      </c>
      <c r="F407" s="229" t="s">
        <v>392</v>
      </c>
      <c r="G407" s="226"/>
      <c r="H407" s="228" t="s">
        <v>19</v>
      </c>
      <c r="I407" s="230"/>
      <c r="J407" s="226"/>
      <c r="K407" s="226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140</v>
      </c>
      <c r="AU407" s="235" t="s">
        <v>82</v>
      </c>
      <c r="AV407" s="13" t="s">
        <v>80</v>
      </c>
      <c r="AW407" s="13" t="s">
        <v>33</v>
      </c>
      <c r="AX407" s="13" t="s">
        <v>72</v>
      </c>
      <c r="AY407" s="235" t="s">
        <v>128</v>
      </c>
    </row>
    <row r="408" s="14" customFormat="1">
      <c r="A408" s="14"/>
      <c r="B408" s="236"/>
      <c r="C408" s="237"/>
      <c r="D408" s="227" t="s">
        <v>140</v>
      </c>
      <c r="E408" s="238" t="s">
        <v>19</v>
      </c>
      <c r="F408" s="239" t="s">
        <v>266</v>
      </c>
      <c r="G408" s="237"/>
      <c r="H408" s="240">
        <v>166.09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6" t="s">
        <v>140</v>
      </c>
      <c r="AU408" s="246" t="s">
        <v>82</v>
      </c>
      <c r="AV408" s="14" t="s">
        <v>82</v>
      </c>
      <c r="AW408" s="14" t="s">
        <v>33</v>
      </c>
      <c r="AX408" s="14" t="s">
        <v>72</v>
      </c>
      <c r="AY408" s="246" t="s">
        <v>128</v>
      </c>
    </row>
    <row r="409" s="13" customFormat="1">
      <c r="A409" s="13"/>
      <c r="B409" s="225"/>
      <c r="C409" s="226"/>
      <c r="D409" s="227" t="s">
        <v>140</v>
      </c>
      <c r="E409" s="228" t="s">
        <v>19</v>
      </c>
      <c r="F409" s="229" t="s">
        <v>393</v>
      </c>
      <c r="G409" s="226"/>
      <c r="H409" s="228" t="s">
        <v>19</v>
      </c>
      <c r="I409" s="230"/>
      <c r="J409" s="226"/>
      <c r="K409" s="226"/>
      <c r="L409" s="231"/>
      <c r="M409" s="232"/>
      <c r="N409" s="233"/>
      <c r="O409" s="233"/>
      <c r="P409" s="233"/>
      <c r="Q409" s="233"/>
      <c r="R409" s="233"/>
      <c r="S409" s="233"/>
      <c r="T409" s="23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5" t="s">
        <v>140</v>
      </c>
      <c r="AU409" s="235" t="s">
        <v>82</v>
      </c>
      <c r="AV409" s="13" t="s">
        <v>80</v>
      </c>
      <c r="AW409" s="13" t="s">
        <v>33</v>
      </c>
      <c r="AX409" s="13" t="s">
        <v>72</v>
      </c>
      <c r="AY409" s="235" t="s">
        <v>128</v>
      </c>
    </row>
    <row r="410" s="14" customFormat="1">
      <c r="A410" s="14"/>
      <c r="B410" s="236"/>
      <c r="C410" s="237"/>
      <c r="D410" s="227" t="s">
        <v>140</v>
      </c>
      <c r="E410" s="238" t="s">
        <v>19</v>
      </c>
      <c r="F410" s="239" t="s">
        <v>380</v>
      </c>
      <c r="G410" s="237"/>
      <c r="H410" s="240">
        <v>31.300000000000001</v>
      </c>
      <c r="I410" s="241"/>
      <c r="J410" s="237"/>
      <c r="K410" s="237"/>
      <c r="L410" s="242"/>
      <c r="M410" s="243"/>
      <c r="N410" s="244"/>
      <c r="O410" s="244"/>
      <c r="P410" s="244"/>
      <c r="Q410" s="244"/>
      <c r="R410" s="244"/>
      <c r="S410" s="244"/>
      <c r="T410" s="24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6" t="s">
        <v>140</v>
      </c>
      <c r="AU410" s="246" t="s">
        <v>82</v>
      </c>
      <c r="AV410" s="14" t="s">
        <v>82</v>
      </c>
      <c r="AW410" s="14" t="s">
        <v>33</v>
      </c>
      <c r="AX410" s="14" t="s">
        <v>72</v>
      </c>
      <c r="AY410" s="246" t="s">
        <v>128</v>
      </c>
    </row>
    <row r="411" s="16" customFormat="1">
      <c r="A411" s="16"/>
      <c r="B411" s="258"/>
      <c r="C411" s="259"/>
      <c r="D411" s="227" t="s">
        <v>140</v>
      </c>
      <c r="E411" s="260" t="s">
        <v>19</v>
      </c>
      <c r="F411" s="261" t="s">
        <v>164</v>
      </c>
      <c r="G411" s="259"/>
      <c r="H411" s="262">
        <v>197.38999999999999</v>
      </c>
      <c r="I411" s="263"/>
      <c r="J411" s="259"/>
      <c r="K411" s="259"/>
      <c r="L411" s="264"/>
      <c r="M411" s="265"/>
      <c r="N411" s="266"/>
      <c r="O411" s="266"/>
      <c r="P411" s="266"/>
      <c r="Q411" s="266"/>
      <c r="R411" s="266"/>
      <c r="S411" s="266"/>
      <c r="T411" s="267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T411" s="268" t="s">
        <v>140</v>
      </c>
      <c r="AU411" s="268" t="s">
        <v>82</v>
      </c>
      <c r="AV411" s="16" t="s">
        <v>136</v>
      </c>
      <c r="AW411" s="16" t="s">
        <v>33</v>
      </c>
      <c r="AX411" s="16" t="s">
        <v>80</v>
      </c>
      <c r="AY411" s="268" t="s">
        <v>128</v>
      </c>
    </row>
    <row r="412" s="2" customFormat="1" ht="24.15" customHeight="1">
      <c r="A412" s="41"/>
      <c r="B412" s="42"/>
      <c r="C412" s="207" t="s">
        <v>394</v>
      </c>
      <c r="D412" s="207" t="s">
        <v>131</v>
      </c>
      <c r="E412" s="208" t="s">
        <v>395</v>
      </c>
      <c r="F412" s="209" t="s">
        <v>396</v>
      </c>
      <c r="G412" s="210" t="s">
        <v>134</v>
      </c>
      <c r="H412" s="211">
        <v>98.700000000000003</v>
      </c>
      <c r="I412" s="212"/>
      <c r="J412" s="213">
        <f>ROUND(I412*H412,2)</f>
        <v>0</v>
      </c>
      <c r="K412" s="209" t="s">
        <v>135</v>
      </c>
      <c r="L412" s="47"/>
      <c r="M412" s="214" t="s">
        <v>19</v>
      </c>
      <c r="N412" s="215" t="s">
        <v>43</v>
      </c>
      <c r="O412" s="87"/>
      <c r="P412" s="216">
        <f>O412*H412</f>
        <v>0</v>
      </c>
      <c r="Q412" s="216">
        <v>0</v>
      </c>
      <c r="R412" s="216">
        <f>Q412*H412</f>
        <v>0</v>
      </c>
      <c r="S412" s="216">
        <v>0</v>
      </c>
      <c r="T412" s="217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18" t="s">
        <v>321</v>
      </c>
      <c r="AT412" s="218" t="s">
        <v>131</v>
      </c>
      <c r="AU412" s="218" t="s">
        <v>82</v>
      </c>
      <c r="AY412" s="20" t="s">
        <v>128</v>
      </c>
      <c r="BE412" s="219">
        <f>IF(N412="základní",J412,0)</f>
        <v>0</v>
      </c>
      <c r="BF412" s="219">
        <f>IF(N412="snížená",J412,0)</f>
        <v>0</v>
      </c>
      <c r="BG412" s="219">
        <f>IF(N412="zákl. přenesená",J412,0)</f>
        <v>0</v>
      </c>
      <c r="BH412" s="219">
        <f>IF(N412="sníž. přenesená",J412,0)</f>
        <v>0</v>
      </c>
      <c r="BI412" s="219">
        <f>IF(N412="nulová",J412,0)</f>
        <v>0</v>
      </c>
      <c r="BJ412" s="20" t="s">
        <v>80</v>
      </c>
      <c r="BK412" s="219">
        <f>ROUND(I412*H412,2)</f>
        <v>0</v>
      </c>
      <c r="BL412" s="20" t="s">
        <v>321</v>
      </c>
      <c r="BM412" s="218" t="s">
        <v>397</v>
      </c>
    </row>
    <row r="413" s="2" customFormat="1">
      <c r="A413" s="41"/>
      <c r="B413" s="42"/>
      <c r="C413" s="43"/>
      <c r="D413" s="220" t="s">
        <v>138</v>
      </c>
      <c r="E413" s="43"/>
      <c r="F413" s="221" t="s">
        <v>398</v>
      </c>
      <c r="G413" s="43"/>
      <c r="H413" s="43"/>
      <c r="I413" s="222"/>
      <c r="J413" s="43"/>
      <c r="K413" s="43"/>
      <c r="L413" s="47"/>
      <c r="M413" s="223"/>
      <c r="N413" s="224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138</v>
      </c>
      <c r="AU413" s="20" t="s">
        <v>82</v>
      </c>
    </row>
    <row r="414" s="13" customFormat="1">
      <c r="A414" s="13"/>
      <c r="B414" s="225"/>
      <c r="C414" s="226"/>
      <c r="D414" s="227" t="s">
        <v>140</v>
      </c>
      <c r="E414" s="228" t="s">
        <v>19</v>
      </c>
      <c r="F414" s="229" t="s">
        <v>399</v>
      </c>
      <c r="G414" s="226"/>
      <c r="H414" s="228" t="s">
        <v>19</v>
      </c>
      <c r="I414" s="230"/>
      <c r="J414" s="226"/>
      <c r="K414" s="226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140</v>
      </c>
      <c r="AU414" s="235" t="s">
        <v>82</v>
      </c>
      <c r="AV414" s="13" t="s">
        <v>80</v>
      </c>
      <c r="AW414" s="13" t="s">
        <v>33</v>
      </c>
      <c r="AX414" s="13" t="s">
        <v>72</v>
      </c>
      <c r="AY414" s="235" t="s">
        <v>128</v>
      </c>
    </row>
    <row r="415" s="14" customFormat="1">
      <c r="A415" s="14"/>
      <c r="B415" s="236"/>
      <c r="C415" s="237"/>
      <c r="D415" s="227" t="s">
        <v>140</v>
      </c>
      <c r="E415" s="238" t="s">
        <v>19</v>
      </c>
      <c r="F415" s="239" t="s">
        <v>400</v>
      </c>
      <c r="G415" s="237"/>
      <c r="H415" s="240">
        <v>98.700000000000003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6" t="s">
        <v>140</v>
      </c>
      <c r="AU415" s="246" t="s">
        <v>82</v>
      </c>
      <c r="AV415" s="14" t="s">
        <v>82</v>
      </c>
      <c r="AW415" s="14" t="s">
        <v>33</v>
      </c>
      <c r="AX415" s="14" t="s">
        <v>72</v>
      </c>
      <c r="AY415" s="246" t="s">
        <v>128</v>
      </c>
    </row>
    <row r="416" s="16" customFormat="1">
      <c r="A416" s="16"/>
      <c r="B416" s="258"/>
      <c r="C416" s="259"/>
      <c r="D416" s="227" t="s">
        <v>140</v>
      </c>
      <c r="E416" s="260" t="s">
        <v>19</v>
      </c>
      <c r="F416" s="261" t="s">
        <v>164</v>
      </c>
      <c r="G416" s="259"/>
      <c r="H416" s="262">
        <v>98.700000000000003</v>
      </c>
      <c r="I416" s="263"/>
      <c r="J416" s="259"/>
      <c r="K416" s="259"/>
      <c r="L416" s="264"/>
      <c r="M416" s="265"/>
      <c r="N416" s="266"/>
      <c r="O416" s="266"/>
      <c r="P416" s="266"/>
      <c r="Q416" s="266"/>
      <c r="R416" s="266"/>
      <c r="S416" s="266"/>
      <c r="T416" s="267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T416" s="268" t="s">
        <v>140</v>
      </c>
      <c r="AU416" s="268" t="s">
        <v>82</v>
      </c>
      <c r="AV416" s="16" t="s">
        <v>136</v>
      </c>
      <c r="AW416" s="16" t="s">
        <v>33</v>
      </c>
      <c r="AX416" s="16" t="s">
        <v>80</v>
      </c>
      <c r="AY416" s="268" t="s">
        <v>128</v>
      </c>
    </row>
    <row r="417" s="2" customFormat="1" ht="16.5" customHeight="1">
      <c r="A417" s="41"/>
      <c r="B417" s="42"/>
      <c r="C417" s="207" t="s">
        <v>401</v>
      </c>
      <c r="D417" s="207" t="s">
        <v>131</v>
      </c>
      <c r="E417" s="208" t="s">
        <v>402</v>
      </c>
      <c r="F417" s="209" t="s">
        <v>403</v>
      </c>
      <c r="G417" s="210" t="s">
        <v>134</v>
      </c>
      <c r="H417" s="211">
        <v>98.700000000000003</v>
      </c>
      <c r="I417" s="212"/>
      <c r="J417" s="213">
        <f>ROUND(I417*H417,2)</f>
        <v>0</v>
      </c>
      <c r="K417" s="209" t="s">
        <v>135</v>
      </c>
      <c r="L417" s="47"/>
      <c r="M417" s="214" t="s">
        <v>19</v>
      </c>
      <c r="N417" s="215" t="s">
        <v>43</v>
      </c>
      <c r="O417" s="87"/>
      <c r="P417" s="216">
        <f>O417*H417</f>
        <v>0</v>
      </c>
      <c r="Q417" s="216">
        <v>0</v>
      </c>
      <c r="R417" s="216">
        <f>Q417*H417</f>
        <v>0</v>
      </c>
      <c r="S417" s="216">
        <v>0</v>
      </c>
      <c r="T417" s="217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18" t="s">
        <v>321</v>
      </c>
      <c r="AT417" s="218" t="s">
        <v>131</v>
      </c>
      <c r="AU417" s="218" t="s">
        <v>82</v>
      </c>
      <c r="AY417" s="20" t="s">
        <v>128</v>
      </c>
      <c r="BE417" s="219">
        <f>IF(N417="základní",J417,0)</f>
        <v>0</v>
      </c>
      <c r="BF417" s="219">
        <f>IF(N417="snížená",J417,0)</f>
        <v>0</v>
      </c>
      <c r="BG417" s="219">
        <f>IF(N417="zákl. přenesená",J417,0)</f>
        <v>0</v>
      </c>
      <c r="BH417" s="219">
        <f>IF(N417="sníž. přenesená",J417,0)</f>
        <v>0</v>
      </c>
      <c r="BI417" s="219">
        <f>IF(N417="nulová",J417,0)</f>
        <v>0</v>
      </c>
      <c r="BJ417" s="20" t="s">
        <v>80</v>
      </c>
      <c r="BK417" s="219">
        <f>ROUND(I417*H417,2)</f>
        <v>0</v>
      </c>
      <c r="BL417" s="20" t="s">
        <v>321</v>
      </c>
      <c r="BM417" s="218" t="s">
        <v>404</v>
      </c>
    </row>
    <row r="418" s="2" customFormat="1">
      <c r="A418" s="41"/>
      <c r="B418" s="42"/>
      <c r="C418" s="43"/>
      <c r="D418" s="220" t="s">
        <v>138</v>
      </c>
      <c r="E418" s="43"/>
      <c r="F418" s="221" t="s">
        <v>405</v>
      </c>
      <c r="G418" s="43"/>
      <c r="H418" s="43"/>
      <c r="I418" s="222"/>
      <c r="J418" s="43"/>
      <c r="K418" s="43"/>
      <c r="L418" s="47"/>
      <c r="M418" s="223"/>
      <c r="N418" s="224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138</v>
      </c>
      <c r="AU418" s="20" t="s">
        <v>82</v>
      </c>
    </row>
    <row r="419" s="13" customFormat="1">
      <c r="A419" s="13"/>
      <c r="B419" s="225"/>
      <c r="C419" s="226"/>
      <c r="D419" s="227" t="s">
        <v>140</v>
      </c>
      <c r="E419" s="228" t="s">
        <v>19</v>
      </c>
      <c r="F419" s="229" t="s">
        <v>399</v>
      </c>
      <c r="G419" s="226"/>
      <c r="H419" s="228" t="s">
        <v>19</v>
      </c>
      <c r="I419" s="230"/>
      <c r="J419" s="226"/>
      <c r="K419" s="226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140</v>
      </c>
      <c r="AU419" s="235" t="s">
        <v>82</v>
      </c>
      <c r="AV419" s="13" t="s">
        <v>80</v>
      </c>
      <c r="AW419" s="13" t="s">
        <v>33</v>
      </c>
      <c r="AX419" s="13" t="s">
        <v>72</v>
      </c>
      <c r="AY419" s="235" t="s">
        <v>128</v>
      </c>
    </row>
    <row r="420" s="14" customFormat="1">
      <c r="A420" s="14"/>
      <c r="B420" s="236"/>
      <c r="C420" s="237"/>
      <c r="D420" s="227" t="s">
        <v>140</v>
      </c>
      <c r="E420" s="238" t="s">
        <v>19</v>
      </c>
      <c r="F420" s="239" t="s">
        <v>406</v>
      </c>
      <c r="G420" s="237"/>
      <c r="H420" s="240">
        <v>98.700000000000003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6" t="s">
        <v>140</v>
      </c>
      <c r="AU420" s="246" t="s">
        <v>82</v>
      </c>
      <c r="AV420" s="14" t="s">
        <v>82</v>
      </c>
      <c r="AW420" s="14" t="s">
        <v>33</v>
      </c>
      <c r="AX420" s="14" t="s">
        <v>72</v>
      </c>
      <c r="AY420" s="246" t="s">
        <v>128</v>
      </c>
    </row>
    <row r="421" s="16" customFormat="1">
      <c r="A421" s="16"/>
      <c r="B421" s="258"/>
      <c r="C421" s="259"/>
      <c r="D421" s="227" t="s">
        <v>140</v>
      </c>
      <c r="E421" s="260" t="s">
        <v>19</v>
      </c>
      <c r="F421" s="261" t="s">
        <v>164</v>
      </c>
      <c r="G421" s="259"/>
      <c r="H421" s="262">
        <v>98.700000000000003</v>
      </c>
      <c r="I421" s="263"/>
      <c r="J421" s="259"/>
      <c r="K421" s="259"/>
      <c r="L421" s="264"/>
      <c r="M421" s="265"/>
      <c r="N421" s="266"/>
      <c r="O421" s="266"/>
      <c r="P421" s="266"/>
      <c r="Q421" s="266"/>
      <c r="R421" s="266"/>
      <c r="S421" s="266"/>
      <c r="T421" s="267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68" t="s">
        <v>140</v>
      </c>
      <c r="AU421" s="268" t="s">
        <v>82</v>
      </c>
      <c r="AV421" s="16" t="s">
        <v>136</v>
      </c>
      <c r="AW421" s="16" t="s">
        <v>33</v>
      </c>
      <c r="AX421" s="16" t="s">
        <v>80</v>
      </c>
      <c r="AY421" s="268" t="s">
        <v>128</v>
      </c>
    </row>
    <row r="422" s="2" customFormat="1" ht="16.5" customHeight="1">
      <c r="A422" s="41"/>
      <c r="B422" s="42"/>
      <c r="C422" s="207" t="s">
        <v>407</v>
      </c>
      <c r="D422" s="207" t="s">
        <v>131</v>
      </c>
      <c r="E422" s="208" t="s">
        <v>408</v>
      </c>
      <c r="F422" s="209" t="s">
        <v>409</v>
      </c>
      <c r="G422" s="210" t="s">
        <v>134</v>
      </c>
      <c r="H422" s="211">
        <v>27.140000000000001</v>
      </c>
      <c r="I422" s="212"/>
      <c r="J422" s="213">
        <f>ROUND(I422*H422,2)</f>
        <v>0</v>
      </c>
      <c r="K422" s="209" t="s">
        <v>135</v>
      </c>
      <c r="L422" s="47"/>
      <c r="M422" s="214" t="s">
        <v>19</v>
      </c>
      <c r="N422" s="215" t="s">
        <v>43</v>
      </c>
      <c r="O422" s="87"/>
      <c r="P422" s="216">
        <f>O422*H422</f>
        <v>0</v>
      </c>
      <c r="Q422" s="216">
        <v>0.00029999999999999997</v>
      </c>
      <c r="R422" s="216">
        <f>Q422*H422</f>
        <v>0.0081419999999999999</v>
      </c>
      <c r="S422" s="216">
        <v>0</v>
      </c>
      <c r="T422" s="217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18" t="s">
        <v>321</v>
      </c>
      <c r="AT422" s="218" t="s">
        <v>131</v>
      </c>
      <c r="AU422" s="218" t="s">
        <v>82</v>
      </c>
      <c r="AY422" s="20" t="s">
        <v>128</v>
      </c>
      <c r="BE422" s="219">
        <f>IF(N422="základní",J422,0)</f>
        <v>0</v>
      </c>
      <c r="BF422" s="219">
        <f>IF(N422="snížená",J422,0)</f>
        <v>0</v>
      </c>
      <c r="BG422" s="219">
        <f>IF(N422="zákl. přenesená",J422,0)</f>
        <v>0</v>
      </c>
      <c r="BH422" s="219">
        <f>IF(N422="sníž. přenesená",J422,0)</f>
        <v>0</v>
      </c>
      <c r="BI422" s="219">
        <f>IF(N422="nulová",J422,0)</f>
        <v>0</v>
      </c>
      <c r="BJ422" s="20" t="s">
        <v>80</v>
      </c>
      <c r="BK422" s="219">
        <f>ROUND(I422*H422,2)</f>
        <v>0</v>
      </c>
      <c r="BL422" s="20" t="s">
        <v>321</v>
      </c>
      <c r="BM422" s="218" t="s">
        <v>410</v>
      </c>
    </row>
    <row r="423" s="2" customFormat="1">
      <c r="A423" s="41"/>
      <c r="B423" s="42"/>
      <c r="C423" s="43"/>
      <c r="D423" s="220" t="s">
        <v>138</v>
      </c>
      <c r="E423" s="43"/>
      <c r="F423" s="221" t="s">
        <v>411</v>
      </c>
      <c r="G423" s="43"/>
      <c r="H423" s="43"/>
      <c r="I423" s="222"/>
      <c r="J423" s="43"/>
      <c r="K423" s="43"/>
      <c r="L423" s="47"/>
      <c r="M423" s="223"/>
      <c r="N423" s="224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138</v>
      </c>
      <c r="AU423" s="20" t="s">
        <v>82</v>
      </c>
    </row>
    <row r="424" s="13" customFormat="1">
      <c r="A424" s="13"/>
      <c r="B424" s="225"/>
      <c r="C424" s="226"/>
      <c r="D424" s="227" t="s">
        <v>140</v>
      </c>
      <c r="E424" s="228" t="s">
        <v>19</v>
      </c>
      <c r="F424" s="229" t="s">
        <v>412</v>
      </c>
      <c r="G424" s="226"/>
      <c r="H424" s="228" t="s">
        <v>19</v>
      </c>
      <c r="I424" s="230"/>
      <c r="J424" s="226"/>
      <c r="K424" s="226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140</v>
      </c>
      <c r="AU424" s="235" t="s">
        <v>82</v>
      </c>
      <c r="AV424" s="13" t="s">
        <v>80</v>
      </c>
      <c r="AW424" s="13" t="s">
        <v>33</v>
      </c>
      <c r="AX424" s="13" t="s">
        <v>72</v>
      </c>
      <c r="AY424" s="235" t="s">
        <v>128</v>
      </c>
    </row>
    <row r="425" s="14" customFormat="1">
      <c r="A425" s="14"/>
      <c r="B425" s="236"/>
      <c r="C425" s="237"/>
      <c r="D425" s="227" t="s">
        <v>140</v>
      </c>
      <c r="E425" s="238" t="s">
        <v>19</v>
      </c>
      <c r="F425" s="239" t="s">
        <v>413</v>
      </c>
      <c r="G425" s="237"/>
      <c r="H425" s="240">
        <v>27.140000000000001</v>
      </c>
      <c r="I425" s="241"/>
      <c r="J425" s="237"/>
      <c r="K425" s="237"/>
      <c r="L425" s="242"/>
      <c r="M425" s="243"/>
      <c r="N425" s="244"/>
      <c r="O425" s="244"/>
      <c r="P425" s="244"/>
      <c r="Q425" s="244"/>
      <c r="R425" s="244"/>
      <c r="S425" s="244"/>
      <c r="T425" s="24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6" t="s">
        <v>140</v>
      </c>
      <c r="AU425" s="246" t="s">
        <v>82</v>
      </c>
      <c r="AV425" s="14" t="s">
        <v>82</v>
      </c>
      <c r="AW425" s="14" t="s">
        <v>33</v>
      </c>
      <c r="AX425" s="14" t="s">
        <v>72</v>
      </c>
      <c r="AY425" s="246" t="s">
        <v>128</v>
      </c>
    </row>
    <row r="426" s="16" customFormat="1">
      <c r="A426" s="16"/>
      <c r="B426" s="258"/>
      <c r="C426" s="259"/>
      <c r="D426" s="227" t="s">
        <v>140</v>
      </c>
      <c r="E426" s="260" t="s">
        <v>19</v>
      </c>
      <c r="F426" s="261" t="s">
        <v>164</v>
      </c>
      <c r="G426" s="259"/>
      <c r="H426" s="262">
        <v>27.140000000000001</v>
      </c>
      <c r="I426" s="263"/>
      <c r="J426" s="259"/>
      <c r="K426" s="259"/>
      <c r="L426" s="264"/>
      <c r="M426" s="265"/>
      <c r="N426" s="266"/>
      <c r="O426" s="266"/>
      <c r="P426" s="266"/>
      <c r="Q426" s="266"/>
      <c r="R426" s="266"/>
      <c r="S426" s="266"/>
      <c r="T426" s="267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T426" s="268" t="s">
        <v>140</v>
      </c>
      <c r="AU426" s="268" t="s">
        <v>82</v>
      </c>
      <c r="AV426" s="16" t="s">
        <v>136</v>
      </c>
      <c r="AW426" s="16" t="s">
        <v>33</v>
      </c>
      <c r="AX426" s="16" t="s">
        <v>80</v>
      </c>
      <c r="AY426" s="268" t="s">
        <v>128</v>
      </c>
    </row>
    <row r="427" s="2" customFormat="1" ht="24.15" customHeight="1">
      <c r="A427" s="41"/>
      <c r="B427" s="42"/>
      <c r="C427" s="207" t="s">
        <v>414</v>
      </c>
      <c r="D427" s="207" t="s">
        <v>131</v>
      </c>
      <c r="E427" s="208" t="s">
        <v>415</v>
      </c>
      <c r="F427" s="209" t="s">
        <v>416</v>
      </c>
      <c r="G427" s="210" t="s">
        <v>134</v>
      </c>
      <c r="H427" s="211">
        <v>166.09</v>
      </c>
      <c r="I427" s="212"/>
      <c r="J427" s="213">
        <f>ROUND(I427*H427,2)</f>
        <v>0</v>
      </c>
      <c r="K427" s="209" t="s">
        <v>135</v>
      </c>
      <c r="L427" s="47"/>
      <c r="M427" s="214" t="s">
        <v>19</v>
      </c>
      <c r="N427" s="215" t="s">
        <v>43</v>
      </c>
      <c r="O427" s="87"/>
      <c r="P427" s="216">
        <f>O427*H427</f>
        <v>0</v>
      </c>
      <c r="Q427" s="216">
        <v>0.0045500000000000002</v>
      </c>
      <c r="R427" s="216">
        <f>Q427*H427</f>
        <v>0.75570950000000003</v>
      </c>
      <c r="S427" s="216">
        <v>0</v>
      </c>
      <c r="T427" s="217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18" t="s">
        <v>321</v>
      </c>
      <c r="AT427" s="218" t="s">
        <v>131</v>
      </c>
      <c r="AU427" s="218" t="s">
        <v>82</v>
      </c>
      <c r="AY427" s="20" t="s">
        <v>128</v>
      </c>
      <c r="BE427" s="219">
        <f>IF(N427="základní",J427,0)</f>
        <v>0</v>
      </c>
      <c r="BF427" s="219">
        <f>IF(N427="snížená",J427,0)</f>
        <v>0</v>
      </c>
      <c r="BG427" s="219">
        <f>IF(N427="zákl. přenesená",J427,0)</f>
        <v>0</v>
      </c>
      <c r="BH427" s="219">
        <f>IF(N427="sníž. přenesená",J427,0)</f>
        <v>0</v>
      </c>
      <c r="BI427" s="219">
        <f>IF(N427="nulová",J427,0)</f>
        <v>0</v>
      </c>
      <c r="BJ427" s="20" t="s">
        <v>80</v>
      </c>
      <c r="BK427" s="219">
        <f>ROUND(I427*H427,2)</f>
        <v>0</v>
      </c>
      <c r="BL427" s="20" t="s">
        <v>321</v>
      </c>
      <c r="BM427" s="218" t="s">
        <v>417</v>
      </c>
    </row>
    <row r="428" s="2" customFormat="1">
      <c r="A428" s="41"/>
      <c r="B428" s="42"/>
      <c r="C428" s="43"/>
      <c r="D428" s="220" t="s">
        <v>138</v>
      </c>
      <c r="E428" s="43"/>
      <c r="F428" s="221" t="s">
        <v>418</v>
      </c>
      <c r="G428" s="43"/>
      <c r="H428" s="43"/>
      <c r="I428" s="222"/>
      <c r="J428" s="43"/>
      <c r="K428" s="43"/>
      <c r="L428" s="47"/>
      <c r="M428" s="223"/>
      <c r="N428" s="224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138</v>
      </c>
      <c r="AU428" s="20" t="s">
        <v>82</v>
      </c>
    </row>
    <row r="429" s="13" customFormat="1">
      <c r="A429" s="13"/>
      <c r="B429" s="225"/>
      <c r="C429" s="226"/>
      <c r="D429" s="227" t="s">
        <v>140</v>
      </c>
      <c r="E429" s="228" t="s">
        <v>19</v>
      </c>
      <c r="F429" s="229" t="s">
        <v>419</v>
      </c>
      <c r="G429" s="226"/>
      <c r="H429" s="228" t="s">
        <v>19</v>
      </c>
      <c r="I429" s="230"/>
      <c r="J429" s="226"/>
      <c r="K429" s="226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140</v>
      </c>
      <c r="AU429" s="235" t="s">
        <v>82</v>
      </c>
      <c r="AV429" s="13" t="s">
        <v>80</v>
      </c>
      <c r="AW429" s="13" t="s">
        <v>33</v>
      </c>
      <c r="AX429" s="13" t="s">
        <v>72</v>
      </c>
      <c r="AY429" s="235" t="s">
        <v>128</v>
      </c>
    </row>
    <row r="430" s="14" customFormat="1">
      <c r="A430" s="14"/>
      <c r="B430" s="236"/>
      <c r="C430" s="237"/>
      <c r="D430" s="227" t="s">
        <v>140</v>
      </c>
      <c r="E430" s="238" t="s">
        <v>19</v>
      </c>
      <c r="F430" s="239" t="s">
        <v>266</v>
      </c>
      <c r="G430" s="237"/>
      <c r="H430" s="240">
        <v>166.09</v>
      </c>
      <c r="I430" s="241"/>
      <c r="J430" s="237"/>
      <c r="K430" s="237"/>
      <c r="L430" s="242"/>
      <c r="M430" s="243"/>
      <c r="N430" s="244"/>
      <c r="O430" s="244"/>
      <c r="P430" s="244"/>
      <c r="Q430" s="244"/>
      <c r="R430" s="244"/>
      <c r="S430" s="244"/>
      <c r="T430" s="24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6" t="s">
        <v>140</v>
      </c>
      <c r="AU430" s="246" t="s">
        <v>82</v>
      </c>
      <c r="AV430" s="14" t="s">
        <v>82</v>
      </c>
      <c r="AW430" s="14" t="s">
        <v>33</v>
      </c>
      <c r="AX430" s="14" t="s">
        <v>72</v>
      </c>
      <c r="AY430" s="246" t="s">
        <v>128</v>
      </c>
    </row>
    <row r="431" s="15" customFormat="1">
      <c r="A431" s="15"/>
      <c r="B431" s="247"/>
      <c r="C431" s="248"/>
      <c r="D431" s="227" t="s">
        <v>140</v>
      </c>
      <c r="E431" s="249" t="s">
        <v>19</v>
      </c>
      <c r="F431" s="250" t="s">
        <v>152</v>
      </c>
      <c r="G431" s="248"/>
      <c r="H431" s="251">
        <v>166.09</v>
      </c>
      <c r="I431" s="252"/>
      <c r="J431" s="248"/>
      <c r="K431" s="248"/>
      <c r="L431" s="253"/>
      <c r="M431" s="254"/>
      <c r="N431" s="255"/>
      <c r="O431" s="255"/>
      <c r="P431" s="255"/>
      <c r="Q431" s="255"/>
      <c r="R431" s="255"/>
      <c r="S431" s="255"/>
      <c r="T431" s="256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57" t="s">
        <v>140</v>
      </c>
      <c r="AU431" s="257" t="s">
        <v>82</v>
      </c>
      <c r="AV431" s="15" t="s">
        <v>153</v>
      </c>
      <c r="AW431" s="15" t="s">
        <v>33</v>
      </c>
      <c r="AX431" s="15" t="s">
        <v>72</v>
      </c>
      <c r="AY431" s="257" t="s">
        <v>128</v>
      </c>
    </row>
    <row r="432" s="16" customFormat="1">
      <c r="A432" s="16"/>
      <c r="B432" s="258"/>
      <c r="C432" s="259"/>
      <c r="D432" s="227" t="s">
        <v>140</v>
      </c>
      <c r="E432" s="260" t="s">
        <v>19</v>
      </c>
      <c r="F432" s="261" t="s">
        <v>164</v>
      </c>
      <c r="G432" s="259"/>
      <c r="H432" s="262">
        <v>166.09</v>
      </c>
      <c r="I432" s="263"/>
      <c r="J432" s="259"/>
      <c r="K432" s="259"/>
      <c r="L432" s="264"/>
      <c r="M432" s="265"/>
      <c r="N432" s="266"/>
      <c r="O432" s="266"/>
      <c r="P432" s="266"/>
      <c r="Q432" s="266"/>
      <c r="R432" s="266"/>
      <c r="S432" s="266"/>
      <c r="T432" s="267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T432" s="268" t="s">
        <v>140</v>
      </c>
      <c r="AU432" s="268" t="s">
        <v>82</v>
      </c>
      <c r="AV432" s="16" t="s">
        <v>136</v>
      </c>
      <c r="AW432" s="16" t="s">
        <v>33</v>
      </c>
      <c r="AX432" s="16" t="s">
        <v>80</v>
      </c>
      <c r="AY432" s="268" t="s">
        <v>128</v>
      </c>
    </row>
    <row r="433" s="2" customFormat="1" ht="21.75" customHeight="1">
      <c r="A433" s="41"/>
      <c r="B433" s="42"/>
      <c r="C433" s="207" t="s">
        <v>420</v>
      </c>
      <c r="D433" s="207" t="s">
        <v>131</v>
      </c>
      <c r="E433" s="208" t="s">
        <v>421</v>
      </c>
      <c r="F433" s="209" t="s">
        <v>422</v>
      </c>
      <c r="G433" s="210" t="s">
        <v>134</v>
      </c>
      <c r="H433" s="211">
        <v>27.140000000000001</v>
      </c>
      <c r="I433" s="212"/>
      <c r="J433" s="213">
        <f>ROUND(I433*H433,2)</f>
        <v>0</v>
      </c>
      <c r="K433" s="209" t="s">
        <v>135</v>
      </c>
      <c r="L433" s="47"/>
      <c r="M433" s="214" t="s">
        <v>19</v>
      </c>
      <c r="N433" s="215" t="s">
        <v>43</v>
      </c>
      <c r="O433" s="87"/>
      <c r="P433" s="216">
        <f>O433*H433</f>
        <v>0</v>
      </c>
      <c r="Q433" s="216">
        <v>0.0043200000000000001</v>
      </c>
      <c r="R433" s="216">
        <f>Q433*H433</f>
        <v>0.11724480000000001</v>
      </c>
      <c r="S433" s="216">
        <v>0</v>
      </c>
      <c r="T433" s="217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18" t="s">
        <v>321</v>
      </c>
      <c r="AT433" s="218" t="s">
        <v>131</v>
      </c>
      <c r="AU433" s="218" t="s">
        <v>82</v>
      </c>
      <c r="AY433" s="20" t="s">
        <v>128</v>
      </c>
      <c r="BE433" s="219">
        <f>IF(N433="základní",J433,0)</f>
        <v>0</v>
      </c>
      <c r="BF433" s="219">
        <f>IF(N433="snížená",J433,0)</f>
        <v>0</v>
      </c>
      <c r="BG433" s="219">
        <f>IF(N433="zákl. přenesená",J433,0)</f>
        <v>0</v>
      </c>
      <c r="BH433" s="219">
        <f>IF(N433="sníž. přenesená",J433,0)</f>
        <v>0</v>
      </c>
      <c r="BI433" s="219">
        <f>IF(N433="nulová",J433,0)</f>
        <v>0</v>
      </c>
      <c r="BJ433" s="20" t="s">
        <v>80</v>
      </c>
      <c r="BK433" s="219">
        <f>ROUND(I433*H433,2)</f>
        <v>0</v>
      </c>
      <c r="BL433" s="20" t="s">
        <v>321</v>
      </c>
      <c r="BM433" s="218" t="s">
        <v>423</v>
      </c>
    </row>
    <row r="434" s="2" customFormat="1">
      <c r="A434" s="41"/>
      <c r="B434" s="42"/>
      <c r="C434" s="43"/>
      <c r="D434" s="220" t="s">
        <v>138</v>
      </c>
      <c r="E434" s="43"/>
      <c r="F434" s="221" t="s">
        <v>424</v>
      </c>
      <c r="G434" s="43"/>
      <c r="H434" s="43"/>
      <c r="I434" s="222"/>
      <c r="J434" s="43"/>
      <c r="K434" s="43"/>
      <c r="L434" s="47"/>
      <c r="M434" s="223"/>
      <c r="N434" s="224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138</v>
      </c>
      <c r="AU434" s="20" t="s">
        <v>82</v>
      </c>
    </row>
    <row r="435" s="13" customFormat="1">
      <c r="A435" s="13"/>
      <c r="B435" s="225"/>
      <c r="C435" s="226"/>
      <c r="D435" s="227" t="s">
        <v>140</v>
      </c>
      <c r="E435" s="228" t="s">
        <v>19</v>
      </c>
      <c r="F435" s="229" t="s">
        <v>425</v>
      </c>
      <c r="G435" s="226"/>
      <c r="H435" s="228" t="s">
        <v>19</v>
      </c>
      <c r="I435" s="230"/>
      <c r="J435" s="226"/>
      <c r="K435" s="226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140</v>
      </c>
      <c r="AU435" s="235" t="s">
        <v>82</v>
      </c>
      <c r="AV435" s="13" t="s">
        <v>80</v>
      </c>
      <c r="AW435" s="13" t="s">
        <v>33</v>
      </c>
      <c r="AX435" s="13" t="s">
        <v>72</v>
      </c>
      <c r="AY435" s="235" t="s">
        <v>128</v>
      </c>
    </row>
    <row r="436" s="14" customFormat="1">
      <c r="A436" s="14"/>
      <c r="B436" s="236"/>
      <c r="C436" s="237"/>
      <c r="D436" s="227" t="s">
        <v>140</v>
      </c>
      <c r="E436" s="238" t="s">
        <v>19</v>
      </c>
      <c r="F436" s="239" t="s">
        <v>413</v>
      </c>
      <c r="G436" s="237"/>
      <c r="H436" s="240">
        <v>27.140000000000001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140</v>
      </c>
      <c r="AU436" s="246" t="s">
        <v>82</v>
      </c>
      <c r="AV436" s="14" t="s">
        <v>82</v>
      </c>
      <c r="AW436" s="14" t="s">
        <v>33</v>
      </c>
      <c r="AX436" s="14" t="s">
        <v>72</v>
      </c>
      <c r="AY436" s="246" t="s">
        <v>128</v>
      </c>
    </row>
    <row r="437" s="15" customFormat="1">
      <c r="A437" s="15"/>
      <c r="B437" s="247"/>
      <c r="C437" s="248"/>
      <c r="D437" s="227" t="s">
        <v>140</v>
      </c>
      <c r="E437" s="249" t="s">
        <v>19</v>
      </c>
      <c r="F437" s="250" t="s">
        <v>152</v>
      </c>
      <c r="G437" s="248"/>
      <c r="H437" s="251">
        <v>27.140000000000001</v>
      </c>
      <c r="I437" s="252"/>
      <c r="J437" s="248"/>
      <c r="K437" s="248"/>
      <c r="L437" s="253"/>
      <c r="M437" s="254"/>
      <c r="N437" s="255"/>
      <c r="O437" s="255"/>
      <c r="P437" s="255"/>
      <c r="Q437" s="255"/>
      <c r="R437" s="255"/>
      <c r="S437" s="255"/>
      <c r="T437" s="256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7" t="s">
        <v>140</v>
      </c>
      <c r="AU437" s="257" t="s">
        <v>82</v>
      </c>
      <c r="AV437" s="15" t="s">
        <v>153</v>
      </c>
      <c r="AW437" s="15" t="s">
        <v>33</v>
      </c>
      <c r="AX437" s="15" t="s">
        <v>72</v>
      </c>
      <c r="AY437" s="257" t="s">
        <v>128</v>
      </c>
    </row>
    <row r="438" s="16" customFormat="1">
      <c r="A438" s="16"/>
      <c r="B438" s="258"/>
      <c r="C438" s="259"/>
      <c r="D438" s="227" t="s">
        <v>140</v>
      </c>
      <c r="E438" s="260" t="s">
        <v>19</v>
      </c>
      <c r="F438" s="261" t="s">
        <v>164</v>
      </c>
      <c r="G438" s="259"/>
      <c r="H438" s="262">
        <v>27.140000000000001</v>
      </c>
      <c r="I438" s="263"/>
      <c r="J438" s="259"/>
      <c r="K438" s="259"/>
      <c r="L438" s="264"/>
      <c r="M438" s="265"/>
      <c r="N438" s="266"/>
      <c r="O438" s="266"/>
      <c r="P438" s="266"/>
      <c r="Q438" s="266"/>
      <c r="R438" s="266"/>
      <c r="S438" s="266"/>
      <c r="T438" s="267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T438" s="268" t="s">
        <v>140</v>
      </c>
      <c r="AU438" s="268" t="s">
        <v>82</v>
      </c>
      <c r="AV438" s="16" t="s">
        <v>136</v>
      </c>
      <c r="AW438" s="16" t="s">
        <v>33</v>
      </c>
      <c r="AX438" s="16" t="s">
        <v>80</v>
      </c>
      <c r="AY438" s="268" t="s">
        <v>128</v>
      </c>
    </row>
    <row r="439" s="2" customFormat="1" ht="16.5" customHeight="1">
      <c r="A439" s="41"/>
      <c r="B439" s="42"/>
      <c r="C439" s="207" t="s">
        <v>426</v>
      </c>
      <c r="D439" s="207" t="s">
        <v>131</v>
      </c>
      <c r="E439" s="208" t="s">
        <v>427</v>
      </c>
      <c r="F439" s="209" t="s">
        <v>428</v>
      </c>
      <c r="G439" s="210" t="s">
        <v>213</v>
      </c>
      <c r="H439" s="211">
        <v>155.62000000000001</v>
      </c>
      <c r="I439" s="212"/>
      <c r="J439" s="213">
        <f>ROUND(I439*H439,2)</f>
        <v>0</v>
      </c>
      <c r="K439" s="209" t="s">
        <v>135</v>
      </c>
      <c r="L439" s="47"/>
      <c r="M439" s="214" t="s">
        <v>19</v>
      </c>
      <c r="N439" s="215" t="s">
        <v>43</v>
      </c>
      <c r="O439" s="87"/>
      <c r="P439" s="216">
        <f>O439*H439</f>
        <v>0</v>
      </c>
      <c r="Q439" s="216">
        <v>0</v>
      </c>
      <c r="R439" s="216">
        <f>Q439*H439</f>
        <v>0</v>
      </c>
      <c r="S439" s="216">
        <v>0</v>
      </c>
      <c r="T439" s="217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18" t="s">
        <v>136</v>
      </c>
      <c r="AT439" s="218" t="s">
        <v>131</v>
      </c>
      <c r="AU439" s="218" t="s">
        <v>82</v>
      </c>
      <c r="AY439" s="20" t="s">
        <v>128</v>
      </c>
      <c r="BE439" s="219">
        <f>IF(N439="základní",J439,0)</f>
        <v>0</v>
      </c>
      <c r="BF439" s="219">
        <f>IF(N439="snížená",J439,0)</f>
        <v>0</v>
      </c>
      <c r="BG439" s="219">
        <f>IF(N439="zákl. přenesená",J439,0)</f>
        <v>0</v>
      </c>
      <c r="BH439" s="219">
        <f>IF(N439="sníž. přenesená",J439,0)</f>
        <v>0</v>
      </c>
      <c r="BI439" s="219">
        <f>IF(N439="nulová",J439,0)</f>
        <v>0</v>
      </c>
      <c r="BJ439" s="20" t="s">
        <v>80</v>
      </c>
      <c r="BK439" s="219">
        <f>ROUND(I439*H439,2)</f>
        <v>0</v>
      </c>
      <c r="BL439" s="20" t="s">
        <v>136</v>
      </c>
      <c r="BM439" s="218" t="s">
        <v>429</v>
      </c>
    </row>
    <row r="440" s="2" customFormat="1">
      <c r="A440" s="41"/>
      <c r="B440" s="42"/>
      <c r="C440" s="43"/>
      <c r="D440" s="220" t="s">
        <v>138</v>
      </c>
      <c r="E440" s="43"/>
      <c r="F440" s="221" t="s">
        <v>430</v>
      </c>
      <c r="G440" s="43"/>
      <c r="H440" s="43"/>
      <c r="I440" s="222"/>
      <c r="J440" s="43"/>
      <c r="K440" s="43"/>
      <c r="L440" s="47"/>
      <c r="M440" s="223"/>
      <c r="N440" s="224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138</v>
      </c>
      <c r="AU440" s="20" t="s">
        <v>82</v>
      </c>
    </row>
    <row r="441" s="13" customFormat="1">
      <c r="A441" s="13"/>
      <c r="B441" s="225"/>
      <c r="C441" s="226"/>
      <c r="D441" s="227" t="s">
        <v>140</v>
      </c>
      <c r="E441" s="228" t="s">
        <v>19</v>
      </c>
      <c r="F441" s="229" t="s">
        <v>431</v>
      </c>
      <c r="G441" s="226"/>
      <c r="H441" s="228" t="s">
        <v>19</v>
      </c>
      <c r="I441" s="230"/>
      <c r="J441" s="226"/>
      <c r="K441" s="226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140</v>
      </c>
      <c r="AU441" s="235" t="s">
        <v>82</v>
      </c>
      <c r="AV441" s="13" t="s">
        <v>80</v>
      </c>
      <c r="AW441" s="13" t="s">
        <v>33</v>
      </c>
      <c r="AX441" s="13" t="s">
        <v>72</v>
      </c>
      <c r="AY441" s="235" t="s">
        <v>128</v>
      </c>
    </row>
    <row r="442" s="14" customFormat="1">
      <c r="A442" s="14"/>
      <c r="B442" s="236"/>
      <c r="C442" s="237"/>
      <c r="D442" s="227" t="s">
        <v>140</v>
      </c>
      <c r="E442" s="238" t="s">
        <v>19</v>
      </c>
      <c r="F442" s="239" t="s">
        <v>432</v>
      </c>
      <c r="G442" s="237"/>
      <c r="H442" s="240">
        <v>155.62000000000001</v>
      </c>
      <c r="I442" s="241"/>
      <c r="J442" s="237"/>
      <c r="K442" s="237"/>
      <c r="L442" s="242"/>
      <c r="M442" s="243"/>
      <c r="N442" s="244"/>
      <c r="O442" s="244"/>
      <c r="P442" s="244"/>
      <c r="Q442" s="244"/>
      <c r="R442" s="244"/>
      <c r="S442" s="244"/>
      <c r="T442" s="24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6" t="s">
        <v>140</v>
      </c>
      <c r="AU442" s="246" t="s">
        <v>82</v>
      </c>
      <c r="AV442" s="14" t="s">
        <v>82</v>
      </c>
      <c r="AW442" s="14" t="s">
        <v>33</v>
      </c>
      <c r="AX442" s="14" t="s">
        <v>72</v>
      </c>
      <c r="AY442" s="246" t="s">
        <v>128</v>
      </c>
    </row>
    <row r="443" s="16" customFormat="1">
      <c r="A443" s="16"/>
      <c r="B443" s="258"/>
      <c r="C443" s="259"/>
      <c r="D443" s="227" t="s">
        <v>140</v>
      </c>
      <c r="E443" s="260" t="s">
        <v>19</v>
      </c>
      <c r="F443" s="261" t="s">
        <v>164</v>
      </c>
      <c r="G443" s="259"/>
      <c r="H443" s="262">
        <v>155.62000000000001</v>
      </c>
      <c r="I443" s="263"/>
      <c r="J443" s="259"/>
      <c r="K443" s="259"/>
      <c r="L443" s="264"/>
      <c r="M443" s="265"/>
      <c r="N443" s="266"/>
      <c r="O443" s="266"/>
      <c r="P443" s="266"/>
      <c r="Q443" s="266"/>
      <c r="R443" s="266"/>
      <c r="S443" s="266"/>
      <c r="T443" s="267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68" t="s">
        <v>140</v>
      </c>
      <c r="AU443" s="268" t="s">
        <v>82</v>
      </c>
      <c r="AV443" s="16" t="s">
        <v>136</v>
      </c>
      <c r="AW443" s="16" t="s">
        <v>33</v>
      </c>
      <c r="AX443" s="16" t="s">
        <v>80</v>
      </c>
      <c r="AY443" s="268" t="s">
        <v>128</v>
      </c>
    </row>
    <row r="444" s="2" customFormat="1" ht="24.15" customHeight="1">
      <c r="A444" s="41"/>
      <c r="B444" s="42"/>
      <c r="C444" s="269" t="s">
        <v>433</v>
      </c>
      <c r="D444" s="269" t="s">
        <v>360</v>
      </c>
      <c r="E444" s="270" t="s">
        <v>434</v>
      </c>
      <c r="F444" s="271" t="s">
        <v>435</v>
      </c>
      <c r="G444" s="272" t="s">
        <v>213</v>
      </c>
      <c r="H444" s="273">
        <v>158.732</v>
      </c>
      <c r="I444" s="274"/>
      <c r="J444" s="275">
        <f>ROUND(I444*H444,2)</f>
        <v>0</v>
      </c>
      <c r="K444" s="271" t="s">
        <v>19</v>
      </c>
      <c r="L444" s="276"/>
      <c r="M444" s="277" t="s">
        <v>19</v>
      </c>
      <c r="N444" s="278" t="s">
        <v>43</v>
      </c>
      <c r="O444" s="87"/>
      <c r="P444" s="216">
        <f>O444*H444</f>
        <v>0</v>
      </c>
      <c r="Q444" s="216">
        <v>0.00038999999999999999</v>
      </c>
      <c r="R444" s="216">
        <f>Q444*H444</f>
        <v>0.061905479999999999</v>
      </c>
      <c r="S444" s="216">
        <v>0</v>
      </c>
      <c r="T444" s="217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18" t="s">
        <v>252</v>
      </c>
      <c r="AT444" s="218" t="s">
        <v>360</v>
      </c>
      <c r="AU444" s="218" t="s">
        <v>82</v>
      </c>
      <c r="AY444" s="20" t="s">
        <v>128</v>
      </c>
      <c r="BE444" s="219">
        <f>IF(N444="základní",J444,0)</f>
        <v>0</v>
      </c>
      <c r="BF444" s="219">
        <f>IF(N444="snížená",J444,0)</f>
        <v>0</v>
      </c>
      <c r="BG444" s="219">
        <f>IF(N444="zákl. přenesená",J444,0)</f>
        <v>0</v>
      </c>
      <c r="BH444" s="219">
        <f>IF(N444="sníž. přenesená",J444,0)</f>
        <v>0</v>
      </c>
      <c r="BI444" s="219">
        <f>IF(N444="nulová",J444,0)</f>
        <v>0</v>
      </c>
      <c r="BJ444" s="20" t="s">
        <v>80</v>
      </c>
      <c r="BK444" s="219">
        <f>ROUND(I444*H444,2)</f>
        <v>0</v>
      </c>
      <c r="BL444" s="20" t="s">
        <v>136</v>
      </c>
      <c r="BM444" s="218" t="s">
        <v>436</v>
      </c>
    </row>
    <row r="445" s="13" customFormat="1">
      <c r="A445" s="13"/>
      <c r="B445" s="225"/>
      <c r="C445" s="226"/>
      <c r="D445" s="227" t="s">
        <v>140</v>
      </c>
      <c r="E445" s="228" t="s">
        <v>19</v>
      </c>
      <c r="F445" s="229" t="s">
        <v>431</v>
      </c>
      <c r="G445" s="226"/>
      <c r="H445" s="228" t="s">
        <v>19</v>
      </c>
      <c r="I445" s="230"/>
      <c r="J445" s="226"/>
      <c r="K445" s="226"/>
      <c r="L445" s="231"/>
      <c r="M445" s="232"/>
      <c r="N445" s="233"/>
      <c r="O445" s="233"/>
      <c r="P445" s="233"/>
      <c r="Q445" s="233"/>
      <c r="R445" s="233"/>
      <c r="S445" s="233"/>
      <c r="T445" s="23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5" t="s">
        <v>140</v>
      </c>
      <c r="AU445" s="235" t="s">
        <v>82</v>
      </c>
      <c r="AV445" s="13" t="s">
        <v>80</v>
      </c>
      <c r="AW445" s="13" t="s">
        <v>33</v>
      </c>
      <c r="AX445" s="13" t="s">
        <v>72</v>
      </c>
      <c r="AY445" s="235" t="s">
        <v>128</v>
      </c>
    </row>
    <row r="446" s="14" customFormat="1">
      <c r="A446" s="14"/>
      <c r="B446" s="236"/>
      <c r="C446" s="237"/>
      <c r="D446" s="227" t="s">
        <v>140</v>
      </c>
      <c r="E446" s="238" t="s">
        <v>19</v>
      </c>
      <c r="F446" s="239" t="s">
        <v>432</v>
      </c>
      <c r="G446" s="237"/>
      <c r="H446" s="240">
        <v>155.62000000000001</v>
      </c>
      <c r="I446" s="241"/>
      <c r="J446" s="237"/>
      <c r="K446" s="237"/>
      <c r="L446" s="242"/>
      <c r="M446" s="243"/>
      <c r="N446" s="244"/>
      <c r="O446" s="244"/>
      <c r="P446" s="244"/>
      <c r="Q446" s="244"/>
      <c r="R446" s="244"/>
      <c r="S446" s="244"/>
      <c r="T446" s="24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6" t="s">
        <v>140</v>
      </c>
      <c r="AU446" s="246" t="s">
        <v>82</v>
      </c>
      <c r="AV446" s="14" t="s">
        <v>82</v>
      </c>
      <c r="AW446" s="14" t="s">
        <v>33</v>
      </c>
      <c r="AX446" s="14" t="s">
        <v>72</v>
      </c>
      <c r="AY446" s="246" t="s">
        <v>128</v>
      </c>
    </row>
    <row r="447" s="16" customFormat="1">
      <c r="A447" s="16"/>
      <c r="B447" s="258"/>
      <c r="C447" s="259"/>
      <c r="D447" s="227" t="s">
        <v>140</v>
      </c>
      <c r="E447" s="260" t="s">
        <v>19</v>
      </c>
      <c r="F447" s="261" t="s">
        <v>164</v>
      </c>
      <c r="G447" s="259"/>
      <c r="H447" s="262">
        <v>155.62000000000001</v>
      </c>
      <c r="I447" s="263"/>
      <c r="J447" s="259"/>
      <c r="K447" s="259"/>
      <c r="L447" s="264"/>
      <c r="M447" s="265"/>
      <c r="N447" s="266"/>
      <c r="O447" s="266"/>
      <c r="P447" s="266"/>
      <c r="Q447" s="266"/>
      <c r="R447" s="266"/>
      <c r="S447" s="266"/>
      <c r="T447" s="267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T447" s="268" t="s">
        <v>140</v>
      </c>
      <c r="AU447" s="268" t="s">
        <v>82</v>
      </c>
      <c r="AV447" s="16" t="s">
        <v>136</v>
      </c>
      <c r="AW447" s="16" t="s">
        <v>33</v>
      </c>
      <c r="AX447" s="16" t="s">
        <v>80</v>
      </c>
      <c r="AY447" s="268" t="s">
        <v>128</v>
      </c>
    </row>
    <row r="448" s="14" customFormat="1">
      <c r="A448" s="14"/>
      <c r="B448" s="236"/>
      <c r="C448" s="237"/>
      <c r="D448" s="227" t="s">
        <v>140</v>
      </c>
      <c r="E448" s="237"/>
      <c r="F448" s="239" t="s">
        <v>437</v>
      </c>
      <c r="G448" s="237"/>
      <c r="H448" s="240">
        <v>158.732</v>
      </c>
      <c r="I448" s="241"/>
      <c r="J448" s="237"/>
      <c r="K448" s="237"/>
      <c r="L448" s="242"/>
      <c r="M448" s="243"/>
      <c r="N448" s="244"/>
      <c r="O448" s="244"/>
      <c r="P448" s="244"/>
      <c r="Q448" s="244"/>
      <c r="R448" s="244"/>
      <c r="S448" s="244"/>
      <c r="T448" s="24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6" t="s">
        <v>140</v>
      </c>
      <c r="AU448" s="246" t="s">
        <v>82</v>
      </c>
      <c r="AV448" s="14" t="s">
        <v>82</v>
      </c>
      <c r="AW448" s="14" t="s">
        <v>4</v>
      </c>
      <c r="AX448" s="14" t="s">
        <v>80</v>
      </c>
      <c r="AY448" s="246" t="s">
        <v>128</v>
      </c>
    </row>
    <row r="449" s="2" customFormat="1" ht="21.75" customHeight="1">
      <c r="A449" s="41"/>
      <c r="B449" s="42"/>
      <c r="C449" s="207" t="s">
        <v>363</v>
      </c>
      <c r="D449" s="207" t="s">
        <v>131</v>
      </c>
      <c r="E449" s="208" t="s">
        <v>438</v>
      </c>
      <c r="F449" s="209" t="s">
        <v>439</v>
      </c>
      <c r="G449" s="210" t="s">
        <v>134</v>
      </c>
      <c r="H449" s="211">
        <v>193.22999999999999</v>
      </c>
      <c r="I449" s="212"/>
      <c r="J449" s="213">
        <f>ROUND(I449*H449,2)</f>
        <v>0</v>
      </c>
      <c r="K449" s="209" t="s">
        <v>135</v>
      </c>
      <c r="L449" s="47"/>
      <c r="M449" s="214" t="s">
        <v>19</v>
      </c>
      <c r="N449" s="215" t="s">
        <v>43</v>
      </c>
      <c r="O449" s="87"/>
      <c r="P449" s="216">
        <f>O449*H449</f>
        <v>0</v>
      </c>
      <c r="Q449" s="216">
        <v>0.00040000000000000002</v>
      </c>
      <c r="R449" s="216">
        <f>Q449*H449</f>
        <v>0.077292</v>
      </c>
      <c r="S449" s="216">
        <v>0</v>
      </c>
      <c r="T449" s="217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18" t="s">
        <v>321</v>
      </c>
      <c r="AT449" s="218" t="s">
        <v>131</v>
      </c>
      <c r="AU449" s="218" t="s">
        <v>82</v>
      </c>
      <c r="AY449" s="20" t="s">
        <v>128</v>
      </c>
      <c r="BE449" s="219">
        <f>IF(N449="základní",J449,0)</f>
        <v>0</v>
      </c>
      <c r="BF449" s="219">
        <f>IF(N449="snížená",J449,0)</f>
        <v>0</v>
      </c>
      <c r="BG449" s="219">
        <f>IF(N449="zákl. přenesená",J449,0)</f>
        <v>0</v>
      </c>
      <c r="BH449" s="219">
        <f>IF(N449="sníž. přenesená",J449,0)</f>
        <v>0</v>
      </c>
      <c r="BI449" s="219">
        <f>IF(N449="nulová",J449,0)</f>
        <v>0</v>
      </c>
      <c r="BJ449" s="20" t="s">
        <v>80</v>
      </c>
      <c r="BK449" s="219">
        <f>ROUND(I449*H449,2)</f>
        <v>0</v>
      </c>
      <c r="BL449" s="20" t="s">
        <v>321</v>
      </c>
      <c r="BM449" s="218" t="s">
        <v>440</v>
      </c>
    </row>
    <row r="450" s="2" customFormat="1">
      <c r="A450" s="41"/>
      <c r="B450" s="42"/>
      <c r="C450" s="43"/>
      <c r="D450" s="220" t="s">
        <v>138</v>
      </c>
      <c r="E450" s="43"/>
      <c r="F450" s="221" t="s">
        <v>441</v>
      </c>
      <c r="G450" s="43"/>
      <c r="H450" s="43"/>
      <c r="I450" s="222"/>
      <c r="J450" s="43"/>
      <c r="K450" s="43"/>
      <c r="L450" s="47"/>
      <c r="M450" s="223"/>
      <c r="N450" s="224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138</v>
      </c>
      <c r="AU450" s="20" t="s">
        <v>82</v>
      </c>
    </row>
    <row r="451" s="13" customFormat="1">
      <c r="A451" s="13"/>
      <c r="B451" s="225"/>
      <c r="C451" s="226"/>
      <c r="D451" s="227" t="s">
        <v>140</v>
      </c>
      <c r="E451" s="228" t="s">
        <v>19</v>
      </c>
      <c r="F451" s="229" t="s">
        <v>442</v>
      </c>
      <c r="G451" s="226"/>
      <c r="H451" s="228" t="s">
        <v>19</v>
      </c>
      <c r="I451" s="230"/>
      <c r="J451" s="226"/>
      <c r="K451" s="226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140</v>
      </c>
      <c r="AU451" s="235" t="s">
        <v>82</v>
      </c>
      <c r="AV451" s="13" t="s">
        <v>80</v>
      </c>
      <c r="AW451" s="13" t="s">
        <v>33</v>
      </c>
      <c r="AX451" s="13" t="s">
        <v>72</v>
      </c>
      <c r="AY451" s="235" t="s">
        <v>128</v>
      </c>
    </row>
    <row r="452" s="14" customFormat="1">
      <c r="A452" s="14"/>
      <c r="B452" s="236"/>
      <c r="C452" s="237"/>
      <c r="D452" s="227" t="s">
        <v>140</v>
      </c>
      <c r="E452" s="238" t="s">
        <v>19</v>
      </c>
      <c r="F452" s="239" t="s">
        <v>413</v>
      </c>
      <c r="G452" s="237"/>
      <c r="H452" s="240">
        <v>27.140000000000001</v>
      </c>
      <c r="I452" s="241"/>
      <c r="J452" s="237"/>
      <c r="K452" s="237"/>
      <c r="L452" s="242"/>
      <c r="M452" s="243"/>
      <c r="N452" s="244"/>
      <c r="O452" s="244"/>
      <c r="P452" s="244"/>
      <c r="Q452" s="244"/>
      <c r="R452" s="244"/>
      <c r="S452" s="244"/>
      <c r="T452" s="24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6" t="s">
        <v>140</v>
      </c>
      <c r="AU452" s="246" t="s">
        <v>82</v>
      </c>
      <c r="AV452" s="14" t="s">
        <v>82</v>
      </c>
      <c r="AW452" s="14" t="s">
        <v>33</v>
      </c>
      <c r="AX452" s="14" t="s">
        <v>72</v>
      </c>
      <c r="AY452" s="246" t="s">
        <v>128</v>
      </c>
    </row>
    <row r="453" s="15" customFormat="1">
      <c r="A453" s="15"/>
      <c r="B453" s="247"/>
      <c r="C453" s="248"/>
      <c r="D453" s="227" t="s">
        <v>140</v>
      </c>
      <c r="E453" s="249" t="s">
        <v>19</v>
      </c>
      <c r="F453" s="250" t="s">
        <v>152</v>
      </c>
      <c r="G453" s="248"/>
      <c r="H453" s="251">
        <v>27.140000000000001</v>
      </c>
      <c r="I453" s="252"/>
      <c r="J453" s="248"/>
      <c r="K453" s="248"/>
      <c r="L453" s="253"/>
      <c r="M453" s="254"/>
      <c r="N453" s="255"/>
      <c r="O453" s="255"/>
      <c r="P453" s="255"/>
      <c r="Q453" s="255"/>
      <c r="R453" s="255"/>
      <c r="S453" s="255"/>
      <c r="T453" s="256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57" t="s">
        <v>140</v>
      </c>
      <c r="AU453" s="257" t="s">
        <v>82</v>
      </c>
      <c r="AV453" s="15" t="s">
        <v>153</v>
      </c>
      <c r="AW453" s="15" t="s">
        <v>33</v>
      </c>
      <c r="AX453" s="15" t="s">
        <v>72</v>
      </c>
      <c r="AY453" s="257" t="s">
        <v>128</v>
      </c>
    </row>
    <row r="454" s="13" customFormat="1">
      <c r="A454" s="13"/>
      <c r="B454" s="225"/>
      <c r="C454" s="226"/>
      <c r="D454" s="227" t="s">
        <v>140</v>
      </c>
      <c r="E454" s="228" t="s">
        <v>19</v>
      </c>
      <c r="F454" s="229" t="s">
        <v>443</v>
      </c>
      <c r="G454" s="226"/>
      <c r="H454" s="228" t="s">
        <v>19</v>
      </c>
      <c r="I454" s="230"/>
      <c r="J454" s="226"/>
      <c r="K454" s="226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140</v>
      </c>
      <c r="AU454" s="235" t="s">
        <v>82</v>
      </c>
      <c r="AV454" s="13" t="s">
        <v>80</v>
      </c>
      <c r="AW454" s="13" t="s">
        <v>33</v>
      </c>
      <c r="AX454" s="13" t="s">
        <v>72</v>
      </c>
      <c r="AY454" s="235" t="s">
        <v>128</v>
      </c>
    </row>
    <row r="455" s="14" customFormat="1">
      <c r="A455" s="14"/>
      <c r="B455" s="236"/>
      <c r="C455" s="237"/>
      <c r="D455" s="227" t="s">
        <v>140</v>
      </c>
      <c r="E455" s="238" t="s">
        <v>19</v>
      </c>
      <c r="F455" s="239" t="s">
        <v>266</v>
      </c>
      <c r="G455" s="237"/>
      <c r="H455" s="240">
        <v>166.09</v>
      </c>
      <c r="I455" s="241"/>
      <c r="J455" s="237"/>
      <c r="K455" s="237"/>
      <c r="L455" s="242"/>
      <c r="M455" s="243"/>
      <c r="N455" s="244"/>
      <c r="O455" s="244"/>
      <c r="P455" s="244"/>
      <c r="Q455" s="244"/>
      <c r="R455" s="244"/>
      <c r="S455" s="244"/>
      <c r="T455" s="24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6" t="s">
        <v>140</v>
      </c>
      <c r="AU455" s="246" t="s">
        <v>82</v>
      </c>
      <c r="AV455" s="14" t="s">
        <v>82</v>
      </c>
      <c r="AW455" s="14" t="s">
        <v>33</v>
      </c>
      <c r="AX455" s="14" t="s">
        <v>72</v>
      </c>
      <c r="AY455" s="246" t="s">
        <v>128</v>
      </c>
    </row>
    <row r="456" s="15" customFormat="1">
      <c r="A456" s="15"/>
      <c r="B456" s="247"/>
      <c r="C456" s="248"/>
      <c r="D456" s="227" t="s">
        <v>140</v>
      </c>
      <c r="E456" s="249" t="s">
        <v>19</v>
      </c>
      <c r="F456" s="250" t="s">
        <v>152</v>
      </c>
      <c r="G456" s="248"/>
      <c r="H456" s="251">
        <v>166.09</v>
      </c>
      <c r="I456" s="252"/>
      <c r="J456" s="248"/>
      <c r="K456" s="248"/>
      <c r="L456" s="253"/>
      <c r="M456" s="254"/>
      <c r="N456" s="255"/>
      <c r="O456" s="255"/>
      <c r="P456" s="255"/>
      <c r="Q456" s="255"/>
      <c r="R456" s="255"/>
      <c r="S456" s="255"/>
      <c r="T456" s="256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57" t="s">
        <v>140</v>
      </c>
      <c r="AU456" s="257" t="s">
        <v>82</v>
      </c>
      <c r="AV456" s="15" t="s">
        <v>153</v>
      </c>
      <c r="AW456" s="15" t="s">
        <v>33</v>
      </c>
      <c r="AX456" s="15" t="s">
        <v>72</v>
      </c>
      <c r="AY456" s="257" t="s">
        <v>128</v>
      </c>
    </row>
    <row r="457" s="16" customFormat="1">
      <c r="A457" s="16"/>
      <c r="B457" s="258"/>
      <c r="C457" s="259"/>
      <c r="D457" s="227" t="s">
        <v>140</v>
      </c>
      <c r="E457" s="260" t="s">
        <v>19</v>
      </c>
      <c r="F457" s="261" t="s">
        <v>164</v>
      </c>
      <c r="G457" s="259"/>
      <c r="H457" s="262">
        <v>193.23000000000002</v>
      </c>
      <c r="I457" s="263"/>
      <c r="J457" s="259"/>
      <c r="K457" s="259"/>
      <c r="L457" s="264"/>
      <c r="M457" s="265"/>
      <c r="N457" s="266"/>
      <c r="O457" s="266"/>
      <c r="P457" s="266"/>
      <c r="Q457" s="266"/>
      <c r="R457" s="266"/>
      <c r="S457" s="266"/>
      <c r="T457" s="267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T457" s="268" t="s">
        <v>140</v>
      </c>
      <c r="AU457" s="268" t="s">
        <v>82</v>
      </c>
      <c r="AV457" s="16" t="s">
        <v>136</v>
      </c>
      <c r="AW457" s="16" t="s">
        <v>33</v>
      </c>
      <c r="AX457" s="16" t="s">
        <v>80</v>
      </c>
      <c r="AY457" s="268" t="s">
        <v>128</v>
      </c>
    </row>
    <row r="458" s="2" customFormat="1" ht="24.15" customHeight="1">
      <c r="A458" s="41"/>
      <c r="B458" s="42"/>
      <c r="C458" s="269" t="s">
        <v>444</v>
      </c>
      <c r="D458" s="269" t="s">
        <v>360</v>
      </c>
      <c r="E458" s="270" t="s">
        <v>445</v>
      </c>
      <c r="F458" s="271" t="s">
        <v>446</v>
      </c>
      <c r="G458" s="272" t="s">
        <v>134</v>
      </c>
      <c r="H458" s="273">
        <v>212.553</v>
      </c>
      <c r="I458" s="274"/>
      <c r="J458" s="275">
        <f>ROUND(I458*H458,2)</f>
        <v>0</v>
      </c>
      <c r="K458" s="271" t="s">
        <v>135</v>
      </c>
      <c r="L458" s="276"/>
      <c r="M458" s="277" t="s">
        <v>19</v>
      </c>
      <c r="N458" s="278" t="s">
        <v>43</v>
      </c>
      <c r="O458" s="87"/>
      <c r="P458" s="216">
        <f>O458*H458</f>
        <v>0</v>
      </c>
      <c r="Q458" s="216">
        <v>0.0033999999999999998</v>
      </c>
      <c r="R458" s="216">
        <f>Q458*H458</f>
        <v>0.72268019999999999</v>
      </c>
      <c r="S458" s="216">
        <v>0</v>
      </c>
      <c r="T458" s="217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18" t="s">
        <v>363</v>
      </c>
      <c r="AT458" s="218" t="s">
        <v>360</v>
      </c>
      <c r="AU458" s="218" t="s">
        <v>82</v>
      </c>
      <c r="AY458" s="20" t="s">
        <v>128</v>
      </c>
      <c r="BE458" s="219">
        <f>IF(N458="základní",J458,0)</f>
        <v>0</v>
      </c>
      <c r="BF458" s="219">
        <f>IF(N458="snížená",J458,0)</f>
        <v>0</v>
      </c>
      <c r="BG458" s="219">
        <f>IF(N458="zákl. přenesená",J458,0)</f>
        <v>0</v>
      </c>
      <c r="BH458" s="219">
        <f>IF(N458="sníž. přenesená",J458,0)</f>
        <v>0</v>
      </c>
      <c r="BI458" s="219">
        <f>IF(N458="nulová",J458,0)</f>
        <v>0</v>
      </c>
      <c r="BJ458" s="20" t="s">
        <v>80</v>
      </c>
      <c r="BK458" s="219">
        <f>ROUND(I458*H458,2)</f>
        <v>0</v>
      </c>
      <c r="BL458" s="20" t="s">
        <v>321</v>
      </c>
      <c r="BM458" s="218" t="s">
        <v>447</v>
      </c>
    </row>
    <row r="459" s="13" customFormat="1">
      <c r="A459" s="13"/>
      <c r="B459" s="225"/>
      <c r="C459" s="226"/>
      <c r="D459" s="227" t="s">
        <v>140</v>
      </c>
      <c r="E459" s="228" t="s">
        <v>19</v>
      </c>
      <c r="F459" s="229" t="s">
        <v>442</v>
      </c>
      <c r="G459" s="226"/>
      <c r="H459" s="228" t="s">
        <v>19</v>
      </c>
      <c r="I459" s="230"/>
      <c r="J459" s="226"/>
      <c r="K459" s="226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140</v>
      </c>
      <c r="AU459" s="235" t="s">
        <v>82</v>
      </c>
      <c r="AV459" s="13" t="s">
        <v>80</v>
      </c>
      <c r="AW459" s="13" t="s">
        <v>33</v>
      </c>
      <c r="AX459" s="13" t="s">
        <v>72</v>
      </c>
      <c r="AY459" s="235" t="s">
        <v>128</v>
      </c>
    </row>
    <row r="460" s="14" customFormat="1">
      <c r="A460" s="14"/>
      <c r="B460" s="236"/>
      <c r="C460" s="237"/>
      <c r="D460" s="227" t="s">
        <v>140</v>
      </c>
      <c r="E460" s="238" t="s">
        <v>19</v>
      </c>
      <c r="F460" s="239" t="s">
        <v>413</v>
      </c>
      <c r="G460" s="237"/>
      <c r="H460" s="240">
        <v>27.140000000000001</v>
      </c>
      <c r="I460" s="241"/>
      <c r="J460" s="237"/>
      <c r="K460" s="237"/>
      <c r="L460" s="242"/>
      <c r="M460" s="243"/>
      <c r="N460" s="244"/>
      <c r="O460" s="244"/>
      <c r="P460" s="244"/>
      <c r="Q460" s="244"/>
      <c r="R460" s="244"/>
      <c r="S460" s="244"/>
      <c r="T460" s="24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6" t="s">
        <v>140</v>
      </c>
      <c r="AU460" s="246" t="s">
        <v>82</v>
      </c>
      <c r="AV460" s="14" t="s">
        <v>82</v>
      </c>
      <c r="AW460" s="14" t="s">
        <v>33</v>
      </c>
      <c r="AX460" s="14" t="s">
        <v>72</v>
      </c>
      <c r="AY460" s="246" t="s">
        <v>128</v>
      </c>
    </row>
    <row r="461" s="15" customFormat="1">
      <c r="A461" s="15"/>
      <c r="B461" s="247"/>
      <c r="C461" s="248"/>
      <c r="D461" s="227" t="s">
        <v>140</v>
      </c>
      <c r="E461" s="249" t="s">
        <v>19</v>
      </c>
      <c r="F461" s="250" t="s">
        <v>152</v>
      </c>
      <c r="G461" s="248"/>
      <c r="H461" s="251">
        <v>27.140000000000001</v>
      </c>
      <c r="I461" s="252"/>
      <c r="J461" s="248"/>
      <c r="K461" s="248"/>
      <c r="L461" s="253"/>
      <c r="M461" s="254"/>
      <c r="N461" s="255"/>
      <c r="O461" s="255"/>
      <c r="P461" s="255"/>
      <c r="Q461" s="255"/>
      <c r="R461" s="255"/>
      <c r="S461" s="255"/>
      <c r="T461" s="256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57" t="s">
        <v>140</v>
      </c>
      <c r="AU461" s="257" t="s">
        <v>82</v>
      </c>
      <c r="AV461" s="15" t="s">
        <v>153</v>
      </c>
      <c r="AW461" s="15" t="s">
        <v>33</v>
      </c>
      <c r="AX461" s="15" t="s">
        <v>72</v>
      </c>
      <c r="AY461" s="257" t="s">
        <v>128</v>
      </c>
    </row>
    <row r="462" s="13" customFormat="1">
      <c r="A462" s="13"/>
      <c r="B462" s="225"/>
      <c r="C462" s="226"/>
      <c r="D462" s="227" t="s">
        <v>140</v>
      </c>
      <c r="E462" s="228" t="s">
        <v>19</v>
      </c>
      <c r="F462" s="229" t="s">
        <v>443</v>
      </c>
      <c r="G462" s="226"/>
      <c r="H462" s="228" t="s">
        <v>19</v>
      </c>
      <c r="I462" s="230"/>
      <c r="J462" s="226"/>
      <c r="K462" s="226"/>
      <c r="L462" s="231"/>
      <c r="M462" s="232"/>
      <c r="N462" s="233"/>
      <c r="O462" s="233"/>
      <c r="P462" s="233"/>
      <c r="Q462" s="233"/>
      <c r="R462" s="233"/>
      <c r="S462" s="233"/>
      <c r="T462" s="23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5" t="s">
        <v>140</v>
      </c>
      <c r="AU462" s="235" t="s">
        <v>82</v>
      </c>
      <c r="AV462" s="13" t="s">
        <v>80</v>
      </c>
      <c r="AW462" s="13" t="s">
        <v>33</v>
      </c>
      <c r="AX462" s="13" t="s">
        <v>72</v>
      </c>
      <c r="AY462" s="235" t="s">
        <v>128</v>
      </c>
    </row>
    <row r="463" s="14" customFormat="1">
      <c r="A463" s="14"/>
      <c r="B463" s="236"/>
      <c r="C463" s="237"/>
      <c r="D463" s="227" t="s">
        <v>140</v>
      </c>
      <c r="E463" s="238" t="s">
        <v>19</v>
      </c>
      <c r="F463" s="239" t="s">
        <v>266</v>
      </c>
      <c r="G463" s="237"/>
      <c r="H463" s="240">
        <v>166.09</v>
      </c>
      <c r="I463" s="241"/>
      <c r="J463" s="237"/>
      <c r="K463" s="237"/>
      <c r="L463" s="242"/>
      <c r="M463" s="243"/>
      <c r="N463" s="244"/>
      <c r="O463" s="244"/>
      <c r="P463" s="244"/>
      <c r="Q463" s="244"/>
      <c r="R463" s="244"/>
      <c r="S463" s="244"/>
      <c r="T463" s="24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6" t="s">
        <v>140</v>
      </c>
      <c r="AU463" s="246" t="s">
        <v>82</v>
      </c>
      <c r="AV463" s="14" t="s">
        <v>82</v>
      </c>
      <c r="AW463" s="14" t="s">
        <v>33</v>
      </c>
      <c r="AX463" s="14" t="s">
        <v>72</v>
      </c>
      <c r="AY463" s="246" t="s">
        <v>128</v>
      </c>
    </row>
    <row r="464" s="15" customFormat="1">
      <c r="A464" s="15"/>
      <c r="B464" s="247"/>
      <c r="C464" s="248"/>
      <c r="D464" s="227" t="s">
        <v>140</v>
      </c>
      <c r="E464" s="249" t="s">
        <v>19</v>
      </c>
      <c r="F464" s="250" t="s">
        <v>152</v>
      </c>
      <c r="G464" s="248"/>
      <c r="H464" s="251">
        <v>166.09</v>
      </c>
      <c r="I464" s="252"/>
      <c r="J464" s="248"/>
      <c r="K464" s="248"/>
      <c r="L464" s="253"/>
      <c r="M464" s="254"/>
      <c r="N464" s="255"/>
      <c r="O464" s="255"/>
      <c r="P464" s="255"/>
      <c r="Q464" s="255"/>
      <c r="R464" s="255"/>
      <c r="S464" s="255"/>
      <c r="T464" s="256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7" t="s">
        <v>140</v>
      </c>
      <c r="AU464" s="257" t="s">
        <v>82</v>
      </c>
      <c r="AV464" s="15" t="s">
        <v>153</v>
      </c>
      <c r="AW464" s="15" t="s">
        <v>33</v>
      </c>
      <c r="AX464" s="15" t="s">
        <v>72</v>
      </c>
      <c r="AY464" s="257" t="s">
        <v>128</v>
      </c>
    </row>
    <row r="465" s="16" customFormat="1">
      <c r="A465" s="16"/>
      <c r="B465" s="258"/>
      <c r="C465" s="259"/>
      <c r="D465" s="227" t="s">
        <v>140</v>
      </c>
      <c r="E465" s="260" t="s">
        <v>19</v>
      </c>
      <c r="F465" s="261" t="s">
        <v>164</v>
      </c>
      <c r="G465" s="259"/>
      <c r="H465" s="262">
        <v>193.23000000000002</v>
      </c>
      <c r="I465" s="263"/>
      <c r="J465" s="259"/>
      <c r="K465" s="259"/>
      <c r="L465" s="264"/>
      <c r="M465" s="265"/>
      <c r="N465" s="266"/>
      <c r="O465" s="266"/>
      <c r="P465" s="266"/>
      <c r="Q465" s="266"/>
      <c r="R465" s="266"/>
      <c r="S465" s="266"/>
      <c r="T465" s="267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68" t="s">
        <v>140</v>
      </c>
      <c r="AU465" s="268" t="s">
        <v>82</v>
      </c>
      <c r="AV465" s="16" t="s">
        <v>136</v>
      </c>
      <c r="AW465" s="16" t="s">
        <v>33</v>
      </c>
      <c r="AX465" s="16" t="s">
        <v>80</v>
      </c>
      <c r="AY465" s="268" t="s">
        <v>128</v>
      </c>
    </row>
    <row r="466" s="14" customFormat="1">
      <c r="A466" s="14"/>
      <c r="B466" s="236"/>
      <c r="C466" s="237"/>
      <c r="D466" s="227" t="s">
        <v>140</v>
      </c>
      <c r="E466" s="237"/>
      <c r="F466" s="239" t="s">
        <v>448</v>
      </c>
      <c r="G466" s="237"/>
      <c r="H466" s="240">
        <v>212.553</v>
      </c>
      <c r="I466" s="241"/>
      <c r="J466" s="237"/>
      <c r="K466" s="237"/>
      <c r="L466" s="242"/>
      <c r="M466" s="243"/>
      <c r="N466" s="244"/>
      <c r="O466" s="244"/>
      <c r="P466" s="244"/>
      <c r="Q466" s="244"/>
      <c r="R466" s="244"/>
      <c r="S466" s="244"/>
      <c r="T466" s="24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6" t="s">
        <v>140</v>
      </c>
      <c r="AU466" s="246" t="s">
        <v>82</v>
      </c>
      <c r="AV466" s="14" t="s">
        <v>82</v>
      </c>
      <c r="AW466" s="14" t="s">
        <v>4</v>
      </c>
      <c r="AX466" s="14" t="s">
        <v>80</v>
      </c>
      <c r="AY466" s="246" t="s">
        <v>128</v>
      </c>
    </row>
    <row r="467" s="2" customFormat="1" ht="16.5" customHeight="1">
      <c r="A467" s="41"/>
      <c r="B467" s="42"/>
      <c r="C467" s="207" t="s">
        <v>449</v>
      </c>
      <c r="D467" s="207" t="s">
        <v>131</v>
      </c>
      <c r="E467" s="208" t="s">
        <v>450</v>
      </c>
      <c r="F467" s="209" t="s">
        <v>451</v>
      </c>
      <c r="G467" s="210" t="s">
        <v>134</v>
      </c>
      <c r="H467" s="211">
        <v>3.4700000000000002</v>
      </c>
      <c r="I467" s="212"/>
      <c r="J467" s="213">
        <f>ROUND(I467*H467,2)</f>
        <v>0</v>
      </c>
      <c r="K467" s="209" t="s">
        <v>135</v>
      </c>
      <c r="L467" s="47"/>
      <c r="M467" s="214" t="s">
        <v>19</v>
      </c>
      <c r="N467" s="215" t="s">
        <v>43</v>
      </c>
      <c r="O467" s="87"/>
      <c r="P467" s="216">
        <f>O467*H467</f>
        <v>0</v>
      </c>
      <c r="Q467" s="216">
        <v>0</v>
      </c>
      <c r="R467" s="216">
        <f>Q467*H467</f>
        <v>0</v>
      </c>
      <c r="S467" s="216">
        <v>0</v>
      </c>
      <c r="T467" s="217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18" t="s">
        <v>321</v>
      </c>
      <c r="AT467" s="218" t="s">
        <v>131</v>
      </c>
      <c r="AU467" s="218" t="s">
        <v>82</v>
      </c>
      <c r="AY467" s="20" t="s">
        <v>128</v>
      </c>
      <c r="BE467" s="219">
        <f>IF(N467="základní",J467,0)</f>
        <v>0</v>
      </c>
      <c r="BF467" s="219">
        <f>IF(N467="snížená",J467,0)</f>
        <v>0</v>
      </c>
      <c r="BG467" s="219">
        <f>IF(N467="zákl. přenesená",J467,0)</f>
        <v>0</v>
      </c>
      <c r="BH467" s="219">
        <f>IF(N467="sníž. přenesená",J467,0)</f>
        <v>0</v>
      </c>
      <c r="BI467" s="219">
        <f>IF(N467="nulová",J467,0)</f>
        <v>0</v>
      </c>
      <c r="BJ467" s="20" t="s">
        <v>80</v>
      </c>
      <c r="BK467" s="219">
        <f>ROUND(I467*H467,2)</f>
        <v>0</v>
      </c>
      <c r="BL467" s="20" t="s">
        <v>321</v>
      </c>
      <c r="BM467" s="218" t="s">
        <v>452</v>
      </c>
    </row>
    <row r="468" s="2" customFormat="1">
      <c r="A468" s="41"/>
      <c r="B468" s="42"/>
      <c r="C468" s="43"/>
      <c r="D468" s="220" t="s">
        <v>138</v>
      </c>
      <c r="E468" s="43"/>
      <c r="F468" s="221" t="s">
        <v>453</v>
      </c>
      <c r="G468" s="43"/>
      <c r="H468" s="43"/>
      <c r="I468" s="222"/>
      <c r="J468" s="43"/>
      <c r="K468" s="43"/>
      <c r="L468" s="47"/>
      <c r="M468" s="223"/>
      <c r="N468" s="224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138</v>
      </c>
      <c r="AU468" s="20" t="s">
        <v>82</v>
      </c>
    </row>
    <row r="469" s="13" customFormat="1">
      <c r="A469" s="13"/>
      <c r="B469" s="225"/>
      <c r="C469" s="226"/>
      <c r="D469" s="227" t="s">
        <v>140</v>
      </c>
      <c r="E469" s="228" t="s">
        <v>19</v>
      </c>
      <c r="F469" s="229" t="s">
        <v>454</v>
      </c>
      <c r="G469" s="226"/>
      <c r="H469" s="228" t="s">
        <v>19</v>
      </c>
      <c r="I469" s="230"/>
      <c r="J469" s="226"/>
      <c r="K469" s="226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140</v>
      </c>
      <c r="AU469" s="235" t="s">
        <v>82</v>
      </c>
      <c r="AV469" s="13" t="s">
        <v>80</v>
      </c>
      <c r="AW469" s="13" t="s">
        <v>33</v>
      </c>
      <c r="AX469" s="13" t="s">
        <v>72</v>
      </c>
      <c r="AY469" s="235" t="s">
        <v>128</v>
      </c>
    </row>
    <row r="470" s="14" customFormat="1">
      <c r="A470" s="14"/>
      <c r="B470" s="236"/>
      <c r="C470" s="237"/>
      <c r="D470" s="227" t="s">
        <v>140</v>
      </c>
      <c r="E470" s="238" t="s">
        <v>19</v>
      </c>
      <c r="F470" s="239" t="s">
        <v>455</v>
      </c>
      <c r="G470" s="237"/>
      <c r="H470" s="240">
        <v>3.4700000000000002</v>
      </c>
      <c r="I470" s="241"/>
      <c r="J470" s="237"/>
      <c r="K470" s="237"/>
      <c r="L470" s="242"/>
      <c r="M470" s="243"/>
      <c r="N470" s="244"/>
      <c r="O470" s="244"/>
      <c r="P470" s="244"/>
      <c r="Q470" s="244"/>
      <c r="R470" s="244"/>
      <c r="S470" s="244"/>
      <c r="T470" s="24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6" t="s">
        <v>140</v>
      </c>
      <c r="AU470" s="246" t="s">
        <v>82</v>
      </c>
      <c r="AV470" s="14" t="s">
        <v>82</v>
      </c>
      <c r="AW470" s="14" t="s">
        <v>33</v>
      </c>
      <c r="AX470" s="14" t="s">
        <v>72</v>
      </c>
      <c r="AY470" s="246" t="s">
        <v>128</v>
      </c>
    </row>
    <row r="471" s="16" customFormat="1">
      <c r="A471" s="16"/>
      <c r="B471" s="258"/>
      <c r="C471" s="259"/>
      <c r="D471" s="227" t="s">
        <v>140</v>
      </c>
      <c r="E471" s="260" t="s">
        <v>19</v>
      </c>
      <c r="F471" s="261" t="s">
        <v>164</v>
      </c>
      <c r="G471" s="259"/>
      <c r="H471" s="262">
        <v>3.4700000000000002</v>
      </c>
      <c r="I471" s="263"/>
      <c r="J471" s="259"/>
      <c r="K471" s="259"/>
      <c r="L471" s="264"/>
      <c r="M471" s="265"/>
      <c r="N471" s="266"/>
      <c r="O471" s="266"/>
      <c r="P471" s="266"/>
      <c r="Q471" s="266"/>
      <c r="R471" s="266"/>
      <c r="S471" s="266"/>
      <c r="T471" s="267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T471" s="268" t="s">
        <v>140</v>
      </c>
      <c r="AU471" s="268" t="s">
        <v>82</v>
      </c>
      <c r="AV471" s="16" t="s">
        <v>136</v>
      </c>
      <c r="AW471" s="16" t="s">
        <v>33</v>
      </c>
      <c r="AX471" s="16" t="s">
        <v>80</v>
      </c>
      <c r="AY471" s="268" t="s">
        <v>128</v>
      </c>
    </row>
    <row r="472" s="2" customFormat="1" ht="16.5" customHeight="1">
      <c r="A472" s="41"/>
      <c r="B472" s="42"/>
      <c r="C472" s="207" t="s">
        <v>456</v>
      </c>
      <c r="D472" s="207" t="s">
        <v>131</v>
      </c>
      <c r="E472" s="208" t="s">
        <v>457</v>
      </c>
      <c r="F472" s="209" t="s">
        <v>458</v>
      </c>
      <c r="G472" s="210" t="s">
        <v>134</v>
      </c>
      <c r="H472" s="211">
        <v>3.4700000000000002</v>
      </c>
      <c r="I472" s="212"/>
      <c r="J472" s="213">
        <f>ROUND(I472*H472,2)</f>
        <v>0</v>
      </c>
      <c r="K472" s="209" t="s">
        <v>135</v>
      </c>
      <c r="L472" s="47"/>
      <c r="M472" s="214" t="s">
        <v>19</v>
      </c>
      <c r="N472" s="215" t="s">
        <v>43</v>
      </c>
      <c r="O472" s="87"/>
      <c r="P472" s="216">
        <f>O472*H472</f>
        <v>0</v>
      </c>
      <c r="Q472" s="216">
        <v>0.00020000000000000001</v>
      </c>
      <c r="R472" s="216">
        <f>Q472*H472</f>
        <v>0.00069400000000000006</v>
      </c>
      <c r="S472" s="216">
        <v>0</v>
      </c>
      <c r="T472" s="217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18" t="s">
        <v>321</v>
      </c>
      <c r="AT472" s="218" t="s">
        <v>131</v>
      </c>
      <c r="AU472" s="218" t="s">
        <v>82</v>
      </c>
      <c r="AY472" s="20" t="s">
        <v>128</v>
      </c>
      <c r="BE472" s="219">
        <f>IF(N472="základní",J472,0)</f>
        <v>0</v>
      </c>
      <c r="BF472" s="219">
        <f>IF(N472="snížená",J472,0)</f>
        <v>0</v>
      </c>
      <c r="BG472" s="219">
        <f>IF(N472="zákl. přenesená",J472,0)</f>
        <v>0</v>
      </c>
      <c r="BH472" s="219">
        <f>IF(N472="sníž. přenesená",J472,0)</f>
        <v>0</v>
      </c>
      <c r="BI472" s="219">
        <f>IF(N472="nulová",J472,0)</f>
        <v>0</v>
      </c>
      <c r="BJ472" s="20" t="s">
        <v>80</v>
      </c>
      <c r="BK472" s="219">
        <f>ROUND(I472*H472,2)</f>
        <v>0</v>
      </c>
      <c r="BL472" s="20" t="s">
        <v>321</v>
      </c>
      <c r="BM472" s="218" t="s">
        <v>459</v>
      </c>
    </row>
    <row r="473" s="2" customFormat="1">
      <c r="A473" s="41"/>
      <c r="B473" s="42"/>
      <c r="C473" s="43"/>
      <c r="D473" s="220" t="s">
        <v>138</v>
      </c>
      <c r="E473" s="43"/>
      <c r="F473" s="221" t="s">
        <v>460</v>
      </c>
      <c r="G473" s="43"/>
      <c r="H473" s="43"/>
      <c r="I473" s="222"/>
      <c r="J473" s="43"/>
      <c r="K473" s="43"/>
      <c r="L473" s="47"/>
      <c r="M473" s="223"/>
      <c r="N473" s="224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138</v>
      </c>
      <c r="AU473" s="20" t="s">
        <v>82</v>
      </c>
    </row>
    <row r="474" s="13" customFormat="1">
      <c r="A474" s="13"/>
      <c r="B474" s="225"/>
      <c r="C474" s="226"/>
      <c r="D474" s="227" t="s">
        <v>140</v>
      </c>
      <c r="E474" s="228" t="s">
        <v>19</v>
      </c>
      <c r="F474" s="229" t="s">
        <v>454</v>
      </c>
      <c r="G474" s="226"/>
      <c r="H474" s="228" t="s">
        <v>19</v>
      </c>
      <c r="I474" s="230"/>
      <c r="J474" s="226"/>
      <c r="K474" s="226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140</v>
      </c>
      <c r="AU474" s="235" t="s">
        <v>82</v>
      </c>
      <c r="AV474" s="13" t="s">
        <v>80</v>
      </c>
      <c r="AW474" s="13" t="s">
        <v>33</v>
      </c>
      <c r="AX474" s="13" t="s">
        <v>72</v>
      </c>
      <c r="AY474" s="235" t="s">
        <v>128</v>
      </c>
    </row>
    <row r="475" s="14" customFormat="1">
      <c r="A475" s="14"/>
      <c r="B475" s="236"/>
      <c r="C475" s="237"/>
      <c r="D475" s="227" t="s">
        <v>140</v>
      </c>
      <c r="E475" s="238" t="s">
        <v>19</v>
      </c>
      <c r="F475" s="239" t="s">
        <v>455</v>
      </c>
      <c r="G475" s="237"/>
      <c r="H475" s="240">
        <v>3.4700000000000002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6" t="s">
        <v>140</v>
      </c>
      <c r="AU475" s="246" t="s">
        <v>82</v>
      </c>
      <c r="AV475" s="14" t="s">
        <v>82</v>
      </c>
      <c r="AW475" s="14" t="s">
        <v>33</v>
      </c>
      <c r="AX475" s="14" t="s">
        <v>72</v>
      </c>
      <c r="AY475" s="246" t="s">
        <v>128</v>
      </c>
    </row>
    <row r="476" s="16" customFormat="1">
      <c r="A476" s="16"/>
      <c r="B476" s="258"/>
      <c r="C476" s="259"/>
      <c r="D476" s="227" t="s">
        <v>140</v>
      </c>
      <c r="E476" s="260" t="s">
        <v>19</v>
      </c>
      <c r="F476" s="261" t="s">
        <v>164</v>
      </c>
      <c r="G476" s="259"/>
      <c r="H476" s="262">
        <v>3.4700000000000002</v>
      </c>
      <c r="I476" s="263"/>
      <c r="J476" s="259"/>
      <c r="K476" s="259"/>
      <c r="L476" s="264"/>
      <c r="M476" s="265"/>
      <c r="N476" s="266"/>
      <c r="O476" s="266"/>
      <c r="P476" s="266"/>
      <c r="Q476" s="266"/>
      <c r="R476" s="266"/>
      <c r="S476" s="266"/>
      <c r="T476" s="267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T476" s="268" t="s">
        <v>140</v>
      </c>
      <c r="AU476" s="268" t="s">
        <v>82</v>
      </c>
      <c r="AV476" s="16" t="s">
        <v>136</v>
      </c>
      <c r="AW476" s="16" t="s">
        <v>33</v>
      </c>
      <c r="AX476" s="16" t="s">
        <v>80</v>
      </c>
      <c r="AY476" s="268" t="s">
        <v>128</v>
      </c>
    </row>
    <row r="477" s="2" customFormat="1" ht="16.5" customHeight="1">
      <c r="A477" s="41"/>
      <c r="B477" s="42"/>
      <c r="C477" s="207" t="s">
        <v>461</v>
      </c>
      <c r="D477" s="207" t="s">
        <v>131</v>
      </c>
      <c r="E477" s="208" t="s">
        <v>462</v>
      </c>
      <c r="F477" s="209" t="s">
        <v>463</v>
      </c>
      <c r="G477" s="210" t="s">
        <v>134</v>
      </c>
      <c r="H477" s="211">
        <v>3.4700000000000002</v>
      </c>
      <c r="I477" s="212"/>
      <c r="J477" s="213">
        <f>ROUND(I477*H477,2)</f>
        <v>0</v>
      </c>
      <c r="K477" s="209" t="s">
        <v>135</v>
      </c>
      <c r="L477" s="47"/>
      <c r="M477" s="214" t="s">
        <v>19</v>
      </c>
      <c r="N477" s="215" t="s">
        <v>43</v>
      </c>
      <c r="O477" s="87"/>
      <c r="P477" s="216">
        <f>O477*H477</f>
        <v>0</v>
      </c>
      <c r="Q477" s="216">
        <v>0.00050000000000000001</v>
      </c>
      <c r="R477" s="216">
        <f>Q477*H477</f>
        <v>0.0017350000000000002</v>
      </c>
      <c r="S477" s="216">
        <v>0</v>
      </c>
      <c r="T477" s="217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18" t="s">
        <v>321</v>
      </c>
      <c r="AT477" s="218" t="s">
        <v>131</v>
      </c>
      <c r="AU477" s="218" t="s">
        <v>82</v>
      </c>
      <c r="AY477" s="20" t="s">
        <v>128</v>
      </c>
      <c r="BE477" s="219">
        <f>IF(N477="základní",J477,0)</f>
        <v>0</v>
      </c>
      <c r="BF477" s="219">
        <f>IF(N477="snížená",J477,0)</f>
        <v>0</v>
      </c>
      <c r="BG477" s="219">
        <f>IF(N477="zákl. přenesená",J477,0)</f>
        <v>0</v>
      </c>
      <c r="BH477" s="219">
        <f>IF(N477="sníž. přenesená",J477,0)</f>
        <v>0</v>
      </c>
      <c r="BI477" s="219">
        <f>IF(N477="nulová",J477,0)</f>
        <v>0</v>
      </c>
      <c r="BJ477" s="20" t="s">
        <v>80</v>
      </c>
      <c r="BK477" s="219">
        <f>ROUND(I477*H477,2)</f>
        <v>0</v>
      </c>
      <c r="BL477" s="20" t="s">
        <v>321</v>
      </c>
      <c r="BM477" s="218" t="s">
        <v>464</v>
      </c>
    </row>
    <row r="478" s="2" customFormat="1">
      <c r="A478" s="41"/>
      <c r="B478" s="42"/>
      <c r="C478" s="43"/>
      <c r="D478" s="220" t="s">
        <v>138</v>
      </c>
      <c r="E478" s="43"/>
      <c r="F478" s="221" t="s">
        <v>465</v>
      </c>
      <c r="G478" s="43"/>
      <c r="H478" s="43"/>
      <c r="I478" s="222"/>
      <c r="J478" s="43"/>
      <c r="K478" s="43"/>
      <c r="L478" s="47"/>
      <c r="M478" s="223"/>
      <c r="N478" s="224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138</v>
      </c>
      <c r="AU478" s="20" t="s">
        <v>82</v>
      </c>
    </row>
    <row r="479" s="13" customFormat="1">
      <c r="A479" s="13"/>
      <c r="B479" s="225"/>
      <c r="C479" s="226"/>
      <c r="D479" s="227" t="s">
        <v>140</v>
      </c>
      <c r="E479" s="228" t="s">
        <v>19</v>
      </c>
      <c r="F479" s="229" t="s">
        <v>466</v>
      </c>
      <c r="G479" s="226"/>
      <c r="H479" s="228" t="s">
        <v>19</v>
      </c>
      <c r="I479" s="230"/>
      <c r="J479" s="226"/>
      <c r="K479" s="226"/>
      <c r="L479" s="231"/>
      <c r="M479" s="232"/>
      <c r="N479" s="233"/>
      <c r="O479" s="233"/>
      <c r="P479" s="233"/>
      <c r="Q479" s="233"/>
      <c r="R479" s="233"/>
      <c r="S479" s="233"/>
      <c r="T479" s="23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5" t="s">
        <v>140</v>
      </c>
      <c r="AU479" s="235" t="s">
        <v>82</v>
      </c>
      <c r="AV479" s="13" t="s">
        <v>80</v>
      </c>
      <c r="AW479" s="13" t="s">
        <v>33</v>
      </c>
      <c r="AX479" s="13" t="s">
        <v>72</v>
      </c>
      <c r="AY479" s="235" t="s">
        <v>128</v>
      </c>
    </row>
    <row r="480" s="14" customFormat="1">
      <c r="A480" s="14"/>
      <c r="B480" s="236"/>
      <c r="C480" s="237"/>
      <c r="D480" s="227" t="s">
        <v>140</v>
      </c>
      <c r="E480" s="238" t="s">
        <v>19</v>
      </c>
      <c r="F480" s="239" t="s">
        <v>455</v>
      </c>
      <c r="G480" s="237"/>
      <c r="H480" s="240">
        <v>3.4700000000000002</v>
      </c>
      <c r="I480" s="241"/>
      <c r="J480" s="237"/>
      <c r="K480" s="237"/>
      <c r="L480" s="242"/>
      <c r="M480" s="243"/>
      <c r="N480" s="244"/>
      <c r="O480" s="244"/>
      <c r="P480" s="244"/>
      <c r="Q480" s="244"/>
      <c r="R480" s="244"/>
      <c r="S480" s="244"/>
      <c r="T480" s="24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6" t="s">
        <v>140</v>
      </c>
      <c r="AU480" s="246" t="s">
        <v>82</v>
      </c>
      <c r="AV480" s="14" t="s">
        <v>82</v>
      </c>
      <c r="AW480" s="14" t="s">
        <v>33</v>
      </c>
      <c r="AX480" s="14" t="s">
        <v>72</v>
      </c>
      <c r="AY480" s="246" t="s">
        <v>128</v>
      </c>
    </row>
    <row r="481" s="16" customFormat="1">
      <c r="A481" s="16"/>
      <c r="B481" s="258"/>
      <c r="C481" s="259"/>
      <c r="D481" s="227" t="s">
        <v>140</v>
      </c>
      <c r="E481" s="260" t="s">
        <v>19</v>
      </c>
      <c r="F481" s="261" t="s">
        <v>164</v>
      </c>
      <c r="G481" s="259"/>
      <c r="H481" s="262">
        <v>3.4700000000000002</v>
      </c>
      <c r="I481" s="263"/>
      <c r="J481" s="259"/>
      <c r="K481" s="259"/>
      <c r="L481" s="264"/>
      <c r="M481" s="265"/>
      <c r="N481" s="266"/>
      <c r="O481" s="266"/>
      <c r="P481" s="266"/>
      <c r="Q481" s="266"/>
      <c r="R481" s="266"/>
      <c r="S481" s="266"/>
      <c r="T481" s="267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T481" s="268" t="s">
        <v>140</v>
      </c>
      <c r="AU481" s="268" t="s">
        <v>82</v>
      </c>
      <c r="AV481" s="16" t="s">
        <v>136</v>
      </c>
      <c r="AW481" s="16" t="s">
        <v>33</v>
      </c>
      <c r="AX481" s="16" t="s">
        <v>80</v>
      </c>
      <c r="AY481" s="268" t="s">
        <v>128</v>
      </c>
    </row>
    <row r="482" s="2" customFormat="1" ht="24.15" customHeight="1">
      <c r="A482" s="41"/>
      <c r="B482" s="42"/>
      <c r="C482" s="269" t="s">
        <v>467</v>
      </c>
      <c r="D482" s="269" t="s">
        <v>360</v>
      </c>
      <c r="E482" s="270" t="s">
        <v>445</v>
      </c>
      <c r="F482" s="271" t="s">
        <v>446</v>
      </c>
      <c r="G482" s="272" t="s">
        <v>134</v>
      </c>
      <c r="H482" s="273">
        <v>3.8170000000000002</v>
      </c>
      <c r="I482" s="274"/>
      <c r="J482" s="275">
        <f>ROUND(I482*H482,2)</f>
        <v>0</v>
      </c>
      <c r="K482" s="271" t="s">
        <v>135</v>
      </c>
      <c r="L482" s="276"/>
      <c r="M482" s="277" t="s">
        <v>19</v>
      </c>
      <c r="N482" s="278" t="s">
        <v>43</v>
      </c>
      <c r="O482" s="87"/>
      <c r="P482" s="216">
        <f>O482*H482</f>
        <v>0</v>
      </c>
      <c r="Q482" s="216">
        <v>0.0033999999999999998</v>
      </c>
      <c r="R482" s="216">
        <f>Q482*H482</f>
        <v>0.012977799999999999</v>
      </c>
      <c r="S482" s="216">
        <v>0</v>
      </c>
      <c r="T482" s="217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18" t="s">
        <v>363</v>
      </c>
      <c r="AT482" s="218" t="s">
        <v>360</v>
      </c>
      <c r="AU482" s="218" t="s">
        <v>82</v>
      </c>
      <c r="AY482" s="20" t="s">
        <v>128</v>
      </c>
      <c r="BE482" s="219">
        <f>IF(N482="základní",J482,0)</f>
        <v>0</v>
      </c>
      <c r="BF482" s="219">
        <f>IF(N482="snížená",J482,0)</f>
        <v>0</v>
      </c>
      <c r="BG482" s="219">
        <f>IF(N482="zákl. přenesená",J482,0)</f>
        <v>0</v>
      </c>
      <c r="BH482" s="219">
        <f>IF(N482="sníž. přenesená",J482,0)</f>
        <v>0</v>
      </c>
      <c r="BI482" s="219">
        <f>IF(N482="nulová",J482,0)</f>
        <v>0</v>
      </c>
      <c r="BJ482" s="20" t="s">
        <v>80</v>
      </c>
      <c r="BK482" s="219">
        <f>ROUND(I482*H482,2)</f>
        <v>0</v>
      </c>
      <c r="BL482" s="20" t="s">
        <v>321</v>
      </c>
      <c r="BM482" s="218" t="s">
        <v>468</v>
      </c>
    </row>
    <row r="483" s="13" customFormat="1">
      <c r="A483" s="13"/>
      <c r="B483" s="225"/>
      <c r="C483" s="226"/>
      <c r="D483" s="227" t="s">
        <v>140</v>
      </c>
      <c r="E483" s="228" t="s">
        <v>19</v>
      </c>
      <c r="F483" s="229" t="s">
        <v>466</v>
      </c>
      <c r="G483" s="226"/>
      <c r="H483" s="228" t="s">
        <v>19</v>
      </c>
      <c r="I483" s="230"/>
      <c r="J483" s="226"/>
      <c r="K483" s="226"/>
      <c r="L483" s="231"/>
      <c r="M483" s="232"/>
      <c r="N483" s="233"/>
      <c r="O483" s="233"/>
      <c r="P483" s="233"/>
      <c r="Q483" s="233"/>
      <c r="R483" s="233"/>
      <c r="S483" s="233"/>
      <c r="T483" s="23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5" t="s">
        <v>140</v>
      </c>
      <c r="AU483" s="235" t="s">
        <v>82</v>
      </c>
      <c r="AV483" s="13" t="s">
        <v>80</v>
      </c>
      <c r="AW483" s="13" t="s">
        <v>33</v>
      </c>
      <c r="AX483" s="13" t="s">
        <v>72</v>
      </c>
      <c r="AY483" s="235" t="s">
        <v>128</v>
      </c>
    </row>
    <row r="484" s="14" customFormat="1">
      <c r="A484" s="14"/>
      <c r="B484" s="236"/>
      <c r="C484" s="237"/>
      <c r="D484" s="227" t="s">
        <v>140</v>
      </c>
      <c r="E484" s="238" t="s">
        <v>19</v>
      </c>
      <c r="F484" s="239" t="s">
        <v>455</v>
      </c>
      <c r="G484" s="237"/>
      <c r="H484" s="240">
        <v>3.4700000000000002</v>
      </c>
      <c r="I484" s="241"/>
      <c r="J484" s="237"/>
      <c r="K484" s="237"/>
      <c r="L484" s="242"/>
      <c r="M484" s="243"/>
      <c r="N484" s="244"/>
      <c r="O484" s="244"/>
      <c r="P484" s="244"/>
      <c r="Q484" s="244"/>
      <c r="R484" s="244"/>
      <c r="S484" s="244"/>
      <c r="T484" s="24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6" t="s">
        <v>140</v>
      </c>
      <c r="AU484" s="246" t="s">
        <v>82</v>
      </c>
      <c r="AV484" s="14" t="s">
        <v>82</v>
      </c>
      <c r="AW484" s="14" t="s">
        <v>33</v>
      </c>
      <c r="AX484" s="14" t="s">
        <v>72</v>
      </c>
      <c r="AY484" s="246" t="s">
        <v>128</v>
      </c>
    </row>
    <row r="485" s="16" customFormat="1">
      <c r="A485" s="16"/>
      <c r="B485" s="258"/>
      <c r="C485" s="259"/>
      <c r="D485" s="227" t="s">
        <v>140</v>
      </c>
      <c r="E485" s="260" t="s">
        <v>19</v>
      </c>
      <c r="F485" s="261" t="s">
        <v>164</v>
      </c>
      <c r="G485" s="259"/>
      <c r="H485" s="262">
        <v>3.4700000000000002</v>
      </c>
      <c r="I485" s="263"/>
      <c r="J485" s="259"/>
      <c r="K485" s="259"/>
      <c r="L485" s="264"/>
      <c r="M485" s="265"/>
      <c r="N485" s="266"/>
      <c r="O485" s="266"/>
      <c r="P485" s="266"/>
      <c r="Q485" s="266"/>
      <c r="R485" s="266"/>
      <c r="S485" s="266"/>
      <c r="T485" s="267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268" t="s">
        <v>140</v>
      </c>
      <c r="AU485" s="268" t="s">
        <v>82</v>
      </c>
      <c r="AV485" s="16" t="s">
        <v>136</v>
      </c>
      <c r="AW485" s="16" t="s">
        <v>33</v>
      </c>
      <c r="AX485" s="16" t="s">
        <v>80</v>
      </c>
      <c r="AY485" s="268" t="s">
        <v>128</v>
      </c>
    </row>
    <row r="486" s="14" customFormat="1">
      <c r="A486" s="14"/>
      <c r="B486" s="236"/>
      <c r="C486" s="237"/>
      <c r="D486" s="227" t="s">
        <v>140</v>
      </c>
      <c r="E486" s="237"/>
      <c r="F486" s="239" t="s">
        <v>469</v>
      </c>
      <c r="G486" s="237"/>
      <c r="H486" s="240">
        <v>3.8170000000000002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6" t="s">
        <v>140</v>
      </c>
      <c r="AU486" s="246" t="s">
        <v>82</v>
      </c>
      <c r="AV486" s="14" t="s">
        <v>82</v>
      </c>
      <c r="AW486" s="14" t="s">
        <v>4</v>
      </c>
      <c r="AX486" s="14" t="s">
        <v>80</v>
      </c>
      <c r="AY486" s="246" t="s">
        <v>128</v>
      </c>
    </row>
    <row r="487" s="2" customFormat="1" ht="16.5" customHeight="1">
      <c r="A487" s="41"/>
      <c r="B487" s="42"/>
      <c r="C487" s="207" t="s">
        <v>470</v>
      </c>
      <c r="D487" s="207" t="s">
        <v>131</v>
      </c>
      <c r="E487" s="208" t="s">
        <v>450</v>
      </c>
      <c r="F487" s="209" t="s">
        <v>451</v>
      </c>
      <c r="G487" s="210" t="s">
        <v>134</v>
      </c>
      <c r="H487" s="211">
        <v>4.0149999999999997</v>
      </c>
      <c r="I487" s="212"/>
      <c r="J487" s="213">
        <f>ROUND(I487*H487,2)</f>
        <v>0</v>
      </c>
      <c r="K487" s="209" t="s">
        <v>135</v>
      </c>
      <c r="L487" s="47"/>
      <c r="M487" s="214" t="s">
        <v>19</v>
      </c>
      <c r="N487" s="215" t="s">
        <v>43</v>
      </c>
      <c r="O487" s="87"/>
      <c r="P487" s="216">
        <f>O487*H487</f>
        <v>0</v>
      </c>
      <c r="Q487" s="216">
        <v>0</v>
      </c>
      <c r="R487" s="216">
        <f>Q487*H487</f>
        <v>0</v>
      </c>
      <c r="S487" s="216">
        <v>0</v>
      </c>
      <c r="T487" s="217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18" t="s">
        <v>321</v>
      </c>
      <c r="AT487" s="218" t="s">
        <v>131</v>
      </c>
      <c r="AU487" s="218" t="s">
        <v>82</v>
      </c>
      <c r="AY487" s="20" t="s">
        <v>128</v>
      </c>
      <c r="BE487" s="219">
        <f>IF(N487="základní",J487,0)</f>
        <v>0</v>
      </c>
      <c r="BF487" s="219">
        <f>IF(N487="snížená",J487,0)</f>
        <v>0</v>
      </c>
      <c r="BG487" s="219">
        <f>IF(N487="zákl. přenesená",J487,0)</f>
        <v>0</v>
      </c>
      <c r="BH487" s="219">
        <f>IF(N487="sníž. přenesená",J487,0)</f>
        <v>0</v>
      </c>
      <c r="BI487" s="219">
        <f>IF(N487="nulová",J487,0)</f>
        <v>0</v>
      </c>
      <c r="BJ487" s="20" t="s">
        <v>80</v>
      </c>
      <c r="BK487" s="219">
        <f>ROUND(I487*H487,2)</f>
        <v>0</v>
      </c>
      <c r="BL487" s="20" t="s">
        <v>321</v>
      </c>
      <c r="BM487" s="218" t="s">
        <v>471</v>
      </c>
    </row>
    <row r="488" s="2" customFormat="1">
      <c r="A488" s="41"/>
      <c r="B488" s="42"/>
      <c r="C488" s="43"/>
      <c r="D488" s="220" t="s">
        <v>138</v>
      </c>
      <c r="E488" s="43"/>
      <c r="F488" s="221" t="s">
        <v>453</v>
      </c>
      <c r="G488" s="43"/>
      <c r="H488" s="43"/>
      <c r="I488" s="222"/>
      <c r="J488" s="43"/>
      <c r="K488" s="43"/>
      <c r="L488" s="47"/>
      <c r="M488" s="223"/>
      <c r="N488" s="224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138</v>
      </c>
      <c r="AU488" s="20" t="s">
        <v>82</v>
      </c>
    </row>
    <row r="489" s="13" customFormat="1">
      <c r="A489" s="13"/>
      <c r="B489" s="225"/>
      <c r="C489" s="226"/>
      <c r="D489" s="227" t="s">
        <v>140</v>
      </c>
      <c r="E489" s="228" t="s">
        <v>19</v>
      </c>
      <c r="F489" s="229" t="s">
        <v>472</v>
      </c>
      <c r="G489" s="226"/>
      <c r="H489" s="228" t="s">
        <v>19</v>
      </c>
      <c r="I489" s="230"/>
      <c r="J489" s="226"/>
      <c r="K489" s="226"/>
      <c r="L489" s="231"/>
      <c r="M489" s="232"/>
      <c r="N489" s="233"/>
      <c r="O489" s="233"/>
      <c r="P489" s="233"/>
      <c r="Q489" s="233"/>
      <c r="R489" s="233"/>
      <c r="S489" s="233"/>
      <c r="T489" s="23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5" t="s">
        <v>140</v>
      </c>
      <c r="AU489" s="235" t="s">
        <v>82</v>
      </c>
      <c r="AV489" s="13" t="s">
        <v>80</v>
      </c>
      <c r="AW489" s="13" t="s">
        <v>33</v>
      </c>
      <c r="AX489" s="13" t="s">
        <v>72</v>
      </c>
      <c r="AY489" s="235" t="s">
        <v>128</v>
      </c>
    </row>
    <row r="490" s="14" customFormat="1">
      <c r="A490" s="14"/>
      <c r="B490" s="236"/>
      <c r="C490" s="237"/>
      <c r="D490" s="227" t="s">
        <v>140</v>
      </c>
      <c r="E490" s="238" t="s">
        <v>19</v>
      </c>
      <c r="F490" s="239" t="s">
        <v>473</v>
      </c>
      <c r="G490" s="237"/>
      <c r="H490" s="240">
        <v>4.0149999999999997</v>
      </c>
      <c r="I490" s="241"/>
      <c r="J490" s="237"/>
      <c r="K490" s="237"/>
      <c r="L490" s="242"/>
      <c r="M490" s="243"/>
      <c r="N490" s="244"/>
      <c r="O490" s="244"/>
      <c r="P490" s="244"/>
      <c r="Q490" s="244"/>
      <c r="R490" s="244"/>
      <c r="S490" s="244"/>
      <c r="T490" s="24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6" t="s">
        <v>140</v>
      </c>
      <c r="AU490" s="246" t="s">
        <v>82</v>
      </c>
      <c r="AV490" s="14" t="s">
        <v>82</v>
      </c>
      <c r="AW490" s="14" t="s">
        <v>33</v>
      </c>
      <c r="AX490" s="14" t="s">
        <v>72</v>
      </c>
      <c r="AY490" s="246" t="s">
        <v>128</v>
      </c>
    </row>
    <row r="491" s="16" customFormat="1">
      <c r="A491" s="16"/>
      <c r="B491" s="258"/>
      <c r="C491" s="259"/>
      <c r="D491" s="227" t="s">
        <v>140</v>
      </c>
      <c r="E491" s="260" t="s">
        <v>19</v>
      </c>
      <c r="F491" s="261" t="s">
        <v>164</v>
      </c>
      <c r="G491" s="259"/>
      <c r="H491" s="262">
        <v>4.0149999999999997</v>
      </c>
      <c r="I491" s="263"/>
      <c r="J491" s="259"/>
      <c r="K491" s="259"/>
      <c r="L491" s="264"/>
      <c r="M491" s="265"/>
      <c r="N491" s="266"/>
      <c r="O491" s="266"/>
      <c r="P491" s="266"/>
      <c r="Q491" s="266"/>
      <c r="R491" s="266"/>
      <c r="S491" s="266"/>
      <c r="T491" s="267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268" t="s">
        <v>140</v>
      </c>
      <c r="AU491" s="268" t="s">
        <v>82</v>
      </c>
      <c r="AV491" s="16" t="s">
        <v>136</v>
      </c>
      <c r="AW491" s="16" t="s">
        <v>33</v>
      </c>
      <c r="AX491" s="16" t="s">
        <v>80</v>
      </c>
      <c r="AY491" s="268" t="s">
        <v>128</v>
      </c>
    </row>
    <row r="492" s="2" customFormat="1" ht="16.5" customHeight="1">
      <c r="A492" s="41"/>
      <c r="B492" s="42"/>
      <c r="C492" s="207" t="s">
        <v>474</v>
      </c>
      <c r="D492" s="207" t="s">
        <v>131</v>
      </c>
      <c r="E492" s="208" t="s">
        <v>457</v>
      </c>
      <c r="F492" s="209" t="s">
        <v>458</v>
      </c>
      <c r="G492" s="210" t="s">
        <v>134</v>
      </c>
      <c r="H492" s="211">
        <v>4.0149999999999997</v>
      </c>
      <c r="I492" s="212"/>
      <c r="J492" s="213">
        <f>ROUND(I492*H492,2)</f>
        <v>0</v>
      </c>
      <c r="K492" s="209" t="s">
        <v>135</v>
      </c>
      <c r="L492" s="47"/>
      <c r="M492" s="214" t="s">
        <v>19</v>
      </c>
      <c r="N492" s="215" t="s">
        <v>43</v>
      </c>
      <c r="O492" s="87"/>
      <c r="P492" s="216">
        <f>O492*H492</f>
        <v>0</v>
      </c>
      <c r="Q492" s="216">
        <v>0.00020000000000000001</v>
      </c>
      <c r="R492" s="216">
        <f>Q492*H492</f>
        <v>0.000803</v>
      </c>
      <c r="S492" s="216">
        <v>0</v>
      </c>
      <c r="T492" s="217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18" t="s">
        <v>321</v>
      </c>
      <c r="AT492" s="218" t="s">
        <v>131</v>
      </c>
      <c r="AU492" s="218" t="s">
        <v>82</v>
      </c>
      <c r="AY492" s="20" t="s">
        <v>128</v>
      </c>
      <c r="BE492" s="219">
        <f>IF(N492="základní",J492,0)</f>
        <v>0</v>
      </c>
      <c r="BF492" s="219">
        <f>IF(N492="snížená",J492,0)</f>
        <v>0</v>
      </c>
      <c r="BG492" s="219">
        <f>IF(N492="zákl. přenesená",J492,0)</f>
        <v>0</v>
      </c>
      <c r="BH492" s="219">
        <f>IF(N492="sníž. přenesená",J492,0)</f>
        <v>0</v>
      </c>
      <c r="BI492" s="219">
        <f>IF(N492="nulová",J492,0)</f>
        <v>0</v>
      </c>
      <c r="BJ492" s="20" t="s">
        <v>80</v>
      </c>
      <c r="BK492" s="219">
        <f>ROUND(I492*H492,2)</f>
        <v>0</v>
      </c>
      <c r="BL492" s="20" t="s">
        <v>321</v>
      </c>
      <c r="BM492" s="218" t="s">
        <v>475</v>
      </c>
    </row>
    <row r="493" s="2" customFormat="1">
      <c r="A493" s="41"/>
      <c r="B493" s="42"/>
      <c r="C493" s="43"/>
      <c r="D493" s="220" t="s">
        <v>138</v>
      </c>
      <c r="E493" s="43"/>
      <c r="F493" s="221" t="s">
        <v>460</v>
      </c>
      <c r="G493" s="43"/>
      <c r="H493" s="43"/>
      <c r="I493" s="222"/>
      <c r="J493" s="43"/>
      <c r="K493" s="43"/>
      <c r="L493" s="47"/>
      <c r="M493" s="223"/>
      <c r="N493" s="224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138</v>
      </c>
      <c r="AU493" s="20" t="s">
        <v>82</v>
      </c>
    </row>
    <row r="494" s="13" customFormat="1">
      <c r="A494" s="13"/>
      <c r="B494" s="225"/>
      <c r="C494" s="226"/>
      <c r="D494" s="227" t="s">
        <v>140</v>
      </c>
      <c r="E494" s="228" t="s">
        <v>19</v>
      </c>
      <c r="F494" s="229" t="s">
        <v>472</v>
      </c>
      <c r="G494" s="226"/>
      <c r="H494" s="228" t="s">
        <v>19</v>
      </c>
      <c r="I494" s="230"/>
      <c r="J494" s="226"/>
      <c r="K494" s="226"/>
      <c r="L494" s="231"/>
      <c r="M494" s="232"/>
      <c r="N494" s="233"/>
      <c r="O494" s="233"/>
      <c r="P494" s="233"/>
      <c r="Q494" s="233"/>
      <c r="R494" s="233"/>
      <c r="S494" s="233"/>
      <c r="T494" s="23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5" t="s">
        <v>140</v>
      </c>
      <c r="AU494" s="235" t="s">
        <v>82</v>
      </c>
      <c r="AV494" s="13" t="s">
        <v>80</v>
      </c>
      <c r="AW494" s="13" t="s">
        <v>33</v>
      </c>
      <c r="AX494" s="13" t="s">
        <v>72</v>
      </c>
      <c r="AY494" s="235" t="s">
        <v>128</v>
      </c>
    </row>
    <row r="495" s="14" customFormat="1">
      <c r="A495" s="14"/>
      <c r="B495" s="236"/>
      <c r="C495" s="237"/>
      <c r="D495" s="227" t="s">
        <v>140</v>
      </c>
      <c r="E495" s="238" t="s">
        <v>19</v>
      </c>
      <c r="F495" s="239" t="s">
        <v>473</v>
      </c>
      <c r="G495" s="237"/>
      <c r="H495" s="240">
        <v>4.0149999999999997</v>
      </c>
      <c r="I495" s="241"/>
      <c r="J495" s="237"/>
      <c r="K495" s="237"/>
      <c r="L495" s="242"/>
      <c r="M495" s="243"/>
      <c r="N495" s="244"/>
      <c r="O495" s="244"/>
      <c r="P495" s="244"/>
      <c r="Q495" s="244"/>
      <c r="R495" s="244"/>
      <c r="S495" s="244"/>
      <c r="T495" s="24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6" t="s">
        <v>140</v>
      </c>
      <c r="AU495" s="246" t="s">
        <v>82</v>
      </c>
      <c r="AV495" s="14" t="s">
        <v>82</v>
      </c>
      <c r="AW495" s="14" t="s">
        <v>33</v>
      </c>
      <c r="AX495" s="14" t="s">
        <v>72</v>
      </c>
      <c r="AY495" s="246" t="s">
        <v>128</v>
      </c>
    </row>
    <row r="496" s="16" customFormat="1">
      <c r="A496" s="16"/>
      <c r="B496" s="258"/>
      <c r="C496" s="259"/>
      <c r="D496" s="227" t="s">
        <v>140</v>
      </c>
      <c r="E496" s="260" t="s">
        <v>19</v>
      </c>
      <c r="F496" s="261" t="s">
        <v>164</v>
      </c>
      <c r="G496" s="259"/>
      <c r="H496" s="262">
        <v>4.0149999999999997</v>
      </c>
      <c r="I496" s="263"/>
      <c r="J496" s="259"/>
      <c r="K496" s="259"/>
      <c r="L496" s="264"/>
      <c r="M496" s="265"/>
      <c r="N496" s="266"/>
      <c r="O496" s="266"/>
      <c r="P496" s="266"/>
      <c r="Q496" s="266"/>
      <c r="R496" s="266"/>
      <c r="S496" s="266"/>
      <c r="T496" s="267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T496" s="268" t="s">
        <v>140</v>
      </c>
      <c r="AU496" s="268" t="s">
        <v>82</v>
      </c>
      <c r="AV496" s="16" t="s">
        <v>136</v>
      </c>
      <c r="AW496" s="16" t="s">
        <v>33</v>
      </c>
      <c r="AX496" s="16" t="s">
        <v>80</v>
      </c>
      <c r="AY496" s="268" t="s">
        <v>128</v>
      </c>
    </row>
    <row r="497" s="2" customFormat="1" ht="16.5" customHeight="1">
      <c r="A497" s="41"/>
      <c r="B497" s="42"/>
      <c r="C497" s="207" t="s">
        <v>476</v>
      </c>
      <c r="D497" s="207" t="s">
        <v>131</v>
      </c>
      <c r="E497" s="208" t="s">
        <v>477</v>
      </c>
      <c r="F497" s="209" t="s">
        <v>478</v>
      </c>
      <c r="G497" s="210" t="s">
        <v>213</v>
      </c>
      <c r="H497" s="211">
        <v>66.909999999999997</v>
      </c>
      <c r="I497" s="212"/>
      <c r="J497" s="213">
        <f>ROUND(I497*H497,2)</f>
        <v>0</v>
      </c>
      <c r="K497" s="209" t="s">
        <v>135</v>
      </c>
      <c r="L497" s="47"/>
      <c r="M497" s="214" t="s">
        <v>19</v>
      </c>
      <c r="N497" s="215" t="s">
        <v>43</v>
      </c>
      <c r="O497" s="87"/>
      <c r="P497" s="216">
        <f>O497*H497</f>
        <v>0</v>
      </c>
      <c r="Q497" s="216">
        <v>0</v>
      </c>
      <c r="R497" s="216">
        <f>Q497*H497</f>
        <v>0</v>
      </c>
      <c r="S497" s="216">
        <v>0</v>
      </c>
      <c r="T497" s="217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18" t="s">
        <v>321</v>
      </c>
      <c r="AT497" s="218" t="s">
        <v>131</v>
      </c>
      <c r="AU497" s="218" t="s">
        <v>82</v>
      </c>
      <c r="AY497" s="20" t="s">
        <v>128</v>
      </c>
      <c r="BE497" s="219">
        <f>IF(N497="základní",J497,0)</f>
        <v>0</v>
      </c>
      <c r="BF497" s="219">
        <f>IF(N497="snížená",J497,0)</f>
        <v>0</v>
      </c>
      <c r="BG497" s="219">
        <f>IF(N497="zákl. přenesená",J497,0)</f>
        <v>0</v>
      </c>
      <c r="BH497" s="219">
        <f>IF(N497="sníž. přenesená",J497,0)</f>
        <v>0</v>
      </c>
      <c r="BI497" s="219">
        <f>IF(N497="nulová",J497,0)</f>
        <v>0</v>
      </c>
      <c r="BJ497" s="20" t="s">
        <v>80</v>
      </c>
      <c r="BK497" s="219">
        <f>ROUND(I497*H497,2)</f>
        <v>0</v>
      </c>
      <c r="BL497" s="20" t="s">
        <v>321</v>
      </c>
      <c r="BM497" s="218" t="s">
        <v>479</v>
      </c>
    </row>
    <row r="498" s="2" customFormat="1">
      <c r="A498" s="41"/>
      <c r="B498" s="42"/>
      <c r="C498" s="43"/>
      <c r="D498" s="220" t="s">
        <v>138</v>
      </c>
      <c r="E498" s="43"/>
      <c r="F498" s="221" t="s">
        <v>480</v>
      </c>
      <c r="G498" s="43"/>
      <c r="H498" s="43"/>
      <c r="I498" s="222"/>
      <c r="J498" s="43"/>
      <c r="K498" s="43"/>
      <c r="L498" s="47"/>
      <c r="M498" s="223"/>
      <c r="N498" s="224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138</v>
      </c>
      <c r="AU498" s="20" t="s">
        <v>82</v>
      </c>
    </row>
    <row r="499" s="13" customFormat="1">
      <c r="A499" s="13"/>
      <c r="B499" s="225"/>
      <c r="C499" s="226"/>
      <c r="D499" s="227" t="s">
        <v>140</v>
      </c>
      <c r="E499" s="228" t="s">
        <v>19</v>
      </c>
      <c r="F499" s="229" t="s">
        <v>481</v>
      </c>
      <c r="G499" s="226"/>
      <c r="H499" s="228" t="s">
        <v>19</v>
      </c>
      <c r="I499" s="230"/>
      <c r="J499" s="226"/>
      <c r="K499" s="226"/>
      <c r="L499" s="231"/>
      <c r="M499" s="232"/>
      <c r="N499" s="233"/>
      <c r="O499" s="233"/>
      <c r="P499" s="233"/>
      <c r="Q499" s="233"/>
      <c r="R499" s="233"/>
      <c r="S499" s="233"/>
      <c r="T499" s="23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5" t="s">
        <v>140</v>
      </c>
      <c r="AU499" s="235" t="s">
        <v>82</v>
      </c>
      <c r="AV499" s="13" t="s">
        <v>80</v>
      </c>
      <c r="AW499" s="13" t="s">
        <v>33</v>
      </c>
      <c r="AX499" s="13" t="s">
        <v>72</v>
      </c>
      <c r="AY499" s="235" t="s">
        <v>128</v>
      </c>
    </row>
    <row r="500" s="14" customFormat="1">
      <c r="A500" s="14"/>
      <c r="B500" s="236"/>
      <c r="C500" s="237"/>
      <c r="D500" s="227" t="s">
        <v>140</v>
      </c>
      <c r="E500" s="238" t="s">
        <v>19</v>
      </c>
      <c r="F500" s="239" t="s">
        <v>386</v>
      </c>
      <c r="G500" s="237"/>
      <c r="H500" s="240">
        <v>66.909999999999997</v>
      </c>
      <c r="I500" s="241"/>
      <c r="J500" s="237"/>
      <c r="K500" s="237"/>
      <c r="L500" s="242"/>
      <c r="M500" s="243"/>
      <c r="N500" s="244"/>
      <c r="O500" s="244"/>
      <c r="P500" s="244"/>
      <c r="Q500" s="244"/>
      <c r="R500" s="244"/>
      <c r="S500" s="244"/>
      <c r="T500" s="24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6" t="s">
        <v>140</v>
      </c>
      <c r="AU500" s="246" t="s">
        <v>82</v>
      </c>
      <c r="AV500" s="14" t="s">
        <v>82</v>
      </c>
      <c r="AW500" s="14" t="s">
        <v>33</v>
      </c>
      <c r="AX500" s="14" t="s">
        <v>72</v>
      </c>
      <c r="AY500" s="246" t="s">
        <v>128</v>
      </c>
    </row>
    <row r="501" s="16" customFormat="1">
      <c r="A501" s="16"/>
      <c r="B501" s="258"/>
      <c r="C501" s="259"/>
      <c r="D501" s="227" t="s">
        <v>140</v>
      </c>
      <c r="E501" s="260" t="s">
        <v>19</v>
      </c>
      <c r="F501" s="261" t="s">
        <v>164</v>
      </c>
      <c r="G501" s="259"/>
      <c r="H501" s="262">
        <v>66.909999999999997</v>
      </c>
      <c r="I501" s="263"/>
      <c r="J501" s="259"/>
      <c r="K501" s="259"/>
      <c r="L501" s="264"/>
      <c r="M501" s="265"/>
      <c r="N501" s="266"/>
      <c r="O501" s="266"/>
      <c r="P501" s="266"/>
      <c r="Q501" s="266"/>
      <c r="R501" s="266"/>
      <c r="S501" s="266"/>
      <c r="T501" s="267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T501" s="268" t="s">
        <v>140</v>
      </c>
      <c r="AU501" s="268" t="s">
        <v>82</v>
      </c>
      <c r="AV501" s="16" t="s">
        <v>136</v>
      </c>
      <c r="AW501" s="16" t="s">
        <v>33</v>
      </c>
      <c r="AX501" s="16" t="s">
        <v>80</v>
      </c>
      <c r="AY501" s="268" t="s">
        <v>128</v>
      </c>
    </row>
    <row r="502" s="2" customFormat="1" ht="24.15" customHeight="1">
      <c r="A502" s="41"/>
      <c r="B502" s="42"/>
      <c r="C502" s="269" t="s">
        <v>482</v>
      </c>
      <c r="D502" s="269" t="s">
        <v>360</v>
      </c>
      <c r="E502" s="270" t="s">
        <v>445</v>
      </c>
      <c r="F502" s="271" t="s">
        <v>446</v>
      </c>
      <c r="G502" s="272" t="s">
        <v>134</v>
      </c>
      <c r="H502" s="273">
        <v>4.8179999999999996</v>
      </c>
      <c r="I502" s="274"/>
      <c r="J502" s="275">
        <f>ROUND(I502*H502,2)</f>
        <v>0</v>
      </c>
      <c r="K502" s="271" t="s">
        <v>135</v>
      </c>
      <c r="L502" s="276"/>
      <c r="M502" s="277" t="s">
        <v>19</v>
      </c>
      <c r="N502" s="278" t="s">
        <v>43</v>
      </c>
      <c r="O502" s="87"/>
      <c r="P502" s="216">
        <f>O502*H502</f>
        <v>0</v>
      </c>
      <c r="Q502" s="216">
        <v>0.0033999999999999998</v>
      </c>
      <c r="R502" s="216">
        <f>Q502*H502</f>
        <v>0.016381199999999999</v>
      </c>
      <c r="S502" s="216">
        <v>0</v>
      </c>
      <c r="T502" s="217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18" t="s">
        <v>363</v>
      </c>
      <c r="AT502" s="218" t="s">
        <v>360</v>
      </c>
      <c r="AU502" s="218" t="s">
        <v>82</v>
      </c>
      <c r="AY502" s="20" t="s">
        <v>128</v>
      </c>
      <c r="BE502" s="219">
        <f>IF(N502="základní",J502,0)</f>
        <v>0</v>
      </c>
      <c r="BF502" s="219">
        <f>IF(N502="snížená",J502,0)</f>
        <v>0</v>
      </c>
      <c r="BG502" s="219">
        <f>IF(N502="zákl. přenesená",J502,0)</f>
        <v>0</v>
      </c>
      <c r="BH502" s="219">
        <f>IF(N502="sníž. přenesená",J502,0)</f>
        <v>0</v>
      </c>
      <c r="BI502" s="219">
        <f>IF(N502="nulová",J502,0)</f>
        <v>0</v>
      </c>
      <c r="BJ502" s="20" t="s">
        <v>80</v>
      </c>
      <c r="BK502" s="219">
        <f>ROUND(I502*H502,2)</f>
        <v>0</v>
      </c>
      <c r="BL502" s="20" t="s">
        <v>321</v>
      </c>
      <c r="BM502" s="218" t="s">
        <v>483</v>
      </c>
    </row>
    <row r="503" s="13" customFormat="1">
      <c r="A503" s="13"/>
      <c r="B503" s="225"/>
      <c r="C503" s="226"/>
      <c r="D503" s="227" t="s">
        <v>140</v>
      </c>
      <c r="E503" s="228" t="s">
        <v>19</v>
      </c>
      <c r="F503" s="229" t="s">
        <v>481</v>
      </c>
      <c r="G503" s="226"/>
      <c r="H503" s="228" t="s">
        <v>19</v>
      </c>
      <c r="I503" s="230"/>
      <c r="J503" s="226"/>
      <c r="K503" s="226"/>
      <c r="L503" s="231"/>
      <c r="M503" s="232"/>
      <c r="N503" s="233"/>
      <c r="O503" s="233"/>
      <c r="P503" s="233"/>
      <c r="Q503" s="233"/>
      <c r="R503" s="233"/>
      <c r="S503" s="233"/>
      <c r="T503" s="23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5" t="s">
        <v>140</v>
      </c>
      <c r="AU503" s="235" t="s">
        <v>82</v>
      </c>
      <c r="AV503" s="13" t="s">
        <v>80</v>
      </c>
      <c r="AW503" s="13" t="s">
        <v>33</v>
      </c>
      <c r="AX503" s="13" t="s">
        <v>72</v>
      </c>
      <c r="AY503" s="235" t="s">
        <v>128</v>
      </c>
    </row>
    <row r="504" s="14" customFormat="1">
      <c r="A504" s="14"/>
      <c r="B504" s="236"/>
      <c r="C504" s="237"/>
      <c r="D504" s="227" t="s">
        <v>140</v>
      </c>
      <c r="E504" s="238" t="s">
        <v>19</v>
      </c>
      <c r="F504" s="239" t="s">
        <v>473</v>
      </c>
      <c r="G504" s="237"/>
      <c r="H504" s="240">
        <v>4.0149999999999997</v>
      </c>
      <c r="I504" s="241"/>
      <c r="J504" s="237"/>
      <c r="K504" s="237"/>
      <c r="L504" s="242"/>
      <c r="M504" s="243"/>
      <c r="N504" s="244"/>
      <c r="O504" s="244"/>
      <c r="P504" s="244"/>
      <c r="Q504" s="244"/>
      <c r="R504" s="244"/>
      <c r="S504" s="244"/>
      <c r="T504" s="24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6" t="s">
        <v>140</v>
      </c>
      <c r="AU504" s="246" t="s">
        <v>82</v>
      </c>
      <c r="AV504" s="14" t="s">
        <v>82</v>
      </c>
      <c r="AW504" s="14" t="s">
        <v>33</v>
      </c>
      <c r="AX504" s="14" t="s">
        <v>72</v>
      </c>
      <c r="AY504" s="246" t="s">
        <v>128</v>
      </c>
    </row>
    <row r="505" s="16" customFormat="1">
      <c r="A505" s="16"/>
      <c r="B505" s="258"/>
      <c r="C505" s="259"/>
      <c r="D505" s="227" t="s">
        <v>140</v>
      </c>
      <c r="E505" s="260" t="s">
        <v>19</v>
      </c>
      <c r="F505" s="261" t="s">
        <v>164</v>
      </c>
      <c r="G505" s="259"/>
      <c r="H505" s="262">
        <v>4.0149999999999997</v>
      </c>
      <c r="I505" s="263"/>
      <c r="J505" s="259"/>
      <c r="K505" s="259"/>
      <c r="L505" s="264"/>
      <c r="M505" s="265"/>
      <c r="N505" s="266"/>
      <c r="O505" s="266"/>
      <c r="P505" s="266"/>
      <c r="Q505" s="266"/>
      <c r="R505" s="266"/>
      <c r="S505" s="266"/>
      <c r="T505" s="267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T505" s="268" t="s">
        <v>140</v>
      </c>
      <c r="AU505" s="268" t="s">
        <v>82</v>
      </c>
      <c r="AV505" s="16" t="s">
        <v>136</v>
      </c>
      <c r="AW505" s="16" t="s">
        <v>33</v>
      </c>
      <c r="AX505" s="16" t="s">
        <v>80</v>
      </c>
      <c r="AY505" s="268" t="s">
        <v>128</v>
      </c>
    </row>
    <row r="506" s="14" customFormat="1">
      <c r="A506" s="14"/>
      <c r="B506" s="236"/>
      <c r="C506" s="237"/>
      <c r="D506" s="227" t="s">
        <v>140</v>
      </c>
      <c r="E506" s="237"/>
      <c r="F506" s="239" t="s">
        <v>484</v>
      </c>
      <c r="G506" s="237"/>
      <c r="H506" s="240">
        <v>4.8179999999999996</v>
      </c>
      <c r="I506" s="241"/>
      <c r="J506" s="237"/>
      <c r="K506" s="237"/>
      <c r="L506" s="242"/>
      <c r="M506" s="243"/>
      <c r="N506" s="244"/>
      <c r="O506" s="244"/>
      <c r="P506" s="244"/>
      <c r="Q506" s="244"/>
      <c r="R506" s="244"/>
      <c r="S506" s="244"/>
      <c r="T506" s="24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6" t="s">
        <v>140</v>
      </c>
      <c r="AU506" s="246" t="s">
        <v>82</v>
      </c>
      <c r="AV506" s="14" t="s">
        <v>82</v>
      </c>
      <c r="AW506" s="14" t="s">
        <v>4</v>
      </c>
      <c r="AX506" s="14" t="s">
        <v>80</v>
      </c>
      <c r="AY506" s="246" t="s">
        <v>128</v>
      </c>
    </row>
    <row r="507" s="2" customFormat="1" ht="16.5" customHeight="1">
      <c r="A507" s="41"/>
      <c r="B507" s="42"/>
      <c r="C507" s="207" t="s">
        <v>485</v>
      </c>
      <c r="D507" s="207" t="s">
        <v>131</v>
      </c>
      <c r="E507" s="208" t="s">
        <v>486</v>
      </c>
      <c r="F507" s="209" t="s">
        <v>487</v>
      </c>
      <c r="G507" s="210" t="s">
        <v>134</v>
      </c>
      <c r="H507" s="211">
        <v>196.69999999999999</v>
      </c>
      <c r="I507" s="212"/>
      <c r="J507" s="213">
        <f>ROUND(I507*H507,2)</f>
        <v>0</v>
      </c>
      <c r="K507" s="209" t="s">
        <v>135</v>
      </c>
      <c r="L507" s="47"/>
      <c r="M507" s="214" t="s">
        <v>19</v>
      </c>
      <c r="N507" s="215" t="s">
        <v>43</v>
      </c>
      <c r="O507" s="87"/>
      <c r="P507" s="216">
        <f>O507*H507</f>
        <v>0</v>
      </c>
      <c r="Q507" s="216">
        <v>0</v>
      </c>
      <c r="R507" s="216">
        <f>Q507*H507</f>
        <v>0</v>
      </c>
      <c r="S507" s="216">
        <v>0</v>
      </c>
      <c r="T507" s="217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18" t="s">
        <v>321</v>
      </c>
      <c r="AT507" s="218" t="s">
        <v>131</v>
      </c>
      <c r="AU507" s="218" t="s">
        <v>82</v>
      </c>
      <c r="AY507" s="20" t="s">
        <v>128</v>
      </c>
      <c r="BE507" s="219">
        <f>IF(N507="základní",J507,0)</f>
        <v>0</v>
      </c>
      <c r="BF507" s="219">
        <f>IF(N507="snížená",J507,0)</f>
        <v>0</v>
      </c>
      <c r="BG507" s="219">
        <f>IF(N507="zákl. přenesená",J507,0)</f>
        <v>0</v>
      </c>
      <c r="BH507" s="219">
        <f>IF(N507="sníž. přenesená",J507,0)</f>
        <v>0</v>
      </c>
      <c r="BI507" s="219">
        <f>IF(N507="nulová",J507,0)</f>
        <v>0</v>
      </c>
      <c r="BJ507" s="20" t="s">
        <v>80</v>
      </c>
      <c r="BK507" s="219">
        <f>ROUND(I507*H507,2)</f>
        <v>0</v>
      </c>
      <c r="BL507" s="20" t="s">
        <v>321</v>
      </c>
      <c r="BM507" s="218" t="s">
        <v>488</v>
      </c>
    </row>
    <row r="508" s="2" customFormat="1">
      <c r="A508" s="41"/>
      <c r="B508" s="42"/>
      <c r="C508" s="43"/>
      <c r="D508" s="220" t="s">
        <v>138</v>
      </c>
      <c r="E508" s="43"/>
      <c r="F508" s="221" t="s">
        <v>489</v>
      </c>
      <c r="G508" s="43"/>
      <c r="H508" s="43"/>
      <c r="I508" s="222"/>
      <c r="J508" s="43"/>
      <c r="K508" s="43"/>
      <c r="L508" s="47"/>
      <c r="M508" s="223"/>
      <c r="N508" s="224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138</v>
      </c>
      <c r="AU508" s="20" t="s">
        <v>82</v>
      </c>
    </row>
    <row r="509" s="13" customFormat="1">
      <c r="A509" s="13"/>
      <c r="B509" s="225"/>
      <c r="C509" s="226"/>
      <c r="D509" s="227" t="s">
        <v>140</v>
      </c>
      <c r="E509" s="228" t="s">
        <v>19</v>
      </c>
      <c r="F509" s="229" t="s">
        <v>466</v>
      </c>
      <c r="G509" s="226"/>
      <c r="H509" s="228" t="s">
        <v>19</v>
      </c>
      <c r="I509" s="230"/>
      <c r="J509" s="226"/>
      <c r="K509" s="226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140</v>
      </c>
      <c r="AU509" s="235" t="s">
        <v>82</v>
      </c>
      <c r="AV509" s="13" t="s">
        <v>80</v>
      </c>
      <c r="AW509" s="13" t="s">
        <v>33</v>
      </c>
      <c r="AX509" s="13" t="s">
        <v>72</v>
      </c>
      <c r="AY509" s="235" t="s">
        <v>128</v>
      </c>
    </row>
    <row r="510" s="14" customFormat="1">
      <c r="A510" s="14"/>
      <c r="B510" s="236"/>
      <c r="C510" s="237"/>
      <c r="D510" s="227" t="s">
        <v>140</v>
      </c>
      <c r="E510" s="238" t="s">
        <v>19</v>
      </c>
      <c r="F510" s="239" t="s">
        <v>455</v>
      </c>
      <c r="G510" s="237"/>
      <c r="H510" s="240">
        <v>3.4700000000000002</v>
      </c>
      <c r="I510" s="241"/>
      <c r="J510" s="237"/>
      <c r="K510" s="237"/>
      <c r="L510" s="242"/>
      <c r="M510" s="243"/>
      <c r="N510" s="244"/>
      <c r="O510" s="244"/>
      <c r="P510" s="244"/>
      <c r="Q510" s="244"/>
      <c r="R510" s="244"/>
      <c r="S510" s="244"/>
      <c r="T510" s="24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6" t="s">
        <v>140</v>
      </c>
      <c r="AU510" s="246" t="s">
        <v>82</v>
      </c>
      <c r="AV510" s="14" t="s">
        <v>82</v>
      </c>
      <c r="AW510" s="14" t="s">
        <v>33</v>
      </c>
      <c r="AX510" s="14" t="s">
        <v>72</v>
      </c>
      <c r="AY510" s="246" t="s">
        <v>128</v>
      </c>
    </row>
    <row r="511" s="15" customFormat="1">
      <c r="A511" s="15"/>
      <c r="B511" s="247"/>
      <c r="C511" s="248"/>
      <c r="D511" s="227" t="s">
        <v>140</v>
      </c>
      <c r="E511" s="249" t="s">
        <v>19</v>
      </c>
      <c r="F511" s="250" t="s">
        <v>152</v>
      </c>
      <c r="G511" s="248"/>
      <c r="H511" s="251">
        <v>3.4700000000000002</v>
      </c>
      <c r="I511" s="252"/>
      <c r="J511" s="248"/>
      <c r="K511" s="248"/>
      <c r="L511" s="253"/>
      <c r="M511" s="254"/>
      <c r="N511" s="255"/>
      <c r="O511" s="255"/>
      <c r="P511" s="255"/>
      <c r="Q511" s="255"/>
      <c r="R511" s="255"/>
      <c r="S511" s="255"/>
      <c r="T511" s="256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57" t="s">
        <v>140</v>
      </c>
      <c r="AU511" s="257" t="s">
        <v>82</v>
      </c>
      <c r="AV511" s="15" t="s">
        <v>153</v>
      </c>
      <c r="AW511" s="15" t="s">
        <v>33</v>
      </c>
      <c r="AX511" s="15" t="s">
        <v>72</v>
      </c>
      <c r="AY511" s="257" t="s">
        <v>128</v>
      </c>
    </row>
    <row r="512" s="13" customFormat="1">
      <c r="A512" s="13"/>
      <c r="B512" s="225"/>
      <c r="C512" s="226"/>
      <c r="D512" s="227" t="s">
        <v>140</v>
      </c>
      <c r="E512" s="228" t="s">
        <v>19</v>
      </c>
      <c r="F512" s="229" t="s">
        <v>442</v>
      </c>
      <c r="G512" s="226"/>
      <c r="H512" s="228" t="s">
        <v>19</v>
      </c>
      <c r="I512" s="230"/>
      <c r="J512" s="226"/>
      <c r="K512" s="226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140</v>
      </c>
      <c r="AU512" s="235" t="s">
        <v>82</v>
      </c>
      <c r="AV512" s="13" t="s">
        <v>80</v>
      </c>
      <c r="AW512" s="13" t="s">
        <v>33</v>
      </c>
      <c r="AX512" s="13" t="s">
        <v>72</v>
      </c>
      <c r="AY512" s="235" t="s">
        <v>128</v>
      </c>
    </row>
    <row r="513" s="14" customFormat="1">
      <c r="A513" s="14"/>
      <c r="B513" s="236"/>
      <c r="C513" s="237"/>
      <c r="D513" s="227" t="s">
        <v>140</v>
      </c>
      <c r="E513" s="238" t="s">
        <v>19</v>
      </c>
      <c r="F513" s="239" t="s">
        <v>413</v>
      </c>
      <c r="G513" s="237"/>
      <c r="H513" s="240">
        <v>27.140000000000001</v>
      </c>
      <c r="I513" s="241"/>
      <c r="J513" s="237"/>
      <c r="K513" s="237"/>
      <c r="L513" s="242"/>
      <c r="M513" s="243"/>
      <c r="N513" s="244"/>
      <c r="O513" s="244"/>
      <c r="P513" s="244"/>
      <c r="Q513" s="244"/>
      <c r="R513" s="244"/>
      <c r="S513" s="244"/>
      <c r="T513" s="24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6" t="s">
        <v>140</v>
      </c>
      <c r="AU513" s="246" t="s">
        <v>82</v>
      </c>
      <c r="AV513" s="14" t="s">
        <v>82</v>
      </c>
      <c r="AW513" s="14" t="s">
        <v>33</v>
      </c>
      <c r="AX513" s="14" t="s">
        <v>72</v>
      </c>
      <c r="AY513" s="246" t="s">
        <v>128</v>
      </c>
    </row>
    <row r="514" s="15" customFormat="1">
      <c r="A514" s="15"/>
      <c r="B514" s="247"/>
      <c r="C514" s="248"/>
      <c r="D514" s="227" t="s">
        <v>140</v>
      </c>
      <c r="E514" s="249" t="s">
        <v>19</v>
      </c>
      <c r="F514" s="250" t="s">
        <v>152</v>
      </c>
      <c r="G514" s="248"/>
      <c r="H514" s="251">
        <v>27.140000000000001</v>
      </c>
      <c r="I514" s="252"/>
      <c r="J514" s="248"/>
      <c r="K514" s="248"/>
      <c r="L514" s="253"/>
      <c r="M514" s="254"/>
      <c r="N514" s="255"/>
      <c r="O514" s="255"/>
      <c r="P514" s="255"/>
      <c r="Q514" s="255"/>
      <c r="R514" s="255"/>
      <c r="S514" s="255"/>
      <c r="T514" s="256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57" t="s">
        <v>140</v>
      </c>
      <c r="AU514" s="257" t="s">
        <v>82</v>
      </c>
      <c r="AV514" s="15" t="s">
        <v>153</v>
      </c>
      <c r="AW514" s="15" t="s">
        <v>33</v>
      </c>
      <c r="AX514" s="15" t="s">
        <v>72</v>
      </c>
      <c r="AY514" s="257" t="s">
        <v>128</v>
      </c>
    </row>
    <row r="515" s="13" customFormat="1">
      <c r="A515" s="13"/>
      <c r="B515" s="225"/>
      <c r="C515" s="226"/>
      <c r="D515" s="227" t="s">
        <v>140</v>
      </c>
      <c r="E515" s="228" t="s">
        <v>19</v>
      </c>
      <c r="F515" s="229" t="s">
        <v>443</v>
      </c>
      <c r="G515" s="226"/>
      <c r="H515" s="228" t="s">
        <v>19</v>
      </c>
      <c r="I515" s="230"/>
      <c r="J515" s="226"/>
      <c r="K515" s="226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140</v>
      </c>
      <c r="AU515" s="235" t="s">
        <v>82</v>
      </c>
      <c r="AV515" s="13" t="s">
        <v>80</v>
      </c>
      <c r="AW515" s="13" t="s">
        <v>33</v>
      </c>
      <c r="AX515" s="13" t="s">
        <v>72</v>
      </c>
      <c r="AY515" s="235" t="s">
        <v>128</v>
      </c>
    </row>
    <row r="516" s="14" customFormat="1">
      <c r="A516" s="14"/>
      <c r="B516" s="236"/>
      <c r="C516" s="237"/>
      <c r="D516" s="227" t="s">
        <v>140</v>
      </c>
      <c r="E516" s="238" t="s">
        <v>19</v>
      </c>
      <c r="F516" s="239" t="s">
        <v>266</v>
      </c>
      <c r="G516" s="237"/>
      <c r="H516" s="240">
        <v>166.09</v>
      </c>
      <c r="I516" s="241"/>
      <c r="J516" s="237"/>
      <c r="K516" s="237"/>
      <c r="L516" s="242"/>
      <c r="M516" s="243"/>
      <c r="N516" s="244"/>
      <c r="O516" s="244"/>
      <c r="P516" s="244"/>
      <c r="Q516" s="244"/>
      <c r="R516" s="244"/>
      <c r="S516" s="244"/>
      <c r="T516" s="24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6" t="s">
        <v>140</v>
      </c>
      <c r="AU516" s="246" t="s">
        <v>82</v>
      </c>
      <c r="AV516" s="14" t="s">
        <v>82</v>
      </c>
      <c r="AW516" s="14" t="s">
        <v>33</v>
      </c>
      <c r="AX516" s="14" t="s">
        <v>72</v>
      </c>
      <c r="AY516" s="246" t="s">
        <v>128</v>
      </c>
    </row>
    <row r="517" s="15" customFormat="1">
      <c r="A517" s="15"/>
      <c r="B517" s="247"/>
      <c r="C517" s="248"/>
      <c r="D517" s="227" t="s">
        <v>140</v>
      </c>
      <c r="E517" s="249" t="s">
        <v>19</v>
      </c>
      <c r="F517" s="250" t="s">
        <v>152</v>
      </c>
      <c r="G517" s="248"/>
      <c r="H517" s="251">
        <v>166.09</v>
      </c>
      <c r="I517" s="252"/>
      <c r="J517" s="248"/>
      <c r="K517" s="248"/>
      <c r="L517" s="253"/>
      <c r="M517" s="254"/>
      <c r="N517" s="255"/>
      <c r="O517" s="255"/>
      <c r="P517" s="255"/>
      <c r="Q517" s="255"/>
      <c r="R517" s="255"/>
      <c r="S517" s="255"/>
      <c r="T517" s="256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57" t="s">
        <v>140</v>
      </c>
      <c r="AU517" s="257" t="s">
        <v>82</v>
      </c>
      <c r="AV517" s="15" t="s">
        <v>153</v>
      </c>
      <c r="AW517" s="15" t="s">
        <v>33</v>
      </c>
      <c r="AX517" s="15" t="s">
        <v>72</v>
      </c>
      <c r="AY517" s="257" t="s">
        <v>128</v>
      </c>
    </row>
    <row r="518" s="16" customFormat="1">
      <c r="A518" s="16"/>
      <c r="B518" s="258"/>
      <c r="C518" s="259"/>
      <c r="D518" s="227" t="s">
        <v>140</v>
      </c>
      <c r="E518" s="260" t="s">
        <v>19</v>
      </c>
      <c r="F518" s="261" t="s">
        <v>164</v>
      </c>
      <c r="G518" s="259"/>
      <c r="H518" s="262">
        <v>196.69999999999999</v>
      </c>
      <c r="I518" s="263"/>
      <c r="J518" s="259"/>
      <c r="K518" s="259"/>
      <c r="L518" s="264"/>
      <c r="M518" s="265"/>
      <c r="N518" s="266"/>
      <c r="O518" s="266"/>
      <c r="P518" s="266"/>
      <c r="Q518" s="266"/>
      <c r="R518" s="266"/>
      <c r="S518" s="266"/>
      <c r="T518" s="267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T518" s="268" t="s">
        <v>140</v>
      </c>
      <c r="AU518" s="268" t="s">
        <v>82</v>
      </c>
      <c r="AV518" s="16" t="s">
        <v>136</v>
      </c>
      <c r="AW518" s="16" t="s">
        <v>33</v>
      </c>
      <c r="AX518" s="16" t="s">
        <v>80</v>
      </c>
      <c r="AY518" s="268" t="s">
        <v>128</v>
      </c>
    </row>
    <row r="519" s="2" customFormat="1" ht="24.15" customHeight="1">
      <c r="A519" s="41"/>
      <c r="B519" s="42"/>
      <c r="C519" s="207" t="s">
        <v>490</v>
      </c>
      <c r="D519" s="207" t="s">
        <v>131</v>
      </c>
      <c r="E519" s="208" t="s">
        <v>491</v>
      </c>
      <c r="F519" s="209" t="s">
        <v>492</v>
      </c>
      <c r="G519" s="210" t="s">
        <v>299</v>
      </c>
      <c r="H519" s="211">
        <v>1.714</v>
      </c>
      <c r="I519" s="212"/>
      <c r="J519" s="213">
        <f>ROUND(I519*H519,2)</f>
        <v>0</v>
      </c>
      <c r="K519" s="209" t="s">
        <v>135</v>
      </c>
      <c r="L519" s="47"/>
      <c r="M519" s="214" t="s">
        <v>19</v>
      </c>
      <c r="N519" s="215" t="s">
        <v>43</v>
      </c>
      <c r="O519" s="87"/>
      <c r="P519" s="216">
        <f>O519*H519</f>
        <v>0</v>
      </c>
      <c r="Q519" s="216">
        <v>0</v>
      </c>
      <c r="R519" s="216">
        <f>Q519*H519</f>
        <v>0</v>
      </c>
      <c r="S519" s="216">
        <v>0</v>
      </c>
      <c r="T519" s="217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18" t="s">
        <v>321</v>
      </c>
      <c r="AT519" s="218" t="s">
        <v>131</v>
      </c>
      <c r="AU519" s="218" t="s">
        <v>82</v>
      </c>
      <c r="AY519" s="20" t="s">
        <v>128</v>
      </c>
      <c r="BE519" s="219">
        <f>IF(N519="základní",J519,0)</f>
        <v>0</v>
      </c>
      <c r="BF519" s="219">
        <f>IF(N519="snížená",J519,0)</f>
        <v>0</v>
      </c>
      <c r="BG519" s="219">
        <f>IF(N519="zákl. přenesená",J519,0)</f>
        <v>0</v>
      </c>
      <c r="BH519" s="219">
        <f>IF(N519="sníž. přenesená",J519,0)</f>
        <v>0</v>
      </c>
      <c r="BI519" s="219">
        <f>IF(N519="nulová",J519,0)</f>
        <v>0</v>
      </c>
      <c r="BJ519" s="20" t="s">
        <v>80</v>
      </c>
      <c r="BK519" s="219">
        <f>ROUND(I519*H519,2)</f>
        <v>0</v>
      </c>
      <c r="BL519" s="20" t="s">
        <v>321</v>
      </c>
      <c r="BM519" s="218" t="s">
        <v>493</v>
      </c>
    </row>
    <row r="520" s="2" customFormat="1">
      <c r="A520" s="41"/>
      <c r="B520" s="42"/>
      <c r="C520" s="43"/>
      <c r="D520" s="220" t="s">
        <v>138</v>
      </c>
      <c r="E520" s="43"/>
      <c r="F520" s="221" t="s">
        <v>494</v>
      </c>
      <c r="G520" s="43"/>
      <c r="H520" s="43"/>
      <c r="I520" s="222"/>
      <c r="J520" s="43"/>
      <c r="K520" s="43"/>
      <c r="L520" s="47"/>
      <c r="M520" s="223"/>
      <c r="N520" s="224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138</v>
      </c>
      <c r="AU520" s="20" t="s">
        <v>82</v>
      </c>
    </row>
    <row r="521" s="12" customFormat="1" ht="22.8" customHeight="1">
      <c r="A521" s="12"/>
      <c r="B521" s="191"/>
      <c r="C521" s="192"/>
      <c r="D521" s="193" t="s">
        <v>71</v>
      </c>
      <c r="E521" s="205" t="s">
        <v>495</v>
      </c>
      <c r="F521" s="205" t="s">
        <v>496</v>
      </c>
      <c r="G521" s="192"/>
      <c r="H521" s="192"/>
      <c r="I521" s="195"/>
      <c r="J521" s="206">
        <f>BK521</f>
        <v>0</v>
      </c>
      <c r="K521" s="192"/>
      <c r="L521" s="197"/>
      <c r="M521" s="198"/>
      <c r="N521" s="199"/>
      <c r="O521" s="199"/>
      <c r="P521" s="200">
        <f>SUM(P522:P551)</f>
        <v>0</v>
      </c>
      <c r="Q521" s="199"/>
      <c r="R521" s="200">
        <f>SUM(R522:R551)</f>
        <v>0.13478400000000002</v>
      </c>
      <c r="S521" s="199"/>
      <c r="T521" s="201">
        <f>SUM(T522:T551)</f>
        <v>0.030950399999999999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02" t="s">
        <v>82</v>
      </c>
      <c r="AT521" s="203" t="s">
        <v>71</v>
      </c>
      <c r="AU521" s="203" t="s">
        <v>80</v>
      </c>
      <c r="AY521" s="202" t="s">
        <v>128</v>
      </c>
      <c r="BK521" s="204">
        <f>SUM(BK522:BK551)</f>
        <v>0</v>
      </c>
    </row>
    <row r="522" s="2" customFormat="1" ht="16.5" customHeight="1">
      <c r="A522" s="41"/>
      <c r="B522" s="42"/>
      <c r="C522" s="207" t="s">
        <v>497</v>
      </c>
      <c r="D522" s="207" t="s">
        <v>131</v>
      </c>
      <c r="E522" s="208" t="s">
        <v>498</v>
      </c>
      <c r="F522" s="209" t="s">
        <v>499</v>
      </c>
      <c r="G522" s="210" t="s">
        <v>134</v>
      </c>
      <c r="H522" s="211">
        <v>99.840000000000003</v>
      </c>
      <c r="I522" s="212"/>
      <c r="J522" s="213">
        <f>ROUND(I522*H522,2)</f>
        <v>0</v>
      </c>
      <c r="K522" s="209" t="s">
        <v>135</v>
      </c>
      <c r="L522" s="47"/>
      <c r="M522" s="214" t="s">
        <v>19</v>
      </c>
      <c r="N522" s="215" t="s">
        <v>43</v>
      </c>
      <c r="O522" s="87"/>
      <c r="P522" s="216">
        <f>O522*H522</f>
        <v>0</v>
      </c>
      <c r="Q522" s="216">
        <v>0</v>
      </c>
      <c r="R522" s="216">
        <f>Q522*H522</f>
        <v>0</v>
      </c>
      <c r="S522" s="216">
        <v>0</v>
      </c>
      <c r="T522" s="217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18" t="s">
        <v>321</v>
      </c>
      <c r="AT522" s="218" t="s">
        <v>131</v>
      </c>
      <c r="AU522" s="218" t="s">
        <v>82</v>
      </c>
      <c r="AY522" s="20" t="s">
        <v>128</v>
      </c>
      <c r="BE522" s="219">
        <f>IF(N522="základní",J522,0)</f>
        <v>0</v>
      </c>
      <c r="BF522" s="219">
        <f>IF(N522="snížená",J522,0)</f>
        <v>0</v>
      </c>
      <c r="BG522" s="219">
        <f>IF(N522="zákl. přenesená",J522,0)</f>
        <v>0</v>
      </c>
      <c r="BH522" s="219">
        <f>IF(N522="sníž. přenesená",J522,0)</f>
        <v>0</v>
      </c>
      <c r="BI522" s="219">
        <f>IF(N522="nulová",J522,0)</f>
        <v>0</v>
      </c>
      <c r="BJ522" s="20" t="s">
        <v>80</v>
      </c>
      <c r="BK522" s="219">
        <f>ROUND(I522*H522,2)</f>
        <v>0</v>
      </c>
      <c r="BL522" s="20" t="s">
        <v>321</v>
      </c>
      <c r="BM522" s="218" t="s">
        <v>500</v>
      </c>
    </row>
    <row r="523" s="2" customFormat="1">
      <c r="A523" s="41"/>
      <c r="B523" s="42"/>
      <c r="C523" s="43"/>
      <c r="D523" s="220" t="s">
        <v>138</v>
      </c>
      <c r="E523" s="43"/>
      <c r="F523" s="221" t="s">
        <v>501</v>
      </c>
      <c r="G523" s="43"/>
      <c r="H523" s="43"/>
      <c r="I523" s="222"/>
      <c r="J523" s="43"/>
      <c r="K523" s="43"/>
      <c r="L523" s="47"/>
      <c r="M523" s="223"/>
      <c r="N523" s="224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138</v>
      </c>
      <c r="AU523" s="20" t="s">
        <v>82</v>
      </c>
    </row>
    <row r="524" s="13" customFormat="1">
      <c r="A524" s="13"/>
      <c r="B524" s="225"/>
      <c r="C524" s="226"/>
      <c r="D524" s="227" t="s">
        <v>140</v>
      </c>
      <c r="E524" s="228" t="s">
        <v>19</v>
      </c>
      <c r="F524" s="229" t="s">
        <v>502</v>
      </c>
      <c r="G524" s="226"/>
      <c r="H524" s="228" t="s">
        <v>19</v>
      </c>
      <c r="I524" s="230"/>
      <c r="J524" s="226"/>
      <c r="K524" s="226"/>
      <c r="L524" s="231"/>
      <c r="M524" s="232"/>
      <c r="N524" s="233"/>
      <c r="O524" s="233"/>
      <c r="P524" s="233"/>
      <c r="Q524" s="233"/>
      <c r="R524" s="233"/>
      <c r="S524" s="233"/>
      <c r="T524" s="23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5" t="s">
        <v>140</v>
      </c>
      <c r="AU524" s="235" t="s">
        <v>82</v>
      </c>
      <c r="AV524" s="13" t="s">
        <v>80</v>
      </c>
      <c r="AW524" s="13" t="s">
        <v>33</v>
      </c>
      <c r="AX524" s="13" t="s">
        <v>72</v>
      </c>
      <c r="AY524" s="235" t="s">
        <v>128</v>
      </c>
    </row>
    <row r="525" s="13" customFormat="1">
      <c r="A525" s="13"/>
      <c r="B525" s="225"/>
      <c r="C525" s="226"/>
      <c r="D525" s="227" t="s">
        <v>140</v>
      </c>
      <c r="E525" s="228" t="s">
        <v>19</v>
      </c>
      <c r="F525" s="229" t="s">
        <v>503</v>
      </c>
      <c r="G525" s="226"/>
      <c r="H525" s="228" t="s">
        <v>19</v>
      </c>
      <c r="I525" s="230"/>
      <c r="J525" s="226"/>
      <c r="K525" s="226"/>
      <c r="L525" s="231"/>
      <c r="M525" s="232"/>
      <c r="N525" s="233"/>
      <c r="O525" s="233"/>
      <c r="P525" s="233"/>
      <c r="Q525" s="233"/>
      <c r="R525" s="233"/>
      <c r="S525" s="233"/>
      <c r="T525" s="23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5" t="s">
        <v>140</v>
      </c>
      <c r="AU525" s="235" t="s">
        <v>82</v>
      </c>
      <c r="AV525" s="13" t="s">
        <v>80</v>
      </c>
      <c r="AW525" s="13" t="s">
        <v>33</v>
      </c>
      <c r="AX525" s="13" t="s">
        <v>72</v>
      </c>
      <c r="AY525" s="235" t="s">
        <v>128</v>
      </c>
    </row>
    <row r="526" s="14" customFormat="1">
      <c r="A526" s="14"/>
      <c r="B526" s="236"/>
      <c r="C526" s="237"/>
      <c r="D526" s="227" t="s">
        <v>140</v>
      </c>
      <c r="E526" s="238" t="s">
        <v>19</v>
      </c>
      <c r="F526" s="239" t="s">
        <v>184</v>
      </c>
      <c r="G526" s="237"/>
      <c r="H526" s="240">
        <v>99.840000000000003</v>
      </c>
      <c r="I526" s="241"/>
      <c r="J526" s="237"/>
      <c r="K526" s="237"/>
      <c r="L526" s="242"/>
      <c r="M526" s="243"/>
      <c r="N526" s="244"/>
      <c r="O526" s="244"/>
      <c r="P526" s="244"/>
      <c r="Q526" s="244"/>
      <c r="R526" s="244"/>
      <c r="S526" s="244"/>
      <c r="T526" s="24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6" t="s">
        <v>140</v>
      </c>
      <c r="AU526" s="246" t="s">
        <v>82</v>
      </c>
      <c r="AV526" s="14" t="s">
        <v>82</v>
      </c>
      <c r="AW526" s="14" t="s">
        <v>33</v>
      </c>
      <c r="AX526" s="14" t="s">
        <v>72</v>
      </c>
      <c r="AY526" s="246" t="s">
        <v>128</v>
      </c>
    </row>
    <row r="527" s="16" customFormat="1">
      <c r="A527" s="16"/>
      <c r="B527" s="258"/>
      <c r="C527" s="259"/>
      <c r="D527" s="227" t="s">
        <v>140</v>
      </c>
      <c r="E527" s="260" t="s">
        <v>19</v>
      </c>
      <c r="F527" s="261" t="s">
        <v>164</v>
      </c>
      <c r="G527" s="259"/>
      <c r="H527" s="262">
        <v>99.840000000000003</v>
      </c>
      <c r="I527" s="263"/>
      <c r="J527" s="259"/>
      <c r="K527" s="259"/>
      <c r="L527" s="264"/>
      <c r="M527" s="265"/>
      <c r="N527" s="266"/>
      <c r="O527" s="266"/>
      <c r="P527" s="266"/>
      <c r="Q527" s="266"/>
      <c r="R527" s="266"/>
      <c r="S527" s="266"/>
      <c r="T527" s="267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T527" s="268" t="s">
        <v>140</v>
      </c>
      <c r="AU527" s="268" t="s">
        <v>82</v>
      </c>
      <c r="AV527" s="16" t="s">
        <v>136</v>
      </c>
      <c r="AW527" s="16" t="s">
        <v>33</v>
      </c>
      <c r="AX527" s="16" t="s">
        <v>80</v>
      </c>
      <c r="AY527" s="268" t="s">
        <v>128</v>
      </c>
    </row>
    <row r="528" s="2" customFormat="1" ht="16.5" customHeight="1">
      <c r="A528" s="41"/>
      <c r="B528" s="42"/>
      <c r="C528" s="207" t="s">
        <v>504</v>
      </c>
      <c r="D528" s="207" t="s">
        <v>131</v>
      </c>
      <c r="E528" s="208" t="s">
        <v>505</v>
      </c>
      <c r="F528" s="209" t="s">
        <v>506</v>
      </c>
      <c r="G528" s="210" t="s">
        <v>134</v>
      </c>
      <c r="H528" s="211">
        <v>99.840000000000003</v>
      </c>
      <c r="I528" s="212"/>
      <c r="J528" s="213">
        <f>ROUND(I528*H528,2)</f>
        <v>0</v>
      </c>
      <c r="K528" s="209" t="s">
        <v>135</v>
      </c>
      <c r="L528" s="47"/>
      <c r="M528" s="214" t="s">
        <v>19</v>
      </c>
      <c r="N528" s="215" t="s">
        <v>43</v>
      </c>
      <c r="O528" s="87"/>
      <c r="P528" s="216">
        <f>O528*H528</f>
        <v>0</v>
      </c>
      <c r="Q528" s="216">
        <v>0.001</v>
      </c>
      <c r="R528" s="216">
        <f>Q528*H528</f>
        <v>0.099840000000000012</v>
      </c>
      <c r="S528" s="216">
        <v>0.00031</v>
      </c>
      <c r="T528" s="217">
        <f>S528*H528</f>
        <v>0.030950399999999999</v>
      </c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R528" s="218" t="s">
        <v>321</v>
      </c>
      <c r="AT528" s="218" t="s">
        <v>131</v>
      </c>
      <c r="AU528" s="218" t="s">
        <v>82</v>
      </c>
      <c r="AY528" s="20" t="s">
        <v>128</v>
      </c>
      <c r="BE528" s="219">
        <f>IF(N528="základní",J528,0)</f>
        <v>0</v>
      </c>
      <c r="BF528" s="219">
        <f>IF(N528="snížená",J528,0)</f>
        <v>0</v>
      </c>
      <c r="BG528" s="219">
        <f>IF(N528="zákl. přenesená",J528,0)</f>
        <v>0</v>
      </c>
      <c r="BH528" s="219">
        <f>IF(N528="sníž. přenesená",J528,0)</f>
        <v>0</v>
      </c>
      <c r="BI528" s="219">
        <f>IF(N528="nulová",J528,0)</f>
        <v>0</v>
      </c>
      <c r="BJ528" s="20" t="s">
        <v>80</v>
      </c>
      <c r="BK528" s="219">
        <f>ROUND(I528*H528,2)</f>
        <v>0</v>
      </c>
      <c r="BL528" s="20" t="s">
        <v>321</v>
      </c>
      <c r="BM528" s="218" t="s">
        <v>507</v>
      </c>
    </row>
    <row r="529" s="2" customFormat="1">
      <c r="A529" s="41"/>
      <c r="B529" s="42"/>
      <c r="C529" s="43"/>
      <c r="D529" s="220" t="s">
        <v>138</v>
      </c>
      <c r="E529" s="43"/>
      <c r="F529" s="221" t="s">
        <v>508</v>
      </c>
      <c r="G529" s="43"/>
      <c r="H529" s="43"/>
      <c r="I529" s="222"/>
      <c r="J529" s="43"/>
      <c r="K529" s="43"/>
      <c r="L529" s="47"/>
      <c r="M529" s="223"/>
      <c r="N529" s="224"/>
      <c r="O529" s="87"/>
      <c r="P529" s="87"/>
      <c r="Q529" s="87"/>
      <c r="R529" s="87"/>
      <c r="S529" s="87"/>
      <c r="T529" s="88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T529" s="20" t="s">
        <v>138</v>
      </c>
      <c r="AU529" s="20" t="s">
        <v>82</v>
      </c>
    </row>
    <row r="530" s="13" customFormat="1">
      <c r="A530" s="13"/>
      <c r="B530" s="225"/>
      <c r="C530" s="226"/>
      <c r="D530" s="227" t="s">
        <v>140</v>
      </c>
      <c r="E530" s="228" t="s">
        <v>19</v>
      </c>
      <c r="F530" s="229" t="s">
        <v>502</v>
      </c>
      <c r="G530" s="226"/>
      <c r="H530" s="228" t="s">
        <v>19</v>
      </c>
      <c r="I530" s="230"/>
      <c r="J530" s="226"/>
      <c r="K530" s="226"/>
      <c r="L530" s="231"/>
      <c r="M530" s="232"/>
      <c r="N530" s="233"/>
      <c r="O530" s="233"/>
      <c r="P530" s="233"/>
      <c r="Q530" s="233"/>
      <c r="R530" s="233"/>
      <c r="S530" s="233"/>
      <c r="T530" s="23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5" t="s">
        <v>140</v>
      </c>
      <c r="AU530" s="235" t="s">
        <v>82</v>
      </c>
      <c r="AV530" s="13" t="s">
        <v>80</v>
      </c>
      <c r="AW530" s="13" t="s">
        <v>33</v>
      </c>
      <c r="AX530" s="13" t="s">
        <v>72</v>
      </c>
      <c r="AY530" s="235" t="s">
        <v>128</v>
      </c>
    </row>
    <row r="531" s="13" customFormat="1">
      <c r="A531" s="13"/>
      <c r="B531" s="225"/>
      <c r="C531" s="226"/>
      <c r="D531" s="227" t="s">
        <v>140</v>
      </c>
      <c r="E531" s="228" t="s">
        <v>19</v>
      </c>
      <c r="F531" s="229" t="s">
        <v>503</v>
      </c>
      <c r="G531" s="226"/>
      <c r="H531" s="228" t="s">
        <v>19</v>
      </c>
      <c r="I531" s="230"/>
      <c r="J531" s="226"/>
      <c r="K531" s="226"/>
      <c r="L531" s="231"/>
      <c r="M531" s="232"/>
      <c r="N531" s="233"/>
      <c r="O531" s="233"/>
      <c r="P531" s="233"/>
      <c r="Q531" s="233"/>
      <c r="R531" s="233"/>
      <c r="S531" s="233"/>
      <c r="T531" s="23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5" t="s">
        <v>140</v>
      </c>
      <c r="AU531" s="235" t="s">
        <v>82</v>
      </c>
      <c r="AV531" s="13" t="s">
        <v>80</v>
      </c>
      <c r="AW531" s="13" t="s">
        <v>33</v>
      </c>
      <c r="AX531" s="13" t="s">
        <v>72</v>
      </c>
      <c r="AY531" s="235" t="s">
        <v>128</v>
      </c>
    </row>
    <row r="532" s="14" customFormat="1">
      <c r="A532" s="14"/>
      <c r="B532" s="236"/>
      <c r="C532" s="237"/>
      <c r="D532" s="227" t="s">
        <v>140</v>
      </c>
      <c r="E532" s="238" t="s">
        <v>19</v>
      </c>
      <c r="F532" s="239" t="s">
        <v>184</v>
      </c>
      <c r="G532" s="237"/>
      <c r="H532" s="240">
        <v>99.840000000000003</v>
      </c>
      <c r="I532" s="241"/>
      <c r="J532" s="237"/>
      <c r="K532" s="237"/>
      <c r="L532" s="242"/>
      <c r="M532" s="243"/>
      <c r="N532" s="244"/>
      <c r="O532" s="244"/>
      <c r="P532" s="244"/>
      <c r="Q532" s="244"/>
      <c r="R532" s="244"/>
      <c r="S532" s="244"/>
      <c r="T532" s="24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6" t="s">
        <v>140</v>
      </c>
      <c r="AU532" s="246" t="s">
        <v>82</v>
      </c>
      <c r="AV532" s="14" t="s">
        <v>82</v>
      </c>
      <c r="AW532" s="14" t="s">
        <v>33</v>
      </c>
      <c r="AX532" s="14" t="s">
        <v>72</v>
      </c>
      <c r="AY532" s="246" t="s">
        <v>128</v>
      </c>
    </row>
    <row r="533" s="16" customFormat="1">
      <c r="A533" s="16"/>
      <c r="B533" s="258"/>
      <c r="C533" s="259"/>
      <c r="D533" s="227" t="s">
        <v>140</v>
      </c>
      <c r="E533" s="260" t="s">
        <v>19</v>
      </c>
      <c r="F533" s="261" t="s">
        <v>164</v>
      </c>
      <c r="G533" s="259"/>
      <c r="H533" s="262">
        <v>99.840000000000003</v>
      </c>
      <c r="I533" s="263"/>
      <c r="J533" s="259"/>
      <c r="K533" s="259"/>
      <c r="L533" s="264"/>
      <c r="M533" s="265"/>
      <c r="N533" s="266"/>
      <c r="O533" s="266"/>
      <c r="P533" s="266"/>
      <c r="Q533" s="266"/>
      <c r="R533" s="266"/>
      <c r="S533" s="266"/>
      <c r="T533" s="267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T533" s="268" t="s">
        <v>140</v>
      </c>
      <c r="AU533" s="268" t="s">
        <v>82</v>
      </c>
      <c r="AV533" s="16" t="s">
        <v>136</v>
      </c>
      <c r="AW533" s="16" t="s">
        <v>33</v>
      </c>
      <c r="AX533" s="16" t="s">
        <v>80</v>
      </c>
      <c r="AY533" s="268" t="s">
        <v>128</v>
      </c>
    </row>
    <row r="534" s="2" customFormat="1" ht="24.15" customHeight="1">
      <c r="A534" s="41"/>
      <c r="B534" s="42"/>
      <c r="C534" s="207" t="s">
        <v>509</v>
      </c>
      <c r="D534" s="207" t="s">
        <v>131</v>
      </c>
      <c r="E534" s="208" t="s">
        <v>510</v>
      </c>
      <c r="F534" s="209" t="s">
        <v>511</v>
      </c>
      <c r="G534" s="210" t="s">
        <v>134</v>
      </c>
      <c r="H534" s="211">
        <v>99.840000000000003</v>
      </c>
      <c r="I534" s="212"/>
      <c r="J534" s="213">
        <f>ROUND(I534*H534,2)</f>
        <v>0</v>
      </c>
      <c r="K534" s="209" t="s">
        <v>135</v>
      </c>
      <c r="L534" s="47"/>
      <c r="M534" s="214" t="s">
        <v>19</v>
      </c>
      <c r="N534" s="215" t="s">
        <v>43</v>
      </c>
      <c r="O534" s="87"/>
      <c r="P534" s="216">
        <f>O534*H534</f>
        <v>0</v>
      </c>
      <c r="Q534" s="216">
        <v>0</v>
      </c>
      <c r="R534" s="216">
        <f>Q534*H534</f>
        <v>0</v>
      </c>
      <c r="S534" s="216">
        <v>0</v>
      </c>
      <c r="T534" s="217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18" t="s">
        <v>321</v>
      </c>
      <c r="AT534" s="218" t="s">
        <v>131</v>
      </c>
      <c r="AU534" s="218" t="s">
        <v>82</v>
      </c>
      <c r="AY534" s="20" t="s">
        <v>128</v>
      </c>
      <c r="BE534" s="219">
        <f>IF(N534="základní",J534,0)</f>
        <v>0</v>
      </c>
      <c r="BF534" s="219">
        <f>IF(N534="snížená",J534,0)</f>
        <v>0</v>
      </c>
      <c r="BG534" s="219">
        <f>IF(N534="zákl. přenesená",J534,0)</f>
        <v>0</v>
      </c>
      <c r="BH534" s="219">
        <f>IF(N534="sníž. přenesená",J534,0)</f>
        <v>0</v>
      </c>
      <c r="BI534" s="219">
        <f>IF(N534="nulová",J534,0)</f>
        <v>0</v>
      </c>
      <c r="BJ534" s="20" t="s">
        <v>80</v>
      </c>
      <c r="BK534" s="219">
        <f>ROUND(I534*H534,2)</f>
        <v>0</v>
      </c>
      <c r="BL534" s="20" t="s">
        <v>321</v>
      </c>
      <c r="BM534" s="218" t="s">
        <v>512</v>
      </c>
    </row>
    <row r="535" s="2" customFormat="1">
      <c r="A535" s="41"/>
      <c r="B535" s="42"/>
      <c r="C535" s="43"/>
      <c r="D535" s="220" t="s">
        <v>138</v>
      </c>
      <c r="E535" s="43"/>
      <c r="F535" s="221" t="s">
        <v>513</v>
      </c>
      <c r="G535" s="43"/>
      <c r="H535" s="43"/>
      <c r="I535" s="222"/>
      <c r="J535" s="43"/>
      <c r="K535" s="43"/>
      <c r="L535" s="47"/>
      <c r="M535" s="223"/>
      <c r="N535" s="224"/>
      <c r="O535" s="87"/>
      <c r="P535" s="87"/>
      <c r="Q535" s="87"/>
      <c r="R535" s="87"/>
      <c r="S535" s="87"/>
      <c r="T535" s="88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T535" s="20" t="s">
        <v>138</v>
      </c>
      <c r="AU535" s="20" t="s">
        <v>82</v>
      </c>
    </row>
    <row r="536" s="13" customFormat="1">
      <c r="A536" s="13"/>
      <c r="B536" s="225"/>
      <c r="C536" s="226"/>
      <c r="D536" s="227" t="s">
        <v>140</v>
      </c>
      <c r="E536" s="228" t="s">
        <v>19</v>
      </c>
      <c r="F536" s="229" t="s">
        <v>182</v>
      </c>
      <c r="G536" s="226"/>
      <c r="H536" s="228" t="s">
        <v>19</v>
      </c>
      <c r="I536" s="230"/>
      <c r="J536" s="226"/>
      <c r="K536" s="226"/>
      <c r="L536" s="231"/>
      <c r="M536" s="232"/>
      <c r="N536" s="233"/>
      <c r="O536" s="233"/>
      <c r="P536" s="233"/>
      <c r="Q536" s="233"/>
      <c r="R536" s="233"/>
      <c r="S536" s="233"/>
      <c r="T536" s="23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5" t="s">
        <v>140</v>
      </c>
      <c r="AU536" s="235" t="s">
        <v>82</v>
      </c>
      <c r="AV536" s="13" t="s">
        <v>80</v>
      </c>
      <c r="AW536" s="13" t="s">
        <v>33</v>
      </c>
      <c r="AX536" s="13" t="s">
        <v>72</v>
      </c>
      <c r="AY536" s="235" t="s">
        <v>128</v>
      </c>
    </row>
    <row r="537" s="13" customFormat="1">
      <c r="A537" s="13"/>
      <c r="B537" s="225"/>
      <c r="C537" s="226"/>
      <c r="D537" s="227" t="s">
        <v>140</v>
      </c>
      <c r="E537" s="228" t="s">
        <v>19</v>
      </c>
      <c r="F537" s="229" t="s">
        <v>503</v>
      </c>
      <c r="G537" s="226"/>
      <c r="H537" s="228" t="s">
        <v>19</v>
      </c>
      <c r="I537" s="230"/>
      <c r="J537" s="226"/>
      <c r="K537" s="226"/>
      <c r="L537" s="231"/>
      <c r="M537" s="232"/>
      <c r="N537" s="233"/>
      <c r="O537" s="233"/>
      <c r="P537" s="233"/>
      <c r="Q537" s="233"/>
      <c r="R537" s="233"/>
      <c r="S537" s="233"/>
      <c r="T537" s="23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5" t="s">
        <v>140</v>
      </c>
      <c r="AU537" s="235" t="s">
        <v>82</v>
      </c>
      <c r="AV537" s="13" t="s">
        <v>80</v>
      </c>
      <c r="AW537" s="13" t="s">
        <v>33</v>
      </c>
      <c r="AX537" s="13" t="s">
        <v>72</v>
      </c>
      <c r="AY537" s="235" t="s">
        <v>128</v>
      </c>
    </row>
    <row r="538" s="14" customFormat="1">
      <c r="A538" s="14"/>
      <c r="B538" s="236"/>
      <c r="C538" s="237"/>
      <c r="D538" s="227" t="s">
        <v>140</v>
      </c>
      <c r="E538" s="238" t="s">
        <v>19</v>
      </c>
      <c r="F538" s="239" t="s">
        <v>184</v>
      </c>
      <c r="G538" s="237"/>
      <c r="H538" s="240">
        <v>99.840000000000003</v>
      </c>
      <c r="I538" s="241"/>
      <c r="J538" s="237"/>
      <c r="K538" s="237"/>
      <c r="L538" s="242"/>
      <c r="M538" s="243"/>
      <c r="N538" s="244"/>
      <c r="O538" s="244"/>
      <c r="P538" s="244"/>
      <c r="Q538" s="244"/>
      <c r="R538" s="244"/>
      <c r="S538" s="244"/>
      <c r="T538" s="24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6" t="s">
        <v>140</v>
      </c>
      <c r="AU538" s="246" t="s">
        <v>82</v>
      </c>
      <c r="AV538" s="14" t="s">
        <v>82</v>
      </c>
      <c r="AW538" s="14" t="s">
        <v>33</v>
      </c>
      <c r="AX538" s="14" t="s">
        <v>72</v>
      </c>
      <c r="AY538" s="246" t="s">
        <v>128</v>
      </c>
    </row>
    <row r="539" s="16" customFormat="1">
      <c r="A539" s="16"/>
      <c r="B539" s="258"/>
      <c r="C539" s="259"/>
      <c r="D539" s="227" t="s">
        <v>140</v>
      </c>
      <c r="E539" s="260" t="s">
        <v>19</v>
      </c>
      <c r="F539" s="261" t="s">
        <v>164</v>
      </c>
      <c r="G539" s="259"/>
      <c r="H539" s="262">
        <v>99.840000000000003</v>
      </c>
      <c r="I539" s="263"/>
      <c r="J539" s="259"/>
      <c r="K539" s="259"/>
      <c r="L539" s="264"/>
      <c r="M539" s="265"/>
      <c r="N539" s="266"/>
      <c r="O539" s="266"/>
      <c r="P539" s="266"/>
      <c r="Q539" s="266"/>
      <c r="R539" s="266"/>
      <c r="S539" s="266"/>
      <c r="T539" s="267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T539" s="268" t="s">
        <v>140</v>
      </c>
      <c r="AU539" s="268" t="s">
        <v>82</v>
      </c>
      <c r="AV539" s="16" t="s">
        <v>136</v>
      </c>
      <c r="AW539" s="16" t="s">
        <v>33</v>
      </c>
      <c r="AX539" s="16" t="s">
        <v>80</v>
      </c>
      <c r="AY539" s="268" t="s">
        <v>128</v>
      </c>
    </row>
    <row r="540" s="2" customFormat="1" ht="16.5" customHeight="1">
      <c r="A540" s="41"/>
      <c r="B540" s="42"/>
      <c r="C540" s="207" t="s">
        <v>514</v>
      </c>
      <c r="D540" s="207" t="s">
        <v>131</v>
      </c>
      <c r="E540" s="208" t="s">
        <v>515</v>
      </c>
      <c r="F540" s="209" t="s">
        <v>516</v>
      </c>
      <c r="G540" s="210" t="s">
        <v>134</v>
      </c>
      <c r="H540" s="211">
        <v>99.840000000000003</v>
      </c>
      <c r="I540" s="212"/>
      <c r="J540" s="213">
        <f>ROUND(I540*H540,2)</f>
        <v>0</v>
      </c>
      <c r="K540" s="209" t="s">
        <v>135</v>
      </c>
      <c r="L540" s="47"/>
      <c r="M540" s="214" t="s">
        <v>19</v>
      </c>
      <c r="N540" s="215" t="s">
        <v>43</v>
      </c>
      <c r="O540" s="87"/>
      <c r="P540" s="216">
        <f>O540*H540</f>
        <v>0</v>
      </c>
      <c r="Q540" s="216">
        <v>0.00021000000000000001</v>
      </c>
      <c r="R540" s="216">
        <f>Q540*H540</f>
        <v>0.020966400000000003</v>
      </c>
      <c r="S540" s="216">
        <v>0</v>
      </c>
      <c r="T540" s="217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18" t="s">
        <v>321</v>
      </c>
      <c r="AT540" s="218" t="s">
        <v>131</v>
      </c>
      <c r="AU540" s="218" t="s">
        <v>82</v>
      </c>
      <c r="AY540" s="20" t="s">
        <v>128</v>
      </c>
      <c r="BE540" s="219">
        <f>IF(N540="základní",J540,0)</f>
        <v>0</v>
      </c>
      <c r="BF540" s="219">
        <f>IF(N540="snížená",J540,0)</f>
        <v>0</v>
      </c>
      <c r="BG540" s="219">
        <f>IF(N540="zákl. přenesená",J540,0)</f>
        <v>0</v>
      </c>
      <c r="BH540" s="219">
        <f>IF(N540="sníž. přenesená",J540,0)</f>
        <v>0</v>
      </c>
      <c r="BI540" s="219">
        <f>IF(N540="nulová",J540,0)</f>
        <v>0</v>
      </c>
      <c r="BJ540" s="20" t="s">
        <v>80</v>
      </c>
      <c r="BK540" s="219">
        <f>ROUND(I540*H540,2)</f>
        <v>0</v>
      </c>
      <c r="BL540" s="20" t="s">
        <v>321</v>
      </c>
      <c r="BM540" s="218" t="s">
        <v>517</v>
      </c>
    </row>
    <row r="541" s="2" customFormat="1">
      <c r="A541" s="41"/>
      <c r="B541" s="42"/>
      <c r="C541" s="43"/>
      <c r="D541" s="220" t="s">
        <v>138</v>
      </c>
      <c r="E541" s="43"/>
      <c r="F541" s="221" t="s">
        <v>518</v>
      </c>
      <c r="G541" s="43"/>
      <c r="H541" s="43"/>
      <c r="I541" s="222"/>
      <c r="J541" s="43"/>
      <c r="K541" s="43"/>
      <c r="L541" s="47"/>
      <c r="M541" s="223"/>
      <c r="N541" s="224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20" t="s">
        <v>138</v>
      </c>
      <c r="AU541" s="20" t="s">
        <v>82</v>
      </c>
    </row>
    <row r="542" s="13" customFormat="1">
      <c r="A542" s="13"/>
      <c r="B542" s="225"/>
      <c r="C542" s="226"/>
      <c r="D542" s="227" t="s">
        <v>140</v>
      </c>
      <c r="E542" s="228" t="s">
        <v>19</v>
      </c>
      <c r="F542" s="229" t="s">
        <v>182</v>
      </c>
      <c r="G542" s="226"/>
      <c r="H542" s="228" t="s">
        <v>19</v>
      </c>
      <c r="I542" s="230"/>
      <c r="J542" s="226"/>
      <c r="K542" s="226"/>
      <c r="L542" s="231"/>
      <c r="M542" s="232"/>
      <c r="N542" s="233"/>
      <c r="O542" s="233"/>
      <c r="P542" s="233"/>
      <c r="Q542" s="233"/>
      <c r="R542" s="233"/>
      <c r="S542" s="233"/>
      <c r="T542" s="23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5" t="s">
        <v>140</v>
      </c>
      <c r="AU542" s="235" t="s">
        <v>82</v>
      </c>
      <c r="AV542" s="13" t="s">
        <v>80</v>
      </c>
      <c r="AW542" s="13" t="s">
        <v>33</v>
      </c>
      <c r="AX542" s="13" t="s">
        <v>72</v>
      </c>
      <c r="AY542" s="235" t="s">
        <v>128</v>
      </c>
    </row>
    <row r="543" s="13" customFormat="1">
      <c r="A543" s="13"/>
      <c r="B543" s="225"/>
      <c r="C543" s="226"/>
      <c r="D543" s="227" t="s">
        <v>140</v>
      </c>
      <c r="E543" s="228" t="s">
        <v>19</v>
      </c>
      <c r="F543" s="229" t="s">
        <v>503</v>
      </c>
      <c r="G543" s="226"/>
      <c r="H543" s="228" t="s">
        <v>19</v>
      </c>
      <c r="I543" s="230"/>
      <c r="J543" s="226"/>
      <c r="K543" s="226"/>
      <c r="L543" s="231"/>
      <c r="M543" s="232"/>
      <c r="N543" s="233"/>
      <c r="O543" s="233"/>
      <c r="P543" s="233"/>
      <c r="Q543" s="233"/>
      <c r="R543" s="233"/>
      <c r="S543" s="233"/>
      <c r="T543" s="23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5" t="s">
        <v>140</v>
      </c>
      <c r="AU543" s="235" t="s">
        <v>82</v>
      </c>
      <c r="AV543" s="13" t="s">
        <v>80</v>
      </c>
      <c r="AW543" s="13" t="s">
        <v>33</v>
      </c>
      <c r="AX543" s="13" t="s">
        <v>72</v>
      </c>
      <c r="AY543" s="235" t="s">
        <v>128</v>
      </c>
    </row>
    <row r="544" s="14" customFormat="1">
      <c r="A544" s="14"/>
      <c r="B544" s="236"/>
      <c r="C544" s="237"/>
      <c r="D544" s="227" t="s">
        <v>140</v>
      </c>
      <c r="E544" s="238" t="s">
        <v>19</v>
      </c>
      <c r="F544" s="239" t="s">
        <v>184</v>
      </c>
      <c r="G544" s="237"/>
      <c r="H544" s="240">
        <v>99.840000000000003</v>
      </c>
      <c r="I544" s="241"/>
      <c r="J544" s="237"/>
      <c r="K544" s="237"/>
      <c r="L544" s="242"/>
      <c r="M544" s="243"/>
      <c r="N544" s="244"/>
      <c r="O544" s="244"/>
      <c r="P544" s="244"/>
      <c r="Q544" s="244"/>
      <c r="R544" s="244"/>
      <c r="S544" s="244"/>
      <c r="T544" s="24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6" t="s">
        <v>140</v>
      </c>
      <c r="AU544" s="246" t="s">
        <v>82</v>
      </c>
      <c r="AV544" s="14" t="s">
        <v>82</v>
      </c>
      <c r="AW544" s="14" t="s">
        <v>33</v>
      </c>
      <c r="AX544" s="14" t="s">
        <v>72</v>
      </c>
      <c r="AY544" s="246" t="s">
        <v>128</v>
      </c>
    </row>
    <row r="545" s="16" customFormat="1">
      <c r="A545" s="16"/>
      <c r="B545" s="258"/>
      <c r="C545" s="259"/>
      <c r="D545" s="227" t="s">
        <v>140</v>
      </c>
      <c r="E545" s="260" t="s">
        <v>19</v>
      </c>
      <c r="F545" s="261" t="s">
        <v>164</v>
      </c>
      <c r="G545" s="259"/>
      <c r="H545" s="262">
        <v>99.840000000000003</v>
      </c>
      <c r="I545" s="263"/>
      <c r="J545" s="259"/>
      <c r="K545" s="259"/>
      <c r="L545" s="264"/>
      <c r="M545" s="265"/>
      <c r="N545" s="266"/>
      <c r="O545" s="266"/>
      <c r="P545" s="266"/>
      <c r="Q545" s="266"/>
      <c r="R545" s="266"/>
      <c r="S545" s="266"/>
      <c r="T545" s="267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T545" s="268" t="s">
        <v>140</v>
      </c>
      <c r="AU545" s="268" t="s">
        <v>82</v>
      </c>
      <c r="AV545" s="16" t="s">
        <v>136</v>
      </c>
      <c r="AW545" s="16" t="s">
        <v>33</v>
      </c>
      <c r="AX545" s="16" t="s">
        <v>80</v>
      </c>
      <c r="AY545" s="268" t="s">
        <v>128</v>
      </c>
    </row>
    <row r="546" s="2" customFormat="1" ht="24.15" customHeight="1">
      <c r="A546" s="41"/>
      <c r="B546" s="42"/>
      <c r="C546" s="207" t="s">
        <v>519</v>
      </c>
      <c r="D546" s="207" t="s">
        <v>131</v>
      </c>
      <c r="E546" s="208" t="s">
        <v>520</v>
      </c>
      <c r="F546" s="209" t="s">
        <v>521</v>
      </c>
      <c r="G546" s="210" t="s">
        <v>134</v>
      </c>
      <c r="H546" s="211">
        <v>99.840000000000003</v>
      </c>
      <c r="I546" s="212"/>
      <c r="J546" s="213">
        <f>ROUND(I546*H546,2)</f>
        <v>0</v>
      </c>
      <c r="K546" s="209" t="s">
        <v>135</v>
      </c>
      <c r="L546" s="47"/>
      <c r="M546" s="214" t="s">
        <v>19</v>
      </c>
      <c r="N546" s="215" t="s">
        <v>43</v>
      </c>
      <c r="O546" s="87"/>
      <c r="P546" s="216">
        <f>O546*H546</f>
        <v>0</v>
      </c>
      <c r="Q546" s="216">
        <v>0.00013999999999999999</v>
      </c>
      <c r="R546" s="216">
        <f>Q546*H546</f>
        <v>0.0139776</v>
      </c>
      <c r="S546" s="216">
        <v>0</v>
      </c>
      <c r="T546" s="217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18" t="s">
        <v>321</v>
      </c>
      <c r="AT546" s="218" t="s">
        <v>131</v>
      </c>
      <c r="AU546" s="218" t="s">
        <v>82</v>
      </c>
      <c r="AY546" s="20" t="s">
        <v>128</v>
      </c>
      <c r="BE546" s="219">
        <f>IF(N546="základní",J546,0)</f>
        <v>0</v>
      </c>
      <c r="BF546" s="219">
        <f>IF(N546="snížená",J546,0)</f>
        <v>0</v>
      </c>
      <c r="BG546" s="219">
        <f>IF(N546="zákl. přenesená",J546,0)</f>
        <v>0</v>
      </c>
      <c r="BH546" s="219">
        <f>IF(N546="sníž. přenesená",J546,0)</f>
        <v>0</v>
      </c>
      <c r="BI546" s="219">
        <f>IF(N546="nulová",J546,0)</f>
        <v>0</v>
      </c>
      <c r="BJ546" s="20" t="s">
        <v>80</v>
      </c>
      <c r="BK546" s="219">
        <f>ROUND(I546*H546,2)</f>
        <v>0</v>
      </c>
      <c r="BL546" s="20" t="s">
        <v>321</v>
      </c>
      <c r="BM546" s="218" t="s">
        <v>522</v>
      </c>
    </row>
    <row r="547" s="2" customFormat="1">
      <c r="A547" s="41"/>
      <c r="B547" s="42"/>
      <c r="C547" s="43"/>
      <c r="D547" s="220" t="s">
        <v>138</v>
      </c>
      <c r="E547" s="43"/>
      <c r="F547" s="221" t="s">
        <v>523</v>
      </c>
      <c r="G547" s="43"/>
      <c r="H547" s="43"/>
      <c r="I547" s="222"/>
      <c r="J547" s="43"/>
      <c r="K547" s="43"/>
      <c r="L547" s="47"/>
      <c r="M547" s="223"/>
      <c r="N547" s="224"/>
      <c r="O547" s="87"/>
      <c r="P547" s="87"/>
      <c r="Q547" s="87"/>
      <c r="R547" s="87"/>
      <c r="S547" s="87"/>
      <c r="T547" s="88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T547" s="20" t="s">
        <v>138</v>
      </c>
      <c r="AU547" s="20" t="s">
        <v>82</v>
      </c>
    </row>
    <row r="548" s="13" customFormat="1">
      <c r="A548" s="13"/>
      <c r="B548" s="225"/>
      <c r="C548" s="226"/>
      <c r="D548" s="227" t="s">
        <v>140</v>
      </c>
      <c r="E548" s="228" t="s">
        <v>19</v>
      </c>
      <c r="F548" s="229" t="s">
        <v>182</v>
      </c>
      <c r="G548" s="226"/>
      <c r="H548" s="228" t="s">
        <v>19</v>
      </c>
      <c r="I548" s="230"/>
      <c r="J548" s="226"/>
      <c r="K548" s="226"/>
      <c r="L548" s="231"/>
      <c r="M548" s="232"/>
      <c r="N548" s="233"/>
      <c r="O548" s="233"/>
      <c r="P548" s="233"/>
      <c r="Q548" s="233"/>
      <c r="R548" s="233"/>
      <c r="S548" s="233"/>
      <c r="T548" s="23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5" t="s">
        <v>140</v>
      </c>
      <c r="AU548" s="235" t="s">
        <v>82</v>
      </c>
      <c r="AV548" s="13" t="s">
        <v>80</v>
      </c>
      <c r="AW548" s="13" t="s">
        <v>33</v>
      </c>
      <c r="AX548" s="13" t="s">
        <v>72</v>
      </c>
      <c r="AY548" s="235" t="s">
        <v>128</v>
      </c>
    </row>
    <row r="549" s="13" customFormat="1">
      <c r="A549" s="13"/>
      <c r="B549" s="225"/>
      <c r="C549" s="226"/>
      <c r="D549" s="227" t="s">
        <v>140</v>
      </c>
      <c r="E549" s="228" t="s">
        <v>19</v>
      </c>
      <c r="F549" s="229" t="s">
        <v>503</v>
      </c>
      <c r="G549" s="226"/>
      <c r="H549" s="228" t="s">
        <v>19</v>
      </c>
      <c r="I549" s="230"/>
      <c r="J549" s="226"/>
      <c r="K549" s="226"/>
      <c r="L549" s="231"/>
      <c r="M549" s="232"/>
      <c r="N549" s="233"/>
      <c r="O549" s="233"/>
      <c r="P549" s="233"/>
      <c r="Q549" s="233"/>
      <c r="R549" s="233"/>
      <c r="S549" s="233"/>
      <c r="T549" s="23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5" t="s">
        <v>140</v>
      </c>
      <c r="AU549" s="235" t="s">
        <v>82</v>
      </c>
      <c r="AV549" s="13" t="s">
        <v>80</v>
      </c>
      <c r="AW549" s="13" t="s">
        <v>33</v>
      </c>
      <c r="AX549" s="13" t="s">
        <v>72</v>
      </c>
      <c r="AY549" s="235" t="s">
        <v>128</v>
      </c>
    </row>
    <row r="550" s="14" customFormat="1">
      <c r="A550" s="14"/>
      <c r="B550" s="236"/>
      <c r="C550" s="237"/>
      <c r="D550" s="227" t="s">
        <v>140</v>
      </c>
      <c r="E550" s="238" t="s">
        <v>19</v>
      </c>
      <c r="F550" s="239" t="s">
        <v>184</v>
      </c>
      <c r="G550" s="237"/>
      <c r="H550" s="240">
        <v>99.840000000000003</v>
      </c>
      <c r="I550" s="241"/>
      <c r="J550" s="237"/>
      <c r="K550" s="237"/>
      <c r="L550" s="242"/>
      <c r="M550" s="243"/>
      <c r="N550" s="244"/>
      <c r="O550" s="244"/>
      <c r="P550" s="244"/>
      <c r="Q550" s="244"/>
      <c r="R550" s="244"/>
      <c r="S550" s="244"/>
      <c r="T550" s="24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6" t="s">
        <v>140</v>
      </c>
      <c r="AU550" s="246" t="s">
        <v>82</v>
      </c>
      <c r="AV550" s="14" t="s">
        <v>82</v>
      </c>
      <c r="AW550" s="14" t="s">
        <v>33</v>
      </c>
      <c r="AX550" s="14" t="s">
        <v>72</v>
      </c>
      <c r="AY550" s="246" t="s">
        <v>128</v>
      </c>
    </row>
    <row r="551" s="16" customFormat="1">
      <c r="A551" s="16"/>
      <c r="B551" s="258"/>
      <c r="C551" s="259"/>
      <c r="D551" s="227" t="s">
        <v>140</v>
      </c>
      <c r="E551" s="260" t="s">
        <v>19</v>
      </c>
      <c r="F551" s="261" t="s">
        <v>164</v>
      </c>
      <c r="G551" s="259"/>
      <c r="H551" s="262">
        <v>99.840000000000003</v>
      </c>
      <c r="I551" s="263"/>
      <c r="J551" s="259"/>
      <c r="K551" s="259"/>
      <c r="L551" s="264"/>
      <c r="M551" s="265"/>
      <c r="N551" s="266"/>
      <c r="O551" s="266"/>
      <c r="P551" s="266"/>
      <c r="Q551" s="266"/>
      <c r="R551" s="266"/>
      <c r="S551" s="266"/>
      <c r="T551" s="267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T551" s="268" t="s">
        <v>140</v>
      </c>
      <c r="AU551" s="268" t="s">
        <v>82</v>
      </c>
      <c r="AV551" s="16" t="s">
        <v>136</v>
      </c>
      <c r="AW551" s="16" t="s">
        <v>33</v>
      </c>
      <c r="AX551" s="16" t="s">
        <v>80</v>
      </c>
      <c r="AY551" s="268" t="s">
        <v>128</v>
      </c>
    </row>
    <row r="552" s="12" customFormat="1" ht="25.92" customHeight="1">
      <c r="A552" s="12"/>
      <c r="B552" s="191"/>
      <c r="C552" s="192"/>
      <c r="D552" s="193" t="s">
        <v>71</v>
      </c>
      <c r="E552" s="194" t="s">
        <v>524</v>
      </c>
      <c r="F552" s="194" t="s">
        <v>525</v>
      </c>
      <c r="G552" s="192"/>
      <c r="H552" s="192"/>
      <c r="I552" s="195"/>
      <c r="J552" s="196">
        <f>BK552</f>
        <v>0</v>
      </c>
      <c r="K552" s="192"/>
      <c r="L552" s="197"/>
      <c r="M552" s="198"/>
      <c r="N552" s="199"/>
      <c r="O552" s="199"/>
      <c r="P552" s="200">
        <f>SUM(P553:P562)</f>
        <v>0</v>
      </c>
      <c r="Q552" s="199"/>
      <c r="R552" s="200">
        <f>SUM(R553:R562)</f>
        <v>0</v>
      </c>
      <c r="S552" s="199"/>
      <c r="T552" s="201">
        <f>SUM(T553:T562)</f>
        <v>0</v>
      </c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R552" s="202" t="s">
        <v>136</v>
      </c>
      <c r="AT552" s="203" t="s">
        <v>71</v>
      </c>
      <c r="AU552" s="203" t="s">
        <v>72</v>
      </c>
      <c r="AY552" s="202" t="s">
        <v>128</v>
      </c>
      <c r="BK552" s="204">
        <f>SUM(BK553:BK562)</f>
        <v>0</v>
      </c>
    </row>
    <row r="553" s="2" customFormat="1" ht="24.15" customHeight="1">
      <c r="A553" s="41"/>
      <c r="B553" s="42"/>
      <c r="C553" s="207" t="s">
        <v>526</v>
      </c>
      <c r="D553" s="207" t="s">
        <v>131</v>
      </c>
      <c r="E553" s="208" t="s">
        <v>527</v>
      </c>
      <c r="F553" s="209" t="s">
        <v>528</v>
      </c>
      <c r="G553" s="210" t="s">
        <v>529</v>
      </c>
      <c r="H553" s="211">
        <v>64</v>
      </c>
      <c r="I553" s="212"/>
      <c r="J553" s="213">
        <f>ROUND(I553*H553,2)</f>
        <v>0</v>
      </c>
      <c r="K553" s="209" t="s">
        <v>135</v>
      </c>
      <c r="L553" s="47"/>
      <c r="M553" s="214" t="s">
        <v>19</v>
      </c>
      <c r="N553" s="215" t="s">
        <v>43</v>
      </c>
      <c r="O553" s="87"/>
      <c r="P553" s="216">
        <f>O553*H553</f>
        <v>0</v>
      </c>
      <c r="Q553" s="216">
        <v>0</v>
      </c>
      <c r="R553" s="216">
        <f>Q553*H553</f>
        <v>0</v>
      </c>
      <c r="S553" s="216">
        <v>0</v>
      </c>
      <c r="T553" s="217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18" t="s">
        <v>530</v>
      </c>
      <c r="AT553" s="218" t="s">
        <v>131</v>
      </c>
      <c r="AU553" s="218" t="s">
        <v>80</v>
      </c>
      <c r="AY553" s="20" t="s">
        <v>128</v>
      </c>
      <c r="BE553" s="219">
        <f>IF(N553="základní",J553,0)</f>
        <v>0</v>
      </c>
      <c r="BF553" s="219">
        <f>IF(N553="snížená",J553,0)</f>
        <v>0</v>
      </c>
      <c r="BG553" s="219">
        <f>IF(N553="zákl. přenesená",J553,0)</f>
        <v>0</v>
      </c>
      <c r="BH553" s="219">
        <f>IF(N553="sníž. přenesená",J553,0)</f>
        <v>0</v>
      </c>
      <c r="BI553" s="219">
        <f>IF(N553="nulová",J553,0)</f>
        <v>0</v>
      </c>
      <c r="BJ553" s="20" t="s">
        <v>80</v>
      </c>
      <c r="BK553" s="219">
        <f>ROUND(I553*H553,2)</f>
        <v>0</v>
      </c>
      <c r="BL553" s="20" t="s">
        <v>530</v>
      </c>
      <c r="BM553" s="218" t="s">
        <v>531</v>
      </c>
    </row>
    <row r="554" s="2" customFormat="1">
      <c r="A554" s="41"/>
      <c r="B554" s="42"/>
      <c r="C554" s="43"/>
      <c r="D554" s="220" t="s">
        <v>138</v>
      </c>
      <c r="E554" s="43"/>
      <c r="F554" s="221" t="s">
        <v>532</v>
      </c>
      <c r="G554" s="43"/>
      <c r="H554" s="43"/>
      <c r="I554" s="222"/>
      <c r="J554" s="43"/>
      <c r="K554" s="43"/>
      <c r="L554" s="47"/>
      <c r="M554" s="223"/>
      <c r="N554" s="224"/>
      <c r="O554" s="87"/>
      <c r="P554" s="87"/>
      <c r="Q554" s="87"/>
      <c r="R554" s="87"/>
      <c r="S554" s="87"/>
      <c r="T554" s="88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T554" s="20" t="s">
        <v>138</v>
      </c>
      <c r="AU554" s="20" t="s">
        <v>80</v>
      </c>
    </row>
    <row r="555" s="13" customFormat="1">
      <c r="A555" s="13"/>
      <c r="B555" s="225"/>
      <c r="C555" s="226"/>
      <c r="D555" s="227" t="s">
        <v>140</v>
      </c>
      <c r="E555" s="228" t="s">
        <v>19</v>
      </c>
      <c r="F555" s="229" t="s">
        <v>533</v>
      </c>
      <c r="G555" s="226"/>
      <c r="H555" s="228" t="s">
        <v>19</v>
      </c>
      <c r="I555" s="230"/>
      <c r="J555" s="226"/>
      <c r="K555" s="226"/>
      <c r="L555" s="231"/>
      <c r="M555" s="232"/>
      <c r="N555" s="233"/>
      <c r="O555" s="233"/>
      <c r="P555" s="233"/>
      <c r="Q555" s="233"/>
      <c r="R555" s="233"/>
      <c r="S555" s="233"/>
      <c r="T555" s="23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5" t="s">
        <v>140</v>
      </c>
      <c r="AU555" s="235" t="s">
        <v>80</v>
      </c>
      <c r="AV555" s="13" t="s">
        <v>80</v>
      </c>
      <c r="AW555" s="13" t="s">
        <v>33</v>
      </c>
      <c r="AX555" s="13" t="s">
        <v>72</v>
      </c>
      <c r="AY555" s="235" t="s">
        <v>128</v>
      </c>
    </row>
    <row r="556" s="13" customFormat="1">
      <c r="A556" s="13"/>
      <c r="B556" s="225"/>
      <c r="C556" s="226"/>
      <c r="D556" s="227" t="s">
        <v>140</v>
      </c>
      <c r="E556" s="228" t="s">
        <v>19</v>
      </c>
      <c r="F556" s="229" t="s">
        <v>534</v>
      </c>
      <c r="G556" s="226"/>
      <c r="H556" s="228" t="s">
        <v>19</v>
      </c>
      <c r="I556" s="230"/>
      <c r="J556" s="226"/>
      <c r="K556" s="226"/>
      <c r="L556" s="231"/>
      <c r="M556" s="232"/>
      <c r="N556" s="233"/>
      <c r="O556" s="233"/>
      <c r="P556" s="233"/>
      <c r="Q556" s="233"/>
      <c r="R556" s="233"/>
      <c r="S556" s="233"/>
      <c r="T556" s="23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5" t="s">
        <v>140</v>
      </c>
      <c r="AU556" s="235" t="s">
        <v>80</v>
      </c>
      <c r="AV556" s="13" t="s">
        <v>80</v>
      </c>
      <c r="AW556" s="13" t="s">
        <v>33</v>
      </c>
      <c r="AX556" s="13" t="s">
        <v>72</v>
      </c>
      <c r="AY556" s="235" t="s">
        <v>128</v>
      </c>
    </row>
    <row r="557" s="13" customFormat="1">
      <c r="A557" s="13"/>
      <c r="B557" s="225"/>
      <c r="C557" s="226"/>
      <c r="D557" s="227" t="s">
        <v>140</v>
      </c>
      <c r="E557" s="228" t="s">
        <v>19</v>
      </c>
      <c r="F557" s="229" t="s">
        <v>535</v>
      </c>
      <c r="G557" s="226"/>
      <c r="H557" s="228" t="s">
        <v>19</v>
      </c>
      <c r="I557" s="230"/>
      <c r="J557" s="226"/>
      <c r="K557" s="226"/>
      <c r="L557" s="231"/>
      <c r="M557" s="232"/>
      <c r="N557" s="233"/>
      <c r="O557" s="233"/>
      <c r="P557" s="233"/>
      <c r="Q557" s="233"/>
      <c r="R557" s="233"/>
      <c r="S557" s="233"/>
      <c r="T557" s="23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5" t="s">
        <v>140</v>
      </c>
      <c r="AU557" s="235" t="s">
        <v>80</v>
      </c>
      <c r="AV557" s="13" t="s">
        <v>80</v>
      </c>
      <c r="AW557" s="13" t="s">
        <v>33</v>
      </c>
      <c r="AX557" s="13" t="s">
        <v>72</v>
      </c>
      <c r="AY557" s="235" t="s">
        <v>128</v>
      </c>
    </row>
    <row r="558" s="14" customFormat="1">
      <c r="A558" s="14"/>
      <c r="B558" s="236"/>
      <c r="C558" s="237"/>
      <c r="D558" s="227" t="s">
        <v>140</v>
      </c>
      <c r="E558" s="238" t="s">
        <v>19</v>
      </c>
      <c r="F558" s="239" t="s">
        <v>536</v>
      </c>
      <c r="G558" s="237"/>
      <c r="H558" s="240">
        <v>32</v>
      </c>
      <c r="I558" s="241"/>
      <c r="J558" s="237"/>
      <c r="K558" s="237"/>
      <c r="L558" s="242"/>
      <c r="M558" s="243"/>
      <c r="N558" s="244"/>
      <c r="O558" s="244"/>
      <c r="P558" s="244"/>
      <c r="Q558" s="244"/>
      <c r="R558" s="244"/>
      <c r="S558" s="244"/>
      <c r="T558" s="24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6" t="s">
        <v>140</v>
      </c>
      <c r="AU558" s="246" t="s">
        <v>80</v>
      </c>
      <c r="AV558" s="14" t="s">
        <v>82</v>
      </c>
      <c r="AW558" s="14" t="s">
        <v>33</v>
      </c>
      <c r="AX558" s="14" t="s">
        <v>72</v>
      </c>
      <c r="AY558" s="246" t="s">
        <v>128</v>
      </c>
    </row>
    <row r="559" s="13" customFormat="1">
      <c r="A559" s="13"/>
      <c r="B559" s="225"/>
      <c r="C559" s="226"/>
      <c r="D559" s="227" t="s">
        <v>140</v>
      </c>
      <c r="E559" s="228" t="s">
        <v>19</v>
      </c>
      <c r="F559" s="229" t="s">
        <v>537</v>
      </c>
      <c r="G559" s="226"/>
      <c r="H559" s="228" t="s">
        <v>19</v>
      </c>
      <c r="I559" s="230"/>
      <c r="J559" s="226"/>
      <c r="K559" s="226"/>
      <c r="L559" s="231"/>
      <c r="M559" s="232"/>
      <c r="N559" s="233"/>
      <c r="O559" s="233"/>
      <c r="P559" s="233"/>
      <c r="Q559" s="233"/>
      <c r="R559" s="233"/>
      <c r="S559" s="233"/>
      <c r="T559" s="23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5" t="s">
        <v>140</v>
      </c>
      <c r="AU559" s="235" t="s">
        <v>80</v>
      </c>
      <c r="AV559" s="13" t="s">
        <v>80</v>
      </c>
      <c r="AW559" s="13" t="s">
        <v>33</v>
      </c>
      <c r="AX559" s="13" t="s">
        <v>72</v>
      </c>
      <c r="AY559" s="235" t="s">
        <v>128</v>
      </c>
    </row>
    <row r="560" s="13" customFormat="1">
      <c r="A560" s="13"/>
      <c r="B560" s="225"/>
      <c r="C560" s="226"/>
      <c r="D560" s="227" t="s">
        <v>140</v>
      </c>
      <c r="E560" s="228" t="s">
        <v>19</v>
      </c>
      <c r="F560" s="229" t="s">
        <v>538</v>
      </c>
      <c r="G560" s="226"/>
      <c r="H560" s="228" t="s">
        <v>19</v>
      </c>
      <c r="I560" s="230"/>
      <c r="J560" s="226"/>
      <c r="K560" s="226"/>
      <c r="L560" s="231"/>
      <c r="M560" s="232"/>
      <c r="N560" s="233"/>
      <c r="O560" s="233"/>
      <c r="P560" s="233"/>
      <c r="Q560" s="233"/>
      <c r="R560" s="233"/>
      <c r="S560" s="233"/>
      <c r="T560" s="23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5" t="s">
        <v>140</v>
      </c>
      <c r="AU560" s="235" t="s">
        <v>80</v>
      </c>
      <c r="AV560" s="13" t="s">
        <v>80</v>
      </c>
      <c r="AW560" s="13" t="s">
        <v>33</v>
      </c>
      <c r="AX560" s="13" t="s">
        <v>72</v>
      </c>
      <c r="AY560" s="235" t="s">
        <v>128</v>
      </c>
    </row>
    <row r="561" s="14" customFormat="1">
      <c r="A561" s="14"/>
      <c r="B561" s="236"/>
      <c r="C561" s="237"/>
      <c r="D561" s="227" t="s">
        <v>140</v>
      </c>
      <c r="E561" s="238" t="s">
        <v>19</v>
      </c>
      <c r="F561" s="239" t="s">
        <v>536</v>
      </c>
      <c r="G561" s="237"/>
      <c r="H561" s="240">
        <v>32</v>
      </c>
      <c r="I561" s="241"/>
      <c r="J561" s="237"/>
      <c r="K561" s="237"/>
      <c r="L561" s="242"/>
      <c r="M561" s="243"/>
      <c r="N561" s="244"/>
      <c r="O561" s="244"/>
      <c r="P561" s="244"/>
      <c r="Q561" s="244"/>
      <c r="R561" s="244"/>
      <c r="S561" s="244"/>
      <c r="T561" s="24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6" t="s">
        <v>140</v>
      </c>
      <c r="AU561" s="246" t="s">
        <v>80</v>
      </c>
      <c r="AV561" s="14" t="s">
        <v>82</v>
      </c>
      <c r="AW561" s="14" t="s">
        <v>33</v>
      </c>
      <c r="AX561" s="14" t="s">
        <v>72</v>
      </c>
      <c r="AY561" s="246" t="s">
        <v>128</v>
      </c>
    </row>
    <row r="562" s="16" customFormat="1">
      <c r="A562" s="16"/>
      <c r="B562" s="258"/>
      <c r="C562" s="259"/>
      <c r="D562" s="227" t="s">
        <v>140</v>
      </c>
      <c r="E562" s="260" t="s">
        <v>19</v>
      </c>
      <c r="F562" s="261" t="s">
        <v>164</v>
      </c>
      <c r="G562" s="259"/>
      <c r="H562" s="262">
        <v>64</v>
      </c>
      <c r="I562" s="263"/>
      <c r="J562" s="259"/>
      <c r="K562" s="259"/>
      <c r="L562" s="264"/>
      <c r="M562" s="279"/>
      <c r="N562" s="280"/>
      <c r="O562" s="280"/>
      <c r="P562" s="280"/>
      <c r="Q562" s="280"/>
      <c r="R562" s="280"/>
      <c r="S562" s="280"/>
      <c r="T562" s="281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T562" s="268" t="s">
        <v>140</v>
      </c>
      <c r="AU562" s="268" t="s">
        <v>80</v>
      </c>
      <c r="AV562" s="16" t="s">
        <v>136</v>
      </c>
      <c r="AW562" s="16" t="s">
        <v>33</v>
      </c>
      <c r="AX562" s="16" t="s">
        <v>80</v>
      </c>
      <c r="AY562" s="268" t="s">
        <v>128</v>
      </c>
    </row>
    <row r="563" s="2" customFormat="1" ht="6.96" customHeight="1">
      <c r="A563" s="41"/>
      <c r="B563" s="62"/>
      <c r="C563" s="63"/>
      <c r="D563" s="63"/>
      <c r="E563" s="63"/>
      <c r="F563" s="63"/>
      <c r="G563" s="63"/>
      <c r="H563" s="63"/>
      <c r="I563" s="63"/>
      <c r="J563" s="63"/>
      <c r="K563" s="63"/>
      <c r="L563" s="47"/>
      <c r="M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</row>
  </sheetData>
  <sheetProtection sheet="1" autoFilter="0" formatColumns="0" formatRows="0" objects="1" scenarios="1" spinCount="100000" saltValue="QuC2kChtPQmV8jgReL6wuV8zry0gkP+nnTS3Yz9wgDrbq1bZebLKRJywr0VskpgDTAR1LY6ug9j89MPxSE+aug==" hashValue="W03vYH7+Mbg/XOvJXFRw9n1Oon0ZwLSPx9e69je3fmYWdLdy1YnlwYORlqEPPsWZKV0QlZeIZfyMkO6eEkEwXQ==" algorithmName="SHA-512" password="CC35"/>
  <autoFilter ref="C91:K562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619991001"/>
    <hyperlink ref="F123" r:id="rId2" display="https://podminky.urs.cz/item/CS_URS_2024_02/619991005"/>
    <hyperlink ref="F153" r:id="rId3" display="https://podminky.urs.cz/item/CS_URS_2024_02/619991011"/>
    <hyperlink ref="F208" r:id="rId4" display="https://podminky.urs.cz/item/CS_URS_2024_02/985131311"/>
    <hyperlink ref="F214" r:id="rId5" display="https://podminky.urs.cz/item/CS_URS_2024_02/952901104"/>
    <hyperlink ref="F236" r:id="rId6" display="https://podminky.urs.cz/item/CS_URS_2024_02/952901122"/>
    <hyperlink ref="F263" r:id="rId7" display="https://podminky.urs.cz/item/CS_URS_2024_02/952902031"/>
    <hyperlink ref="F295" r:id="rId8" display="https://podminky.urs.cz/item/CS_URS_2024_02/952902321"/>
    <hyperlink ref="F330" r:id="rId9" display="https://podminky.urs.cz/item/CS_URS_2024_02/963042819"/>
    <hyperlink ref="F338" r:id="rId10" display="https://podminky.urs.cz/item/CS_URS_2024_02/997013212"/>
    <hyperlink ref="F340" r:id="rId11" display="https://podminky.urs.cz/item/CS_URS_2024_02/997013501"/>
    <hyperlink ref="F342" r:id="rId12" display="https://podminky.urs.cz/item/CS_URS_2024_02/997013509"/>
    <hyperlink ref="F344" r:id="rId13" display="https://podminky.urs.cz/item/CS_URS_2024_02/997013509"/>
    <hyperlink ref="F347" r:id="rId14" display="https://podminky.urs.cz/item/CS_URS_2024_02/997013601"/>
    <hyperlink ref="F354" r:id="rId15" display="https://podminky.urs.cz/item/CS_URS_2024_02/997013813"/>
    <hyperlink ref="F370" r:id="rId16" display="https://podminky.urs.cz/item/CS_URS_2024_02/998018002"/>
    <hyperlink ref="F376" r:id="rId17" display="https://podminky.urs.cz/item/CS_URS_2024_02/766438111"/>
    <hyperlink ref="F389" r:id="rId18" display="https://podminky.urs.cz/item/CS_URS_2024_02/998766121"/>
    <hyperlink ref="F392" r:id="rId19" display="https://podminky.urs.cz/item/CS_URS_2024_02/776201811"/>
    <hyperlink ref="F401" r:id="rId20" display="https://podminky.urs.cz/item/CS_URS_2024_02/776410811"/>
    <hyperlink ref="F406" r:id="rId21" display="https://podminky.urs.cz/item/CS_URS_2024_02/776991821"/>
    <hyperlink ref="F413" r:id="rId22" display="https://podminky.urs.cz/item/CS_URS_2024_02/776111117"/>
    <hyperlink ref="F418" r:id="rId23" display="https://podminky.urs.cz/item/CS_URS_2024_02/776111311"/>
    <hyperlink ref="F423" r:id="rId24" display="https://podminky.urs.cz/item/CS_URS_2024_02/776121323"/>
    <hyperlink ref="F428" r:id="rId25" display="https://podminky.urs.cz/item/CS_URS_2024_02/776141111"/>
    <hyperlink ref="F434" r:id="rId26" display="https://podminky.urs.cz/item/CS_URS_2024_02/776143131"/>
    <hyperlink ref="F440" r:id="rId27" display="https://podminky.urs.cz/item/CS_URS_2024_02/776431211"/>
    <hyperlink ref="F450" r:id="rId28" display="https://podminky.urs.cz/item/CS_URS_2024_02/776251111"/>
    <hyperlink ref="F468" r:id="rId29" display="https://podminky.urs.cz/item/CS_URS_2024_02/776111331"/>
    <hyperlink ref="F473" r:id="rId30" display="https://podminky.urs.cz/item/CS_URS_2024_02/776121324"/>
    <hyperlink ref="F478" r:id="rId31" display="https://podminky.urs.cz/item/CS_URS_2024_02/776551111"/>
    <hyperlink ref="F488" r:id="rId32" display="https://podminky.urs.cz/item/CS_URS_2024_02/776111331"/>
    <hyperlink ref="F493" r:id="rId33" display="https://podminky.urs.cz/item/CS_URS_2024_02/776121324"/>
    <hyperlink ref="F498" r:id="rId34" display="https://podminky.urs.cz/item/CS_URS_2024_02/776421711"/>
    <hyperlink ref="F508" r:id="rId35" display="https://podminky.urs.cz/item/CS_URS_2024_02/776991121"/>
    <hyperlink ref="F520" r:id="rId36" display="https://podminky.urs.cz/item/CS_URS_2024_02/998776121"/>
    <hyperlink ref="F523" r:id="rId37" display="https://podminky.urs.cz/item/CS_URS_2024_02/784111031"/>
    <hyperlink ref="F529" r:id="rId38" display="https://podminky.urs.cz/item/CS_URS_2024_02/784121001"/>
    <hyperlink ref="F535" r:id="rId39" display="https://podminky.urs.cz/item/CS_URS_2024_02/784121011"/>
    <hyperlink ref="F541" r:id="rId40" display="https://podminky.urs.cz/item/CS_URS_2024_02/784181101"/>
    <hyperlink ref="F547" r:id="rId41" display="https://podminky.urs.cz/item/CS_URS_2024_02/784211001"/>
    <hyperlink ref="F554" r:id="rId42" display="https://podminky.urs.cz/item/CS_URS_2024_02/HZS21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92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ČZÚ-FLD-stavební úpravy -posluchárna 2.01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539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31. 10. 2024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540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41"/>
      <c r="B27" s="142"/>
      <c r="C27" s="141"/>
      <c r="D27" s="141"/>
      <c r="E27" s="143" t="s">
        <v>95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ROUND((SUM(BE81:BE95)),  2)</f>
        <v>0</v>
      </c>
      <c r="G33" s="41"/>
      <c r="H33" s="41"/>
      <c r="I33" s="151">
        <v>0.20999999999999999</v>
      </c>
      <c r="J33" s="150">
        <f>ROUND(((SUM(BE81:BE95))*I33),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ROUND((SUM(BF81:BF95)),  2)</f>
        <v>0</v>
      </c>
      <c r="G34" s="41"/>
      <c r="H34" s="41"/>
      <c r="I34" s="151">
        <v>0.12</v>
      </c>
      <c r="J34" s="150">
        <f>ROUND(((SUM(BF81:BF95))*I34),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ROUND((SUM(BG81:BG95)),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ROUND((SUM(BH81:BH95)),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ROUND((SUM(BI81:BI95)),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ČZÚ-FLD-stavební úpravy -posluchárna 2.01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2024-085-02 - Profese - silnoproud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KAMÝCKÁ 1176, Praha 6-Suchdol</v>
      </c>
      <c r="G52" s="43"/>
      <c r="H52" s="43"/>
      <c r="I52" s="35" t="s">
        <v>23</v>
      </c>
      <c r="J52" s="75" t="str">
        <f>IF(J12="","",J12)</f>
        <v>31. 10. 2024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54.45" customHeight="1">
      <c r="A54" s="41"/>
      <c r="B54" s="42"/>
      <c r="C54" s="35" t="s">
        <v>25</v>
      </c>
      <c r="D54" s="43"/>
      <c r="E54" s="43"/>
      <c r="F54" s="30" t="str">
        <f>E15</f>
        <v>ČZU v Praze, Fakulta lesnická a dřevařská, Praha 6</v>
      </c>
      <c r="G54" s="43"/>
      <c r="H54" s="43"/>
      <c r="I54" s="35" t="s">
        <v>31</v>
      </c>
      <c r="J54" s="39" t="str">
        <f>E21</f>
        <v>Ing. Karel Košař,Chaplinovo náměstí 654/20,Praha 5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Ing. Dana Mlejnková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97</v>
      </c>
      <c r="D57" s="165"/>
      <c r="E57" s="165"/>
      <c r="F57" s="165"/>
      <c r="G57" s="165"/>
      <c r="H57" s="165"/>
      <c r="I57" s="165"/>
      <c r="J57" s="166" t="s">
        <v>98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99</v>
      </c>
    </row>
    <row r="60" s="9" customFormat="1" ht="24.96" customHeight="1">
      <c r="A60" s="9"/>
      <c r="B60" s="168"/>
      <c r="C60" s="169"/>
      <c r="D60" s="170" t="s">
        <v>107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541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113</v>
      </c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63" t="str">
        <f>E7</f>
        <v>ČZÚ-FLD-stavební úpravy -posluchárna 2.01</v>
      </c>
      <c r="F71" s="35"/>
      <c r="G71" s="35"/>
      <c r="H71" s="35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93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2024-085-02 - Profese - silnoproud</v>
      </c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>KAMÝCKÁ 1176, Praha 6-Suchdol</v>
      </c>
      <c r="G75" s="43"/>
      <c r="H75" s="43"/>
      <c r="I75" s="35" t="s">
        <v>23</v>
      </c>
      <c r="J75" s="75" t="str">
        <f>IF(J12="","",J12)</f>
        <v>31. 10. 2024</v>
      </c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54.45" customHeight="1">
      <c r="A77" s="41"/>
      <c r="B77" s="42"/>
      <c r="C77" s="35" t="s">
        <v>25</v>
      </c>
      <c r="D77" s="43"/>
      <c r="E77" s="43"/>
      <c r="F77" s="30" t="str">
        <f>E15</f>
        <v>ČZU v Praze, Fakulta lesnická a dřevařská, Praha 6</v>
      </c>
      <c r="G77" s="43"/>
      <c r="H77" s="43"/>
      <c r="I77" s="35" t="s">
        <v>31</v>
      </c>
      <c r="J77" s="39" t="str">
        <f>E21</f>
        <v>Ing. Karel Košař,Chaplinovo náměstí 654/20,Praha 5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34</v>
      </c>
      <c r="J78" s="39" t="str">
        <f>E24</f>
        <v>Ing. Dana Mlejnková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0"/>
      <c r="B80" s="181"/>
      <c r="C80" s="182" t="s">
        <v>114</v>
      </c>
      <c r="D80" s="183" t="s">
        <v>57</v>
      </c>
      <c r="E80" s="183" t="s">
        <v>53</v>
      </c>
      <c r="F80" s="183" t="s">
        <v>54</v>
      </c>
      <c r="G80" s="183" t="s">
        <v>115</v>
      </c>
      <c r="H80" s="183" t="s">
        <v>116</v>
      </c>
      <c r="I80" s="183" t="s">
        <v>117</v>
      </c>
      <c r="J80" s="183" t="s">
        <v>98</v>
      </c>
      <c r="K80" s="184" t="s">
        <v>118</v>
      </c>
      <c r="L80" s="185"/>
      <c r="M80" s="95" t="s">
        <v>19</v>
      </c>
      <c r="N80" s="96" t="s">
        <v>42</v>
      </c>
      <c r="O80" s="96" t="s">
        <v>119</v>
      </c>
      <c r="P80" s="96" t="s">
        <v>120</v>
      </c>
      <c r="Q80" s="96" t="s">
        <v>121</v>
      </c>
      <c r="R80" s="96" t="s">
        <v>122</v>
      </c>
      <c r="S80" s="96" t="s">
        <v>123</v>
      </c>
      <c r="T80" s="97" t="s">
        <v>124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1"/>
      <c r="B81" s="42"/>
      <c r="C81" s="102" t="s">
        <v>125</v>
      </c>
      <c r="D81" s="43"/>
      <c r="E81" s="43"/>
      <c r="F81" s="43"/>
      <c r="G81" s="43"/>
      <c r="H81" s="43"/>
      <c r="I81" s="43"/>
      <c r="J81" s="186">
        <f>BK81</f>
        <v>0</v>
      </c>
      <c r="K81" s="43"/>
      <c r="L81" s="47"/>
      <c r="M81" s="98"/>
      <c r="N81" s="187"/>
      <c r="O81" s="99"/>
      <c r="P81" s="188">
        <f>P82</f>
        <v>0</v>
      </c>
      <c r="Q81" s="99"/>
      <c r="R81" s="188">
        <f>R82</f>
        <v>0</v>
      </c>
      <c r="S81" s="99"/>
      <c r="T81" s="189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71</v>
      </c>
      <c r="AU81" s="20" t="s">
        <v>99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71</v>
      </c>
      <c r="E82" s="194" t="s">
        <v>340</v>
      </c>
      <c r="F82" s="194" t="s">
        <v>341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82</v>
      </c>
      <c r="AT82" s="203" t="s">
        <v>71</v>
      </c>
      <c r="AU82" s="203" t="s">
        <v>72</v>
      </c>
      <c r="AY82" s="202" t="s">
        <v>128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71</v>
      </c>
      <c r="E83" s="205" t="s">
        <v>542</v>
      </c>
      <c r="F83" s="205" t="s">
        <v>543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SUM(P84:P95)</f>
        <v>0</v>
      </c>
      <c r="Q83" s="199"/>
      <c r="R83" s="200">
        <f>SUM(R84:R95)</f>
        <v>0</v>
      </c>
      <c r="S83" s="199"/>
      <c r="T83" s="201">
        <f>SUM(T84:T95)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82</v>
      </c>
      <c r="AT83" s="203" t="s">
        <v>71</v>
      </c>
      <c r="AU83" s="203" t="s">
        <v>80</v>
      </c>
      <c r="AY83" s="202" t="s">
        <v>128</v>
      </c>
      <c r="BK83" s="204">
        <f>SUM(BK84:BK95)</f>
        <v>0</v>
      </c>
    </row>
    <row r="84" s="2" customFormat="1" ht="16.5" customHeight="1">
      <c r="A84" s="41"/>
      <c r="B84" s="42"/>
      <c r="C84" s="207" t="s">
        <v>80</v>
      </c>
      <c r="D84" s="207" t="s">
        <v>131</v>
      </c>
      <c r="E84" s="208" t="s">
        <v>544</v>
      </c>
      <c r="F84" s="209" t="s">
        <v>545</v>
      </c>
      <c r="G84" s="210" t="s">
        <v>347</v>
      </c>
      <c r="H84" s="211">
        <v>140</v>
      </c>
      <c r="I84" s="212"/>
      <c r="J84" s="213">
        <f>ROUND(I84*H84,2)</f>
        <v>0</v>
      </c>
      <c r="K84" s="209" t="s">
        <v>19</v>
      </c>
      <c r="L84" s="47"/>
      <c r="M84" s="214" t="s">
        <v>19</v>
      </c>
      <c r="N84" s="215" t="s">
        <v>43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321</v>
      </c>
      <c r="AT84" s="218" t="s">
        <v>131</v>
      </c>
      <c r="AU84" s="218" t="s">
        <v>82</v>
      </c>
      <c r="AY84" s="20" t="s">
        <v>128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80</v>
      </c>
      <c r="BK84" s="219">
        <f>ROUND(I84*H84,2)</f>
        <v>0</v>
      </c>
      <c r="BL84" s="20" t="s">
        <v>321</v>
      </c>
      <c r="BM84" s="218" t="s">
        <v>546</v>
      </c>
    </row>
    <row r="85" s="2" customFormat="1" ht="16.5" customHeight="1">
      <c r="A85" s="41"/>
      <c r="B85" s="42"/>
      <c r="C85" s="207" t="s">
        <v>82</v>
      </c>
      <c r="D85" s="207" t="s">
        <v>131</v>
      </c>
      <c r="E85" s="208" t="s">
        <v>547</v>
      </c>
      <c r="F85" s="209" t="s">
        <v>548</v>
      </c>
      <c r="G85" s="210" t="s">
        <v>213</v>
      </c>
      <c r="H85" s="211">
        <v>90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43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321</v>
      </c>
      <c r="AT85" s="218" t="s">
        <v>131</v>
      </c>
      <c r="AU85" s="218" t="s">
        <v>82</v>
      </c>
      <c r="AY85" s="20" t="s">
        <v>128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80</v>
      </c>
      <c r="BK85" s="219">
        <f>ROUND(I85*H85,2)</f>
        <v>0</v>
      </c>
      <c r="BL85" s="20" t="s">
        <v>321</v>
      </c>
      <c r="BM85" s="218" t="s">
        <v>549</v>
      </c>
    </row>
    <row r="86" s="2" customFormat="1" ht="16.5" customHeight="1">
      <c r="A86" s="41"/>
      <c r="B86" s="42"/>
      <c r="C86" s="207" t="s">
        <v>153</v>
      </c>
      <c r="D86" s="207" t="s">
        <v>131</v>
      </c>
      <c r="E86" s="208" t="s">
        <v>550</v>
      </c>
      <c r="F86" s="209" t="s">
        <v>551</v>
      </c>
      <c r="G86" s="210" t="s">
        <v>213</v>
      </c>
      <c r="H86" s="211">
        <v>100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321</v>
      </c>
      <c r="AT86" s="218" t="s">
        <v>131</v>
      </c>
      <c r="AU86" s="218" t="s">
        <v>82</v>
      </c>
      <c r="AY86" s="20" t="s">
        <v>128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80</v>
      </c>
      <c r="BK86" s="219">
        <f>ROUND(I86*H86,2)</f>
        <v>0</v>
      </c>
      <c r="BL86" s="20" t="s">
        <v>321</v>
      </c>
      <c r="BM86" s="218" t="s">
        <v>552</v>
      </c>
    </row>
    <row r="87" s="2" customFormat="1" ht="16.5" customHeight="1">
      <c r="A87" s="41"/>
      <c r="B87" s="42"/>
      <c r="C87" s="207" t="s">
        <v>136</v>
      </c>
      <c r="D87" s="207" t="s">
        <v>131</v>
      </c>
      <c r="E87" s="208" t="s">
        <v>553</v>
      </c>
      <c r="F87" s="209" t="s">
        <v>554</v>
      </c>
      <c r="G87" s="210" t="s">
        <v>347</v>
      </c>
      <c r="H87" s="211">
        <v>160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321</v>
      </c>
      <c r="AT87" s="218" t="s">
        <v>131</v>
      </c>
      <c r="AU87" s="218" t="s">
        <v>82</v>
      </c>
      <c r="AY87" s="20" t="s">
        <v>128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80</v>
      </c>
      <c r="BK87" s="219">
        <f>ROUND(I87*H87,2)</f>
        <v>0</v>
      </c>
      <c r="BL87" s="20" t="s">
        <v>321</v>
      </c>
      <c r="BM87" s="218" t="s">
        <v>555</v>
      </c>
    </row>
    <row r="88" s="2" customFormat="1" ht="16.5" customHeight="1">
      <c r="A88" s="41"/>
      <c r="B88" s="42"/>
      <c r="C88" s="207" t="s">
        <v>222</v>
      </c>
      <c r="D88" s="207" t="s">
        <v>131</v>
      </c>
      <c r="E88" s="208" t="s">
        <v>556</v>
      </c>
      <c r="F88" s="209" t="s">
        <v>557</v>
      </c>
      <c r="G88" s="210" t="s">
        <v>213</v>
      </c>
      <c r="H88" s="211">
        <v>96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321</v>
      </c>
      <c r="AT88" s="218" t="s">
        <v>131</v>
      </c>
      <c r="AU88" s="218" t="s">
        <v>82</v>
      </c>
      <c r="AY88" s="20" t="s">
        <v>128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80</v>
      </c>
      <c r="BK88" s="219">
        <f>ROUND(I88*H88,2)</f>
        <v>0</v>
      </c>
      <c r="BL88" s="20" t="s">
        <v>321</v>
      </c>
      <c r="BM88" s="218" t="s">
        <v>558</v>
      </c>
    </row>
    <row r="89" s="2" customFormat="1" ht="16.5" customHeight="1">
      <c r="A89" s="41"/>
      <c r="B89" s="42"/>
      <c r="C89" s="207" t="s">
        <v>231</v>
      </c>
      <c r="D89" s="207" t="s">
        <v>131</v>
      </c>
      <c r="E89" s="208" t="s">
        <v>559</v>
      </c>
      <c r="F89" s="209" t="s">
        <v>560</v>
      </c>
      <c r="G89" s="210" t="s">
        <v>347</v>
      </c>
      <c r="H89" s="211">
        <v>160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321</v>
      </c>
      <c r="AT89" s="218" t="s">
        <v>131</v>
      </c>
      <c r="AU89" s="218" t="s">
        <v>82</v>
      </c>
      <c r="AY89" s="20" t="s">
        <v>128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80</v>
      </c>
      <c r="BK89" s="219">
        <f>ROUND(I89*H89,2)</f>
        <v>0</v>
      </c>
      <c r="BL89" s="20" t="s">
        <v>321</v>
      </c>
      <c r="BM89" s="218" t="s">
        <v>561</v>
      </c>
    </row>
    <row r="90" s="2" customFormat="1" ht="16.5" customHeight="1">
      <c r="A90" s="41"/>
      <c r="B90" s="42"/>
      <c r="C90" s="207" t="s">
        <v>241</v>
      </c>
      <c r="D90" s="207" t="s">
        <v>131</v>
      </c>
      <c r="E90" s="208" t="s">
        <v>562</v>
      </c>
      <c r="F90" s="209" t="s">
        <v>563</v>
      </c>
      <c r="G90" s="210" t="s">
        <v>347</v>
      </c>
      <c r="H90" s="211">
        <v>160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321</v>
      </c>
      <c r="AT90" s="218" t="s">
        <v>131</v>
      </c>
      <c r="AU90" s="218" t="s">
        <v>82</v>
      </c>
      <c r="AY90" s="20" t="s">
        <v>128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80</v>
      </c>
      <c r="BK90" s="219">
        <f>ROUND(I90*H90,2)</f>
        <v>0</v>
      </c>
      <c r="BL90" s="20" t="s">
        <v>321</v>
      </c>
      <c r="BM90" s="218" t="s">
        <v>564</v>
      </c>
    </row>
    <row r="91" s="2" customFormat="1" ht="37.8" customHeight="1">
      <c r="A91" s="41"/>
      <c r="B91" s="42"/>
      <c r="C91" s="207" t="s">
        <v>252</v>
      </c>
      <c r="D91" s="207" t="s">
        <v>131</v>
      </c>
      <c r="E91" s="208" t="s">
        <v>565</v>
      </c>
      <c r="F91" s="209" t="s">
        <v>566</v>
      </c>
      <c r="G91" s="210" t="s">
        <v>347</v>
      </c>
      <c r="H91" s="211">
        <v>1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321</v>
      </c>
      <c r="AT91" s="218" t="s">
        <v>131</v>
      </c>
      <c r="AU91" s="218" t="s">
        <v>82</v>
      </c>
      <c r="AY91" s="20" t="s">
        <v>128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80</v>
      </c>
      <c r="BK91" s="219">
        <f>ROUND(I91*H91,2)</f>
        <v>0</v>
      </c>
      <c r="BL91" s="20" t="s">
        <v>321</v>
      </c>
      <c r="BM91" s="218" t="s">
        <v>567</v>
      </c>
    </row>
    <row r="92" s="2" customFormat="1" ht="37.8" customHeight="1">
      <c r="A92" s="41"/>
      <c r="B92" s="42"/>
      <c r="C92" s="207" t="s">
        <v>209</v>
      </c>
      <c r="D92" s="207" t="s">
        <v>131</v>
      </c>
      <c r="E92" s="208" t="s">
        <v>568</v>
      </c>
      <c r="F92" s="209" t="s">
        <v>569</v>
      </c>
      <c r="G92" s="210" t="s">
        <v>347</v>
      </c>
      <c r="H92" s="211">
        <v>1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321</v>
      </c>
      <c r="AT92" s="218" t="s">
        <v>131</v>
      </c>
      <c r="AU92" s="218" t="s">
        <v>82</v>
      </c>
      <c r="AY92" s="20" t="s">
        <v>128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80</v>
      </c>
      <c r="BK92" s="219">
        <f>ROUND(I92*H92,2)</f>
        <v>0</v>
      </c>
      <c r="BL92" s="20" t="s">
        <v>321</v>
      </c>
      <c r="BM92" s="218" t="s">
        <v>570</v>
      </c>
    </row>
    <row r="93" s="2" customFormat="1" ht="16.5" customHeight="1">
      <c r="A93" s="41"/>
      <c r="B93" s="42"/>
      <c r="C93" s="207" t="s">
        <v>285</v>
      </c>
      <c r="D93" s="207" t="s">
        <v>131</v>
      </c>
      <c r="E93" s="208" t="s">
        <v>571</v>
      </c>
      <c r="F93" s="209" t="s">
        <v>572</v>
      </c>
      <c r="G93" s="210" t="s">
        <v>347</v>
      </c>
      <c r="H93" s="211">
        <v>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321</v>
      </c>
      <c r="AT93" s="218" t="s">
        <v>131</v>
      </c>
      <c r="AU93" s="218" t="s">
        <v>82</v>
      </c>
      <c r="AY93" s="20" t="s">
        <v>128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80</v>
      </c>
      <c r="BK93" s="219">
        <f>ROUND(I93*H93,2)</f>
        <v>0</v>
      </c>
      <c r="BL93" s="20" t="s">
        <v>321</v>
      </c>
      <c r="BM93" s="218" t="s">
        <v>573</v>
      </c>
    </row>
    <row r="94" s="2" customFormat="1" ht="16.5" customHeight="1">
      <c r="A94" s="41"/>
      <c r="B94" s="42"/>
      <c r="C94" s="207" t="s">
        <v>296</v>
      </c>
      <c r="D94" s="207" t="s">
        <v>131</v>
      </c>
      <c r="E94" s="208" t="s">
        <v>574</v>
      </c>
      <c r="F94" s="209" t="s">
        <v>575</v>
      </c>
      <c r="G94" s="210" t="s">
        <v>347</v>
      </c>
      <c r="H94" s="211">
        <v>1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321</v>
      </c>
      <c r="AT94" s="218" t="s">
        <v>131</v>
      </c>
      <c r="AU94" s="218" t="s">
        <v>82</v>
      </c>
      <c r="AY94" s="20" t="s">
        <v>128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321</v>
      </c>
      <c r="BM94" s="218" t="s">
        <v>576</v>
      </c>
    </row>
    <row r="95" s="2" customFormat="1" ht="16.5" customHeight="1">
      <c r="A95" s="41"/>
      <c r="B95" s="42"/>
      <c r="C95" s="207" t="s">
        <v>8</v>
      </c>
      <c r="D95" s="207" t="s">
        <v>131</v>
      </c>
      <c r="E95" s="208" t="s">
        <v>577</v>
      </c>
      <c r="F95" s="209" t="s">
        <v>578</v>
      </c>
      <c r="G95" s="210" t="s">
        <v>347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82" t="s">
        <v>19</v>
      </c>
      <c r="N95" s="283" t="s">
        <v>43</v>
      </c>
      <c r="O95" s="284"/>
      <c r="P95" s="285">
        <f>O95*H95</f>
        <v>0</v>
      </c>
      <c r="Q95" s="285">
        <v>0</v>
      </c>
      <c r="R95" s="285">
        <f>Q95*H95</f>
        <v>0</v>
      </c>
      <c r="S95" s="285">
        <v>0</v>
      </c>
      <c r="T95" s="28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321</v>
      </c>
      <c r="AT95" s="218" t="s">
        <v>131</v>
      </c>
      <c r="AU95" s="218" t="s">
        <v>82</v>
      </c>
      <c r="AY95" s="20" t="s">
        <v>128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80</v>
      </c>
      <c r="BK95" s="219">
        <f>ROUND(I95*H95,2)</f>
        <v>0</v>
      </c>
      <c r="BL95" s="20" t="s">
        <v>321</v>
      </c>
      <c r="BM95" s="218" t="s">
        <v>579</v>
      </c>
    </row>
    <row r="96" s="2" customFormat="1" ht="6.96" customHeight="1">
      <c r="A96" s="41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47"/>
      <c r="M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</sheetData>
  <sheetProtection sheet="1" autoFilter="0" formatColumns="0" formatRows="0" objects="1" scenarios="1" spinCount="100000" saltValue="FEFKhc///RA4q7PSt0PDg6ec9Wa+6kjDCpD08YN+hHOS6obwj5Ze5DwnttMbGqDgATf2gUkUUW1HCE/kiFvDjg==" hashValue="qoXVURpmjPsI0Er8UBPz+BUrdSQC6KOxhPCxdhw31ULwVfMH1p3efA+rHa6I0Cek++OtA8WriDYP5D5rZEDZlw==" algorithmName="SHA-512" password="CC35"/>
  <autoFilter ref="C80:K9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92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ČZÚ-FLD-stavební úpravy -posluchárna 2.01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580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31. 10. 2024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41"/>
      <c r="B27" s="142"/>
      <c r="C27" s="141"/>
      <c r="D27" s="141"/>
      <c r="E27" s="143" t="s">
        <v>95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ROUND((SUM(BE83:BE103)),  2)</f>
        <v>0</v>
      </c>
      <c r="G33" s="41"/>
      <c r="H33" s="41"/>
      <c r="I33" s="151">
        <v>0.20999999999999999</v>
      </c>
      <c r="J33" s="150">
        <f>ROUND(((SUM(BE83:BE103))*I33),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ROUND((SUM(BF83:BF103)),  2)</f>
        <v>0</v>
      </c>
      <c r="G34" s="41"/>
      <c r="H34" s="41"/>
      <c r="I34" s="151">
        <v>0.12</v>
      </c>
      <c r="J34" s="150">
        <f>ROUND(((SUM(BF83:BF103))*I34),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ROUND((SUM(BG83:BG103)),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ROUND((SUM(BH83:BH103)),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ROUND((SUM(BI83:BI103)),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ČZÚ-FLD-stavební úpravy -posluchárna 2.01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2024-085-03 - Ostatní - PBŘ- kontrola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KAMÝCKÁ 1176, Praha 6-Suchdol</v>
      </c>
      <c r="G52" s="43"/>
      <c r="H52" s="43"/>
      <c r="I52" s="35" t="s">
        <v>23</v>
      </c>
      <c r="J52" s="75" t="str">
        <f>IF(J12="","",J12)</f>
        <v>31. 10. 2024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ČZU v Praze, Fakulta lesnická a dřevařská, Praha 6</v>
      </c>
      <c r="G54" s="43"/>
      <c r="H54" s="43"/>
      <c r="I54" s="35" t="s">
        <v>31</v>
      </c>
      <c r="J54" s="39" t="str">
        <f>E21</f>
        <v xml:space="preserve"> Ing. Vladimír Čapka, Gerstnerova 5/658, Praha 7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Ing. Dana Mlejnková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97</v>
      </c>
      <c r="D57" s="165"/>
      <c r="E57" s="165"/>
      <c r="F57" s="165"/>
      <c r="G57" s="165"/>
      <c r="H57" s="165"/>
      <c r="I57" s="165"/>
      <c r="J57" s="166" t="s">
        <v>98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99</v>
      </c>
    </row>
    <row r="60" s="9" customFormat="1" ht="24.96" customHeight="1">
      <c r="A60" s="9"/>
      <c r="B60" s="168"/>
      <c r="C60" s="169"/>
      <c r="D60" s="170" t="s">
        <v>100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103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107</v>
      </c>
      <c r="E62" s="171"/>
      <c r="F62" s="171"/>
      <c r="G62" s="171"/>
      <c r="H62" s="171"/>
      <c r="I62" s="171"/>
      <c r="J62" s="172">
        <f>J89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581</v>
      </c>
      <c r="E63" s="177"/>
      <c r="F63" s="177"/>
      <c r="G63" s="177"/>
      <c r="H63" s="177"/>
      <c r="I63" s="177"/>
      <c r="J63" s="178">
        <f>J90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113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>ČZÚ-FLD-stavební úpravy -posluchárna 2.01</v>
      </c>
      <c r="F73" s="35"/>
      <c r="G73" s="35"/>
      <c r="H73" s="35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93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2024-085-03 - Ostatní - PBŘ- kontrola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>KAMÝCKÁ 1176, Praha 6-Suchdol</v>
      </c>
      <c r="G77" s="43"/>
      <c r="H77" s="43"/>
      <c r="I77" s="35" t="s">
        <v>23</v>
      </c>
      <c r="J77" s="75" t="str">
        <f>IF(J12="","",J12)</f>
        <v>31. 10. 2024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40.05" customHeight="1">
      <c r="A79" s="41"/>
      <c r="B79" s="42"/>
      <c r="C79" s="35" t="s">
        <v>25</v>
      </c>
      <c r="D79" s="43"/>
      <c r="E79" s="43"/>
      <c r="F79" s="30" t="str">
        <f>E15</f>
        <v>ČZU v Praze, Fakulta lesnická a dřevařská, Praha 6</v>
      </c>
      <c r="G79" s="43"/>
      <c r="H79" s="43"/>
      <c r="I79" s="35" t="s">
        <v>31</v>
      </c>
      <c r="J79" s="39" t="str">
        <f>E21</f>
        <v xml:space="preserve"> Ing. Vladimír Čapka, Gerstnerova 5/658, Praha 7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34</v>
      </c>
      <c r="J80" s="39" t="str">
        <f>E24</f>
        <v>Ing. Dana Mlejnková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114</v>
      </c>
      <c r="D82" s="183" t="s">
        <v>57</v>
      </c>
      <c r="E82" s="183" t="s">
        <v>53</v>
      </c>
      <c r="F82" s="183" t="s">
        <v>54</v>
      </c>
      <c r="G82" s="183" t="s">
        <v>115</v>
      </c>
      <c r="H82" s="183" t="s">
        <v>116</v>
      </c>
      <c r="I82" s="183" t="s">
        <v>117</v>
      </c>
      <c r="J82" s="183" t="s">
        <v>98</v>
      </c>
      <c r="K82" s="184" t="s">
        <v>118</v>
      </c>
      <c r="L82" s="185"/>
      <c r="M82" s="95" t="s">
        <v>19</v>
      </c>
      <c r="N82" s="96" t="s">
        <v>42</v>
      </c>
      <c r="O82" s="96" t="s">
        <v>119</v>
      </c>
      <c r="P82" s="96" t="s">
        <v>120</v>
      </c>
      <c r="Q82" s="96" t="s">
        <v>121</v>
      </c>
      <c r="R82" s="96" t="s">
        <v>122</v>
      </c>
      <c r="S82" s="96" t="s">
        <v>123</v>
      </c>
      <c r="T82" s="97" t="s">
        <v>124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125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P84+P89</f>
        <v>0</v>
      </c>
      <c r="Q83" s="99"/>
      <c r="R83" s="188">
        <f>R84+R89</f>
        <v>0</v>
      </c>
      <c r="S83" s="99"/>
      <c r="T83" s="189">
        <f>T84+T89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71</v>
      </c>
      <c r="AU83" s="20" t="s">
        <v>99</v>
      </c>
      <c r="BK83" s="190">
        <f>BK84+BK89</f>
        <v>0</v>
      </c>
    </row>
    <row r="84" s="12" customFormat="1" ht="25.92" customHeight="1">
      <c r="A84" s="12"/>
      <c r="B84" s="191"/>
      <c r="C84" s="192"/>
      <c r="D84" s="193" t="s">
        <v>71</v>
      </c>
      <c r="E84" s="194" t="s">
        <v>126</v>
      </c>
      <c r="F84" s="194" t="s">
        <v>127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</f>
        <v>0</v>
      </c>
      <c r="Q84" s="199"/>
      <c r="R84" s="200">
        <f>R85</f>
        <v>0</v>
      </c>
      <c r="S84" s="199"/>
      <c r="T84" s="201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80</v>
      </c>
      <c r="AT84" s="203" t="s">
        <v>71</v>
      </c>
      <c r="AU84" s="203" t="s">
        <v>72</v>
      </c>
      <c r="AY84" s="202" t="s">
        <v>128</v>
      </c>
      <c r="BK84" s="204">
        <f>BK85</f>
        <v>0</v>
      </c>
    </row>
    <row r="85" s="12" customFormat="1" ht="22.8" customHeight="1">
      <c r="A85" s="12"/>
      <c r="B85" s="191"/>
      <c r="C85" s="192"/>
      <c r="D85" s="193" t="s">
        <v>71</v>
      </c>
      <c r="E85" s="205" t="s">
        <v>229</v>
      </c>
      <c r="F85" s="205" t="s">
        <v>230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SUM(P86:P88)</f>
        <v>0</v>
      </c>
      <c r="Q85" s="199"/>
      <c r="R85" s="200">
        <f>SUM(R86:R88)</f>
        <v>0</v>
      </c>
      <c r="S85" s="199"/>
      <c r="T85" s="201">
        <f>SUM(T86:T88)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80</v>
      </c>
      <c r="AT85" s="203" t="s">
        <v>71</v>
      </c>
      <c r="AU85" s="203" t="s">
        <v>80</v>
      </c>
      <c r="AY85" s="202" t="s">
        <v>128</v>
      </c>
      <c r="BK85" s="204">
        <f>SUM(BK86:BK88)</f>
        <v>0</v>
      </c>
    </row>
    <row r="86" s="2" customFormat="1" ht="16.5" customHeight="1">
      <c r="A86" s="41"/>
      <c r="B86" s="42"/>
      <c r="C86" s="207" t="s">
        <v>80</v>
      </c>
      <c r="D86" s="207" t="s">
        <v>131</v>
      </c>
      <c r="E86" s="208" t="s">
        <v>582</v>
      </c>
      <c r="F86" s="209" t="s">
        <v>583</v>
      </c>
      <c r="G86" s="210" t="s">
        <v>347</v>
      </c>
      <c r="H86" s="211">
        <v>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136</v>
      </c>
      <c r="AT86" s="218" t="s">
        <v>131</v>
      </c>
      <c r="AU86" s="218" t="s">
        <v>82</v>
      </c>
      <c r="AY86" s="20" t="s">
        <v>128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80</v>
      </c>
      <c r="BK86" s="219">
        <f>ROUND(I86*H86,2)</f>
        <v>0</v>
      </c>
      <c r="BL86" s="20" t="s">
        <v>136</v>
      </c>
      <c r="BM86" s="218" t="s">
        <v>584</v>
      </c>
    </row>
    <row r="87" s="2" customFormat="1" ht="16.5" customHeight="1">
      <c r="A87" s="41"/>
      <c r="B87" s="42"/>
      <c r="C87" s="207" t="s">
        <v>82</v>
      </c>
      <c r="D87" s="207" t="s">
        <v>131</v>
      </c>
      <c r="E87" s="208" t="s">
        <v>585</v>
      </c>
      <c r="F87" s="209" t="s">
        <v>586</v>
      </c>
      <c r="G87" s="210" t="s">
        <v>347</v>
      </c>
      <c r="H87" s="211">
        <v>1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136</v>
      </c>
      <c r="AT87" s="218" t="s">
        <v>131</v>
      </c>
      <c r="AU87" s="218" t="s">
        <v>82</v>
      </c>
      <c r="AY87" s="20" t="s">
        <v>128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80</v>
      </c>
      <c r="BK87" s="219">
        <f>ROUND(I87*H87,2)</f>
        <v>0</v>
      </c>
      <c r="BL87" s="20" t="s">
        <v>136</v>
      </c>
      <c r="BM87" s="218" t="s">
        <v>587</v>
      </c>
    </row>
    <row r="88" s="2" customFormat="1" ht="24.15" customHeight="1">
      <c r="A88" s="41"/>
      <c r="B88" s="42"/>
      <c r="C88" s="207" t="s">
        <v>153</v>
      </c>
      <c r="D88" s="207" t="s">
        <v>131</v>
      </c>
      <c r="E88" s="208" t="s">
        <v>588</v>
      </c>
      <c r="F88" s="209" t="s">
        <v>589</v>
      </c>
      <c r="G88" s="210" t="s">
        <v>347</v>
      </c>
      <c r="H88" s="211">
        <v>1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136</v>
      </c>
      <c r="AT88" s="218" t="s">
        <v>131</v>
      </c>
      <c r="AU88" s="218" t="s">
        <v>82</v>
      </c>
      <c r="AY88" s="20" t="s">
        <v>128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80</v>
      </c>
      <c r="BK88" s="219">
        <f>ROUND(I88*H88,2)</f>
        <v>0</v>
      </c>
      <c r="BL88" s="20" t="s">
        <v>136</v>
      </c>
      <c r="BM88" s="218" t="s">
        <v>590</v>
      </c>
    </row>
    <row r="89" s="12" customFormat="1" ht="25.92" customHeight="1">
      <c r="A89" s="12"/>
      <c r="B89" s="191"/>
      <c r="C89" s="192"/>
      <c r="D89" s="193" t="s">
        <v>71</v>
      </c>
      <c r="E89" s="194" t="s">
        <v>340</v>
      </c>
      <c r="F89" s="194" t="s">
        <v>341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</f>
        <v>0</v>
      </c>
      <c r="Q89" s="199"/>
      <c r="R89" s="200">
        <f>R90</f>
        <v>0</v>
      </c>
      <c r="S89" s="199"/>
      <c r="T89" s="201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82</v>
      </c>
      <c r="AT89" s="203" t="s">
        <v>71</v>
      </c>
      <c r="AU89" s="203" t="s">
        <v>72</v>
      </c>
      <c r="AY89" s="202" t="s">
        <v>128</v>
      </c>
      <c r="BK89" s="204">
        <f>BK90</f>
        <v>0</v>
      </c>
    </row>
    <row r="90" s="12" customFormat="1" ht="22.8" customHeight="1">
      <c r="A90" s="12"/>
      <c r="B90" s="191"/>
      <c r="C90" s="192"/>
      <c r="D90" s="193" t="s">
        <v>71</v>
      </c>
      <c r="E90" s="205" t="s">
        <v>591</v>
      </c>
      <c r="F90" s="205" t="s">
        <v>592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SUM(P91:P103)</f>
        <v>0</v>
      </c>
      <c r="Q90" s="199"/>
      <c r="R90" s="200">
        <f>SUM(R91:R103)</f>
        <v>0</v>
      </c>
      <c r="S90" s="199"/>
      <c r="T90" s="201">
        <f>SUM(T91:T103)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82</v>
      </c>
      <c r="AT90" s="203" t="s">
        <v>71</v>
      </c>
      <c r="AU90" s="203" t="s">
        <v>80</v>
      </c>
      <c r="AY90" s="202" t="s">
        <v>128</v>
      </c>
      <c r="BK90" s="204">
        <f>SUM(BK91:BK103)</f>
        <v>0</v>
      </c>
    </row>
    <row r="91" s="2" customFormat="1" ht="16.5" customHeight="1">
      <c r="A91" s="41"/>
      <c r="B91" s="42"/>
      <c r="C91" s="207" t="s">
        <v>136</v>
      </c>
      <c r="D91" s="207" t="s">
        <v>131</v>
      </c>
      <c r="E91" s="208" t="s">
        <v>593</v>
      </c>
      <c r="F91" s="209" t="s">
        <v>594</v>
      </c>
      <c r="G91" s="210" t="s">
        <v>595</v>
      </c>
      <c r="H91" s="211">
        <v>1</v>
      </c>
      <c r="I91" s="212"/>
      <c r="J91" s="213">
        <f>ROUND(I91*H91,2)</f>
        <v>0</v>
      </c>
      <c r="K91" s="209" t="s">
        <v>135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321</v>
      </c>
      <c r="AT91" s="218" t="s">
        <v>131</v>
      </c>
      <c r="AU91" s="218" t="s">
        <v>82</v>
      </c>
      <c r="AY91" s="20" t="s">
        <v>128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80</v>
      </c>
      <c r="BK91" s="219">
        <f>ROUND(I91*H91,2)</f>
        <v>0</v>
      </c>
      <c r="BL91" s="20" t="s">
        <v>321</v>
      </c>
      <c r="BM91" s="218" t="s">
        <v>596</v>
      </c>
    </row>
    <row r="92" s="2" customFormat="1">
      <c r="A92" s="41"/>
      <c r="B92" s="42"/>
      <c r="C92" s="43"/>
      <c r="D92" s="220" t="s">
        <v>138</v>
      </c>
      <c r="E92" s="43"/>
      <c r="F92" s="221" t="s">
        <v>597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138</v>
      </c>
      <c r="AU92" s="20" t="s">
        <v>82</v>
      </c>
    </row>
    <row r="93" s="2" customFormat="1" ht="16.5" customHeight="1">
      <c r="A93" s="41"/>
      <c r="B93" s="42"/>
      <c r="C93" s="207" t="s">
        <v>222</v>
      </c>
      <c r="D93" s="207" t="s">
        <v>131</v>
      </c>
      <c r="E93" s="208" t="s">
        <v>598</v>
      </c>
      <c r="F93" s="209" t="s">
        <v>599</v>
      </c>
      <c r="G93" s="210" t="s">
        <v>595</v>
      </c>
      <c r="H93" s="211">
        <v>1</v>
      </c>
      <c r="I93" s="212"/>
      <c r="J93" s="213">
        <f>ROUND(I93*H93,2)</f>
        <v>0</v>
      </c>
      <c r="K93" s="209" t="s">
        <v>135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321</v>
      </c>
      <c r="AT93" s="218" t="s">
        <v>131</v>
      </c>
      <c r="AU93" s="218" t="s">
        <v>82</v>
      </c>
      <c r="AY93" s="20" t="s">
        <v>128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80</v>
      </c>
      <c r="BK93" s="219">
        <f>ROUND(I93*H93,2)</f>
        <v>0</v>
      </c>
      <c r="BL93" s="20" t="s">
        <v>321</v>
      </c>
      <c r="BM93" s="218" t="s">
        <v>600</v>
      </c>
    </row>
    <row r="94" s="2" customFormat="1">
      <c r="A94" s="41"/>
      <c r="B94" s="42"/>
      <c r="C94" s="43"/>
      <c r="D94" s="220" t="s">
        <v>138</v>
      </c>
      <c r="E94" s="43"/>
      <c r="F94" s="221" t="s">
        <v>601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138</v>
      </c>
      <c r="AU94" s="20" t="s">
        <v>82</v>
      </c>
    </row>
    <row r="95" s="2" customFormat="1" ht="16.5" customHeight="1">
      <c r="A95" s="41"/>
      <c r="B95" s="42"/>
      <c r="C95" s="207" t="s">
        <v>231</v>
      </c>
      <c r="D95" s="207" t="s">
        <v>131</v>
      </c>
      <c r="E95" s="208" t="s">
        <v>602</v>
      </c>
      <c r="F95" s="209" t="s">
        <v>603</v>
      </c>
      <c r="G95" s="210" t="s">
        <v>595</v>
      </c>
      <c r="H95" s="211">
        <v>1</v>
      </c>
      <c r="I95" s="212"/>
      <c r="J95" s="213">
        <f>ROUND(I95*H95,2)</f>
        <v>0</v>
      </c>
      <c r="K95" s="209" t="s">
        <v>135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321</v>
      </c>
      <c r="AT95" s="218" t="s">
        <v>131</v>
      </c>
      <c r="AU95" s="218" t="s">
        <v>82</v>
      </c>
      <c r="AY95" s="20" t="s">
        <v>128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80</v>
      </c>
      <c r="BK95" s="219">
        <f>ROUND(I95*H95,2)</f>
        <v>0</v>
      </c>
      <c r="BL95" s="20" t="s">
        <v>321</v>
      </c>
      <c r="BM95" s="218" t="s">
        <v>604</v>
      </c>
    </row>
    <row r="96" s="2" customFormat="1">
      <c r="A96" s="41"/>
      <c r="B96" s="42"/>
      <c r="C96" s="43"/>
      <c r="D96" s="220" t="s">
        <v>138</v>
      </c>
      <c r="E96" s="43"/>
      <c r="F96" s="221" t="s">
        <v>605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138</v>
      </c>
      <c r="AU96" s="20" t="s">
        <v>82</v>
      </c>
    </row>
    <row r="97" s="2" customFormat="1" ht="16.5" customHeight="1">
      <c r="A97" s="41"/>
      <c r="B97" s="42"/>
      <c r="C97" s="207" t="s">
        <v>241</v>
      </c>
      <c r="D97" s="207" t="s">
        <v>131</v>
      </c>
      <c r="E97" s="208" t="s">
        <v>606</v>
      </c>
      <c r="F97" s="209" t="s">
        <v>607</v>
      </c>
      <c r="G97" s="210" t="s">
        <v>595</v>
      </c>
      <c r="H97" s="211">
        <v>1</v>
      </c>
      <c r="I97" s="212"/>
      <c r="J97" s="213">
        <f>ROUND(I97*H97,2)</f>
        <v>0</v>
      </c>
      <c r="K97" s="209" t="s">
        <v>135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321</v>
      </c>
      <c r="AT97" s="218" t="s">
        <v>131</v>
      </c>
      <c r="AU97" s="218" t="s">
        <v>82</v>
      </c>
      <c r="AY97" s="20" t="s">
        <v>128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80</v>
      </c>
      <c r="BK97" s="219">
        <f>ROUND(I97*H97,2)</f>
        <v>0</v>
      </c>
      <c r="BL97" s="20" t="s">
        <v>321</v>
      </c>
      <c r="BM97" s="218" t="s">
        <v>608</v>
      </c>
    </row>
    <row r="98" s="2" customFormat="1">
      <c r="A98" s="41"/>
      <c r="B98" s="42"/>
      <c r="C98" s="43"/>
      <c r="D98" s="220" t="s">
        <v>138</v>
      </c>
      <c r="E98" s="43"/>
      <c r="F98" s="221" t="s">
        <v>609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138</v>
      </c>
      <c r="AU98" s="20" t="s">
        <v>82</v>
      </c>
    </row>
    <row r="99" s="2" customFormat="1" ht="16.5" customHeight="1">
      <c r="A99" s="41"/>
      <c r="B99" s="42"/>
      <c r="C99" s="207" t="s">
        <v>252</v>
      </c>
      <c r="D99" s="207" t="s">
        <v>131</v>
      </c>
      <c r="E99" s="208" t="s">
        <v>610</v>
      </c>
      <c r="F99" s="209" t="s">
        <v>611</v>
      </c>
      <c r="G99" s="210" t="s">
        <v>595</v>
      </c>
      <c r="H99" s="211">
        <v>1</v>
      </c>
      <c r="I99" s="212"/>
      <c r="J99" s="213">
        <f>ROUND(I99*H99,2)</f>
        <v>0</v>
      </c>
      <c r="K99" s="209" t="s">
        <v>135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321</v>
      </c>
      <c r="AT99" s="218" t="s">
        <v>131</v>
      </c>
      <c r="AU99" s="218" t="s">
        <v>82</v>
      </c>
      <c r="AY99" s="20" t="s">
        <v>128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321</v>
      </c>
      <c r="BM99" s="218" t="s">
        <v>612</v>
      </c>
    </row>
    <row r="100" s="2" customFormat="1">
      <c r="A100" s="41"/>
      <c r="B100" s="42"/>
      <c r="C100" s="43"/>
      <c r="D100" s="220" t="s">
        <v>138</v>
      </c>
      <c r="E100" s="43"/>
      <c r="F100" s="221" t="s">
        <v>613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138</v>
      </c>
      <c r="AU100" s="20" t="s">
        <v>82</v>
      </c>
    </row>
    <row r="101" s="2" customFormat="1" ht="16.5" customHeight="1">
      <c r="A101" s="41"/>
      <c r="B101" s="42"/>
      <c r="C101" s="207" t="s">
        <v>209</v>
      </c>
      <c r="D101" s="207" t="s">
        <v>131</v>
      </c>
      <c r="E101" s="208" t="s">
        <v>614</v>
      </c>
      <c r="F101" s="209" t="s">
        <v>615</v>
      </c>
      <c r="G101" s="210" t="s">
        <v>595</v>
      </c>
      <c r="H101" s="211">
        <v>1</v>
      </c>
      <c r="I101" s="212"/>
      <c r="J101" s="213">
        <f>ROUND(I101*H101,2)</f>
        <v>0</v>
      </c>
      <c r="K101" s="209" t="s">
        <v>135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321</v>
      </c>
      <c r="AT101" s="218" t="s">
        <v>131</v>
      </c>
      <c r="AU101" s="218" t="s">
        <v>82</v>
      </c>
      <c r="AY101" s="20" t="s">
        <v>128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80</v>
      </c>
      <c r="BK101" s="219">
        <f>ROUND(I101*H101,2)</f>
        <v>0</v>
      </c>
      <c r="BL101" s="20" t="s">
        <v>321</v>
      </c>
      <c r="BM101" s="218" t="s">
        <v>616</v>
      </c>
    </row>
    <row r="102" s="2" customFormat="1">
      <c r="A102" s="41"/>
      <c r="B102" s="42"/>
      <c r="C102" s="43"/>
      <c r="D102" s="220" t="s">
        <v>138</v>
      </c>
      <c r="E102" s="43"/>
      <c r="F102" s="221" t="s">
        <v>617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138</v>
      </c>
      <c r="AU102" s="20" t="s">
        <v>82</v>
      </c>
    </row>
    <row r="103" s="2" customFormat="1" ht="21.75" customHeight="1">
      <c r="A103" s="41"/>
      <c r="B103" s="42"/>
      <c r="C103" s="207" t="s">
        <v>285</v>
      </c>
      <c r="D103" s="207" t="s">
        <v>131</v>
      </c>
      <c r="E103" s="208" t="s">
        <v>618</v>
      </c>
      <c r="F103" s="209" t="s">
        <v>619</v>
      </c>
      <c r="G103" s="210" t="s">
        <v>595</v>
      </c>
      <c r="H103" s="211">
        <v>1</v>
      </c>
      <c r="I103" s="212"/>
      <c r="J103" s="213">
        <f>ROUND(I103*H103,2)</f>
        <v>0</v>
      </c>
      <c r="K103" s="209" t="s">
        <v>19</v>
      </c>
      <c r="L103" s="47"/>
      <c r="M103" s="282" t="s">
        <v>19</v>
      </c>
      <c r="N103" s="283" t="s">
        <v>43</v>
      </c>
      <c r="O103" s="284"/>
      <c r="P103" s="285">
        <f>O103*H103</f>
        <v>0</v>
      </c>
      <c r="Q103" s="285">
        <v>0</v>
      </c>
      <c r="R103" s="285">
        <f>Q103*H103</f>
        <v>0</v>
      </c>
      <c r="S103" s="285">
        <v>0</v>
      </c>
      <c r="T103" s="28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321</v>
      </c>
      <c r="AT103" s="218" t="s">
        <v>131</v>
      </c>
      <c r="AU103" s="218" t="s">
        <v>82</v>
      </c>
      <c r="AY103" s="20" t="s">
        <v>128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80</v>
      </c>
      <c r="BK103" s="219">
        <f>ROUND(I103*H103,2)</f>
        <v>0</v>
      </c>
      <c r="BL103" s="20" t="s">
        <v>321</v>
      </c>
      <c r="BM103" s="218" t="s">
        <v>620</v>
      </c>
    </row>
    <row r="104" s="2" customFormat="1" ht="6.96" customHeight="1">
      <c r="A104" s="41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47"/>
      <c r="M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</sheetData>
  <sheetProtection sheet="1" autoFilter="0" formatColumns="0" formatRows="0" objects="1" scenarios="1" spinCount="100000" saltValue="UdUnDLqNk7eH/DwG8OuB3QWuLw62Br7Hrw1deCSU3VvoHZtA4LIm3iBZtdy/8b1l1NOW3DdG6UvJwO2tjoa4qw==" hashValue="jJSxy6OiwUhaugkpX6dmdQxERZcnzmxTC4kh5LTcFJhJdT3Ab2Q8nj6xGtQDXkG1lhTdveMcCaJ7qzkPNzJmdA==" algorithmName="SHA-512" password="CC35"/>
  <autoFilter ref="C82:K10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92" r:id="rId1" display="https://podminky.urs.cz/item/CS_URS_2024_02/742210902"/>
    <hyperlink ref="F94" r:id="rId2" display="https://podminky.urs.cz/item/CS_URS_2024_02/742210921"/>
    <hyperlink ref="F96" r:id="rId3" display="https://podminky.urs.cz/item/CS_URS_2024_02/742210923"/>
    <hyperlink ref="F98" r:id="rId4" display="https://podminky.urs.cz/item/CS_URS_2024_02/742210931"/>
    <hyperlink ref="F100" r:id="rId5" display="https://podminky.urs.cz/item/CS_URS_2024_02/742210951"/>
    <hyperlink ref="F102" r:id="rId6" display="https://podminky.urs.cz/item/CS_URS_2024_02/74221096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92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ČZÚ-FLD-stavební úpravy -posluchárna 2.01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621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31. 10. 2024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41"/>
      <c r="B27" s="142"/>
      <c r="C27" s="141"/>
      <c r="D27" s="141"/>
      <c r="E27" s="143" t="s">
        <v>95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ROUND((SUM(BE84:BE103)),  2)</f>
        <v>0</v>
      </c>
      <c r="G33" s="41"/>
      <c r="H33" s="41"/>
      <c r="I33" s="151">
        <v>0.20999999999999999</v>
      </c>
      <c r="J33" s="150">
        <f>ROUND(((SUM(BE84:BE103))*I33),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ROUND((SUM(BF84:BF103)),  2)</f>
        <v>0</v>
      </c>
      <c r="G34" s="41"/>
      <c r="H34" s="41"/>
      <c r="I34" s="151">
        <v>0.12</v>
      </c>
      <c r="J34" s="150">
        <f>ROUND(((SUM(BF84:BF103))*I34),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ROUND((SUM(BG84:BG103)),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ROUND((SUM(BH84:BH103)),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ROUND((SUM(BI84:BI103)),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ČZÚ-FLD-stavební úpravy -posluchárna 2.01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2024-085-04 - VRN - vedlejší rozpočtové náklady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KAMÝCKÁ 1176, Praha 6-Suchdol</v>
      </c>
      <c r="G52" s="43"/>
      <c r="H52" s="43"/>
      <c r="I52" s="35" t="s">
        <v>23</v>
      </c>
      <c r="J52" s="75" t="str">
        <f>IF(J12="","",J12)</f>
        <v>31. 10. 2024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ČZU v Praze, Fakulta lesnická a dřevařská, Praha 6</v>
      </c>
      <c r="G54" s="43"/>
      <c r="H54" s="43"/>
      <c r="I54" s="35" t="s">
        <v>31</v>
      </c>
      <c r="J54" s="39" t="str">
        <f>E21</f>
        <v xml:space="preserve"> Ing. Vladimír Čapka, Gerstnerova 5/658, Praha 7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Ing. Dana Mlejnková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97</v>
      </c>
      <c r="D57" s="165"/>
      <c r="E57" s="165"/>
      <c r="F57" s="165"/>
      <c r="G57" s="165"/>
      <c r="H57" s="165"/>
      <c r="I57" s="165"/>
      <c r="J57" s="166" t="s">
        <v>98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99</v>
      </c>
    </row>
    <row r="60" s="9" customFormat="1" ht="24.96" customHeight="1">
      <c r="A60" s="9"/>
      <c r="B60" s="168"/>
      <c r="C60" s="169"/>
      <c r="D60" s="170" t="s">
        <v>622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623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624</v>
      </c>
      <c r="E62" s="177"/>
      <c r="F62" s="177"/>
      <c r="G62" s="177"/>
      <c r="H62" s="177"/>
      <c r="I62" s="177"/>
      <c r="J62" s="178">
        <f>J91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625</v>
      </c>
      <c r="E63" s="177"/>
      <c r="F63" s="177"/>
      <c r="G63" s="177"/>
      <c r="H63" s="177"/>
      <c r="I63" s="177"/>
      <c r="J63" s="178">
        <f>J98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626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113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ČZÚ-FLD-stavební úpravy -posluchárna 2.01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93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2024-085-04 - VRN - vedlejší rozpočtové náklady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>KAMÝCKÁ 1176, Praha 6-Suchdol</v>
      </c>
      <c r="G78" s="43"/>
      <c r="H78" s="43"/>
      <c r="I78" s="35" t="s">
        <v>23</v>
      </c>
      <c r="J78" s="75" t="str">
        <f>IF(J12="","",J12)</f>
        <v>31. 10. 2024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40.05" customHeight="1">
      <c r="A80" s="41"/>
      <c r="B80" s="42"/>
      <c r="C80" s="35" t="s">
        <v>25</v>
      </c>
      <c r="D80" s="43"/>
      <c r="E80" s="43"/>
      <c r="F80" s="30" t="str">
        <f>E15</f>
        <v>ČZU v Praze, Fakulta lesnická a dřevařská, Praha 6</v>
      </c>
      <c r="G80" s="43"/>
      <c r="H80" s="43"/>
      <c r="I80" s="35" t="s">
        <v>31</v>
      </c>
      <c r="J80" s="39" t="str">
        <f>E21</f>
        <v xml:space="preserve"> Ing. Vladimír Čapka, Gerstnerova 5/658, Praha 7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34</v>
      </c>
      <c r="J81" s="39" t="str">
        <f>E24</f>
        <v>Ing. Dana Mlejnková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114</v>
      </c>
      <c r="D83" s="183" t="s">
        <v>57</v>
      </c>
      <c r="E83" s="183" t="s">
        <v>53</v>
      </c>
      <c r="F83" s="183" t="s">
        <v>54</v>
      </c>
      <c r="G83" s="183" t="s">
        <v>115</v>
      </c>
      <c r="H83" s="183" t="s">
        <v>116</v>
      </c>
      <c r="I83" s="183" t="s">
        <v>117</v>
      </c>
      <c r="J83" s="183" t="s">
        <v>98</v>
      </c>
      <c r="K83" s="184" t="s">
        <v>118</v>
      </c>
      <c r="L83" s="185"/>
      <c r="M83" s="95" t="s">
        <v>19</v>
      </c>
      <c r="N83" s="96" t="s">
        <v>42</v>
      </c>
      <c r="O83" s="96" t="s">
        <v>119</v>
      </c>
      <c r="P83" s="96" t="s">
        <v>120</v>
      </c>
      <c r="Q83" s="96" t="s">
        <v>121</v>
      </c>
      <c r="R83" s="96" t="s">
        <v>122</v>
      </c>
      <c r="S83" s="96" t="s">
        <v>123</v>
      </c>
      <c r="T83" s="97" t="s">
        <v>124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125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</f>
        <v>0</v>
      </c>
      <c r="Q84" s="99"/>
      <c r="R84" s="188">
        <f>R85</f>
        <v>0</v>
      </c>
      <c r="S84" s="99"/>
      <c r="T84" s="189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71</v>
      </c>
      <c r="AU84" s="20" t="s">
        <v>99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71</v>
      </c>
      <c r="E85" s="194" t="s">
        <v>627</v>
      </c>
      <c r="F85" s="194" t="s">
        <v>628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P86+P91+P98+P101</f>
        <v>0</v>
      </c>
      <c r="Q85" s="199"/>
      <c r="R85" s="200">
        <f>R86+R91+R98+R101</f>
        <v>0</v>
      </c>
      <c r="S85" s="199"/>
      <c r="T85" s="201">
        <f>T86+T91+T98+T101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222</v>
      </c>
      <c r="AT85" s="203" t="s">
        <v>71</v>
      </c>
      <c r="AU85" s="203" t="s">
        <v>72</v>
      </c>
      <c r="AY85" s="202" t="s">
        <v>128</v>
      </c>
      <c r="BK85" s="204">
        <f>BK86+BK91+BK98+BK101</f>
        <v>0</v>
      </c>
    </row>
    <row r="86" s="12" customFormat="1" ht="22.8" customHeight="1">
      <c r="A86" s="12"/>
      <c r="B86" s="191"/>
      <c r="C86" s="192"/>
      <c r="D86" s="193" t="s">
        <v>71</v>
      </c>
      <c r="E86" s="205" t="s">
        <v>629</v>
      </c>
      <c r="F86" s="205" t="s">
        <v>630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SUM(P87:P90)</f>
        <v>0</v>
      </c>
      <c r="Q86" s="199"/>
      <c r="R86" s="200">
        <f>SUM(R87:R90)</f>
        <v>0</v>
      </c>
      <c r="S86" s="199"/>
      <c r="T86" s="201">
        <f>SUM(T87:T90)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222</v>
      </c>
      <c r="AT86" s="203" t="s">
        <v>71</v>
      </c>
      <c r="AU86" s="203" t="s">
        <v>80</v>
      </c>
      <c r="AY86" s="202" t="s">
        <v>128</v>
      </c>
      <c r="BK86" s="204">
        <f>SUM(BK87:BK90)</f>
        <v>0</v>
      </c>
    </row>
    <row r="87" s="2" customFormat="1" ht="16.5" customHeight="1">
      <c r="A87" s="41"/>
      <c r="B87" s="42"/>
      <c r="C87" s="207" t="s">
        <v>80</v>
      </c>
      <c r="D87" s="207" t="s">
        <v>131</v>
      </c>
      <c r="E87" s="208" t="s">
        <v>631</v>
      </c>
      <c r="F87" s="209" t="s">
        <v>632</v>
      </c>
      <c r="G87" s="210" t="s">
        <v>633</v>
      </c>
      <c r="H87" s="287"/>
      <c r="I87" s="212"/>
      <c r="J87" s="213">
        <f>ROUND(I87*H87,2)</f>
        <v>0</v>
      </c>
      <c r="K87" s="209" t="s">
        <v>135</v>
      </c>
      <c r="L87" s="47"/>
      <c r="M87" s="214" t="s">
        <v>19</v>
      </c>
      <c r="N87" s="215" t="s">
        <v>43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634</v>
      </c>
      <c r="AT87" s="218" t="s">
        <v>131</v>
      </c>
      <c r="AU87" s="218" t="s">
        <v>82</v>
      </c>
      <c r="AY87" s="20" t="s">
        <v>128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80</v>
      </c>
      <c r="BK87" s="219">
        <f>ROUND(I87*H87,2)</f>
        <v>0</v>
      </c>
      <c r="BL87" s="20" t="s">
        <v>634</v>
      </c>
      <c r="BM87" s="218" t="s">
        <v>635</v>
      </c>
    </row>
    <row r="88" s="2" customFormat="1">
      <c r="A88" s="41"/>
      <c r="B88" s="42"/>
      <c r="C88" s="43"/>
      <c r="D88" s="220" t="s">
        <v>138</v>
      </c>
      <c r="E88" s="43"/>
      <c r="F88" s="221" t="s">
        <v>636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138</v>
      </c>
      <c r="AU88" s="20" t="s">
        <v>82</v>
      </c>
    </row>
    <row r="89" s="2" customFormat="1" ht="16.5" customHeight="1">
      <c r="A89" s="41"/>
      <c r="B89" s="42"/>
      <c r="C89" s="207" t="s">
        <v>82</v>
      </c>
      <c r="D89" s="207" t="s">
        <v>131</v>
      </c>
      <c r="E89" s="208" t="s">
        <v>637</v>
      </c>
      <c r="F89" s="209" t="s">
        <v>638</v>
      </c>
      <c r="G89" s="210" t="s">
        <v>347</v>
      </c>
      <c r="H89" s="211">
        <v>2</v>
      </c>
      <c r="I89" s="212"/>
      <c r="J89" s="213">
        <f>ROUND(I89*H89,2)</f>
        <v>0</v>
      </c>
      <c r="K89" s="209" t="s">
        <v>135</v>
      </c>
      <c r="L89" s="47"/>
      <c r="M89" s="214" t="s">
        <v>19</v>
      </c>
      <c r="N89" s="215" t="s">
        <v>43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634</v>
      </c>
      <c r="AT89" s="218" t="s">
        <v>131</v>
      </c>
      <c r="AU89" s="218" t="s">
        <v>82</v>
      </c>
      <c r="AY89" s="20" t="s">
        <v>128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80</v>
      </c>
      <c r="BK89" s="219">
        <f>ROUND(I89*H89,2)</f>
        <v>0</v>
      </c>
      <c r="BL89" s="20" t="s">
        <v>634</v>
      </c>
      <c r="BM89" s="218" t="s">
        <v>639</v>
      </c>
    </row>
    <row r="90" s="2" customFormat="1">
      <c r="A90" s="41"/>
      <c r="B90" s="42"/>
      <c r="C90" s="43"/>
      <c r="D90" s="220" t="s">
        <v>138</v>
      </c>
      <c r="E90" s="43"/>
      <c r="F90" s="221" t="s">
        <v>640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138</v>
      </c>
      <c r="AU90" s="20" t="s">
        <v>82</v>
      </c>
    </row>
    <row r="91" s="12" customFormat="1" ht="22.8" customHeight="1">
      <c r="A91" s="12"/>
      <c r="B91" s="191"/>
      <c r="C91" s="192"/>
      <c r="D91" s="193" t="s">
        <v>71</v>
      </c>
      <c r="E91" s="205" t="s">
        <v>641</v>
      </c>
      <c r="F91" s="205" t="s">
        <v>642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SUM(P92:P97)</f>
        <v>0</v>
      </c>
      <c r="Q91" s="199"/>
      <c r="R91" s="200">
        <f>SUM(R92:R97)</f>
        <v>0</v>
      </c>
      <c r="S91" s="199"/>
      <c r="T91" s="201">
        <f>SUM(T92:T97)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222</v>
      </c>
      <c r="AT91" s="203" t="s">
        <v>71</v>
      </c>
      <c r="AU91" s="203" t="s">
        <v>80</v>
      </c>
      <c r="AY91" s="202" t="s">
        <v>128</v>
      </c>
      <c r="BK91" s="204">
        <f>SUM(BK92:BK97)</f>
        <v>0</v>
      </c>
    </row>
    <row r="92" s="2" customFormat="1" ht="16.5" customHeight="1">
      <c r="A92" s="41"/>
      <c r="B92" s="42"/>
      <c r="C92" s="207" t="s">
        <v>153</v>
      </c>
      <c r="D92" s="207" t="s">
        <v>131</v>
      </c>
      <c r="E92" s="208" t="s">
        <v>643</v>
      </c>
      <c r="F92" s="209" t="s">
        <v>644</v>
      </c>
      <c r="G92" s="210" t="s">
        <v>529</v>
      </c>
      <c r="H92" s="211">
        <v>6</v>
      </c>
      <c r="I92" s="212"/>
      <c r="J92" s="213">
        <f>ROUND(I92*H92,2)</f>
        <v>0</v>
      </c>
      <c r="K92" s="209" t="s">
        <v>135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634</v>
      </c>
      <c r="AT92" s="218" t="s">
        <v>131</v>
      </c>
      <c r="AU92" s="218" t="s">
        <v>82</v>
      </c>
      <c r="AY92" s="20" t="s">
        <v>128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80</v>
      </c>
      <c r="BK92" s="219">
        <f>ROUND(I92*H92,2)</f>
        <v>0</v>
      </c>
      <c r="BL92" s="20" t="s">
        <v>634</v>
      </c>
      <c r="BM92" s="218" t="s">
        <v>645</v>
      </c>
    </row>
    <row r="93" s="2" customFormat="1">
      <c r="A93" s="41"/>
      <c r="B93" s="42"/>
      <c r="C93" s="43"/>
      <c r="D93" s="220" t="s">
        <v>138</v>
      </c>
      <c r="E93" s="43"/>
      <c r="F93" s="221" t="s">
        <v>646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138</v>
      </c>
      <c r="AU93" s="20" t="s">
        <v>82</v>
      </c>
    </row>
    <row r="94" s="2" customFormat="1" ht="16.5" customHeight="1">
      <c r="A94" s="41"/>
      <c r="B94" s="42"/>
      <c r="C94" s="207" t="s">
        <v>136</v>
      </c>
      <c r="D94" s="207" t="s">
        <v>131</v>
      </c>
      <c r="E94" s="208" t="s">
        <v>647</v>
      </c>
      <c r="F94" s="209" t="s">
        <v>648</v>
      </c>
      <c r="G94" s="210" t="s">
        <v>347</v>
      </c>
      <c r="H94" s="211">
        <v>1</v>
      </c>
      <c r="I94" s="212"/>
      <c r="J94" s="213">
        <f>ROUND(I94*H94,2)</f>
        <v>0</v>
      </c>
      <c r="K94" s="209" t="s">
        <v>135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634</v>
      </c>
      <c r="AT94" s="218" t="s">
        <v>131</v>
      </c>
      <c r="AU94" s="218" t="s">
        <v>82</v>
      </c>
      <c r="AY94" s="20" t="s">
        <v>128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634</v>
      </c>
      <c r="BM94" s="218" t="s">
        <v>649</v>
      </c>
    </row>
    <row r="95" s="2" customFormat="1">
      <c r="A95" s="41"/>
      <c r="B95" s="42"/>
      <c r="C95" s="43"/>
      <c r="D95" s="220" t="s">
        <v>138</v>
      </c>
      <c r="E95" s="43"/>
      <c r="F95" s="221" t="s">
        <v>650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138</v>
      </c>
      <c r="AU95" s="20" t="s">
        <v>82</v>
      </c>
    </row>
    <row r="96" s="2" customFormat="1" ht="16.5" customHeight="1">
      <c r="A96" s="41"/>
      <c r="B96" s="42"/>
      <c r="C96" s="207" t="s">
        <v>222</v>
      </c>
      <c r="D96" s="207" t="s">
        <v>131</v>
      </c>
      <c r="E96" s="208" t="s">
        <v>651</v>
      </c>
      <c r="F96" s="209" t="s">
        <v>652</v>
      </c>
      <c r="G96" s="210" t="s">
        <v>633</v>
      </c>
      <c r="H96" s="287"/>
      <c r="I96" s="212"/>
      <c r="J96" s="213">
        <f>ROUND(I96*H96,2)</f>
        <v>0</v>
      </c>
      <c r="K96" s="209" t="s">
        <v>135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634</v>
      </c>
      <c r="AT96" s="218" t="s">
        <v>131</v>
      </c>
      <c r="AU96" s="218" t="s">
        <v>82</v>
      </c>
      <c r="AY96" s="20" t="s">
        <v>128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80</v>
      </c>
      <c r="BK96" s="219">
        <f>ROUND(I96*H96,2)</f>
        <v>0</v>
      </c>
      <c r="BL96" s="20" t="s">
        <v>634</v>
      </c>
      <c r="BM96" s="218" t="s">
        <v>653</v>
      </c>
    </row>
    <row r="97" s="2" customFormat="1">
      <c r="A97" s="41"/>
      <c r="B97" s="42"/>
      <c r="C97" s="43"/>
      <c r="D97" s="220" t="s">
        <v>138</v>
      </c>
      <c r="E97" s="43"/>
      <c r="F97" s="221" t="s">
        <v>654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138</v>
      </c>
      <c r="AU97" s="20" t="s">
        <v>82</v>
      </c>
    </row>
    <row r="98" s="12" customFormat="1" ht="22.8" customHeight="1">
      <c r="A98" s="12"/>
      <c r="B98" s="191"/>
      <c r="C98" s="192"/>
      <c r="D98" s="193" t="s">
        <v>71</v>
      </c>
      <c r="E98" s="205" t="s">
        <v>655</v>
      </c>
      <c r="F98" s="205" t="s">
        <v>656</v>
      </c>
      <c r="G98" s="192"/>
      <c r="H98" s="192"/>
      <c r="I98" s="195"/>
      <c r="J98" s="206">
        <f>BK98</f>
        <v>0</v>
      </c>
      <c r="K98" s="192"/>
      <c r="L98" s="197"/>
      <c r="M98" s="198"/>
      <c r="N98" s="199"/>
      <c r="O98" s="199"/>
      <c r="P98" s="200">
        <f>SUM(P99:P100)</f>
        <v>0</v>
      </c>
      <c r="Q98" s="199"/>
      <c r="R98" s="200">
        <f>SUM(R99:R100)</f>
        <v>0</v>
      </c>
      <c r="S98" s="199"/>
      <c r="T98" s="201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2" t="s">
        <v>222</v>
      </c>
      <c r="AT98" s="203" t="s">
        <v>71</v>
      </c>
      <c r="AU98" s="203" t="s">
        <v>80</v>
      </c>
      <c r="AY98" s="202" t="s">
        <v>128</v>
      </c>
      <c r="BK98" s="204">
        <f>SUM(BK99:BK100)</f>
        <v>0</v>
      </c>
    </row>
    <row r="99" s="2" customFormat="1" ht="16.5" customHeight="1">
      <c r="A99" s="41"/>
      <c r="B99" s="42"/>
      <c r="C99" s="207" t="s">
        <v>231</v>
      </c>
      <c r="D99" s="207" t="s">
        <v>131</v>
      </c>
      <c r="E99" s="208" t="s">
        <v>657</v>
      </c>
      <c r="F99" s="209" t="s">
        <v>658</v>
      </c>
      <c r="G99" s="210" t="s">
        <v>633</v>
      </c>
      <c r="H99" s="287"/>
      <c r="I99" s="212"/>
      <c r="J99" s="213">
        <f>ROUND(I99*H99,2)</f>
        <v>0</v>
      </c>
      <c r="K99" s="209" t="s">
        <v>135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634</v>
      </c>
      <c r="AT99" s="218" t="s">
        <v>131</v>
      </c>
      <c r="AU99" s="218" t="s">
        <v>82</v>
      </c>
      <c r="AY99" s="20" t="s">
        <v>128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634</v>
      </c>
      <c r="BM99" s="218" t="s">
        <v>659</v>
      </c>
    </row>
    <row r="100" s="2" customFormat="1">
      <c r="A100" s="41"/>
      <c r="B100" s="42"/>
      <c r="C100" s="43"/>
      <c r="D100" s="220" t="s">
        <v>138</v>
      </c>
      <c r="E100" s="43"/>
      <c r="F100" s="221" t="s">
        <v>660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138</v>
      </c>
      <c r="AU100" s="20" t="s">
        <v>82</v>
      </c>
    </row>
    <row r="101" s="12" customFormat="1" ht="22.8" customHeight="1">
      <c r="A101" s="12"/>
      <c r="B101" s="191"/>
      <c r="C101" s="192"/>
      <c r="D101" s="193" t="s">
        <v>71</v>
      </c>
      <c r="E101" s="205" t="s">
        <v>661</v>
      </c>
      <c r="F101" s="205" t="s">
        <v>662</v>
      </c>
      <c r="G101" s="192"/>
      <c r="H101" s="192"/>
      <c r="I101" s="195"/>
      <c r="J101" s="206">
        <f>BK101</f>
        <v>0</v>
      </c>
      <c r="K101" s="192"/>
      <c r="L101" s="197"/>
      <c r="M101" s="198"/>
      <c r="N101" s="199"/>
      <c r="O101" s="199"/>
      <c r="P101" s="200">
        <f>SUM(P102:P103)</f>
        <v>0</v>
      </c>
      <c r="Q101" s="199"/>
      <c r="R101" s="200">
        <f>SUM(R102:R103)</f>
        <v>0</v>
      </c>
      <c r="S101" s="199"/>
      <c r="T101" s="201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222</v>
      </c>
      <c r="AT101" s="203" t="s">
        <v>71</v>
      </c>
      <c r="AU101" s="203" t="s">
        <v>80</v>
      </c>
      <c r="AY101" s="202" t="s">
        <v>128</v>
      </c>
      <c r="BK101" s="204">
        <f>SUM(BK102:BK103)</f>
        <v>0</v>
      </c>
    </row>
    <row r="102" s="2" customFormat="1" ht="16.5" customHeight="1">
      <c r="A102" s="41"/>
      <c r="B102" s="42"/>
      <c r="C102" s="207" t="s">
        <v>241</v>
      </c>
      <c r="D102" s="207" t="s">
        <v>131</v>
      </c>
      <c r="E102" s="208" t="s">
        <v>663</v>
      </c>
      <c r="F102" s="209" t="s">
        <v>664</v>
      </c>
      <c r="G102" s="210" t="s">
        <v>633</v>
      </c>
      <c r="H102" s="287"/>
      <c r="I102" s="212"/>
      <c r="J102" s="213">
        <f>ROUND(I102*H102,2)</f>
        <v>0</v>
      </c>
      <c r="K102" s="209" t="s">
        <v>135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634</v>
      </c>
      <c r="AT102" s="218" t="s">
        <v>131</v>
      </c>
      <c r="AU102" s="218" t="s">
        <v>82</v>
      </c>
      <c r="AY102" s="20" t="s">
        <v>128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80</v>
      </c>
      <c r="BK102" s="219">
        <f>ROUND(I102*H102,2)</f>
        <v>0</v>
      </c>
      <c r="BL102" s="20" t="s">
        <v>634</v>
      </c>
      <c r="BM102" s="218" t="s">
        <v>665</v>
      </c>
    </row>
    <row r="103" s="2" customFormat="1">
      <c r="A103" s="41"/>
      <c r="B103" s="42"/>
      <c r="C103" s="43"/>
      <c r="D103" s="220" t="s">
        <v>138</v>
      </c>
      <c r="E103" s="43"/>
      <c r="F103" s="221" t="s">
        <v>666</v>
      </c>
      <c r="G103" s="43"/>
      <c r="H103" s="43"/>
      <c r="I103" s="222"/>
      <c r="J103" s="43"/>
      <c r="K103" s="43"/>
      <c r="L103" s="47"/>
      <c r="M103" s="288"/>
      <c r="N103" s="289"/>
      <c r="O103" s="284"/>
      <c r="P103" s="284"/>
      <c r="Q103" s="284"/>
      <c r="R103" s="284"/>
      <c r="S103" s="284"/>
      <c r="T103" s="290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138</v>
      </c>
      <c r="AU103" s="20" t="s">
        <v>82</v>
      </c>
    </row>
    <row r="104" s="2" customFormat="1" ht="6.96" customHeight="1">
      <c r="A104" s="41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47"/>
      <c r="M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</sheetData>
  <sheetProtection sheet="1" autoFilter="0" formatColumns="0" formatRows="0" objects="1" scenarios="1" spinCount="100000" saltValue="+Ax/ogOpuj9RSCf+cJWhqk5llqt8st485Dx3GPuJCTjl/Ild6jj0JJDXVZ2+8WuwyY4yH9xYKCKH0AhyLJhuUA==" hashValue="8RPT+SC5oZvAECqRIrTrQsls5jO0U87Q3m9Sbu2qvjIp685OTE9pMmV80ZeGL5Ft1kQ4sqAY3GgHwo+Bez+rIg==" algorithmName="SHA-512" password="CC35"/>
  <autoFilter ref="C83:K10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032002000"/>
    <hyperlink ref="F90" r:id="rId2" display="https://podminky.urs.cz/item/CS_URS_2024_02/034503000"/>
    <hyperlink ref="F93" r:id="rId3" display="https://podminky.urs.cz/item/CS_URS_2024_02/041403000.1"/>
    <hyperlink ref="F95" r:id="rId4" display="https://podminky.urs.cz/item/CS_URS_2024_02/041414000"/>
    <hyperlink ref="F97" r:id="rId5" display="https://podminky.urs.cz/item/CS_URS_2024_02/045303000"/>
    <hyperlink ref="F100" r:id="rId6" display="https://podminky.urs.cz/item/CS_URS_2024_02/065002000"/>
    <hyperlink ref="F103" r:id="rId7" display="https://podminky.urs.cz/item/CS_URS_2024_02/091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1" customWidth="1"/>
    <col min="2" max="2" width="1.667969" style="291" customWidth="1"/>
    <col min="3" max="4" width="5" style="291" customWidth="1"/>
    <col min="5" max="5" width="11.66016" style="291" customWidth="1"/>
    <col min="6" max="6" width="9.160156" style="291" customWidth="1"/>
    <col min="7" max="7" width="5" style="291" customWidth="1"/>
    <col min="8" max="8" width="77.83203" style="291" customWidth="1"/>
    <col min="9" max="10" width="20" style="291" customWidth="1"/>
    <col min="11" max="11" width="1.667969" style="291" customWidth="1"/>
  </cols>
  <sheetData>
    <row r="1" s="1" customFormat="1" ht="37.5" customHeight="1"/>
    <row r="2" s="1" customFormat="1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7" customFormat="1" ht="45" customHeight="1">
      <c r="B3" s="295"/>
      <c r="C3" s="296" t="s">
        <v>667</v>
      </c>
      <c r="D3" s="296"/>
      <c r="E3" s="296"/>
      <c r="F3" s="296"/>
      <c r="G3" s="296"/>
      <c r="H3" s="296"/>
      <c r="I3" s="296"/>
      <c r="J3" s="296"/>
      <c r="K3" s="297"/>
    </row>
    <row r="4" s="1" customFormat="1" ht="25.5" customHeight="1">
      <c r="B4" s="298"/>
      <c r="C4" s="299" t="s">
        <v>668</v>
      </c>
      <c r="D4" s="299"/>
      <c r="E4" s="299"/>
      <c r="F4" s="299"/>
      <c r="G4" s="299"/>
      <c r="H4" s="299"/>
      <c r="I4" s="299"/>
      <c r="J4" s="299"/>
      <c r="K4" s="300"/>
    </row>
    <row r="5" s="1" customFormat="1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s="1" customFormat="1" ht="15" customHeight="1">
      <c r="B6" s="298"/>
      <c r="C6" s="302" t="s">
        <v>669</v>
      </c>
      <c r="D6" s="302"/>
      <c r="E6" s="302"/>
      <c r="F6" s="302"/>
      <c r="G6" s="302"/>
      <c r="H6" s="302"/>
      <c r="I6" s="302"/>
      <c r="J6" s="302"/>
      <c r="K6" s="300"/>
    </row>
    <row r="7" s="1" customFormat="1" ht="15" customHeight="1">
      <c r="B7" s="303"/>
      <c r="C7" s="302" t="s">
        <v>670</v>
      </c>
      <c r="D7" s="302"/>
      <c r="E7" s="302"/>
      <c r="F7" s="302"/>
      <c r="G7" s="302"/>
      <c r="H7" s="302"/>
      <c r="I7" s="302"/>
      <c r="J7" s="302"/>
      <c r="K7" s="300"/>
    </row>
    <row r="8" s="1" customFormat="1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s="1" customFormat="1" ht="15" customHeight="1">
      <c r="B9" s="303"/>
      <c r="C9" s="302" t="s">
        <v>671</v>
      </c>
      <c r="D9" s="302"/>
      <c r="E9" s="302"/>
      <c r="F9" s="302"/>
      <c r="G9" s="302"/>
      <c r="H9" s="302"/>
      <c r="I9" s="302"/>
      <c r="J9" s="302"/>
      <c r="K9" s="300"/>
    </row>
    <row r="10" s="1" customFormat="1" ht="15" customHeight="1">
      <c r="B10" s="303"/>
      <c r="C10" s="302"/>
      <c r="D10" s="302" t="s">
        <v>672</v>
      </c>
      <c r="E10" s="302"/>
      <c r="F10" s="302"/>
      <c r="G10" s="302"/>
      <c r="H10" s="302"/>
      <c r="I10" s="302"/>
      <c r="J10" s="302"/>
      <c r="K10" s="300"/>
    </row>
    <row r="11" s="1" customFormat="1" ht="15" customHeight="1">
      <c r="B11" s="303"/>
      <c r="C11" s="304"/>
      <c r="D11" s="302" t="s">
        <v>673</v>
      </c>
      <c r="E11" s="302"/>
      <c r="F11" s="302"/>
      <c r="G11" s="302"/>
      <c r="H11" s="302"/>
      <c r="I11" s="302"/>
      <c r="J11" s="302"/>
      <c r="K11" s="300"/>
    </row>
    <row r="12" s="1" customFormat="1" ht="15" customHeight="1">
      <c r="B12" s="303"/>
      <c r="C12" s="304"/>
      <c r="D12" s="302"/>
      <c r="E12" s="302"/>
      <c r="F12" s="302"/>
      <c r="G12" s="302"/>
      <c r="H12" s="302"/>
      <c r="I12" s="302"/>
      <c r="J12" s="302"/>
      <c r="K12" s="300"/>
    </row>
    <row r="13" s="1" customFormat="1" ht="15" customHeight="1">
      <c r="B13" s="303"/>
      <c r="C13" s="304"/>
      <c r="D13" s="305" t="s">
        <v>674</v>
      </c>
      <c r="E13" s="302"/>
      <c r="F13" s="302"/>
      <c r="G13" s="302"/>
      <c r="H13" s="302"/>
      <c r="I13" s="302"/>
      <c r="J13" s="302"/>
      <c r="K13" s="300"/>
    </row>
    <row r="14" s="1" customFormat="1" ht="12.75" customHeight="1">
      <c r="B14" s="303"/>
      <c r="C14" s="304"/>
      <c r="D14" s="304"/>
      <c r="E14" s="304"/>
      <c r="F14" s="304"/>
      <c r="G14" s="304"/>
      <c r="H14" s="304"/>
      <c r="I14" s="304"/>
      <c r="J14" s="304"/>
      <c r="K14" s="300"/>
    </row>
    <row r="15" s="1" customFormat="1" ht="15" customHeight="1">
      <c r="B15" s="303"/>
      <c r="C15" s="304"/>
      <c r="D15" s="302" t="s">
        <v>675</v>
      </c>
      <c r="E15" s="302"/>
      <c r="F15" s="302"/>
      <c r="G15" s="302"/>
      <c r="H15" s="302"/>
      <c r="I15" s="302"/>
      <c r="J15" s="302"/>
      <c r="K15" s="300"/>
    </row>
    <row r="16" s="1" customFormat="1" ht="15" customHeight="1">
      <c r="B16" s="303"/>
      <c r="C16" s="304"/>
      <c r="D16" s="302" t="s">
        <v>676</v>
      </c>
      <c r="E16" s="302"/>
      <c r="F16" s="302"/>
      <c r="G16" s="302"/>
      <c r="H16" s="302"/>
      <c r="I16" s="302"/>
      <c r="J16" s="302"/>
      <c r="K16" s="300"/>
    </row>
    <row r="17" s="1" customFormat="1" ht="15" customHeight="1">
      <c r="B17" s="303"/>
      <c r="C17" s="304"/>
      <c r="D17" s="302" t="s">
        <v>677</v>
      </c>
      <c r="E17" s="302"/>
      <c r="F17" s="302"/>
      <c r="G17" s="302"/>
      <c r="H17" s="302"/>
      <c r="I17" s="302"/>
      <c r="J17" s="302"/>
      <c r="K17" s="300"/>
    </row>
    <row r="18" s="1" customFormat="1" ht="15" customHeight="1">
      <c r="B18" s="303"/>
      <c r="C18" s="304"/>
      <c r="D18" s="304"/>
      <c r="E18" s="306" t="s">
        <v>79</v>
      </c>
      <c r="F18" s="302" t="s">
        <v>678</v>
      </c>
      <c r="G18" s="302"/>
      <c r="H18" s="302"/>
      <c r="I18" s="302"/>
      <c r="J18" s="302"/>
      <c r="K18" s="300"/>
    </row>
    <row r="19" s="1" customFormat="1" ht="15" customHeight="1">
      <c r="B19" s="303"/>
      <c r="C19" s="304"/>
      <c r="D19" s="304"/>
      <c r="E19" s="306" t="s">
        <v>679</v>
      </c>
      <c r="F19" s="302" t="s">
        <v>680</v>
      </c>
      <c r="G19" s="302"/>
      <c r="H19" s="302"/>
      <c r="I19" s="302"/>
      <c r="J19" s="302"/>
      <c r="K19" s="300"/>
    </row>
    <row r="20" s="1" customFormat="1" ht="15" customHeight="1">
      <c r="B20" s="303"/>
      <c r="C20" s="304"/>
      <c r="D20" s="304"/>
      <c r="E20" s="306" t="s">
        <v>681</v>
      </c>
      <c r="F20" s="302" t="s">
        <v>682</v>
      </c>
      <c r="G20" s="302"/>
      <c r="H20" s="302"/>
      <c r="I20" s="302"/>
      <c r="J20" s="302"/>
      <c r="K20" s="300"/>
    </row>
    <row r="21" s="1" customFormat="1" ht="15" customHeight="1">
      <c r="B21" s="303"/>
      <c r="C21" s="304"/>
      <c r="D21" s="304"/>
      <c r="E21" s="306" t="s">
        <v>683</v>
      </c>
      <c r="F21" s="302" t="s">
        <v>684</v>
      </c>
      <c r="G21" s="302"/>
      <c r="H21" s="302"/>
      <c r="I21" s="302"/>
      <c r="J21" s="302"/>
      <c r="K21" s="300"/>
    </row>
    <row r="22" s="1" customFormat="1" ht="15" customHeight="1">
      <c r="B22" s="303"/>
      <c r="C22" s="304"/>
      <c r="D22" s="304"/>
      <c r="E22" s="306" t="s">
        <v>685</v>
      </c>
      <c r="F22" s="302" t="s">
        <v>686</v>
      </c>
      <c r="G22" s="302"/>
      <c r="H22" s="302"/>
      <c r="I22" s="302"/>
      <c r="J22" s="302"/>
      <c r="K22" s="300"/>
    </row>
    <row r="23" s="1" customFormat="1" ht="15" customHeight="1">
      <c r="B23" s="303"/>
      <c r="C23" s="304"/>
      <c r="D23" s="304"/>
      <c r="E23" s="306" t="s">
        <v>687</v>
      </c>
      <c r="F23" s="302" t="s">
        <v>688</v>
      </c>
      <c r="G23" s="302"/>
      <c r="H23" s="302"/>
      <c r="I23" s="302"/>
      <c r="J23" s="302"/>
      <c r="K23" s="300"/>
    </row>
    <row r="24" s="1" customFormat="1" ht="12.75" customHeight="1">
      <c r="B24" s="303"/>
      <c r="C24" s="304"/>
      <c r="D24" s="304"/>
      <c r="E24" s="304"/>
      <c r="F24" s="304"/>
      <c r="G24" s="304"/>
      <c r="H24" s="304"/>
      <c r="I24" s="304"/>
      <c r="J24" s="304"/>
      <c r="K24" s="300"/>
    </row>
    <row r="25" s="1" customFormat="1" ht="15" customHeight="1">
      <c r="B25" s="303"/>
      <c r="C25" s="302" t="s">
        <v>689</v>
      </c>
      <c r="D25" s="302"/>
      <c r="E25" s="302"/>
      <c r="F25" s="302"/>
      <c r="G25" s="302"/>
      <c r="H25" s="302"/>
      <c r="I25" s="302"/>
      <c r="J25" s="302"/>
      <c r="K25" s="300"/>
    </row>
    <row r="26" s="1" customFormat="1" ht="15" customHeight="1">
      <c r="B26" s="303"/>
      <c r="C26" s="302" t="s">
        <v>690</v>
      </c>
      <c r="D26" s="302"/>
      <c r="E26" s="302"/>
      <c r="F26" s="302"/>
      <c r="G26" s="302"/>
      <c r="H26" s="302"/>
      <c r="I26" s="302"/>
      <c r="J26" s="302"/>
      <c r="K26" s="300"/>
    </row>
    <row r="27" s="1" customFormat="1" ht="15" customHeight="1">
      <c r="B27" s="303"/>
      <c r="C27" s="302"/>
      <c r="D27" s="302" t="s">
        <v>691</v>
      </c>
      <c r="E27" s="302"/>
      <c r="F27" s="302"/>
      <c r="G27" s="302"/>
      <c r="H27" s="302"/>
      <c r="I27" s="302"/>
      <c r="J27" s="302"/>
      <c r="K27" s="300"/>
    </row>
    <row r="28" s="1" customFormat="1" ht="15" customHeight="1">
      <c r="B28" s="303"/>
      <c r="C28" s="304"/>
      <c r="D28" s="302" t="s">
        <v>692</v>
      </c>
      <c r="E28" s="302"/>
      <c r="F28" s="302"/>
      <c r="G28" s="302"/>
      <c r="H28" s="302"/>
      <c r="I28" s="302"/>
      <c r="J28" s="302"/>
      <c r="K28" s="300"/>
    </row>
    <row r="29" s="1" customFormat="1" ht="12.75" customHeight="1">
      <c r="B29" s="303"/>
      <c r="C29" s="304"/>
      <c r="D29" s="304"/>
      <c r="E29" s="304"/>
      <c r="F29" s="304"/>
      <c r="G29" s="304"/>
      <c r="H29" s="304"/>
      <c r="I29" s="304"/>
      <c r="J29" s="304"/>
      <c r="K29" s="300"/>
    </row>
    <row r="30" s="1" customFormat="1" ht="15" customHeight="1">
      <c r="B30" s="303"/>
      <c r="C30" s="304"/>
      <c r="D30" s="302" t="s">
        <v>693</v>
      </c>
      <c r="E30" s="302"/>
      <c r="F30" s="302"/>
      <c r="G30" s="302"/>
      <c r="H30" s="302"/>
      <c r="I30" s="302"/>
      <c r="J30" s="302"/>
      <c r="K30" s="300"/>
    </row>
    <row r="31" s="1" customFormat="1" ht="15" customHeight="1">
      <c r="B31" s="303"/>
      <c r="C31" s="304"/>
      <c r="D31" s="302" t="s">
        <v>694</v>
      </c>
      <c r="E31" s="302"/>
      <c r="F31" s="302"/>
      <c r="G31" s="302"/>
      <c r="H31" s="302"/>
      <c r="I31" s="302"/>
      <c r="J31" s="302"/>
      <c r="K31" s="300"/>
    </row>
    <row r="32" s="1" customFormat="1" ht="12.75" customHeight="1">
      <c r="B32" s="303"/>
      <c r="C32" s="304"/>
      <c r="D32" s="304"/>
      <c r="E32" s="304"/>
      <c r="F32" s="304"/>
      <c r="G32" s="304"/>
      <c r="H32" s="304"/>
      <c r="I32" s="304"/>
      <c r="J32" s="304"/>
      <c r="K32" s="300"/>
    </row>
    <row r="33" s="1" customFormat="1" ht="15" customHeight="1">
      <c r="B33" s="303"/>
      <c r="C33" s="304"/>
      <c r="D33" s="302" t="s">
        <v>695</v>
      </c>
      <c r="E33" s="302"/>
      <c r="F33" s="302"/>
      <c r="G33" s="302"/>
      <c r="H33" s="302"/>
      <c r="I33" s="302"/>
      <c r="J33" s="302"/>
      <c r="K33" s="300"/>
    </row>
    <row r="34" s="1" customFormat="1" ht="15" customHeight="1">
      <c r="B34" s="303"/>
      <c r="C34" s="304"/>
      <c r="D34" s="302" t="s">
        <v>696</v>
      </c>
      <c r="E34" s="302"/>
      <c r="F34" s="302"/>
      <c r="G34" s="302"/>
      <c r="H34" s="302"/>
      <c r="I34" s="302"/>
      <c r="J34" s="302"/>
      <c r="K34" s="300"/>
    </row>
    <row r="35" s="1" customFormat="1" ht="15" customHeight="1">
      <c r="B35" s="303"/>
      <c r="C35" s="304"/>
      <c r="D35" s="302" t="s">
        <v>697</v>
      </c>
      <c r="E35" s="302"/>
      <c r="F35" s="302"/>
      <c r="G35" s="302"/>
      <c r="H35" s="302"/>
      <c r="I35" s="302"/>
      <c r="J35" s="302"/>
      <c r="K35" s="300"/>
    </row>
    <row r="36" s="1" customFormat="1" ht="15" customHeight="1">
      <c r="B36" s="303"/>
      <c r="C36" s="304"/>
      <c r="D36" s="302"/>
      <c r="E36" s="305" t="s">
        <v>114</v>
      </c>
      <c r="F36" s="302"/>
      <c r="G36" s="302" t="s">
        <v>698</v>
      </c>
      <c r="H36" s="302"/>
      <c r="I36" s="302"/>
      <c r="J36" s="302"/>
      <c r="K36" s="300"/>
    </row>
    <row r="37" s="1" customFormat="1" ht="30.75" customHeight="1">
      <c r="B37" s="303"/>
      <c r="C37" s="304"/>
      <c r="D37" s="302"/>
      <c r="E37" s="305" t="s">
        <v>699</v>
      </c>
      <c r="F37" s="302"/>
      <c r="G37" s="302" t="s">
        <v>700</v>
      </c>
      <c r="H37" s="302"/>
      <c r="I37" s="302"/>
      <c r="J37" s="302"/>
      <c r="K37" s="300"/>
    </row>
    <row r="38" s="1" customFormat="1" ht="15" customHeight="1">
      <c r="B38" s="303"/>
      <c r="C38" s="304"/>
      <c r="D38" s="302"/>
      <c r="E38" s="305" t="s">
        <v>53</v>
      </c>
      <c r="F38" s="302"/>
      <c r="G38" s="302" t="s">
        <v>701</v>
      </c>
      <c r="H38" s="302"/>
      <c r="I38" s="302"/>
      <c r="J38" s="302"/>
      <c r="K38" s="300"/>
    </row>
    <row r="39" s="1" customFormat="1" ht="15" customHeight="1">
      <c r="B39" s="303"/>
      <c r="C39" s="304"/>
      <c r="D39" s="302"/>
      <c r="E39" s="305" t="s">
        <v>54</v>
      </c>
      <c r="F39" s="302"/>
      <c r="G39" s="302" t="s">
        <v>702</v>
      </c>
      <c r="H39" s="302"/>
      <c r="I39" s="302"/>
      <c r="J39" s="302"/>
      <c r="K39" s="300"/>
    </row>
    <row r="40" s="1" customFormat="1" ht="15" customHeight="1">
      <c r="B40" s="303"/>
      <c r="C40" s="304"/>
      <c r="D40" s="302"/>
      <c r="E40" s="305" t="s">
        <v>115</v>
      </c>
      <c r="F40" s="302"/>
      <c r="G40" s="302" t="s">
        <v>703</v>
      </c>
      <c r="H40" s="302"/>
      <c r="I40" s="302"/>
      <c r="J40" s="302"/>
      <c r="K40" s="300"/>
    </row>
    <row r="41" s="1" customFormat="1" ht="15" customHeight="1">
      <c r="B41" s="303"/>
      <c r="C41" s="304"/>
      <c r="D41" s="302"/>
      <c r="E41" s="305" t="s">
        <v>116</v>
      </c>
      <c r="F41" s="302"/>
      <c r="G41" s="302" t="s">
        <v>704</v>
      </c>
      <c r="H41" s="302"/>
      <c r="I41" s="302"/>
      <c r="J41" s="302"/>
      <c r="K41" s="300"/>
    </row>
    <row r="42" s="1" customFormat="1" ht="15" customHeight="1">
      <c r="B42" s="303"/>
      <c r="C42" s="304"/>
      <c r="D42" s="302"/>
      <c r="E42" s="305" t="s">
        <v>705</v>
      </c>
      <c r="F42" s="302"/>
      <c r="G42" s="302" t="s">
        <v>706</v>
      </c>
      <c r="H42" s="302"/>
      <c r="I42" s="302"/>
      <c r="J42" s="302"/>
      <c r="K42" s="300"/>
    </row>
    <row r="43" s="1" customFormat="1" ht="15" customHeight="1">
      <c r="B43" s="303"/>
      <c r="C43" s="304"/>
      <c r="D43" s="302"/>
      <c r="E43" s="305"/>
      <c r="F43" s="302"/>
      <c r="G43" s="302" t="s">
        <v>707</v>
      </c>
      <c r="H43" s="302"/>
      <c r="I43" s="302"/>
      <c r="J43" s="302"/>
      <c r="K43" s="300"/>
    </row>
    <row r="44" s="1" customFormat="1" ht="15" customHeight="1">
      <c r="B44" s="303"/>
      <c r="C44" s="304"/>
      <c r="D44" s="302"/>
      <c r="E44" s="305" t="s">
        <v>708</v>
      </c>
      <c r="F44" s="302"/>
      <c r="G44" s="302" t="s">
        <v>709</v>
      </c>
      <c r="H44" s="302"/>
      <c r="I44" s="302"/>
      <c r="J44" s="302"/>
      <c r="K44" s="300"/>
    </row>
    <row r="45" s="1" customFormat="1" ht="15" customHeight="1">
      <c r="B45" s="303"/>
      <c r="C45" s="304"/>
      <c r="D45" s="302"/>
      <c r="E45" s="305" t="s">
        <v>118</v>
      </c>
      <c r="F45" s="302"/>
      <c r="G45" s="302" t="s">
        <v>710</v>
      </c>
      <c r="H45" s="302"/>
      <c r="I45" s="302"/>
      <c r="J45" s="302"/>
      <c r="K45" s="300"/>
    </row>
    <row r="46" s="1" customFormat="1" ht="12.75" customHeight="1">
      <c r="B46" s="303"/>
      <c r="C46" s="304"/>
      <c r="D46" s="302"/>
      <c r="E46" s="302"/>
      <c r="F46" s="302"/>
      <c r="G46" s="302"/>
      <c r="H46" s="302"/>
      <c r="I46" s="302"/>
      <c r="J46" s="302"/>
      <c r="K46" s="300"/>
    </row>
    <row r="47" s="1" customFormat="1" ht="15" customHeight="1">
      <c r="B47" s="303"/>
      <c r="C47" s="304"/>
      <c r="D47" s="302" t="s">
        <v>711</v>
      </c>
      <c r="E47" s="302"/>
      <c r="F47" s="302"/>
      <c r="G47" s="302"/>
      <c r="H47" s="302"/>
      <c r="I47" s="302"/>
      <c r="J47" s="302"/>
      <c r="K47" s="300"/>
    </row>
    <row r="48" s="1" customFormat="1" ht="15" customHeight="1">
      <c r="B48" s="303"/>
      <c r="C48" s="304"/>
      <c r="D48" s="304"/>
      <c r="E48" s="302" t="s">
        <v>712</v>
      </c>
      <c r="F48" s="302"/>
      <c r="G48" s="302"/>
      <c r="H48" s="302"/>
      <c r="I48" s="302"/>
      <c r="J48" s="302"/>
      <c r="K48" s="300"/>
    </row>
    <row r="49" s="1" customFormat="1" ht="15" customHeight="1">
      <c r="B49" s="303"/>
      <c r="C49" s="304"/>
      <c r="D49" s="304"/>
      <c r="E49" s="302" t="s">
        <v>713</v>
      </c>
      <c r="F49" s="302"/>
      <c r="G49" s="302"/>
      <c r="H49" s="302"/>
      <c r="I49" s="302"/>
      <c r="J49" s="302"/>
      <c r="K49" s="300"/>
    </row>
    <row r="50" s="1" customFormat="1" ht="15" customHeight="1">
      <c r="B50" s="303"/>
      <c r="C50" s="304"/>
      <c r="D50" s="304"/>
      <c r="E50" s="302" t="s">
        <v>714</v>
      </c>
      <c r="F50" s="302"/>
      <c r="G50" s="302"/>
      <c r="H50" s="302"/>
      <c r="I50" s="302"/>
      <c r="J50" s="302"/>
      <c r="K50" s="300"/>
    </row>
    <row r="51" s="1" customFormat="1" ht="15" customHeight="1">
      <c r="B51" s="303"/>
      <c r="C51" s="304"/>
      <c r="D51" s="302" t="s">
        <v>715</v>
      </c>
      <c r="E51" s="302"/>
      <c r="F51" s="302"/>
      <c r="G51" s="302"/>
      <c r="H51" s="302"/>
      <c r="I51" s="302"/>
      <c r="J51" s="302"/>
      <c r="K51" s="300"/>
    </row>
    <row r="52" s="1" customFormat="1" ht="25.5" customHeight="1">
      <c r="B52" s="298"/>
      <c r="C52" s="299" t="s">
        <v>716</v>
      </c>
      <c r="D52" s="299"/>
      <c r="E52" s="299"/>
      <c r="F52" s="299"/>
      <c r="G52" s="299"/>
      <c r="H52" s="299"/>
      <c r="I52" s="299"/>
      <c r="J52" s="299"/>
      <c r="K52" s="300"/>
    </row>
    <row r="53" s="1" customFormat="1" ht="5.25" customHeight="1">
      <c r="B53" s="298"/>
      <c r="C53" s="301"/>
      <c r="D53" s="301"/>
      <c r="E53" s="301"/>
      <c r="F53" s="301"/>
      <c r="G53" s="301"/>
      <c r="H53" s="301"/>
      <c r="I53" s="301"/>
      <c r="J53" s="301"/>
      <c r="K53" s="300"/>
    </row>
    <row r="54" s="1" customFormat="1" ht="15" customHeight="1">
      <c r="B54" s="298"/>
      <c r="C54" s="302" t="s">
        <v>717</v>
      </c>
      <c r="D54" s="302"/>
      <c r="E54" s="302"/>
      <c r="F54" s="302"/>
      <c r="G54" s="302"/>
      <c r="H54" s="302"/>
      <c r="I54" s="302"/>
      <c r="J54" s="302"/>
      <c r="K54" s="300"/>
    </row>
    <row r="55" s="1" customFormat="1" ht="15" customHeight="1">
      <c r="B55" s="298"/>
      <c r="C55" s="302" t="s">
        <v>718</v>
      </c>
      <c r="D55" s="302"/>
      <c r="E55" s="302"/>
      <c r="F55" s="302"/>
      <c r="G55" s="302"/>
      <c r="H55" s="302"/>
      <c r="I55" s="302"/>
      <c r="J55" s="302"/>
      <c r="K55" s="300"/>
    </row>
    <row r="56" s="1" customFormat="1" ht="12.75" customHeight="1">
      <c r="B56" s="298"/>
      <c r="C56" s="302"/>
      <c r="D56" s="302"/>
      <c r="E56" s="302"/>
      <c r="F56" s="302"/>
      <c r="G56" s="302"/>
      <c r="H56" s="302"/>
      <c r="I56" s="302"/>
      <c r="J56" s="302"/>
      <c r="K56" s="300"/>
    </row>
    <row r="57" s="1" customFormat="1" ht="15" customHeight="1">
      <c r="B57" s="298"/>
      <c r="C57" s="302" t="s">
        <v>719</v>
      </c>
      <c r="D57" s="302"/>
      <c r="E57" s="302"/>
      <c r="F57" s="302"/>
      <c r="G57" s="302"/>
      <c r="H57" s="302"/>
      <c r="I57" s="302"/>
      <c r="J57" s="302"/>
      <c r="K57" s="300"/>
    </row>
    <row r="58" s="1" customFormat="1" ht="15" customHeight="1">
      <c r="B58" s="298"/>
      <c r="C58" s="304"/>
      <c r="D58" s="302" t="s">
        <v>720</v>
      </c>
      <c r="E58" s="302"/>
      <c r="F58" s="302"/>
      <c r="G58" s="302"/>
      <c r="H58" s="302"/>
      <c r="I58" s="302"/>
      <c r="J58" s="302"/>
      <c r="K58" s="300"/>
    </row>
    <row r="59" s="1" customFormat="1" ht="15" customHeight="1">
      <c r="B59" s="298"/>
      <c r="C59" s="304"/>
      <c r="D59" s="302" t="s">
        <v>721</v>
      </c>
      <c r="E59" s="302"/>
      <c r="F59" s="302"/>
      <c r="G59" s="302"/>
      <c r="H59" s="302"/>
      <c r="I59" s="302"/>
      <c r="J59" s="302"/>
      <c r="K59" s="300"/>
    </row>
    <row r="60" s="1" customFormat="1" ht="15" customHeight="1">
      <c r="B60" s="298"/>
      <c r="C60" s="304"/>
      <c r="D60" s="302" t="s">
        <v>722</v>
      </c>
      <c r="E60" s="302"/>
      <c r="F60" s="302"/>
      <c r="G60" s="302"/>
      <c r="H60" s="302"/>
      <c r="I60" s="302"/>
      <c r="J60" s="302"/>
      <c r="K60" s="300"/>
    </row>
    <row r="61" s="1" customFormat="1" ht="15" customHeight="1">
      <c r="B61" s="298"/>
      <c r="C61" s="304"/>
      <c r="D61" s="302" t="s">
        <v>723</v>
      </c>
      <c r="E61" s="302"/>
      <c r="F61" s="302"/>
      <c r="G61" s="302"/>
      <c r="H61" s="302"/>
      <c r="I61" s="302"/>
      <c r="J61" s="302"/>
      <c r="K61" s="300"/>
    </row>
    <row r="62" s="1" customFormat="1" ht="15" customHeight="1">
      <c r="B62" s="298"/>
      <c r="C62" s="304"/>
      <c r="D62" s="307" t="s">
        <v>724</v>
      </c>
      <c r="E62" s="307"/>
      <c r="F62" s="307"/>
      <c r="G62" s="307"/>
      <c r="H62" s="307"/>
      <c r="I62" s="307"/>
      <c r="J62" s="307"/>
      <c r="K62" s="300"/>
    </row>
    <row r="63" s="1" customFormat="1" ht="15" customHeight="1">
      <c r="B63" s="298"/>
      <c r="C63" s="304"/>
      <c r="D63" s="302" t="s">
        <v>725</v>
      </c>
      <c r="E63" s="302"/>
      <c r="F63" s="302"/>
      <c r="G63" s="302"/>
      <c r="H63" s="302"/>
      <c r="I63" s="302"/>
      <c r="J63" s="302"/>
      <c r="K63" s="300"/>
    </row>
    <row r="64" s="1" customFormat="1" ht="12.75" customHeight="1">
      <c r="B64" s="298"/>
      <c r="C64" s="304"/>
      <c r="D64" s="304"/>
      <c r="E64" s="308"/>
      <c r="F64" s="304"/>
      <c r="G64" s="304"/>
      <c r="H64" s="304"/>
      <c r="I64" s="304"/>
      <c r="J64" s="304"/>
      <c r="K64" s="300"/>
    </row>
    <row r="65" s="1" customFormat="1" ht="15" customHeight="1">
      <c r="B65" s="298"/>
      <c r="C65" s="304"/>
      <c r="D65" s="302" t="s">
        <v>726</v>
      </c>
      <c r="E65" s="302"/>
      <c r="F65" s="302"/>
      <c r="G65" s="302"/>
      <c r="H65" s="302"/>
      <c r="I65" s="302"/>
      <c r="J65" s="302"/>
      <c r="K65" s="300"/>
    </row>
    <row r="66" s="1" customFormat="1" ht="15" customHeight="1">
      <c r="B66" s="298"/>
      <c r="C66" s="304"/>
      <c r="D66" s="307" t="s">
        <v>727</v>
      </c>
      <c r="E66" s="307"/>
      <c r="F66" s="307"/>
      <c r="G66" s="307"/>
      <c r="H66" s="307"/>
      <c r="I66" s="307"/>
      <c r="J66" s="307"/>
      <c r="K66" s="300"/>
    </row>
    <row r="67" s="1" customFormat="1" ht="15" customHeight="1">
      <c r="B67" s="298"/>
      <c r="C67" s="304"/>
      <c r="D67" s="302" t="s">
        <v>728</v>
      </c>
      <c r="E67" s="302"/>
      <c r="F67" s="302"/>
      <c r="G67" s="302"/>
      <c r="H67" s="302"/>
      <c r="I67" s="302"/>
      <c r="J67" s="302"/>
      <c r="K67" s="300"/>
    </row>
    <row r="68" s="1" customFormat="1" ht="15" customHeight="1">
      <c r="B68" s="298"/>
      <c r="C68" s="304"/>
      <c r="D68" s="302" t="s">
        <v>729</v>
      </c>
      <c r="E68" s="302"/>
      <c r="F68" s="302"/>
      <c r="G68" s="302"/>
      <c r="H68" s="302"/>
      <c r="I68" s="302"/>
      <c r="J68" s="302"/>
      <c r="K68" s="300"/>
    </row>
    <row r="69" s="1" customFormat="1" ht="15" customHeight="1">
      <c r="B69" s="298"/>
      <c r="C69" s="304"/>
      <c r="D69" s="302" t="s">
        <v>730</v>
      </c>
      <c r="E69" s="302"/>
      <c r="F69" s="302"/>
      <c r="G69" s="302"/>
      <c r="H69" s="302"/>
      <c r="I69" s="302"/>
      <c r="J69" s="302"/>
      <c r="K69" s="300"/>
    </row>
    <row r="70" s="1" customFormat="1" ht="15" customHeight="1">
      <c r="B70" s="298"/>
      <c r="C70" s="304"/>
      <c r="D70" s="302" t="s">
        <v>731</v>
      </c>
      <c r="E70" s="302"/>
      <c r="F70" s="302"/>
      <c r="G70" s="302"/>
      <c r="H70" s="302"/>
      <c r="I70" s="302"/>
      <c r="J70" s="302"/>
      <c r="K70" s="300"/>
    </row>
    <row r="71" s="1" customFormat="1" ht="12.75" customHeight="1">
      <c r="B71" s="309"/>
      <c r="C71" s="310"/>
      <c r="D71" s="310"/>
      <c r="E71" s="310"/>
      <c r="F71" s="310"/>
      <c r="G71" s="310"/>
      <c r="H71" s="310"/>
      <c r="I71" s="310"/>
      <c r="J71" s="310"/>
      <c r="K71" s="311"/>
    </row>
    <row r="72" s="1" customFormat="1" ht="18.75" customHeight="1">
      <c r="B72" s="312"/>
      <c r="C72" s="312"/>
      <c r="D72" s="312"/>
      <c r="E72" s="312"/>
      <c r="F72" s="312"/>
      <c r="G72" s="312"/>
      <c r="H72" s="312"/>
      <c r="I72" s="312"/>
      <c r="J72" s="312"/>
      <c r="K72" s="313"/>
    </row>
    <row r="73" s="1" customFormat="1" ht="18.75" customHeight="1">
      <c r="B73" s="313"/>
      <c r="C73" s="313"/>
      <c r="D73" s="313"/>
      <c r="E73" s="313"/>
      <c r="F73" s="313"/>
      <c r="G73" s="313"/>
      <c r="H73" s="313"/>
      <c r="I73" s="313"/>
      <c r="J73" s="313"/>
      <c r="K73" s="313"/>
    </row>
    <row r="74" s="1" customFormat="1" ht="7.5" customHeight="1">
      <c r="B74" s="314"/>
      <c r="C74" s="315"/>
      <c r="D74" s="315"/>
      <c r="E74" s="315"/>
      <c r="F74" s="315"/>
      <c r="G74" s="315"/>
      <c r="H74" s="315"/>
      <c r="I74" s="315"/>
      <c r="J74" s="315"/>
      <c r="K74" s="316"/>
    </row>
    <row r="75" s="1" customFormat="1" ht="45" customHeight="1">
      <c r="B75" s="317"/>
      <c r="C75" s="318" t="s">
        <v>732</v>
      </c>
      <c r="D75" s="318"/>
      <c r="E75" s="318"/>
      <c r="F75" s="318"/>
      <c r="G75" s="318"/>
      <c r="H75" s="318"/>
      <c r="I75" s="318"/>
      <c r="J75" s="318"/>
      <c r="K75" s="319"/>
    </row>
    <row r="76" s="1" customFormat="1" ht="17.25" customHeight="1">
      <c r="B76" s="317"/>
      <c r="C76" s="320" t="s">
        <v>733</v>
      </c>
      <c r="D76" s="320"/>
      <c r="E76" s="320"/>
      <c r="F76" s="320" t="s">
        <v>734</v>
      </c>
      <c r="G76" s="321"/>
      <c r="H76" s="320" t="s">
        <v>54</v>
      </c>
      <c r="I76" s="320" t="s">
        <v>57</v>
      </c>
      <c r="J76" s="320" t="s">
        <v>735</v>
      </c>
      <c r="K76" s="319"/>
    </row>
    <row r="77" s="1" customFormat="1" ht="17.25" customHeight="1">
      <c r="B77" s="317"/>
      <c r="C77" s="322" t="s">
        <v>736</v>
      </c>
      <c r="D77" s="322"/>
      <c r="E77" s="322"/>
      <c r="F77" s="323" t="s">
        <v>737</v>
      </c>
      <c r="G77" s="324"/>
      <c r="H77" s="322"/>
      <c r="I77" s="322"/>
      <c r="J77" s="322" t="s">
        <v>738</v>
      </c>
      <c r="K77" s="319"/>
    </row>
    <row r="78" s="1" customFormat="1" ht="5.25" customHeight="1">
      <c r="B78" s="317"/>
      <c r="C78" s="325"/>
      <c r="D78" s="325"/>
      <c r="E78" s="325"/>
      <c r="F78" s="325"/>
      <c r="G78" s="326"/>
      <c r="H78" s="325"/>
      <c r="I78" s="325"/>
      <c r="J78" s="325"/>
      <c r="K78" s="319"/>
    </row>
    <row r="79" s="1" customFormat="1" ht="15" customHeight="1">
      <c r="B79" s="317"/>
      <c r="C79" s="305" t="s">
        <v>53</v>
      </c>
      <c r="D79" s="327"/>
      <c r="E79" s="327"/>
      <c r="F79" s="328" t="s">
        <v>739</v>
      </c>
      <c r="G79" s="329"/>
      <c r="H79" s="305" t="s">
        <v>740</v>
      </c>
      <c r="I79" s="305" t="s">
        <v>741</v>
      </c>
      <c r="J79" s="305">
        <v>20</v>
      </c>
      <c r="K79" s="319"/>
    </row>
    <row r="80" s="1" customFormat="1" ht="15" customHeight="1">
      <c r="B80" s="317"/>
      <c r="C80" s="305" t="s">
        <v>742</v>
      </c>
      <c r="D80" s="305"/>
      <c r="E80" s="305"/>
      <c r="F80" s="328" t="s">
        <v>739</v>
      </c>
      <c r="G80" s="329"/>
      <c r="H80" s="305" t="s">
        <v>743</v>
      </c>
      <c r="I80" s="305" t="s">
        <v>741</v>
      </c>
      <c r="J80" s="305">
        <v>120</v>
      </c>
      <c r="K80" s="319"/>
    </row>
    <row r="81" s="1" customFormat="1" ht="15" customHeight="1">
      <c r="B81" s="330"/>
      <c r="C81" s="305" t="s">
        <v>744</v>
      </c>
      <c r="D81" s="305"/>
      <c r="E81" s="305"/>
      <c r="F81" s="328" t="s">
        <v>745</v>
      </c>
      <c r="G81" s="329"/>
      <c r="H81" s="305" t="s">
        <v>746</v>
      </c>
      <c r="I81" s="305" t="s">
        <v>741</v>
      </c>
      <c r="J81" s="305">
        <v>50</v>
      </c>
      <c r="K81" s="319"/>
    </row>
    <row r="82" s="1" customFormat="1" ht="15" customHeight="1">
      <c r="B82" s="330"/>
      <c r="C82" s="305" t="s">
        <v>747</v>
      </c>
      <c r="D82" s="305"/>
      <c r="E82" s="305"/>
      <c r="F82" s="328" t="s">
        <v>739</v>
      </c>
      <c r="G82" s="329"/>
      <c r="H82" s="305" t="s">
        <v>748</v>
      </c>
      <c r="I82" s="305" t="s">
        <v>749</v>
      </c>
      <c r="J82" s="305"/>
      <c r="K82" s="319"/>
    </row>
    <row r="83" s="1" customFormat="1" ht="15" customHeight="1">
      <c r="B83" s="330"/>
      <c r="C83" s="331" t="s">
        <v>750</v>
      </c>
      <c r="D83" s="331"/>
      <c r="E83" s="331"/>
      <c r="F83" s="332" t="s">
        <v>745</v>
      </c>
      <c r="G83" s="331"/>
      <c r="H83" s="331" t="s">
        <v>751</v>
      </c>
      <c r="I83" s="331" t="s">
        <v>741</v>
      </c>
      <c r="J83" s="331">
        <v>15</v>
      </c>
      <c r="K83" s="319"/>
    </row>
    <row r="84" s="1" customFormat="1" ht="15" customHeight="1">
      <c r="B84" s="330"/>
      <c r="C84" s="331" t="s">
        <v>752</v>
      </c>
      <c r="D84" s="331"/>
      <c r="E84" s="331"/>
      <c r="F84" s="332" t="s">
        <v>745</v>
      </c>
      <c r="G84" s="331"/>
      <c r="H84" s="331" t="s">
        <v>753</v>
      </c>
      <c r="I84" s="331" t="s">
        <v>741</v>
      </c>
      <c r="J84" s="331">
        <v>15</v>
      </c>
      <c r="K84" s="319"/>
    </row>
    <row r="85" s="1" customFormat="1" ht="15" customHeight="1">
      <c r="B85" s="330"/>
      <c r="C85" s="331" t="s">
        <v>754</v>
      </c>
      <c r="D85" s="331"/>
      <c r="E85" s="331"/>
      <c r="F85" s="332" t="s">
        <v>745</v>
      </c>
      <c r="G85" s="331"/>
      <c r="H85" s="331" t="s">
        <v>755</v>
      </c>
      <c r="I85" s="331" t="s">
        <v>741</v>
      </c>
      <c r="J85" s="331">
        <v>20</v>
      </c>
      <c r="K85" s="319"/>
    </row>
    <row r="86" s="1" customFormat="1" ht="15" customHeight="1">
      <c r="B86" s="330"/>
      <c r="C86" s="331" t="s">
        <v>756</v>
      </c>
      <c r="D86" s="331"/>
      <c r="E86" s="331"/>
      <c r="F86" s="332" t="s">
        <v>745</v>
      </c>
      <c r="G86" s="331"/>
      <c r="H86" s="331" t="s">
        <v>757</v>
      </c>
      <c r="I86" s="331" t="s">
        <v>741</v>
      </c>
      <c r="J86" s="331">
        <v>20</v>
      </c>
      <c r="K86" s="319"/>
    </row>
    <row r="87" s="1" customFormat="1" ht="15" customHeight="1">
      <c r="B87" s="330"/>
      <c r="C87" s="305" t="s">
        <v>758</v>
      </c>
      <c r="D87" s="305"/>
      <c r="E87" s="305"/>
      <c r="F87" s="328" t="s">
        <v>745</v>
      </c>
      <c r="G87" s="329"/>
      <c r="H87" s="305" t="s">
        <v>759</v>
      </c>
      <c r="I87" s="305" t="s">
        <v>741</v>
      </c>
      <c r="J87" s="305">
        <v>50</v>
      </c>
      <c r="K87" s="319"/>
    </row>
    <row r="88" s="1" customFormat="1" ht="15" customHeight="1">
      <c r="B88" s="330"/>
      <c r="C88" s="305" t="s">
        <v>760</v>
      </c>
      <c r="D88" s="305"/>
      <c r="E88" s="305"/>
      <c r="F88" s="328" t="s">
        <v>745</v>
      </c>
      <c r="G88" s="329"/>
      <c r="H88" s="305" t="s">
        <v>761</v>
      </c>
      <c r="I88" s="305" t="s">
        <v>741</v>
      </c>
      <c r="J88" s="305">
        <v>20</v>
      </c>
      <c r="K88" s="319"/>
    </row>
    <row r="89" s="1" customFormat="1" ht="15" customHeight="1">
      <c r="B89" s="330"/>
      <c r="C89" s="305" t="s">
        <v>762</v>
      </c>
      <c r="D89" s="305"/>
      <c r="E89" s="305"/>
      <c r="F89" s="328" t="s">
        <v>745</v>
      </c>
      <c r="G89" s="329"/>
      <c r="H89" s="305" t="s">
        <v>763</v>
      </c>
      <c r="I89" s="305" t="s">
        <v>741</v>
      </c>
      <c r="J89" s="305">
        <v>20</v>
      </c>
      <c r="K89" s="319"/>
    </row>
    <row r="90" s="1" customFormat="1" ht="15" customHeight="1">
      <c r="B90" s="330"/>
      <c r="C90" s="305" t="s">
        <v>764</v>
      </c>
      <c r="D90" s="305"/>
      <c r="E90" s="305"/>
      <c r="F90" s="328" t="s">
        <v>745</v>
      </c>
      <c r="G90" s="329"/>
      <c r="H90" s="305" t="s">
        <v>765</v>
      </c>
      <c r="I90" s="305" t="s">
        <v>741</v>
      </c>
      <c r="J90" s="305">
        <v>50</v>
      </c>
      <c r="K90" s="319"/>
    </row>
    <row r="91" s="1" customFormat="1" ht="15" customHeight="1">
      <c r="B91" s="330"/>
      <c r="C91" s="305" t="s">
        <v>766</v>
      </c>
      <c r="D91" s="305"/>
      <c r="E91" s="305"/>
      <c r="F91" s="328" t="s">
        <v>745</v>
      </c>
      <c r="G91" s="329"/>
      <c r="H91" s="305" t="s">
        <v>766</v>
      </c>
      <c r="I91" s="305" t="s">
        <v>741</v>
      </c>
      <c r="J91" s="305">
        <v>50</v>
      </c>
      <c r="K91" s="319"/>
    </row>
    <row r="92" s="1" customFormat="1" ht="15" customHeight="1">
      <c r="B92" s="330"/>
      <c r="C92" s="305" t="s">
        <v>767</v>
      </c>
      <c r="D92" s="305"/>
      <c r="E92" s="305"/>
      <c r="F92" s="328" t="s">
        <v>745</v>
      </c>
      <c r="G92" s="329"/>
      <c r="H92" s="305" t="s">
        <v>768</v>
      </c>
      <c r="I92" s="305" t="s">
        <v>741</v>
      </c>
      <c r="J92" s="305">
        <v>255</v>
      </c>
      <c r="K92" s="319"/>
    </row>
    <row r="93" s="1" customFormat="1" ht="15" customHeight="1">
      <c r="B93" s="330"/>
      <c r="C93" s="305" t="s">
        <v>769</v>
      </c>
      <c r="D93" s="305"/>
      <c r="E93" s="305"/>
      <c r="F93" s="328" t="s">
        <v>739</v>
      </c>
      <c r="G93" s="329"/>
      <c r="H93" s="305" t="s">
        <v>770</v>
      </c>
      <c r="I93" s="305" t="s">
        <v>771</v>
      </c>
      <c r="J93" s="305"/>
      <c r="K93" s="319"/>
    </row>
    <row r="94" s="1" customFormat="1" ht="15" customHeight="1">
      <c r="B94" s="330"/>
      <c r="C94" s="305" t="s">
        <v>772</v>
      </c>
      <c r="D94" s="305"/>
      <c r="E94" s="305"/>
      <c r="F94" s="328" t="s">
        <v>739</v>
      </c>
      <c r="G94" s="329"/>
      <c r="H94" s="305" t="s">
        <v>773</v>
      </c>
      <c r="I94" s="305" t="s">
        <v>774</v>
      </c>
      <c r="J94" s="305"/>
      <c r="K94" s="319"/>
    </row>
    <row r="95" s="1" customFormat="1" ht="15" customHeight="1">
      <c r="B95" s="330"/>
      <c r="C95" s="305" t="s">
        <v>775</v>
      </c>
      <c r="D95" s="305"/>
      <c r="E95" s="305"/>
      <c r="F95" s="328" t="s">
        <v>739</v>
      </c>
      <c r="G95" s="329"/>
      <c r="H95" s="305" t="s">
        <v>775</v>
      </c>
      <c r="I95" s="305" t="s">
        <v>774</v>
      </c>
      <c r="J95" s="305"/>
      <c r="K95" s="319"/>
    </row>
    <row r="96" s="1" customFormat="1" ht="15" customHeight="1">
      <c r="B96" s="330"/>
      <c r="C96" s="305" t="s">
        <v>38</v>
      </c>
      <c r="D96" s="305"/>
      <c r="E96" s="305"/>
      <c r="F96" s="328" t="s">
        <v>739</v>
      </c>
      <c r="G96" s="329"/>
      <c r="H96" s="305" t="s">
        <v>776</v>
      </c>
      <c r="I96" s="305" t="s">
        <v>774</v>
      </c>
      <c r="J96" s="305"/>
      <c r="K96" s="319"/>
    </row>
    <row r="97" s="1" customFormat="1" ht="15" customHeight="1">
      <c r="B97" s="330"/>
      <c r="C97" s="305" t="s">
        <v>48</v>
      </c>
      <c r="D97" s="305"/>
      <c r="E97" s="305"/>
      <c r="F97" s="328" t="s">
        <v>739</v>
      </c>
      <c r="G97" s="329"/>
      <c r="H97" s="305" t="s">
        <v>777</v>
      </c>
      <c r="I97" s="305" t="s">
        <v>774</v>
      </c>
      <c r="J97" s="305"/>
      <c r="K97" s="319"/>
    </row>
    <row r="98" s="1" customFormat="1" ht="1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5"/>
    </row>
    <row r="99" s="1" customFormat="1" ht="18.75" customHeight="1">
      <c r="B99" s="336"/>
      <c r="C99" s="337"/>
      <c r="D99" s="337"/>
      <c r="E99" s="337"/>
      <c r="F99" s="337"/>
      <c r="G99" s="337"/>
      <c r="H99" s="337"/>
      <c r="I99" s="337"/>
      <c r="J99" s="337"/>
      <c r="K99" s="336"/>
    </row>
    <row r="100" s="1" customFormat="1" ht="18.75" customHeight="1"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</row>
    <row r="101" s="1" customFormat="1" ht="7.5" customHeight="1">
      <c r="B101" s="314"/>
      <c r="C101" s="315"/>
      <c r="D101" s="315"/>
      <c r="E101" s="315"/>
      <c r="F101" s="315"/>
      <c r="G101" s="315"/>
      <c r="H101" s="315"/>
      <c r="I101" s="315"/>
      <c r="J101" s="315"/>
      <c r="K101" s="316"/>
    </row>
    <row r="102" s="1" customFormat="1" ht="45" customHeight="1">
      <c r="B102" s="317"/>
      <c r="C102" s="318" t="s">
        <v>778</v>
      </c>
      <c r="D102" s="318"/>
      <c r="E102" s="318"/>
      <c r="F102" s="318"/>
      <c r="G102" s="318"/>
      <c r="H102" s="318"/>
      <c r="I102" s="318"/>
      <c r="J102" s="318"/>
      <c r="K102" s="319"/>
    </row>
    <row r="103" s="1" customFormat="1" ht="17.25" customHeight="1">
      <c r="B103" s="317"/>
      <c r="C103" s="320" t="s">
        <v>733</v>
      </c>
      <c r="D103" s="320"/>
      <c r="E103" s="320"/>
      <c r="F103" s="320" t="s">
        <v>734</v>
      </c>
      <c r="G103" s="321"/>
      <c r="H103" s="320" t="s">
        <v>54</v>
      </c>
      <c r="I103" s="320" t="s">
        <v>57</v>
      </c>
      <c r="J103" s="320" t="s">
        <v>735</v>
      </c>
      <c r="K103" s="319"/>
    </row>
    <row r="104" s="1" customFormat="1" ht="17.25" customHeight="1">
      <c r="B104" s="317"/>
      <c r="C104" s="322" t="s">
        <v>736</v>
      </c>
      <c r="D104" s="322"/>
      <c r="E104" s="322"/>
      <c r="F104" s="323" t="s">
        <v>737</v>
      </c>
      <c r="G104" s="324"/>
      <c r="H104" s="322"/>
      <c r="I104" s="322"/>
      <c r="J104" s="322" t="s">
        <v>738</v>
      </c>
      <c r="K104" s="319"/>
    </row>
    <row r="105" s="1" customFormat="1" ht="5.25" customHeight="1">
      <c r="B105" s="317"/>
      <c r="C105" s="320"/>
      <c r="D105" s="320"/>
      <c r="E105" s="320"/>
      <c r="F105" s="320"/>
      <c r="G105" s="338"/>
      <c r="H105" s="320"/>
      <c r="I105" s="320"/>
      <c r="J105" s="320"/>
      <c r="K105" s="319"/>
    </row>
    <row r="106" s="1" customFormat="1" ht="15" customHeight="1">
      <c r="B106" s="317"/>
      <c r="C106" s="305" t="s">
        <v>53</v>
      </c>
      <c r="D106" s="327"/>
      <c r="E106" s="327"/>
      <c r="F106" s="328" t="s">
        <v>739</v>
      </c>
      <c r="G106" s="305"/>
      <c r="H106" s="305" t="s">
        <v>779</v>
      </c>
      <c r="I106" s="305" t="s">
        <v>741</v>
      </c>
      <c r="J106" s="305">
        <v>20</v>
      </c>
      <c r="K106" s="319"/>
    </row>
    <row r="107" s="1" customFormat="1" ht="15" customHeight="1">
      <c r="B107" s="317"/>
      <c r="C107" s="305" t="s">
        <v>742</v>
      </c>
      <c r="D107" s="305"/>
      <c r="E107" s="305"/>
      <c r="F107" s="328" t="s">
        <v>739</v>
      </c>
      <c r="G107" s="305"/>
      <c r="H107" s="305" t="s">
        <v>779</v>
      </c>
      <c r="I107" s="305" t="s">
        <v>741</v>
      </c>
      <c r="J107" s="305">
        <v>120</v>
      </c>
      <c r="K107" s="319"/>
    </row>
    <row r="108" s="1" customFormat="1" ht="15" customHeight="1">
      <c r="B108" s="330"/>
      <c r="C108" s="305" t="s">
        <v>744</v>
      </c>
      <c r="D108" s="305"/>
      <c r="E108" s="305"/>
      <c r="F108" s="328" t="s">
        <v>745</v>
      </c>
      <c r="G108" s="305"/>
      <c r="H108" s="305" t="s">
        <v>779</v>
      </c>
      <c r="I108" s="305" t="s">
        <v>741</v>
      </c>
      <c r="J108" s="305">
        <v>50</v>
      </c>
      <c r="K108" s="319"/>
    </row>
    <row r="109" s="1" customFormat="1" ht="15" customHeight="1">
      <c r="B109" s="330"/>
      <c r="C109" s="305" t="s">
        <v>747</v>
      </c>
      <c r="D109" s="305"/>
      <c r="E109" s="305"/>
      <c r="F109" s="328" t="s">
        <v>739</v>
      </c>
      <c r="G109" s="305"/>
      <c r="H109" s="305" t="s">
        <v>779</v>
      </c>
      <c r="I109" s="305" t="s">
        <v>749</v>
      </c>
      <c r="J109" s="305"/>
      <c r="K109" s="319"/>
    </row>
    <row r="110" s="1" customFormat="1" ht="15" customHeight="1">
      <c r="B110" s="330"/>
      <c r="C110" s="305" t="s">
        <v>758</v>
      </c>
      <c r="D110" s="305"/>
      <c r="E110" s="305"/>
      <c r="F110" s="328" t="s">
        <v>745</v>
      </c>
      <c r="G110" s="305"/>
      <c r="H110" s="305" t="s">
        <v>779</v>
      </c>
      <c r="I110" s="305" t="s">
        <v>741</v>
      </c>
      <c r="J110" s="305">
        <v>50</v>
      </c>
      <c r="K110" s="319"/>
    </row>
    <row r="111" s="1" customFormat="1" ht="15" customHeight="1">
      <c r="B111" s="330"/>
      <c r="C111" s="305" t="s">
        <v>766</v>
      </c>
      <c r="D111" s="305"/>
      <c r="E111" s="305"/>
      <c r="F111" s="328" t="s">
        <v>745</v>
      </c>
      <c r="G111" s="305"/>
      <c r="H111" s="305" t="s">
        <v>779</v>
      </c>
      <c r="I111" s="305" t="s">
        <v>741</v>
      </c>
      <c r="J111" s="305">
        <v>50</v>
      </c>
      <c r="K111" s="319"/>
    </row>
    <row r="112" s="1" customFormat="1" ht="15" customHeight="1">
      <c r="B112" s="330"/>
      <c r="C112" s="305" t="s">
        <v>764</v>
      </c>
      <c r="D112" s="305"/>
      <c r="E112" s="305"/>
      <c r="F112" s="328" t="s">
        <v>745</v>
      </c>
      <c r="G112" s="305"/>
      <c r="H112" s="305" t="s">
        <v>779</v>
      </c>
      <c r="I112" s="305" t="s">
        <v>741</v>
      </c>
      <c r="J112" s="305">
        <v>50</v>
      </c>
      <c r="K112" s="319"/>
    </row>
    <row r="113" s="1" customFormat="1" ht="15" customHeight="1">
      <c r="B113" s="330"/>
      <c r="C113" s="305" t="s">
        <v>53</v>
      </c>
      <c r="D113" s="305"/>
      <c r="E113" s="305"/>
      <c r="F113" s="328" t="s">
        <v>739</v>
      </c>
      <c r="G113" s="305"/>
      <c r="H113" s="305" t="s">
        <v>780</v>
      </c>
      <c r="I113" s="305" t="s">
        <v>741</v>
      </c>
      <c r="J113" s="305">
        <v>20</v>
      </c>
      <c r="K113" s="319"/>
    </row>
    <row r="114" s="1" customFormat="1" ht="15" customHeight="1">
      <c r="B114" s="330"/>
      <c r="C114" s="305" t="s">
        <v>781</v>
      </c>
      <c r="D114" s="305"/>
      <c r="E114" s="305"/>
      <c r="F114" s="328" t="s">
        <v>739</v>
      </c>
      <c r="G114" s="305"/>
      <c r="H114" s="305" t="s">
        <v>782</v>
      </c>
      <c r="I114" s="305" t="s">
        <v>741</v>
      </c>
      <c r="J114" s="305">
        <v>120</v>
      </c>
      <c r="K114" s="319"/>
    </row>
    <row r="115" s="1" customFormat="1" ht="15" customHeight="1">
      <c r="B115" s="330"/>
      <c r="C115" s="305" t="s">
        <v>38</v>
      </c>
      <c r="D115" s="305"/>
      <c r="E115" s="305"/>
      <c r="F115" s="328" t="s">
        <v>739</v>
      </c>
      <c r="G115" s="305"/>
      <c r="H115" s="305" t="s">
        <v>783</v>
      </c>
      <c r="I115" s="305" t="s">
        <v>774</v>
      </c>
      <c r="J115" s="305"/>
      <c r="K115" s="319"/>
    </row>
    <row r="116" s="1" customFormat="1" ht="15" customHeight="1">
      <c r="B116" s="330"/>
      <c r="C116" s="305" t="s">
        <v>48</v>
      </c>
      <c r="D116" s="305"/>
      <c r="E116" s="305"/>
      <c r="F116" s="328" t="s">
        <v>739</v>
      </c>
      <c r="G116" s="305"/>
      <c r="H116" s="305" t="s">
        <v>784</v>
      </c>
      <c r="I116" s="305" t="s">
        <v>774</v>
      </c>
      <c r="J116" s="305"/>
      <c r="K116" s="319"/>
    </row>
    <row r="117" s="1" customFormat="1" ht="15" customHeight="1">
      <c r="B117" s="330"/>
      <c r="C117" s="305" t="s">
        <v>57</v>
      </c>
      <c r="D117" s="305"/>
      <c r="E117" s="305"/>
      <c r="F117" s="328" t="s">
        <v>739</v>
      </c>
      <c r="G117" s="305"/>
      <c r="H117" s="305" t="s">
        <v>785</v>
      </c>
      <c r="I117" s="305" t="s">
        <v>786</v>
      </c>
      <c r="J117" s="305"/>
      <c r="K117" s="319"/>
    </row>
    <row r="118" s="1" customFormat="1" ht="15" customHeight="1">
      <c r="B118" s="333"/>
      <c r="C118" s="339"/>
      <c r="D118" s="339"/>
      <c r="E118" s="339"/>
      <c r="F118" s="339"/>
      <c r="G118" s="339"/>
      <c r="H118" s="339"/>
      <c r="I118" s="339"/>
      <c r="J118" s="339"/>
      <c r="K118" s="335"/>
    </row>
    <row r="119" s="1" customFormat="1" ht="18.75" customHeight="1">
      <c r="B119" s="340"/>
      <c r="C119" s="341"/>
      <c r="D119" s="341"/>
      <c r="E119" s="341"/>
      <c r="F119" s="342"/>
      <c r="G119" s="341"/>
      <c r="H119" s="341"/>
      <c r="I119" s="341"/>
      <c r="J119" s="341"/>
      <c r="K119" s="340"/>
    </row>
    <row r="120" s="1" customFormat="1" ht="18.75" customHeight="1">
      <c r="B120" s="313"/>
      <c r="C120" s="313"/>
      <c r="D120" s="313"/>
      <c r="E120" s="313"/>
      <c r="F120" s="313"/>
      <c r="G120" s="313"/>
      <c r="H120" s="313"/>
      <c r="I120" s="313"/>
      <c r="J120" s="313"/>
      <c r="K120" s="313"/>
    </row>
    <row r="121" s="1" customFormat="1" ht="7.5" customHeight="1">
      <c r="B121" s="343"/>
      <c r="C121" s="344"/>
      <c r="D121" s="344"/>
      <c r="E121" s="344"/>
      <c r="F121" s="344"/>
      <c r="G121" s="344"/>
      <c r="H121" s="344"/>
      <c r="I121" s="344"/>
      <c r="J121" s="344"/>
      <c r="K121" s="345"/>
    </row>
    <row r="122" s="1" customFormat="1" ht="45" customHeight="1">
      <c r="B122" s="346"/>
      <c r="C122" s="296" t="s">
        <v>787</v>
      </c>
      <c r="D122" s="296"/>
      <c r="E122" s="296"/>
      <c r="F122" s="296"/>
      <c r="G122" s="296"/>
      <c r="H122" s="296"/>
      <c r="I122" s="296"/>
      <c r="J122" s="296"/>
      <c r="K122" s="347"/>
    </row>
    <row r="123" s="1" customFormat="1" ht="17.25" customHeight="1">
      <c r="B123" s="348"/>
      <c r="C123" s="320" t="s">
        <v>733</v>
      </c>
      <c r="D123" s="320"/>
      <c r="E123" s="320"/>
      <c r="F123" s="320" t="s">
        <v>734</v>
      </c>
      <c r="G123" s="321"/>
      <c r="H123" s="320" t="s">
        <v>54</v>
      </c>
      <c r="I123" s="320" t="s">
        <v>57</v>
      </c>
      <c r="J123" s="320" t="s">
        <v>735</v>
      </c>
      <c r="K123" s="349"/>
    </row>
    <row r="124" s="1" customFormat="1" ht="17.25" customHeight="1">
      <c r="B124" s="348"/>
      <c r="C124" s="322" t="s">
        <v>736</v>
      </c>
      <c r="D124" s="322"/>
      <c r="E124" s="322"/>
      <c r="F124" s="323" t="s">
        <v>737</v>
      </c>
      <c r="G124" s="324"/>
      <c r="H124" s="322"/>
      <c r="I124" s="322"/>
      <c r="J124" s="322" t="s">
        <v>738</v>
      </c>
      <c r="K124" s="349"/>
    </row>
    <row r="125" s="1" customFormat="1" ht="5.25" customHeight="1">
      <c r="B125" s="350"/>
      <c r="C125" s="325"/>
      <c r="D125" s="325"/>
      <c r="E125" s="325"/>
      <c r="F125" s="325"/>
      <c r="G125" s="351"/>
      <c r="H125" s="325"/>
      <c r="I125" s="325"/>
      <c r="J125" s="325"/>
      <c r="K125" s="352"/>
    </row>
    <row r="126" s="1" customFormat="1" ht="15" customHeight="1">
      <c r="B126" s="350"/>
      <c r="C126" s="305" t="s">
        <v>742</v>
      </c>
      <c r="D126" s="327"/>
      <c r="E126" s="327"/>
      <c r="F126" s="328" t="s">
        <v>739</v>
      </c>
      <c r="G126" s="305"/>
      <c r="H126" s="305" t="s">
        <v>779</v>
      </c>
      <c r="I126" s="305" t="s">
        <v>741</v>
      </c>
      <c r="J126" s="305">
        <v>120</v>
      </c>
      <c r="K126" s="353"/>
    </row>
    <row r="127" s="1" customFormat="1" ht="15" customHeight="1">
      <c r="B127" s="350"/>
      <c r="C127" s="305" t="s">
        <v>788</v>
      </c>
      <c r="D127" s="305"/>
      <c r="E127" s="305"/>
      <c r="F127" s="328" t="s">
        <v>739</v>
      </c>
      <c r="G127" s="305"/>
      <c r="H127" s="305" t="s">
        <v>789</v>
      </c>
      <c r="I127" s="305" t="s">
        <v>741</v>
      </c>
      <c r="J127" s="305" t="s">
        <v>790</v>
      </c>
      <c r="K127" s="353"/>
    </row>
    <row r="128" s="1" customFormat="1" ht="15" customHeight="1">
      <c r="B128" s="350"/>
      <c r="C128" s="305" t="s">
        <v>687</v>
      </c>
      <c r="D128" s="305"/>
      <c r="E128" s="305"/>
      <c r="F128" s="328" t="s">
        <v>739</v>
      </c>
      <c r="G128" s="305"/>
      <c r="H128" s="305" t="s">
        <v>791</v>
      </c>
      <c r="I128" s="305" t="s">
        <v>741</v>
      </c>
      <c r="J128" s="305" t="s">
        <v>790</v>
      </c>
      <c r="K128" s="353"/>
    </row>
    <row r="129" s="1" customFormat="1" ht="15" customHeight="1">
      <c r="B129" s="350"/>
      <c r="C129" s="305" t="s">
        <v>750</v>
      </c>
      <c r="D129" s="305"/>
      <c r="E129" s="305"/>
      <c r="F129" s="328" t="s">
        <v>745</v>
      </c>
      <c r="G129" s="305"/>
      <c r="H129" s="305" t="s">
        <v>751</v>
      </c>
      <c r="I129" s="305" t="s">
        <v>741</v>
      </c>
      <c r="J129" s="305">
        <v>15</v>
      </c>
      <c r="K129" s="353"/>
    </row>
    <row r="130" s="1" customFormat="1" ht="15" customHeight="1">
      <c r="B130" s="350"/>
      <c r="C130" s="331" t="s">
        <v>752</v>
      </c>
      <c r="D130" s="331"/>
      <c r="E130" s="331"/>
      <c r="F130" s="332" t="s">
        <v>745</v>
      </c>
      <c r="G130" s="331"/>
      <c r="H130" s="331" t="s">
        <v>753</v>
      </c>
      <c r="I130" s="331" t="s">
        <v>741</v>
      </c>
      <c r="J130" s="331">
        <v>15</v>
      </c>
      <c r="K130" s="353"/>
    </row>
    <row r="131" s="1" customFormat="1" ht="15" customHeight="1">
      <c r="B131" s="350"/>
      <c r="C131" s="331" t="s">
        <v>754</v>
      </c>
      <c r="D131" s="331"/>
      <c r="E131" s="331"/>
      <c r="F131" s="332" t="s">
        <v>745</v>
      </c>
      <c r="G131" s="331"/>
      <c r="H131" s="331" t="s">
        <v>755</v>
      </c>
      <c r="I131" s="331" t="s">
        <v>741</v>
      </c>
      <c r="J131" s="331">
        <v>20</v>
      </c>
      <c r="K131" s="353"/>
    </row>
    <row r="132" s="1" customFormat="1" ht="15" customHeight="1">
      <c r="B132" s="350"/>
      <c r="C132" s="331" t="s">
        <v>756</v>
      </c>
      <c r="D132" s="331"/>
      <c r="E132" s="331"/>
      <c r="F132" s="332" t="s">
        <v>745</v>
      </c>
      <c r="G132" s="331"/>
      <c r="H132" s="331" t="s">
        <v>757</v>
      </c>
      <c r="I132" s="331" t="s">
        <v>741</v>
      </c>
      <c r="J132" s="331">
        <v>20</v>
      </c>
      <c r="K132" s="353"/>
    </row>
    <row r="133" s="1" customFormat="1" ht="15" customHeight="1">
      <c r="B133" s="350"/>
      <c r="C133" s="305" t="s">
        <v>744</v>
      </c>
      <c r="D133" s="305"/>
      <c r="E133" s="305"/>
      <c r="F133" s="328" t="s">
        <v>745</v>
      </c>
      <c r="G133" s="305"/>
      <c r="H133" s="305" t="s">
        <v>779</v>
      </c>
      <c r="I133" s="305" t="s">
        <v>741</v>
      </c>
      <c r="J133" s="305">
        <v>50</v>
      </c>
      <c r="K133" s="353"/>
    </row>
    <row r="134" s="1" customFormat="1" ht="15" customHeight="1">
      <c r="B134" s="350"/>
      <c r="C134" s="305" t="s">
        <v>758</v>
      </c>
      <c r="D134" s="305"/>
      <c r="E134" s="305"/>
      <c r="F134" s="328" t="s">
        <v>745</v>
      </c>
      <c r="G134" s="305"/>
      <c r="H134" s="305" t="s">
        <v>779</v>
      </c>
      <c r="I134" s="305" t="s">
        <v>741</v>
      </c>
      <c r="J134" s="305">
        <v>50</v>
      </c>
      <c r="K134" s="353"/>
    </row>
    <row r="135" s="1" customFormat="1" ht="15" customHeight="1">
      <c r="B135" s="350"/>
      <c r="C135" s="305" t="s">
        <v>764</v>
      </c>
      <c r="D135" s="305"/>
      <c r="E135" s="305"/>
      <c r="F135" s="328" t="s">
        <v>745</v>
      </c>
      <c r="G135" s="305"/>
      <c r="H135" s="305" t="s">
        <v>779</v>
      </c>
      <c r="I135" s="305" t="s">
        <v>741</v>
      </c>
      <c r="J135" s="305">
        <v>50</v>
      </c>
      <c r="K135" s="353"/>
    </row>
    <row r="136" s="1" customFormat="1" ht="15" customHeight="1">
      <c r="B136" s="350"/>
      <c r="C136" s="305" t="s">
        <v>766</v>
      </c>
      <c r="D136" s="305"/>
      <c r="E136" s="305"/>
      <c r="F136" s="328" t="s">
        <v>745</v>
      </c>
      <c r="G136" s="305"/>
      <c r="H136" s="305" t="s">
        <v>779</v>
      </c>
      <c r="I136" s="305" t="s">
        <v>741</v>
      </c>
      <c r="J136" s="305">
        <v>50</v>
      </c>
      <c r="K136" s="353"/>
    </row>
    <row r="137" s="1" customFormat="1" ht="15" customHeight="1">
      <c r="B137" s="350"/>
      <c r="C137" s="305" t="s">
        <v>767</v>
      </c>
      <c r="D137" s="305"/>
      <c r="E137" s="305"/>
      <c r="F137" s="328" t="s">
        <v>745</v>
      </c>
      <c r="G137" s="305"/>
      <c r="H137" s="305" t="s">
        <v>792</v>
      </c>
      <c r="I137" s="305" t="s">
        <v>741</v>
      </c>
      <c r="J137" s="305">
        <v>255</v>
      </c>
      <c r="K137" s="353"/>
    </row>
    <row r="138" s="1" customFormat="1" ht="15" customHeight="1">
      <c r="B138" s="350"/>
      <c r="C138" s="305" t="s">
        <v>769</v>
      </c>
      <c r="D138" s="305"/>
      <c r="E138" s="305"/>
      <c r="F138" s="328" t="s">
        <v>739</v>
      </c>
      <c r="G138" s="305"/>
      <c r="H138" s="305" t="s">
        <v>793</v>
      </c>
      <c r="I138" s="305" t="s">
        <v>771</v>
      </c>
      <c r="J138" s="305"/>
      <c r="K138" s="353"/>
    </row>
    <row r="139" s="1" customFormat="1" ht="15" customHeight="1">
      <c r="B139" s="350"/>
      <c r="C139" s="305" t="s">
        <v>772</v>
      </c>
      <c r="D139" s="305"/>
      <c r="E139" s="305"/>
      <c r="F139" s="328" t="s">
        <v>739</v>
      </c>
      <c r="G139" s="305"/>
      <c r="H139" s="305" t="s">
        <v>794</v>
      </c>
      <c r="I139" s="305" t="s">
        <v>774</v>
      </c>
      <c r="J139" s="305"/>
      <c r="K139" s="353"/>
    </row>
    <row r="140" s="1" customFormat="1" ht="15" customHeight="1">
      <c r="B140" s="350"/>
      <c r="C140" s="305" t="s">
        <v>775</v>
      </c>
      <c r="D140" s="305"/>
      <c r="E140" s="305"/>
      <c r="F140" s="328" t="s">
        <v>739</v>
      </c>
      <c r="G140" s="305"/>
      <c r="H140" s="305" t="s">
        <v>775</v>
      </c>
      <c r="I140" s="305" t="s">
        <v>774</v>
      </c>
      <c r="J140" s="305"/>
      <c r="K140" s="353"/>
    </row>
    <row r="141" s="1" customFormat="1" ht="15" customHeight="1">
      <c r="B141" s="350"/>
      <c r="C141" s="305" t="s">
        <v>38</v>
      </c>
      <c r="D141" s="305"/>
      <c r="E141" s="305"/>
      <c r="F141" s="328" t="s">
        <v>739</v>
      </c>
      <c r="G141" s="305"/>
      <c r="H141" s="305" t="s">
        <v>795</v>
      </c>
      <c r="I141" s="305" t="s">
        <v>774</v>
      </c>
      <c r="J141" s="305"/>
      <c r="K141" s="353"/>
    </row>
    <row r="142" s="1" customFormat="1" ht="15" customHeight="1">
      <c r="B142" s="350"/>
      <c r="C142" s="305" t="s">
        <v>796</v>
      </c>
      <c r="D142" s="305"/>
      <c r="E142" s="305"/>
      <c r="F142" s="328" t="s">
        <v>739</v>
      </c>
      <c r="G142" s="305"/>
      <c r="H142" s="305" t="s">
        <v>797</v>
      </c>
      <c r="I142" s="305" t="s">
        <v>774</v>
      </c>
      <c r="J142" s="305"/>
      <c r="K142" s="353"/>
    </row>
    <row r="143" s="1" customFormat="1" ht="15" customHeight="1">
      <c r="B143" s="354"/>
      <c r="C143" s="355"/>
      <c r="D143" s="355"/>
      <c r="E143" s="355"/>
      <c r="F143" s="355"/>
      <c r="G143" s="355"/>
      <c r="H143" s="355"/>
      <c r="I143" s="355"/>
      <c r="J143" s="355"/>
      <c r="K143" s="356"/>
    </row>
    <row r="144" s="1" customFormat="1" ht="18.75" customHeight="1">
      <c r="B144" s="341"/>
      <c r="C144" s="341"/>
      <c r="D144" s="341"/>
      <c r="E144" s="341"/>
      <c r="F144" s="342"/>
      <c r="G144" s="341"/>
      <c r="H144" s="341"/>
      <c r="I144" s="341"/>
      <c r="J144" s="341"/>
      <c r="K144" s="341"/>
    </row>
    <row r="145" s="1" customFormat="1" ht="18.75" customHeight="1"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</row>
    <row r="146" s="1" customFormat="1" ht="7.5" customHeight="1">
      <c r="B146" s="314"/>
      <c r="C146" s="315"/>
      <c r="D146" s="315"/>
      <c r="E146" s="315"/>
      <c r="F146" s="315"/>
      <c r="G146" s="315"/>
      <c r="H146" s="315"/>
      <c r="I146" s="315"/>
      <c r="J146" s="315"/>
      <c r="K146" s="316"/>
    </row>
    <row r="147" s="1" customFormat="1" ht="45" customHeight="1">
      <c r="B147" s="317"/>
      <c r="C147" s="318" t="s">
        <v>798</v>
      </c>
      <c r="D147" s="318"/>
      <c r="E147" s="318"/>
      <c r="F147" s="318"/>
      <c r="G147" s="318"/>
      <c r="H147" s="318"/>
      <c r="I147" s="318"/>
      <c r="J147" s="318"/>
      <c r="K147" s="319"/>
    </row>
    <row r="148" s="1" customFormat="1" ht="17.25" customHeight="1">
      <c r="B148" s="317"/>
      <c r="C148" s="320" t="s">
        <v>733</v>
      </c>
      <c r="D148" s="320"/>
      <c r="E148" s="320"/>
      <c r="F148" s="320" t="s">
        <v>734</v>
      </c>
      <c r="G148" s="321"/>
      <c r="H148" s="320" t="s">
        <v>54</v>
      </c>
      <c r="I148" s="320" t="s">
        <v>57</v>
      </c>
      <c r="J148" s="320" t="s">
        <v>735</v>
      </c>
      <c r="K148" s="319"/>
    </row>
    <row r="149" s="1" customFormat="1" ht="17.25" customHeight="1">
      <c r="B149" s="317"/>
      <c r="C149" s="322" t="s">
        <v>736</v>
      </c>
      <c r="D149" s="322"/>
      <c r="E149" s="322"/>
      <c r="F149" s="323" t="s">
        <v>737</v>
      </c>
      <c r="G149" s="324"/>
      <c r="H149" s="322"/>
      <c r="I149" s="322"/>
      <c r="J149" s="322" t="s">
        <v>738</v>
      </c>
      <c r="K149" s="319"/>
    </row>
    <row r="150" s="1" customFormat="1" ht="5.25" customHeight="1">
      <c r="B150" s="330"/>
      <c r="C150" s="325"/>
      <c r="D150" s="325"/>
      <c r="E150" s="325"/>
      <c r="F150" s="325"/>
      <c r="G150" s="326"/>
      <c r="H150" s="325"/>
      <c r="I150" s="325"/>
      <c r="J150" s="325"/>
      <c r="K150" s="353"/>
    </row>
    <row r="151" s="1" customFormat="1" ht="15" customHeight="1">
      <c r="B151" s="330"/>
      <c r="C151" s="357" t="s">
        <v>742</v>
      </c>
      <c r="D151" s="305"/>
      <c r="E151" s="305"/>
      <c r="F151" s="358" t="s">
        <v>739</v>
      </c>
      <c r="G151" s="305"/>
      <c r="H151" s="357" t="s">
        <v>779</v>
      </c>
      <c r="I151" s="357" t="s">
        <v>741</v>
      </c>
      <c r="J151" s="357">
        <v>120</v>
      </c>
      <c r="K151" s="353"/>
    </row>
    <row r="152" s="1" customFormat="1" ht="15" customHeight="1">
      <c r="B152" s="330"/>
      <c r="C152" s="357" t="s">
        <v>788</v>
      </c>
      <c r="D152" s="305"/>
      <c r="E152" s="305"/>
      <c r="F152" s="358" t="s">
        <v>739</v>
      </c>
      <c r="G152" s="305"/>
      <c r="H152" s="357" t="s">
        <v>799</v>
      </c>
      <c r="I152" s="357" t="s">
        <v>741</v>
      </c>
      <c r="J152" s="357" t="s">
        <v>790</v>
      </c>
      <c r="K152" s="353"/>
    </row>
    <row r="153" s="1" customFormat="1" ht="15" customHeight="1">
      <c r="B153" s="330"/>
      <c r="C153" s="357" t="s">
        <v>687</v>
      </c>
      <c r="D153" s="305"/>
      <c r="E153" s="305"/>
      <c r="F153" s="358" t="s">
        <v>739</v>
      </c>
      <c r="G153" s="305"/>
      <c r="H153" s="357" t="s">
        <v>800</v>
      </c>
      <c r="I153" s="357" t="s">
        <v>741</v>
      </c>
      <c r="J153" s="357" t="s">
        <v>790</v>
      </c>
      <c r="K153" s="353"/>
    </row>
    <row r="154" s="1" customFormat="1" ht="15" customHeight="1">
      <c r="B154" s="330"/>
      <c r="C154" s="357" t="s">
        <v>744</v>
      </c>
      <c r="D154" s="305"/>
      <c r="E154" s="305"/>
      <c r="F154" s="358" t="s">
        <v>745</v>
      </c>
      <c r="G154" s="305"/>
      <c r="H154" s="357" t="s">
        <v>779</v>
      </c>
      <c r="I154" s="357" t="s">
        <v>741</v>
      </c>
      <c r="J154" s="357">
        <v>50</v>
      </c>
      <c r="K154" s="353"/>
    </row>
    <row r="155" s="1" customFormat="1" ht="15" customHeight="1">
      <c r="B155" s="330"/>
      <c r="C155" s="357" t="s">
        <v>747</v>
      </c>
      <c r="D155" s="305"/>
      <c r="E155" s="305"/>
      <c r="F155" s="358" t="s">
        <v>739</v>
      </c>
      <c r="G155" s="305"/>
      <c r="H155" s="357" t="s">
        <v>779</v>
      </c>
      <c r="I155" s="357" t="s">
        <v>749</v>
      </c>
      <c r="J155" s="357"/>
      <c r="K155" s="353"/>
    </row>
    <row r="156" s="1" customFormat="1" ht="15" customHeight="1">
      <c r="B156" s="330"/>
      <c r="C156" s="357" t="s">
        <v>758</v>
      </c>
      <c r="D156" s="305"/>
      <c r="E156" s="305"/>
      <c r="F156" s="358" t="s">
        <v>745</v>
      </c>
      <c r="G156" s="305"/>
      <c r="H156" s="357" t="s">
        <v>779</v>
      </c>
      <c r="I156" s="357" t="s">
        <v>741</v>
      </c>
      <c r="J156" s="357">
        <v>50</v>
      </c>
      <c r="K156" s="353"/>
    </row>
    <row r="157" s="1" customFormat="1" ht="15" customHeight="1">
      <c r="B157" s="330"/>
      <c r="C157" s="357" t="s">
        <v>766</v>
      </c>
      <c r="D157" s="305"/>
      <c r="E157" s="305"/>
      <c r="F157" s="358" t="s">
        <v>745</v>
      </c>
      <c r="G157" s="305"/>
      <c r="H157" s="357" t="s">
        <v>779</v>
      </c>
      <c r="I157" s="357" t="s">
        <v>741</v>
      </c>
      <c r="J157" s="357">
        <v>50</v>
      </c>
      <c r="K157" s="353"/>
    </row>
    <row r="158" s="1" customFormat="1" ht="15" customHeight="1">
      <c r="B158" s="330"/>
      <c r="C158" s="357" t="s">
        <v>764</v>
      </c>
      <c r="D158" s="305"/>
      <c r="E158" s="305"/>
      <c r="F158" s="358" t="s">
        <v>745</v>
      </c>
      <c r="G158" s="305"/>
      <c r="H158" s="357" t="s">
        <v>779</v>
      </c>
      <c r="I158" s="357" t="s">
        <v>741</v>
      </c>
      <c r="J158" s="357">
        <v>50</v>
      </c>
      <c r="K158" s="353"/>
    </row>
    <row r="159" s="1" customFormat="1" ht="15" customHeight="1">
      <c r="B159" s="330"/>
      <c r="C159" s="357" t="s">
        <v>97</v>
      </c>
      <c r="D159" s="305"/>
      <c r="E159" s="305"/>
      <c r="F159" s="358" t="s">
        <v>739</v>
      </c>
      <c r="G159" s="305"/>
      <c r="H159" s="357" t="s">
        <v>801</v>
      </c>
      <c r="I159" s="357" t="s">
        <v>741</v>
      </c>
      <c r="J159" s="357" t="s">
        <v>802</v>
      </c>
      <c r="K159" s="353"/>
    </row>
    <row r="160" s="1" customFormat="1" ht="15" customHeight="1">
      <c r="B160" s="330"/>
      <c r="C160" s="357" t="s">
        <v>803</v>
      </c>
      <c r="D160" s="305"/>
      <c r="E160" s="305"/>
      <c r="F160" s="358" t="s">
        <v>739</v>
      </c>
      <c r="G160" s="305"/>
      <c r="H160" s="357" t="s">
        <v>804</v>
      </c>
      <c r="I160" s="357" t="s">
        <v>774</v>
      </c>
      <c r="J160" s="357"/>
      <c r="K160" s="353"/>
    </row>
    <row r="161" s="1" customFormat="1" ht="15" customHeight="1">
      <c r="B161" s="359"/>
      <c r="C161" s="339"/>
      <c r="D161" s="339"/>
      <c r="E161" s="339"/>
      <c r="F161" s="339"/>
      <c r="G161" s="339"/>
      <c r="H161" s="339"/>
      <c r="I161" s="339"/>
      <c r="J161" s="339"/>
      <c r="K161" s="360"/>
    </row>
    <row r="162" s="1" customFormat="1" ht="18.75" customHeight="1">
      <c r="B162" s="341"/>
      <c r="C162" s="351"/>
      <c r="D162" s="351"/>
      <c r="E162" s="351"/>
      <c r="F162" s="361"/>
      <c r="G162" s="351"/>
      <c r="H162" s="351"/>
      <c r="I162" s="351"/>
      <c r="J162" s="351"/>
      <c r="K162" s="341"/>
    </row>
    <row r="163" s="1" customFormat="1" ht="18.75" customHeight="1"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</row>
    <row r="164" s="1" customFormat="1" ht="7.5" customHeight="1">
      <c r="B164" s="292"/>
      <c r="C164" s="293"/>
      <c r="D164" s="293"/>
      <c r="E164" s="293"/>
      <c r="F164" s="293"/>
      <c r="G164" s="293"/>
      <c r="H164" s="293"/>
      <c r="I164" s="293"/>
      <c r="J164" s="293"/>
      <c r="K164" s="294"/>
    </row>
    <row r="165" s="1" customFormat="1" ht="45" customHeight="1">
      <c r="B165" s="295"/>
      <c r="C165" s="296" t="s">
        <v>805</v>
      </c>
      <c r="D165" s="296"/>
      <c r="E165" s="296"/>
      <c r="F165" s="296"/>
      <c r="G165" s="296"/>
      <c r="H165" s="296"/>
      <c r="I165" s="296"/>
      <c r="J165" s="296"/>
      <c r="K165" s="297"/>
    </row>
    <row r="166" s="1" customFormat="1" ht="17.25" customHeight="1">
      <c r="B166" s="295"/>
      <c r="C166" s="320" t="s">
        <v>733</v>
      </c>
      <c r="D166" s="320"/>
      <c r="E166" s="320"/>
      <c r="F166" s="320" t="s">
        <v>734</v>
      </c>
      <c r="G166" s="362"/>
      <c r="H166" s="363" t="s">
        <v>54</v>
      </c>
      <c r="I166" s="363" t="s">
        <v>57</v>
      </c>
      <c r="J166" s="320" t="s">
        <v>735</v>
      </c>
      <c r="K166" s="297"/>
    </row>
    <row r="167" s="1" customFormat="1" ht="17.25" customHeight="1">
      <c r="B167" s="298"/>
      <c r="C167" s="322" t="s">
        <v>736</v>
      </c>
      <c r="D167" s="322"/>
      <c r="E167" s="322"/>
      <c r="F167" s="323" t="s">
        <v>737</v>
      </c>
      <c r="G167" s="364"/>
      <c r="H167" s="365"/>
      <c r="I167" s="365"/>
      <c r="J167" s="322" t="s">
        <v>738</v>
      </c>
      <c r="K167" s="300"/>
    </row>
    <row r="168" s="1" customFormat="1" ht="5.25" customHeight="1">
      <c r="B168" s="330"/>
      <c r="C168" s="325"/>
      <c r="D168" s="325"/>
      <c r="E168" s="325"/>
      <c r="F168" s="325"/>
      <c r="G168" s="326"/>
      <c r="H168" s="325"/>
      <c r="I168" s="325"/>
      <c r="J168" s="325"/>
      <c r="K168" s="353"/>
    </row>
    <row r="169" s="1" customFormat="1" ht="15" customHeight="1">
      <c r="B169" s="330"/>
      <c r="C169" s="305" t="s">
        <v>742</v>
      </c>
      <c r="D169" s="305"/>
      <c r="E169" s="305"/>
      <c r="F169" s="328" t="s">
        <v>739</v>
      </c>
      <c r="G169" s="305"/>
      <c r="H169" s="305" t="s">
        <v>779</v>
      </c>
      <c r="I169" s="305" t="s">
        <v>741</v>
      </c>
      <c r="J169" s="305">
        <v>120</v>
      </c>
      <c r="K169" s="353"/>
    </row>
    <row r="170" s="1" customFormat="1" ht="15" customHeight="1">
      <c r="B170" s="330"/>
      <c r="C170" s="305" t="s">
        <v>788</v>
      </c>
      <c r="D170" s="305"/>
      <c r="E170" s="305"/>
      <c r="F170" s="328" t="s">
        <v>739</v>
      </c>
      <c r="G170" s="305"/>
      <c r="H170" s="305" t="s">
        <v>789</v>
      </c>
      <c r="I170" s="305" t="s">
        <v>741</v>
      </c>
      <c r="J170" s="305" t="s">
        <v>790</v>
      </c>
      <c r="K170" s="353"/>
    </row>
    <row r="171" s="1" customFormat="1" ht="15" customHeight="1">
      <c r="B171" s="330"/>
      <c r="C171" s="305" t="s">
        <v>687</v>
      </c>
      <c r="D171" s="305"/>
      <c r="E171" s="305"/>
      <c r="F171" s="328" t="s">
        <v>739</v>
      </c>
      <c r="G171" s="305"/>
      <c r="H171" s="305" t="s">
        <v>806</v>
      </c>
      <c r="I171" s="305" t="s">
        <v>741</v>
      </c>
      <c r="J171" s="305" t="s">
        <v>790</v>
      </c>
      <c r="K171" s="353"/>
    </row>
    <row r="172" s="1" customFormat="1" ht="15" customHeight="1">
      <c r="B172" s="330"/>
      <c r="C172" s="305" t="s">
        <v>744</v>
      </c>
      <c r="D172" s="305"/>
      <c r="E172" s="305"/>
      <c r="F172" s="328" t="s">
        <v>745</v>
      </c>
      <c r="G172" s="305"/>
      <c r="H172" s="305" t="s">
        <v>806</v>
      </c>
      <c r="I172" s="305" t="s">
        <v>741</v>
      </c>
      <c r="J172" s="305">
        <v>50</v>
      </c>
      <c r="K172" s="353"/>
    </row>
    <row r="173" s="1" customFormat="1" ht="15" customHeight="1">
      <c r="B173" s="330"/>
      <c r="C173" s="305" t="s">
        <v>747</v>
      </c>
      <c r="D173" s="305"/>
      <c r="E173" s="305"/>
      <c r="F173" s="328" t="s">
        <v>739</v>
      </c>
      <c r="G173" s="305"/>
      <c r="H173" s="305" t="s">
        <v>806</v>
      </c>
      <c r="I173" s="305" t="s">
        <v>749</v>
      </c>
      <c r="J173" s="305"/>
      <c r="K173" s="353"/>
    </row>
    <row r="174" s="1" customFormat="1" ht="15" customHeight="1">
      <c r="B174" s="330"/>
      <c r="C174" s="305" t="s">
        <v>758</v>
      </c>
      <c r="D174" s="305"/>
      <c r="E174" s="305"/>
      <c r="F174" s="328" t="s">
        <v>745</v>
      </c>
      <c r="G174" s="305"/>
      <c r="H174" s="305" t="s">
        <v>806</v>
      </c>
      <c r="I174" s="305" t="s">
        <v>741</v>
      </c>
      <c r="J174" s="305">
        <v>50</v>
      </c>
      <c r="K174" s="353"/>
    </row>
    <row r="175" s="1" customFormat="1" ht="15" customHeight="1">
      <c r="B175" s="330"/>
      <c r="C175" s="305" t="s">
        <v>766</v>
      </c>
      <c r="D175" s="305"/>
      <c r="E175" s="305"/>
      <c r="F175" s="328" t="s">
        <v>745</v>
      </c>
      <c r="G175" s="305"/>
      <c r="H175" s="305" t="s">
        <v>806</v>
      </c>
      <c r="I175" s="305" t="s">
        <v>741</v>
      </c>
      <c r="J175" s="305">
        <v>50</v>
      </c>
      <c r="K175" s="353"/>
    </row>
    <row r="176" s="1" customFormat="1" ht="15" customHeight="1">
      <c r="B176" s="330"/>
      <c r="C176" s="305" t="s">
        <v>764</v>
      </c>
      <c r="D176" s="305"/>
      <c r="E176" s="305"/>
      <c r="F176" s="328" t="s">
        <v>745</v>
      </c>
      <c r="G176" s="305"/>
      <c r="H176" s="305" t="s">
        <v>806</v>
      </c>
      <c r="I176" s="305" t="s">
        <v>741</v>
      </c>
      <c r="J176" s="305">
        <v>50</v>
      </c>
      <c r="K176" s="353"/>
    </row>
    <row r="177" s="1" customFormat="1" ht="15" customHeight="1">
      <c r="B177" s="330"/>
      <c r="C177" s="305" t="s">
        <v>114</v>
      </c>
      <c r="D177" s="305"/>
      <c r="E177" s="305"/>
      <c r="F177" s="328" t="s">
        <v>739</v>
      </c>
      <c r="G177" s="305"/>
      <c r="H177" s="305" t="s">
        <v>807</v>
      </c>
      <c r="I177" s="305" t="s">
        <v>808</v>
      </c>
      <c r="J177" s="305"/>
      <c r="K177" s="353"/>
    </row>
    <row r="178" s="1" customFormat="1" ht="15" customHeight="1">
      <c r="B178" s="330"/>
      <c r="C178" s="305" t="s">
        <v>57</v>
      </c>
      <c r="D178" s="305"/>
      <c r="E178" s="305"/>
      <c r="F178" s="328" t="s">
        <v>739</v>
      </c>
      <c r="G178" s="305"/>
      <c r="H178" s="305" t="s">
        <v>809</v>
      </c>
      <c r="I178" s="305" t="s">
        <v>810</v>
      </c>
      <c r="J178" s="305">
        <v>1</v>
      </c>
      <c r="K178" s="353"/>
    </row>
    <row r="179" s="1" customFormat="1" ht="15" customHeight="1">
      <c r="B179" s="330"/>
      <c r="C179" s="305" t="s">
        <v>53</v>
      </c>
      <c r="D179" s="305"/>
      <c r="E179" s="305"/>
      <c r="F179" s="328" t="s">
        <v>739</v>
      </c>
      <c r="G179" s="305"/>
      <c r="H179" s="305" t="s">
        <v>811</v>
      </c>
      <c r="I179" s="305" t="s">
        <v>741</v>
      </c>
      <c r="J179" s="305">
        <v>20</v>
      </c>
      <c r="K179" s="353"/>
    </row>
    <row r="180" s="1" customFormat="1" ht="15" customHeight="1">
      <c r="B180" s="330"/>
      <c r="C180" s="305" t="s">
        <v>54</v>
      </c>
      <c r="D180" s="305"/>
      <c r="E180" s="305"/>
      <c r="F180" s="328" t="s">
        <v>739</v>
      </c>
      <c r="G180" s="305"/>
      <c r="H180" s="305" t="s">
        <v>812</v>
      </c>
      <c r="I180" s="305" t="s">
        <v>741</v>
      </c>
      <c r="J180" s="305">
        <v>255</v>
      </c>
      <c r="K180" s="353"/>
    </row>
    <row r="181" s="1" customFormat="1" ht="15" customHeight="1">
      <c r="B181" s="330"/>
      <c r="C181" s="305" t="s">
        <v>115</v>
      </c>
      <c r="D181" s="305"/>
      <c r="E181" s="305"/>
      <c r="F181" s="328" t="s">
        <v>739</v>
      </c>
      <c r="G181" s="305"/>
      <c r="H181" s="305" t="s">
        <v>703</v>
      </c>
      <c r="I181" s="305" t="s">
        <v>741</v>
      </c>
      <c r="J181" s="305">
        <v>10</v>
      </c>
      <c r="K181" s="353"/>
    </row>
    <row r="182" s="1" customFormat="1" ht="15" customHeight="1">
      <c r="B182" s="330"/>
      <c r="C182" s="305" t="s">
        <v>116</v>
      </c>
      <c r="D182" s="305"/>
      <c r="E182" s="305"/>
      <c r="F182" s="328" t="s">
        <v>739</v>
      </c>
      <c r="G182" s="305"/>
      <c r="H182" s="305" t="s">
        <v>813</v>
      </c>
      <c r="I182" s="305" t="s">
        <v>774</v>
      </c>
      <c r="J182" s="305"/>
      <c r="K182" s="353"/>
    </row>
    <row r="183" s="1" customFormat="1" ht="15" customHeight="1">
      <c r="B183" s="330"/>
      <c r="C183" s="305" t="s">
        <v>814</v>
      </c>
      <c r="D183" s="305"/>
      <c r="E183" s="305"/>
      <c r="F183" s="328" t="s">
        <v>739</v>
      </c>
      <c r="G183" s="305"/>
      <c r="H183" s="305" t="s">
        <v>815</v>
      </c>
      <c r="I183" s="305" t="s">
        <v>774</v>
      </c>
      <c r="J183" s="305"/>
      <c r="K183" s="353"/>
    </row>
    <row r="184" s="1" customFormat="1" ht="15" customHeight="1">
      <c r="B184" s="330"/>
      <c r="C184" s="305" t="s">
        <v>803</v>
      </c>
      <c r="D184" s="305"/>
      <c r="E184" s="305"/>
      <c r="F184" s="328" t="s">
        <v>739</v>
      </c>
      <c r="G184" s="305"/>
      <c r="H184" s="305" t="s">
        <v>816</v>
      </c>
      <c r="I184" s="305" t="s">
        <v>774</v>
      </c>
      <c r="J184" s="305"/>
      <c r="K184" s="353"/>
    </row>
    <row r="185" s="1" customFormat="1" ht="15" customHeight="1">
      <c r="B185" s="330"/>
      <c r="C185" s="305" t="s">
        <v>118</v>
      </c>
      <c r="D185" s="305"/>
      <c r="E185" s="305"/>
      <c r="F185" s="328" t="s">
        <v>745</v>
      </c>
      <c r="G185" s="305"/>
      <c r="H185" s="305" t="s">
        <v>817</v>
      </c>
      <c r="I185" s="305" t="s">
        <v>741</v>
      </c>
      <c r="J185" s="305">
        <v>50</v>
      </c>
      <c r="K185" s="353"/>
    </row>
    <row r="186" s="1" customFormat="1" ht="15" customHeight="1">
      <c r="B186" s="330"/>
      <c r="C186" s="305" t="s">
        <v>818</v>
      </c>
      <c r="D186" s="305"/>
      <c r="E186" s="305"/>
      <c r="F186" s="328" t="s">
        <v>745</v>
      </c>
      <c r="G186" s="305"/>
      <c r="H186" s="305" t="s">
        <v>819</v>
      </c>
      <c r="I186" s="305" t="s">
        <v>820</v>
      </c>
      <c r="J186" s="305"/>
      <c r="K186" s="353"/>
    </row>
    <row r="187" s="1" customFormat="1" ht="15" customHeight="1">
      <c r="B187" s="330"/>
      <c r="C187" s="305" t="s">
        <v>821</v>
      </c>
      <c r="D187" s="305"/>
      <c r="E187" s="305"/>
      <c r="F187" s="328" t="s">
        <v>745</v>
      </c>
      <c r="G187" s="305"/>
      <c r="H187" s="305" t="s">
        <v>822</v>
      </c>
      <c r="I187" s="305" t="s">
        <v>820</v>
      </c>
      <c r="J187" s="305"/>
      <c r="K187" s="353"/>
    </row>
    <row r="188" s="1" customFormat="1" ht="15" customHeight="1">
      <c r="B188" s="330"/>
      <c r="C188" s="305" t="s">
        <v>823</v>
      </c>
      <c r="D188" s="305"/>
      <c r="E188" s="305"/>
      <c r="F188" s="328" t="s">
        <v>745</v>
      </c>
      <c r="G188" s="305"/>
      <c r="H188" s="305" t="s">
        <v>824</v>
      </c>
      <c r="I188" s="305" t="s">
        <v>820</v>
      </c>
      <c r="J188" s="305"/>
      <c r="K188" s="353"/>
    </row>
    <row r="189" s="1" customFormat="1" ht="15" customHeight="1">
      <c r="B189" s="330"/>
      <c r="C189" s="366" t="s">
        <v>825</v>
      </c>
      <c r="D189" s="305"/>
      <c r="E189" s="305"/>
      <c r="F189" s="328" t="s">
        <v>745</v>
      </c>
      <c r="G189" s="305"/>
      <c r="H189" s="305" t="s">
        <v>826</v>
      </c>
      <c r="I189" s="305" t="s">
        <v>827</v>
      </c>
      <c r="J189" s="367" t="s">
        <v>828</v>
      </c>
      <c r="K189" s="353"/>
    </row>
    <row r="190" s="18" customFormat="1" ht="15" customHeight="1">
      <c r="B190" s="368"/>
      <c r="C190" s="369" t="s">
        <v>829</v>
      </c>
      <c r="D190" s="370"/>
      <c r="E190" s="370"/>
      <c r="F190" s="371" t="s">
        <v>745</v>
      </c>
      <c r="G190" s="370"/>
      <c r="H190" s="370" t="s">
        <v>830</v>
      </c>
      <c r="I190" s="370" t="s">
        <v>827</v>
      </c>
      <c r="J190" s="372" t="s">
        <v>828</v>
      </c>
      <c r="K190" s="373"/>
    </row>
    <row r="191" s="1" customFormat="1" ht="15" customHeight="1">
      <c r="B191" s="330"/>
      <c r="C191" s="366" t="s">
        <v>42</v>
      </c>
      <c r="D191" s="305"/>
      <c r="E191" s="305"/>
      <c r="F191" s="328" t="s">
        <v>739</v>
      </c>
      <c r="G191" s="305"/>
      <c r="H191" s="302" t="s">
        <v>831</v>
      </c>
      <c r="I191" s="305" t="s">
        <v>832</v>
      </c>
      <c r="J191" s="305"/>
      <c r="K191" s="353"/>
    </row>
    <row r="192" s="1" customFormat="1" ht="15" customHeight="1">
      <c r="B192" s="330"/>
      <c r="C192" s="366" t="s">
        <v>833</v>
      </c>
      <c r="D192" s="305"/>
      <c r="E192" s="305"/>
      <c r="F192" s="328" t="s">
        <v>739</v>
      </c>
      <c r="G192" s="305"/>
      <c r="H192" s="305" t="s">
        <v>834</v>
      </c>
      <c r="I192" s="305" t="s">
        <v>774</v>
      </c>
      <c r="J192" s="305"/>
      <c r="K192" s="353"/>
    </row>
    <row r="193" s="1" customFormat="1" ht="15" customHeight="1">
      <c r="B193" s="330"/>
      <c r="C193" s="366" t="s">
        <v>835</v>
      </c>
      <c r="D193" s="305"/>
      <c r="E193" s="305"/>
      <c r="F193" s="328" t="s">
        <v>739</v>
      </c>
      <c r="G193" s="305"/>
      <c r="H193" s="305" t="s">
        <v>836</v>
      </c>
      <c r="I193" s="305" t="s">
        <v>774</v>
      </c>
      <c r="J193" s="305"/>
      <c r="K193" s="353"/>
    </row>
    <row r="194" s="1" customFormat="1" ht="15" customHeight="1">
      <c r="B194" s="330"/>
      <c r="C194" s="366" t="s">
        <v>837</v>
      </c>
      <c r="D194" s="305"/>
      <c r="E194" s="305"/>
      <c r="F194" s="328" t="s">
        <v>745</v>
      </c>
      <c r="G194" s="305"/>
      <c r="H194" s="305" t="s">
        <v>838</v>
      </c>
      <c r="I194" s="305" t="s">
        <v>774</v>
      </c>
      <c r="J194" s="305"/>
      <c r="K194" s="353"/>
    </row>
    <row r="195" s="1" customFormat="1" ht="15" customHeight="1">
      <c r="B195" s="359"/>
      <c r="C195" s="374"/>
      <c r="D195" s="339"/>
      <c r="E195" s="339"/>
      <c r="F195" s="339"/>
      <c r="G195" s="339"/>
      <c r="H195" s="339"/>
      <c r="I195" s="339"/>
      <c r="J195" s="339"/>
      <c r="K195" s="360"/>
    </row>
    <row r="196" s="1" customFormat="1" ht="18.75" customHeight="1">
      <c r="B196" s="341"/>
      <c r="C196" s="351"/>
      <c r="D196" s="351"/>
      <c r="E196" s="351"/>
      <c r="F196" s="361"/>
      <c r="G196" s="351"/>
      <c r="H196" s="351"/>
      <c r="I196" s="351"/>
      <c r="J196" s="351"/>
      <c r="K196" s="341"/>
    </row>
    <row r="197" s="1" customFormat="1" ht="18.75" customHeight="1">
      <c r="B197" s="341"/>
      <c r="C197" s="351"/>
      <c r="D197" s="351"/>
      <c r="E197" s="351"/>
      <c r="F197" s="361"/>
      <c r="G197" s="351"/>
      <c r="H197" s="351"/>
      <c r="I197" s="351"/>
      <c r="J197" s="351"/>
      <c r="K197" s="341"/>
    </row>
    <row r="198" s="1" customFormat="1" ht="18.75" customHeight="1">
      <c r="B198" s="313"/>
      <c r="C198" s="313"/>
      <c r="D198" s="313"/>
      <c r="E198" s="313"/>
      <c r="F198" s="313"/>
      <c r="G198" s="313"/>
      <c r="H198" s="313"/>
      <c r="I198" s="313"/>
      <c r="J198" s="313"/>
      <c r="K198" s="313"/>
    </row>
    <row r="199" s="1" customFormat="1" ht="13.5">
      <c r="B199" s="292"/>
      <c r="C199" s="293"/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1">
      <c r="B200" s="295"/>
      <c r="C200" s="296" t="s">
        <v>839</v>
      </c>
      <c r="D200" s="296"/>
      <c r="E200" s="296"/>
      <c r="F200" s="296"/>
      <c r="G200" s="296"/>
      <c r="H200" s="296"/>
      <c r="I200" s="296"/>
      <c r="J200" s="296"/>
      <c r="K200" s="297"/>
    </row>
    <row r="201" s="1" customFormat="1" ht="25.5" customHeight="1">
      <c r="B201" s="295"/>
      <c r="C201" s="375" t="s">
        <v>840</v>
      </c>
      <c r="D201" s="375"/>
      <c r="E201" s="375"/>
      <c r="F201" s="375" t="s">
        <v>841</v>
      </c>
      <c r="G201" s="376"/>
      <c r="H201" s="375" t="s">
        <v>842</v>
      </c>
      <c r="I201" s="375"/>
      <c r="J201" s="375"/>
      <c r="K201" s="297"/>
    </row>
    <row r="202" s="1" customFormat="1" ht="5.25" customHeight="1">
      <c r="B202" s="330"/>
      <c r="C202" s="325"/>
      <c r="D202" s="325"/>
      <c r="E202" s="325"/>
      <c r="F202" s="325"/>
      <c r="G202" s="351"/>
      <c r="H202" s="325"/>
      <c r="I202" s="325"/>
      <c r="J202" s="325"/>
      <c r="K202" s="353"/>
    </row>
    <row r="203" s="1" customFormat="1" ht="15" customHeight="1">
      <c r="B203" s="330"/>
      <c r="C203" s="305" t="s">
        <v>832</v>
      </c>
      <c r="D203" s="305"/>
      <c r="E203" s="305"/>
      <c r="F203" s="328" t="s">
        <v>43</v>
      </c>
      <c r="G203" s="305"/>
      <c r="H203" s="305" t="s">
        <v>843</v>
      </c>
      <c r="I203" s="305"/>
      <c r="J203" s="305"/>
      <c r="K203" s="353"/>
    </row>
    <row r="204" s="1" customFormat="1" ht="15" customHeight="1">
      <c r="B204" s="330"/>
      <c r="C204" s="305"/>
      <c r="D204" s="305"/>
      <c r="E204" s="305"/>
      <c r="F204" s="328" t="s">
        <v>44</v>
      </c>
      <c r="G204" s="305"/>
      <c r="H204" s="305" t="s">
        <v>844</v>
      </c>
      <c r="I204" s="305"/>
      <c r="J204" s="305"/>
      <c r="K204" s="353"/>
    </row>
    <row r="205" s="1" customFormat="1" ht="15" customHeight="1">
      <c r="B205" s="330"/>
      <c r="C205" s="305"/>
      <c r="D205" s="305"/>
      <c r="E205" s="305"/>
      <c r="F205" s="328" t="s">
        <v>47</v>
      </c>
      <c r="G205" s="305"/>
      <c r="H205" s="305" t="s">
        <v>845</v>
      </c>
      <c r="I205" s="305"/>
      <c r="J205" s="305"/>
      <c r="K205" s="353"/>
    </row>
    <row r="206" s="1" customFormat="1" ht="15" customHeight="1">
      <c r="B206" s="330"/>
      <c r="C206" s="305"/>
      <c r="D206" s="305"/>
      <c r="E206" s="305"/>
      <c r="F206" s="328" t="s">
        <v>45</v>
      </c>
      <c r="G206" s="305"/>
      <c r="H206" s="305" t="s">
        <v>846</v>
      </c>
      <c r="I206" s="305"/>
      <c r="J206" s="305"/>
      <c r="K206" s="353"/>
    </row>
    <row r="207" s="1" customFormat="1" ht="15" customHeight="1">
      <c r="B207" s="330"/>
      <c r="C207" s="305"/>
      <c r="D207" s="305"/>
      <c r="E207" s="305"/>
      <c r="F207" s="328" t="s">
        <v>46</v>
      </c>
      <c r="G207" s="305"/>
      <c r="H207" s="305" t="s">
        <v>847</v>
      </c>
      <c r="I207" s="305"/>
      <c r="J207" s="305"/>
      <c r="K207" s="353"/>
    </row>
    <row r="208" s="1" customFormat="1" ht="15" customHeight="1">
      <c r="B208" s="330"/>
      <c r="C208" s="305"/>
      <c r="D208" s="305"/>
      <c r="E208" s="305"/>
      <c r="F208" s="328"/>
      <c r="G208" s="305"/>
      <c r="H208" s="305"/>
      <c r="I208" s="305"/>
      <c r="J208" s="305"/>
      <c r="K208" s="353"/>
    </row>
    <row r="209" s="1" customFormat="1" ht="15" customHeight="1">
      <c r="B209" s="330"/>
      <c r="C209" s="305" t="s">
        <v>786</v>
      </c>
      <c r="D209" s="305"/>
      <c r="E209" s="305"/>
      <c r="F209" s="328" t="s">
        <v>79</v>
      </c>
      <c r="G209" s="305"/>
      <c r="H209" s="305" t="s">
        <v>848</v>
      </c>
      <c r="I209" s="305"/>
      <c r="J209" s="305"/>
      <c r="K209" s="353"/>
    </row>
    <row r="210" s="1" customFormat="1" ht="15" customHeight="1">
      <c r="B210" s="330"/>
      <c r="C210" s="305"/>
      <c r="D210" s="305"/>
      <c r="E210" s="305"/>
      <c r="F210" s="328" t="s">
        <v>681</v>
      </c>
      <c r="G210" s="305"/>
      <c r="H210" s="305" t="s">
        <v>682</v>
      </c>
      <c r="I210" s="305"/>
      <c r="J210" s="305"/>
      <c r="K210" s="353"/>
    </row>
    <row r="211" s="1" customFormat="1" ht="15" customHeight="1">
      <c r="B211" s="330"/>
      <c r="C211" s="305"/>
      <c r="D211" s="305"/>
      <c r="E211" s="305"/>
      <c r="F211" s="328" t="s">
        <v>679</v>
      </c>
      <c r="G211" s="305"/>
      <c r="H211" s="305" t="s">
        <v>849</v>
      </c>
      <c r="I211" s="305"/>
      <c r="J211" s="305"/>
      <c r="K211" s="353"/>
    </row>
    <row r="212" s="1" customFormat="1" ht="15" customHeight="1">
      <c r="B212" s="377"/>
      <c r="C212" s="305"/>
      <c r="D212" s="305"/>
      <c r="E212" s="305"/>
      <c r="F212" s="328" t="s">
        <v>683</v>
      </c>
      <c r="G212" s="366"/>
      <c r="H212" s="357" t="s">
        <v>684</v>
      </c>
      <c r="I212" s="357"/>
      <c r="J212" s="357"/>
      <c r="K212" s="378"/>
    </row>
    <row r="213" s="1" customFormat="1" ht="15" customHeight="1">
      <c r="B213" s="377"/>
      <c r="C213" s="305"/>
      <c r="D213" s="305"/>
      <c r="E213" s="305"/>
      <c r="F213" s="328" t="s">
        <v>685</v>
      </c>
      <c r="G213" s="366"/>
      <c r="H213" s="357" t="s">
        <v>662</v>
      </c>
      <c r="I213" s="357"/>
      <c r="J213" s="357"/>
      <c r="K213" s="378"/>
    </row>
    <row r="214" s="1" customFormat="1" ht="15" customHeight="1">
      <c r="B214" s="377"/>
      <c r="C214" s="305"/>
      <c r="D214" s="305"/>
      <c r="E214" s="305"/>
      <c r="F214" s="328"/>
      <c r="G214" s="366"/>
      <c r="H214" s="357"/>
      <c r="I214" s="357"/>
      <c r="J214" s="357"/>
      <c r="K214" s="378"/>
    </row>
    <row r="215" s="1" customFormat="1" ht="15" customHeight="1">
      <c r="B215" s="377"/>
      <c r="C215" s="305" t="s">
        <v>810</v>
      </c>
      <c r="D215" s="305"/>
      <c r="E215" s="305"/>
      <c r="F215" s="328">
        <v>1</v>
      </c>
      <c r="G215" s="366"/>
      <c r="H215" s="357" t="s">
        <v>850</v>
      </c>
      <c r="I215" s="357"/>
      <c r="J215" s="357"/>
      <c r="K215" s="378"/>
    </row>
    <row r="216" s="1" customFormat="1" ht="15" customHeight="1">
      <c r="B216" s="377"/>
      <c r="C216" s="305"/>
      <c r="D216" s="305"/>
      <c r="E216" s="305"/>
      <c r="F216" s="328">
        <v>2</v>
      </c>
      <c r="G216" s="366"/>
      <c r="H216" s="357" t="s">
        <v>851</v>
      </c>
      <c r="I216" s="357"/>
      <c r="J216" s="357"/>
      <c r="K216" s="378"/>
    </row>
    <row r="217" s="1" customFormat="1" ht="15" customHeight="1">
      <c r="B217" s="377"/>
      <c r="C217" s="305"/>
      <c r="D217" s="305"/>
      <c r="E217" s="305"/>
      <c r="F217" s="328">
        <v>3</v>
      </c>
      <c r="G217" s="366"/>
      <c r="H217" s="357" t="s">
        <v>852</v>
      </c>
      <c r="I217" s="357"/>
      <c r="J217" s="357"/>
      <c r="K217" s="378"/>
    </row>
    <row r="218" s="1" customFormat="1" ht="15" customHeight="1">
      <c r="B218" s="377"/>
      <c r="C218" s="305"/>
      <c r="D218" s="305"/>
      <c r="E218" s="305"/>
      <c r="F218" s="328">
        <v>4</v>
      </c>
      <c r="G218" s="366"/>
      <c r="H218" s="357" t="s">
        <v>853</v>
      </c>
      <c r="I218" s="357"/>
      <c r="J218" s="357"/>
      <c r="K218" s="378"/>
    </row>
    <row r="219" s="1" customFormat="1" ht="12.75" customHeight="1">
      <c r="B219" s="379"/>
      <c r="C219" s="380"/>
      <c r="D219" s="380"/>
      <c r="E219" s="380"/>
      <c r="F219" s="380"/>
      <c r="G219" s="380"/>
      <c r="H219" s="380"/>
      <c r="I219" s="380"/>
      <c r="J219" s="380"/>
      <c r="K219" s="38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7D5671FD-2CD9-4C46-8097-B2ED0C1F740C}"/>
</file>

<file path=customXml/itemProps2.xml><?xml version="1.0" encoding="utf-8"?>
<ds:datastoreItem xmlns:ds="http://schemas.openxmlformats.org/officeDocument/2006/customXml" ds:itemID="{79E600ED-F205-4700-A977-5E53D7EBDE0B}"/>
</file>

<file path=customXml/itemProps3.xml><?xml version="1.0" encoding="utf-8"?>
<ds:datastoreItem xmlns:ds="http://schemas.openxmlformats.org/officeDocument/2006/customXml" ds:itemID="{4E7D2DED-9C4E-48BB-A388-5433E7C4FADC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2024-11-11T16:20:50Z</dcterms:created>
  <dcterms:modified xsi:type="dcterms:W3CDTF">2024-11-11T16:20:56Z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